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O 301 - Splašková k..." sheetId="2" r:id="rId2"/>
    <sheet name="02 - SO 301.1 - Splaškové..." sheetId="3" r:id="rId3"/>
    <sheet name="03 - SO 303 - Splašková k..." sheetId="4" r:id="rId4"/>
    <sheet name="04 - SO 303.1 - Splaškové..." sheetId="5" r:id="rId5"/>
    <sheet name="05.1 - SO 306.1 - Čerpací..." sheetId="6" r:id="rId6"/>
    <sheet name="05.2 - SO 306.2 - Čerpací..." sheetId="7" r:id="rId7"/>
    <sheet name="05.3 - SO 306.4 - Čerpací..." sheetId="8" r:id="rId8"/>
    <sheet name="05.4 - SO 306.5 - Čerpací..." sheetId="9" r:id="rId9"/>
    <sheet name="06 - SO 307 - Splašková k..." sheetId="10" r:id="rId10"/>
    <sheet name="07 - Oprava povrchů" sheetId="11" r:id="rId11"/>
    <sheet name="08 - VRN - Vedlejší rozpo..." sheetId="12" r:id="rId12"/>
    <sheet name="Pokyny pro vyplnění" sheetId="13" r:id="rId13"/>
  </sheets>
  <definedNames>
    <definedName name="_xlnm.Print_Area" localSheetId="0">'Rekapitulace stavby'!$D$4:$AO$36,'Rekapitulace stavby'!$C$42:$AQ$67</definedName>
    <definedName name="_xlnm._FilterDatabase" localSheetId="1" hidden="1">'01 - SO 301 - Splašková k...'!$C$86:$K$474</definedName>
    <definedName name="_xlnm.Print_Area" localSheetId="1">'01 - SO 301 - Splašková k...'!$C$4:$J$39,'01 - SO 301 - Splašková k...'!$C$45:$J$68,'01 - SO 301 - Splašková k...'!$C$74:$K$474</definedName>
    <definedName name="_xlnm._FilterDatabase" localSheetId="2" hidden="1">'02 - SO 301.1 - Splaškové...'!$C$85:$K$298</definedName>
    <definedName name="_xlnm.Print_Area" localSheetId="2">'02 - SO 301.1 - Splaškové...'!$C$4:$J$39,'02 - SO 301.1 - Splaškové...'!$C$45:$J$67,'02 - SO 301.1 - Splaškové...'!$C$73:$K$298</definedName>
    <definedName name="_xlnm._FilterDatabase" localSheetId="3" hidden="1">'03 - SO 303 - Splašková k...'!$C$85:$K$380</definedName>
    <definedName name="_xlnm.Print_Area" localSheetId="3">'03 - SO 303 - Splašková k...'!$C$4:$J$39,'03 - SO 303 - Splašková k...'!$C$45:$J$67,'03 - SO 303 - Splašková k...'!$C$73:$K$380</definedName>
    <definedName name="_xlnm._FilterDatabase" localSheetId="4" hidden="1">'04 - SO 303.1 - Splaškové...'!$C$85:$K$281</definedName>
    <definedName name="_xlnm.Print_Area" localSheetId="4">'04 - SO 303.1 - Splaškové...'!$C$4:$J$39,'04 - SO 303.1 - Splaškové...'!$C$45:$J$67,'04 - SO 303.1 - Splaškové...'!$C$73:$K$281</definedName>
    <definedName name="_xlnm._FilterDatabase" localSheetId="5" hidden="1">'05.1 - SO 306.1 - Čerpací...'!$C$102:$K$962</definedName>
    <definedName name="_xlnm.Print_Area" localSheetId="5">'05.1 - SO 306.1 - Čerpací...'!$C$4:$J$41,'05.1 - SO 306.1 - Čerpací...'!$C$47:$J$82,'05.1 - SO 306.1 - Čerpací...'!$C$88:$K$962</definedName>
    <definedName name="_xlnm._FilterDatabase" localSheetId="6" hidden="1">'05.2 - SO 306.2 - Čerpací...'!$C$91:$K$217</definedName>
    <definedName name="_xlnm.Print_Area" localSheetId="6">'05.2 - SO 306.2 - Čerpací...'!$C$4:$J$41,'05.2 - SO 306.2 - Čerpací...'!$C$47:$J$71,'05.2 - SO 306.2 - Čerpací...'!$C$77:$K$217</definedName>
    <definedName name="_xlnm._FilterDatabase" localSheetId="7" hidden="1">'05.3 - SO 306.4 - Čerpací...'!$C$94:$K$330</definedName>
    <definedName name="_xlnm.Print_Area" localSheetId="7">'05.3 - SO 306.4 - Čerpací...'!$C$4:$J$41,'05.3 - SO 306.4 - Čerpací...'!$C$47:$J$74,'05.3 - SO 306.4 - Čerpací...'!$C$80:$K$330</definedName>
    <definedName name="_xlnm._FilterDatabase" localSheetId="8" hidden="1">'05.4 - SO 306.5 - Čerpací...'!$C$90:$K$180</definedName>
    <definedName name="_xlnm.Print_Area" localSheetId="8">'05.4 - SO 306.5 - Čerpací...'!$C$4:$J$41,'05.4 - SO 306.5 - Čerpací...'!$C$47:$J$70,'05.4 - SO 306.5 - Čerpací...'!$C$76:$K$180</definedName>
    <definedName name="_xlnm._FilterDatabase" localSheetId="9" hidden="1">'06 - SO 307 - Splašková k...'!$C$86:$K$378</definedName>
    <definedName name="_xlnm.Print_Area" localSheetId="9">'06 - SO 307 - Splašková k...'!$C$4:$J$39,'06 - SO 307 - Splašková k...'!$C$45:$J$68,'06 - SO 307 - Splašková k...'!$C$74:$K$378</definedName>
    <definedName name="_xlnm._FilterDatabase" localSheetId="10" hidden="1">'07 - Oprava povrchů'!$C$85:$K$287</definedName>
    <definedName name="_xlnm.Print_Area" localSheetId="10">'07 - Oprava povrchů'!$C$4:$J$39,'07 - Oprava povrchů'!$C$45:$J$67,'07 - Oprava povrchů'!$C$73:$K$287</definedName>
    <definedName name="_xlnm._FilterDatabase" localSheetId="11" hidden="1">'08 - VRN - Vedlejší rozpo...'!$C$85:$K$138</definedName>
    <definedName name="_xlnm.Print_Area" localSheetId="11">'08 - VRN - Vedlejší rozpo...'!$C$4:$J$39,'08 - VRN - Vedlejší rozpo...'!$C$45:$J$67,'08 - VRN - Vedlejší rozpo...'!$C$73:$K$138</definedName>
    <definedName name="_xlnm.Print_Area" localSheetId="1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SO 301 - Splašková k...'!$86:$86</definedName>
    <definedName name="_xlnm.Print_Titles" localSheetId="2">'02 - SO 301.1 - Splaškové...'!$85:$85</definedName>
    <definedName name="_xlnm.Print_Titles" localSheetId="3">'03 - SO 303 - Splašková k...'!$85:$85</definedName>
    <definedName name="_xlnm.Print_Titles" localSheetId="4">'04 - SO 303.1 - Splaškové...'!$85:$85</definedName>
    <definedName name="_xlnm.Print_Titles" localSheetId="5">'05.1 - SO 306.1 - Čerpací...'!$102:$102</definedName>
    <definedName name="_xlnm.Print_Titles" localSheetId="6">'05.2 - SO 306.2 - Čerpací...'!$91:$91</definedName>
    <definedName name="_xlnm.Print_Titles" localSheetId="7">'05.3 - SO 306.4 - Čerpací...'!$94:$94</definedName>
    <definedName name="_xlnm.Print_Titles" localSheetId="8">'05.4 - SO 306.5 - Čerpací...'!$90:$90</definedName>
    <definedName name="_xlnm.Print_Titles" localSheetId="9">'06 - SO 307 - Splašková k...'!$86:$86</definedName>
    <definedName name="_xlnm.Print_Titles" localSheetId="10">'07 - Oprava povrchů'!$85:$85</definedName>
    <definedName name="_xlnm.Print_Titles" localSheetId="11">'08 - VRN - Vedlejší rozpo...'!$85:$85</definedName>
  </definedNames>
  <calcPr fullCalcOnLoad="1"/>
</workbook>
</file>

<file path=xl/sharedStrings.xml><?xml version="1.0" encoding="utf-8"?>
<sst xmlns="http://schemas.openxmlformats.org/spreadsheetml/2006/main" count="27031" uniqueCount="3283">
  <si>
    <t>Export Komplet</t>
  </si>
  <si>
    <t>VZ</t>
  </si>
  <si>
    <t>2.0</t>
  </si>
  <si>
    <t>ZAMOK</t>
  </si>
  <si>
    <t>False</t>
  </si>
  <si>
    <t>{e16f99c0-191e-4bd5-8340-b635d5a37d41}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</si>
  <si>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</si>
  <si>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</si>
  <si>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</si>
  <si>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</si>
  <si>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</si>
  <si>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</si>
  <si>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</si>
  <si>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</si>
  <si>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2017046-LUKA-2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</si>
  <si>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</si>
  <si>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</si>
  <si>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ODKANALIZOVÁNÍ UL. LUKÁŠOVSKÁ A KADLICKÁ , LIBEREC</t>
  </si>
  <si>
    <t>KSO:</t>
  </si>
  <si>
    <t>827 21 51</t>
  </si>
  <si>
    <t>CC-CZ:</t>
  </si>
  <si>
    <t>22231</t>
  </si>
  <si>
    <t>Místo:</t>
  </si>
  <si>
    <t>Liberec</t>
  </si>
  <si>
    <t>Datum:</t>
  </si>
  <si>
    <t>16. 2. 2024</t>
  </si>
  <si>
    <t>Zadavatel:</t>
  </si>
  <si>
    <t>IČ:</t>
  </si>
  <si>
    <t>00262978</t>
  </si>
  <si>
    <t>Statutární město Liberec</t>
  </si>
  <si>
    <t>DIČ:</t>
  </si>
  <si>
    <t>CZ00262978</t>
  </si>
  <si>
    <t>Uchazeč:</t>
  </si>
  <si>
    <t>Vyplň údaj</t>
  </si>
  <si>
    <t>Projektant:</t>
  </si>
  <si>
    <t>27497763</t>
  </si>
  <si>
    <t>SNOWPLAN, spol. s r.o.</t>
  </si>
  <si>
    <t>CZ27497763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</si>
  <si>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</si>
  <si>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</si>
  <si>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</si>
  <si>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</si>
  <si>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</si>
  <si>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</si>
  <si>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</si>
  <si>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</si>
  <si>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</si>
  <si>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</si>
  <si>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</si>
  <si>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</si>
  <si>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</si>
  <si>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</si>
  <si>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</si>
  <si>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</si>
  <si>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</si>
  <si>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</si>
  <si>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</si>
  <si>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</si>
  <si>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</si>
  <si>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</si>
  <si>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</si>
  <si>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</si>
  <si>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</si>
  <si>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</si>
  <si>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</si>
  <si>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</si>
  <si>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</si>
  <si>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</si>
  <si>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</si>
  <si>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</si>
  <si>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</si>
  <si>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</si>
  <si>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</si>
  <si>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</si>
  <si>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</si>
  <si>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</si>
  <si>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</si>
  <si>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</si>
  <si>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</si>
  <si>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</si>
  <si>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</si>
  <si>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</si>
  <si>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01</t>
  </si>
  <si>
    <t>SO 301 - Splašková kanalizace - stoky A, A/1</t>
  </si>
  <si>
    <t>STA</t>
  </si>
  <si>
    <t>1</t>
  </si>
  <si>
    <t>{f36a5f8b-3b7d-4e85-938f-fbc635b39f20}</t>
  </si>
  <si>
    <t>2</t>
  </si>
  <si>
    <t>02</t>
  </si>
  <si>
    <t>SO 301.1 - Splaškové kanalizační přípojky - stoky A, A/1</t>
  </si>
  <si>
    <t>{8d4a39c5-fc62-4c1e-bf8d-92d71db383f7}</t>
  </si>
  <si>
    <t>03</t>
  </si>
  <si>
    <t>SO 303 - Splašková kanalizace - stoky BII, BII/1</t>
  </si>
  <si>
    <t>{344e3477-d421-4a4c-879b-09552d025de2}</t>
  </si>
  <si>
    <t>04</t>
  </si>
  <si>
    <t>SO 303.1 - Splaškové kanalizační přípojky - stoky BII, BII/1</t>
  </si>
  <si>
    <t>{8203b79d-2461-47e2-94b4-4337588f2280}</t>
  </si>
  <si>
    <t>05</t>
  </si>
  <si>
    <t>SO 306 - Čerpací stanice</t>
  </si>
  <si>
    <t>{7c59f2ae-cae3-4de3-8c44-71a31e8f418e}</t>
  </si>
  <si>
    <t>05.1</t>
  </si>
  <si>
    <t>SO 306.1 - Čerpací stanice - stavební část</t>
  </si>
  <si>
    <t>Soupis</t>
  </si>
  <si>
    <t>{a9f19612-9c34-4b9c-b180-a14c5a614174}</t>
  </si>
  <si>
    <t>05.2</t>
  </si>
  <si>
    <t>SO 306.2 - Čerpací stanice - elektroinstalace</t>
  </si>
  <si>
    <t>{4eb19d40-e05f-4e88-9ffa-f89939e341ab}</t>
  </si>
  <si>
    <t>05.3</t>
  </si>
  <si>
    <t>SO 306.4 - Čerpací stanice - technologická část</t>
  </si>
  <si>
    <t>{4e36d1d5-c332-4516-be5b-5f3f47b212eb}</t>
  </si>
  <si>
    <t>05.4</t>
  </si>
  <si>
    <t>SO 306.5 - Čerpací stanice - zpevněné plochy a oplocení</t>
  </si>
  <si>
    <t>{7df4b82a-4430-4d14-9911-36565f036aa5}</t>
  </si>
  <si>
    <t>06</t>
  </si>
  <si>
    <t>SO 307 - Splašková kanalizace - stoka T</t>
  </si>
  <si>
    <t>{62d11598-f78e-467d-a639-12ff0fa68033}</t>
  </si>
  <si>
    <t>07</t>
  </si>
  <si>
    <t>Oprava povrchů</t>
  </si>
  <si>
    <t>{7e5f8f3e-b093-4d0b-b7d8-aa8c768bcf62}</t>
  </si>
  <si>
    <t>08</t>
  </si>
  <si>
    <t>VRN - Vedlejší rozpočtové náklady</t>
  </si>
  <si>
    <t>{9d468f20-64db-4408-b384-bb917c7d6a19}</t>
  </si>
  <si>
    <t>KRYCÍ LIST SOUPISU PRACÍ</t>
  </si>
  <si>
    <t>Objekt:</t>
  </si>
  <si>
    <t>01 - SO 301 - Splašková kanalizace - stoky A, A/1</t>
  </si>
  <si>
    <t>V rámci kontroly soupisu prací byl sjednocen popis u pol. č. 34. Doplněna pol. č. 86, 87. Vše ostatní zůstává v platnosti.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</si>
  <si>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</si>
  <si>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</si>
  <si>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</si>
  <si>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</si>
  <si>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</si>
  <si>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</si>
  <si>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</si>
  <si>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</si>
  <si>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</si>
  <si>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</si>
  <si>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</si>
  <si>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</si>
  <si>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</si>
  <si>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</si>
  <si>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</si>
  <si>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</si>
  <si>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</si>
  <si>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</si>
  <si>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</si>
  <si>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</si>
  <si>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</si>
  <si>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</si>
  <si>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</si>
  <si>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</si>
  <si>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</si>
  <si>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</si>
  <si>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</si>
  <si>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</si>
  <si>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</si>
  <si>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</si>
  <si>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112101102</t>
  </si>
  <si>
    <t>Odstranění stromů listnatých průměru kmene přes 300 do 500 mm</t>
  </si>
  <si>
    <t>kus</t>
  </si>
  <si>
    <t>CS ÚRS 2022 02</t>
  </si>
  <si>
    <t>4</t>
  </si>
  <si>
    <t>-2063062041</t>
  </si>
  <si>
    <t>PP</t>
  </si>
  <si>
    <t>Odstranění stromů s odřezáním kmene a s odvětvením listnatých, průměru kmene přes 300 do 500 mm</t>
  </si>
  <si>
    <t>Online PSC</t>
  </si>
  <si>
    <t>https://podminky.urs.cz/item/CS_URS_2022_02/112101102</t>
  </si>
  <si>
    <t>112101121</t>
  </si>
  <si>
    <t>Odstranění stromů jehličnatých průměru kmene přes 100 do 300 mm</t>
  </si>
  <si>
    <t>-1588881388</t>
  </si>
  <si>
    <t>Odstranění stromů s odřezáním kmene a s odvětvením jehličnatých bez odkornění, průměru kmene přes 100 do 300 mm</t>
  </si>
  <si>
    <t>https://podminky.urs.cz/item/CS_URS_2022_02/112101121</t>
  </si>
  <si>
    <t>3</t>
  </si>
  <si>
    <t>112251101</t>
  </si>
  <si>
    <t>Odstranění pařezů průměru přes 100 do 300 mm</t>
  </si>
  <si>
    <t>-2115873952</t>
  </si>
  <si>
    <t>Odstranění pařezů strojně s jejich vykopáním nebo vytrháním průměru přes 100 do 300 mm</t>
  </si>
  <si>
    <t>https://podminky.urs.cz/item/CS_URS_2022_02/112251101</t>
  </si>
  <si>
    <t>112251102</t>
  </si>
  <si>
    <t>Odstranění pařezů průměru přes 300 do 500 mm</t>
  </si>
  <si>
    <t>-830496817</t>
  </si>
  <si>
    <t>Odstranění pařezů strojně s jejich vykopáním nebo vytrháním průměru přes 300 do 500 mm</t>
  </si>
  <si>
    <t>https://podminky.urs.cz/item/CS_URS_2022_02/112251102</t>
  </si>
  <si>
    <t>5</t>
  </si>
  <si>
    <t>115101202</t>
  </si>
  <si>
    <t>Čerpání vody na dopravní výšku do 10 m průměrný přítok přes 500 do 1 000 l/min</t>
  </si>
  <si>
    <t>hod</t>
  </si>
  <si>
    <t>-981600007</t>
  </si>
  <si>
    <t>Čerpání vody na dopravní výšku do 10 m s uvažovaným průměrným přítokem přes 500 do 1 000 l/min</t>
  </si>
  <si>
    <t>https://podminky.urs.cz/item/CS_URS_2022_02/115101202</t>
  </si>
  <si>
    <t>VV</t>
  </si>
  <si>
    <t>"předpoklad" 90,0*12,0</t>
  </si>
  <si>
    <t>6</t>
  </si>
  <si>
    <t>115101302</t>
  </si>
  <si>
    <t>Pohotovost čerpací soupravy pro dopravní výšku do 10 m přítok přes 500 do 1 000 l/min</t>
  </si>
  <si>
    <t>den</t>
  </si>
  <si>
    <t>1082198942</t>
  </si>
  <si>
    <t>Pohotovost záložní čerpací soupravy pro dopravní výšku do 10 m s uvažovaným průměrným přítokem přes 500 do 1 000 l/min</t>
  </si>
  <si>
    <t>https://podminky.urs.cz/item/CS_URS_2022_02/115101302</t>
  </si>
  <si>
    <t>"předpoklad" 90,0</t>
  </si>
  <si>
    <t>7</t>
  </si>
  <si>
    <t>119001401</t>
  </si>
  <si>
    <t>Dočasné zajištění potrubí ocelového nebo litinového DN do 200 mm</t>
  </si>
  <si>
    <t>m</t>
  </si>
  <si>
    <t>-701115430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</si>
  <si>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</si>
  <si>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https://podminky.urs.cz/item/CS_URS_2022_02/119001401</t>
  </si>
  <si>
    <t>8</t>
  </si>
  <si>
    <t>119001405</t>
  </si>
  <si>
    <t>Dočasné zajištění potrubí z PE DN do 200 mm</t>
  </si>
  <si>
    <t>-164421802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</si>
  <si>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</si>
  <si>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https://podminky.urs.cz/item/CS_URS_2022_02/119001405</t>
  </si>
  <si>
    <t>9</t>
  </si>
  <si>
    <t>119001412</t>
  </si>
  <si>
    <t>Dočasné zajištění potrubí betonového, ŽB nebo kameninového DN přes 200 do 500 mm</t>
  </si>
  <si>
    <t>2044554534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</si>
  <si>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přes 200 do 500 mm</t>
  </si>
  <si>
    <t>https://podminky.urs.cz/item/CS_URS_2022_02/119001412</t>
  </si>
  <si>
    <t>10</t>
  </si>
  <si>
    <t>119001421</t>
  </si>
  <si>
    <t>Dočasné zajištění kabelů a kabelových tratí ze 3 volně ložených kabelů</t>
  </si>
  <si>
    <t>1306465583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</si>
  <si>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</si>
  <si>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https://podminky.urs.cz/item/CS_URS_2022_02/119001421</t>
  </si>
  <si>
    <t>11</t>
  </si>
  <si>
    <t>132254206</t>
  </si>
  <si>
    <t>Hloubení zapažených rýh š do 2000 mm v hornině třídy těžitelnosti I skupiny 3 objem do 5000 m3</t>
  </si>
  <si>
    <t>m3</t>
  </si>
  <si>
    <t>-33538075</t>
  </si>
  <si>
    <t>Hloubení zapažených rýh šířky přes 800 do 2 000 mm strojně s urovnáním dna do předepsaného profilu a spádu v hornině třídy těžitelnosti I skupiny 3 přes 1 000 do 5 000 m3</t>
  </si>
  <si>
    <t>https://podminky.urs.cz/item/CS_URS_2022_02/132254206</t>
  </si>
  <si>
    <t>"pr.hl. stoka A" 2,994</t>
  </si>
  <si>
    <t>"pr.hl. stoka A/1" 2,383</t>
  </si>
  <si>
    <t>Mezisoučet</t>
  </si>
  <si>
    <t>"stoka A" 1078,6*1,12*2,994</t>
  </si>
  <si>
    <t>"stoka A/1" 202,7*1,12*2,383</t>
  </si>
  <si>
    <t>"rozšíření pro šachty DN1000" (((2,2*2,2*0,57)*44)+((1,1*2,2*2,994)*38)+((1,1*2,2*2,383)*6))</t>
  </si>
  <si>
    <t>"asfalt" -((644,9*1,12*0,55)+(202,7*1,12*0,55))</t>
  </si>
  <si>
    <t>"panely" -(333,4*1,12*0,3)</t>
  </si>
  <si>
    <t>"zatravňovací dl." -(21,2*1,12*0,33)</t>
  </si>
  <si>
    <t>"zeleň" -(79,1*1,12*0,15)</t>
  </si>
  <si>
    <t>"hloubení rýh do 2000 mm 40%" 3933,894*0,4</t>
  </si>
  <si>
    <t>12</t>
  </si>
  <si>
    <t>132354206</t>
  </si>
  <si>
    <t>Hloubení zapažených rýh š do 2000 mm v hornině třídy těžitelnosti II skupiny 4 objem do 5000 m3</t>
  </si>
  <si>
    <t>-833698369</t>
  </si>
  <si>
    <t>Hloubení zapažených rýh šířky přes 800 do 2 000 mm strojně s urovnáním dna do předepsaného profilu a spádu v hornině třídy těžitelnosti II skupiny 4 přes 1 000 do 5 000 m3</t>
  </si>
  <si>
    <t>https://podminky.urs.cz/item/CS_URS_2022_02/132354206</t>
  </si>
  <si>
    <t>13</t>
  </si>
  <si>
    <t>132454205</t>
  </si>
  <si>
    <t>Hloubení zapažených rýh š do 2000 mm v hornině třídy těžitelnosti II skupiny 5 objem do 1000 m3</t>
  </si>
  <si>
    <t>-2073106855</t>
  </si>
  <si>
    <t>Hloubení zapažených rýh šířky přes 800 do 2 000 mm strojně s urovnáním dna do předepsaného profilu a spádu v hornině třídy těžitelnosti II skupiny 5 přes 500 do 1 000 m3</t>
  </si>
  <si>
    <t>https://podminky.urs.cz/item/CS_URS_2022_02/132454205</t>
  </si>
  <si>
    <t>"hloubení rýh do 2000 mm 20%" 3933,894*0,2</t>
  </si>
  <si>
    <t>14</t>
  </si>
  <si>
    <t>151811132</t>
  </si>
  <si>
    <t>Osazení pažicího boxu hl výkopu do 4 m š přes 1,2 do 2,5 m</t>
  </si>
  <si>
    <t>m2</t>
  </si>
  <si>
    <t>1266777833</t>
  </si>
  <si>
    <t>Zřízení pažicích boxů pro pažení a rozepření stěn rýh podzemního vedení hloubka výkopu do 4 m, šířka přes 1,2 do 2,5 m</t>
  </si>
  <si>
    <t>https://podminky.urs.cz/item/CS_URS_2022_02/151811132</t>
  </si>
  <si>
    <t>"stoka A" 1078,6*2,0*2,994</t>
  </si>
  <si>
    <t>"stoka A/1" 202,7*2,0*2,383</t>
  </si>
  <si>
    <t>151811232</t>
  </si>
  <si>
    <t>Odstranění pažicího boxu hl výkopu do 4 m š přes 1,2 do 2,5 m</t>
  </si>
  <si>
    <t>-144974408</t>
  </si>
  <si>
    <t>Odstranění pažicích boxů pro pažení a rozepření stěn rýh podzemního vedení hloubka výkopu do 4 m, šířka přes 1,2 do 2,5 m</t>
  </si>
  <si>
    <t>https://podminky.urs.cz/item/CS_URS_2022_02/151811232</t>
  </si>
  <si>
    <t>16</t>
  </si>
  <si>
    <t>162201402</t>
  </si>
  <si>
    <t>Vodorovné přemístění větví stromů listnatých do 1 km D kmene přes 300 do 500 mm</t>
  </si>
  <si>
    <t>-1019234724</t>
  </si>
  <si>
    <t>Vodorovné přemístění větví, kmenů nebo pařezů s naložením, složením a dopravou do 1000 m větví stromů listnatých, průměru kmene přes 300 do 500 mm</t>
  </si>
  <si>
    <t>https://podminky.urs.cz/item/CS_URS_2022_02/162201402</t>
  </si>
  <si>
    <t>17</t>
  </si>
  <si>
    <t>162201405</t>
  </si>
  <si>
    <t>Vodorovné přemístění větví stromů jehličnatých do 1 km D kmene přes 100 do 300 mm</t>
  </si>
  <si>
    <t>1252072341</t>
  </si>
  <si>
    <t>Vodorovné přemístění větví, kmenů nebo pařezů s naložením, složením a dopravou do 1000 m větví stromů jehličnatých, průměru kmene přes 100 do 300 mm</t>
  </si>
  <si>
    <t>https://podminky.urs.cz/item/CS_URS_2022_02/162201405</t>
  </si>
  <si>
    <t>18</t>
  </si>
  <si>
    <t>162201412</t>
  </si>
  <si>
    <t>Vodorovné přemístění kmenů stromů listnatých do 1 km D kmene přes 300 do 500 mm</t>
  </si>
  <si>
    <t>397910536</t>
  </si>
  <si>
    <t>Vodorovné přemístění větví, kmenů nebo pařezů s naložením, složením a dopravou do 1000 m kmenů stromů listnatých, průměru přes 300 do 500 mm</t>
  </si>
  <si>
    <t>https://podminky.urs.cz/item/CS_URS_2022_02/162201412</t>
  </si>
  <si>
    <t>19</t>
  </si>
  <si>
    <t>162201415</t>
  </si>
  <si>
    <t>Vodorovné přemístění kmenů stromů jehličnatých do 1 km D kmene přes 100 do 300 mm</t>
  </si>
  <si>
    <t>935028214</t>
  </si>
  <si>
    <t>Vodorovné přemístění větví, kmenů nebo pařezů s naložením, složením a dopravou do 1000 m kmenů stromů jehličnatých, průměru přes 100 do 300 mm</t>
  </si>
  <si>
    <t>https://podminky.urs.cz/item/CS_URS_2022_02/162201415</t>
  </si>
  <si>
    <t>20</t>
  </si>
  <si>
    <t>162201421</t>
  </si>
  <si>
    <t>Vodorovné přemístění pařezů do 1 km D přes 100 do 300 mm</t>
  </si>
  <si>
    <t>-916008203</t>
  </si>
  <si>
    <t>Vodorovné přemístění větví, kmenů nebo pařezů s naložením, složením a dopravou do 1000 m pařezů kmenů, průměru přes 100 do 300 mm</t>
  </si>
  <si>
    <t>https://podminky.urs.cz/item/CS_URS_2022_02/162201421</t>
  </si>
  <si>
    <t>162201422</t>
  </si>
  <si>
    <t>Vodorovné přemístění pařezů do 1 km D přes 300 do 500 mm</t>
  </si>
  <si>
    <t>-282584068</t>
  </si>
  <si>
    <t>Vodorovné přemístění větví, kmenů nebo pařezů s naložením, složením a dopravou do 1000 m pařezů kmenů, průměru přes 300 do 500 mm</t>
  </si>
  <si>
    <t>https://podminky.urs.cz/item/CS_URS_2022_02/162201422</t>
  </si>
  <si>
    <t>22</t>
  </si>
  <si>
    <t>162301932</t>
  </si>
  <si>
    <t>Příplatek k vodorovnému přemístění větví stromů listnatých D kmene přes 300 do 500 mm ZKD 1 km</t>
  </si>
  <si>
    <t>1473980263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</si>
  <si>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</si>
  <si>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https://podminky.urs.cz/item/CS_URS_2022_02/162301932</t>
  </si>
  <si>
    <t>23</t>
  </si>
  <si>
    <t>162301941</t>
  </si>
  <si>
    <t>Příplatek k vodorovnému přemístění větví stromů jehličnatých D kmene přes 100 do 300 mm ZKD 1 km</t>
  </si>
  <si>
    <t>-456718148</t>
  </si>
  <si>
    <t>Vodorovné přemístění větví, kmenů nebo pařezů s naložením, složením a dopravou Příplatek k cenám za každých dalších i započatých 1000 m přes 1000 m větví stromů jehličnatých, o průměru kmene přes 100 do 300 mm</t>
  </si>
  <si>
    <t>https://podminky.urs.cz/item/CS_URS_2022_02/162301941</t>
  </si>
  <si>
    <t>24</t>
  </si>
  <si>
    <t>162301952</t>
  </si>
  <si>
    <t>Příplatek k vodorovnému přemístění kmenů stromů listnatých D kmene přes 300 do 500 mm ZKD 1 km</t>
  </si>
  <si>
    <t>-1425764169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</si>
  <si>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</si>
  <si>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https://podminky.urs.cz/item/CS_URS_2022_02/162301952</t>
  </si>
  <si>
    <t>25</t>
  </si>
  <si>
    <t>162301961</t>
  </si>
  <si>
    <t>Příplatek k vodorovnému přemístění kmenů stromů jehličnatých D kmene přes 100 do 300 mm ZKD 1 km</t>
  </si>
  <si>
    <t>541890953</t>
  </si>
  <si>
    <t>Vodorovné přemístění větví, kmenů nebo pařezů s naložením, složením a dopravou Příplatek k cenám za každých dalších i započatých 1000 m přes 1000 m kmenů stromů jehličnatých, průměru přes 100 do 300 mm</t>
  </si>
  <si>
    <t>https://podminky.urs.cz/item/CS_URS_2022_02/162301961</t>
  </si>
  <si>
    <t>26</t>
  </si>
  <si>
    <t>162301971</t>
  </si>
  <si>
    <t>Příplatek k vodorovnému přemístění pařezů D přes 100 do 300 mm ZKD 1 km</t>
  </si>
  <si>
    <t>1244208536</t>
  </si>
  <si>
    <t>Vodorovné přemístění větví, kmenů nebo pařezů s naložením, složením a dopravou Příplatek k cenám za každých dalších i započatých 1000 m přes 1000 m pařezů kmenů, průměru přes 100 do 300 mm</t>
  </si>
  <si>
    <t>https://podminky.urs.cz/item/CS_URS_2022_02/162301971</t>
  </si>
  <si>
    <t>27</t>
  </si>
  <si>
    <t>162301972</t>
  </si>
  <si>
    <t>Příplatek k vodorovnému přemístění pařezů D přes 300 do 500 mm ZKD 1 km</t>
  </si>
  <si>
    <t>-11407704</t>
  </si>
  <si>
    <t>Vodorovné přemístění větví, kmenů nebo pařezů s naložením, složením a dopravou Příplatek k cenám za každých dalších i započatých 1000 m přes 1000 m pařezů kmenů, průměru přes 300 do 500 mm</t>
  </si>
  <si>
    <t>https://podminky.urs.cz/item/CS_URS_2022_02/162301972</t>
  </si>
  <si>
    <t>28</t>
  </si>
  <si>
    <t>162351123</t>
  </si>
  <si>
    <t>Vodorovné přemístění přes 50 do 500 m výkopku/sypaniny z hornin třídy těžitelnosti II skupiny 4 a 5</t>
  </si>
  <si>
    <t>-685893818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</si>
  <si>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</si>
  <si>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https://podminky.urs.cz/item/CS_URS_2022_02/162351123</t>
  </si>
  <si>
    <t>"odvoz na mezideponii"</t>
  </si>
  <si>
    <t>"zpětný zásyp" 1453,731</t>
  </si>
  <si>
    <t>"odvoz z mezideponie"</t>
  </si>
  <si>
    <t>Součet</t>
  </si>
  <si>
    <t>29</t>
  </si>
  <si>
    <t>162751117</t>
  </si>
  <si>
    <t>Vodorovné přemístění přes 9 000 do 10000 m výkopku/sypaniny z horniny třídy těžitelnosti I skupiny 1 až 3</t>
  </si>
  <si>
    <t>-1955528313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</si>
  <si>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</si>
  <si>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</si>
  <si>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"odvoz na skládku 10 km"</t>
  </si>
  <si>
    <t>30</t>
  </si>
  <si>
    <t>162751137</t>
  </si>
  <si>
    <t>Vodorovné přemístění přes 9 000 do 10000 m výkopku/sypaniny z horniny třídy těžitelnosti II skupiny 4 a 5</t>
  </si>
  <si>
    <t>-100291450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</si>
  <si>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</si>
  <si>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https://podminky.urs.cz/item/CS_URS_2022_02/162751137</t>
  </si>
  <si>
    <t>"hloubení rýh do 2000 mm 60%" 3933,894*0,6</t>
  </si>
  <si>
    <t>"zpetný zásyp" -1453,731</t>
  </si>
  <si>
    <t>31</t>
  </si>
  <si>
    <t>167151112</t>
  </si>
  <si>
    <t>Nakládání výkopku z hornin třídy těžitelnosti II skupiny 4 a 5 přes 100 m3</t>
  </si>
  <si>
    <t>1560042608</t>
  </si>
  <si>
    <t>Nakládání, skládání a překládání neulehlého výkopku nebo sypaniny strojně nakládání, množství přes 100 m3, z hornin třídy těžitelnosti II, skupiny 4 a 5</t>
  </si>
  <si>
    <t>https://podminky.urs.cz/item/CS_URS_2022_02/167151112</t>
  </si>
  <si>
    <t>32</t>
  </si>
  <si>
    <t>171151103</t>
  </si>
  <si>
    <t>Uložení sypaniny z hornin soudržných do násypů zhutněných strojně</t>
  </si>
  <si>
    <t>-517041011</t>
  </si>
  <si>
    <t>Uložení sypanin do násypů strojně s rozprostřením sypaniny ve vrstvách a s hrubým urovnáním zhutněných z hornin soudržných jakékoliv třídy těžitelnosti</t>
  </si>
  <si>
    <t>https://podminky.urs.cz/item/CS_URS_2022_02/171151103</t>
  </si>
  <si>
    <t>"přebytečný výkopek" 1573,558+906,605</t>
  </si>
  <si>
    <t>33</t>
  </si>
  <si>
    <t>171201221</t>
  </si>
  <si>
    <t>Poplatek za uložení na skládce (skládkovné) zeminy a kamení kód odpadu 17 05 04</t>
  </si>
  <si>
    <t>t</t>
  </si>
  <si>
    <t>1818182895</t>
  </si>
  <si>
    <t>Poplatek za uložení stavebního odpadu na skládce (skládkovné) zeminy a kamení zatříděného do Katalogu odpadů pod kódem 17 05 04</t>
  </si>
  <si>
    <t>https://podminky.urs.cz/item/CS_URS_2022_02/171201221</t>
  </si>
  <si>
    <t>"měrná hmotnost 1,8 CÚ2022" 2480,163*1,8</t>
  </si>
  <si>
    <t>34</t>
  </si>
  <si>
    <t>1712012-R</t>
  </si>
  <si>
    <t>Poplatek za uložení dřevní hmoty na skládce (skládkovné)</t>
  </si>
  <si>
    <t>1363400143</t>
  </si>
  <si>
    <t>"odhad" 1,5</t>
  </si>
  <si>
    <t>35</t>
  </si>
  <si>
    <t>171201-R1</t>
  </si>
  <si>
    <t>Likvidace dřevní hmoty</t>
  </si>
  <si>
    <t>1838239955</t>
  </si>
  <si>
    <t>36</t>
  </si>
  <si>
    <t>171251201</t>
  </si>
  <si>
    <t>Uložení sypaniny na skládky nebo meziskládky</t>
  </si>
  <si>
    <t>676357984</t>
  </si>
  <si>
    <t>Uložení sypaniny na skládky nebo meziskládky bez hutnění s upravením uložené sypaniny do předepsaného tvaru</t>
  </si>
  <si>
    <t>https://podminky.urs.cz/item/CS_URS_2022_02/171251201</t>
  </si>
  <si>
    <t>37</t>
  </si>
  <si>
    <t>174101101</t>
  </si>
  <si>
    <t>Zásyp jam, šachet rýh nebo kolem objektů sypaninou se zhutněním</t>
  </si>
  <si>
    <t>1794312291</t>
  </si>
  <si>
    <t>Zásyp sypaninou z jakékoliv horniny strojně s uložením výkopku ve vrstvách se zhutněním jam, šachet, rýh nebo kolem objektů v těchto vykopávkách</t>
  </si>
  <si>
    <t>https://podminky.urs.cz/item/CS_URS_2022_02/174101101</t>
  </si>
  <si>
    <t>"lože šachty" -13,517</t>
  </si>
  <si>
    <t>"lože potrubí" -0,386</t>
  </si>
  <si>
    <t>"obsyp" -837,812</t>
  </si>
  <si>
    <t>"sedlo potrubí" -161,781</t>
  </si>
  <si>
    <t>"podkladní beton" -12,936</t>
  </si>
  <si>
    <t>"zpětný zásyp" -1453,731</t>
  </si>
  <si>
    <t>38</t>
  </si>
  <si>
    <t>M</t>
  </si>
  <si>
    <t>58344171</t>
  </si>
  <si>
    <t>štěrkodrť frakce 0/32</t>
  </si>
  <si>
    <t>88264840</t>
  </si>
  <si>
    <t>"měrná hmotnost 2,0, zásyp 50%" 1453,731*2,0</t>
  </si>
  <si>
    <t>86</t>
  </si>
  <si>
    <t>301357896</t>
  </si>
  <si>
    <t>39</t>
  </si>
  <si>
    <t>175151101</t>
  </si>
  <si>
    <t>Obsypání potrubí strojně sypaninou bez prohození, uloženou do 3 m</t>
  </si>
  <si>
    <t>1232033755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</si>
  <si>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</si>
  <si>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https://podminky.urs.cz/item/CS_URS_2022_02/175151101</t>
  </si>
  <si>
    <t>"stoka A-KA300" 1076,3*1,12*0,655</t>
  </si>
  <si>
    <t>"stoka A-PVC300" 2,3*1,12*0,6</t>
  </si>
  <si>
    <t>"stoka A/1" 202,7*1,12*0,655</t>
  </si>
  <si>
    <t>"objem potrubí KA300" -(0,07963*1279,0)</t>
  </si>
  <si>
    <t>"objem potrubí PVC300" -(3,14*(0,15)^2*2,3)</t>
  </si>
  <si>
    <t>40</t>
  </si>
  <si>
    <t>583373030</t>
  </si>
  <si>
    <t>štěrkopísek frakce 0/8</t>
  </si>
  <si>
    <t>-167725995</t>
  </si>
  <si>
    <t>"měr. hmotnost 2,0" 837,812*2,0</t>
  </si>
  <si>
    <t>41</t>
  </si>
  <si>
    <t>pol1</t>
  </si>
  <si>
    <t>Dočasné zajištění inženýrských sítí</t>
  </si>
  <si>
    <t>-1699886903</t>
  </si>
  <si>
    <t>Zakládání</t>
  </si>
  <si>
    <t>42</t>
  </si>
  <si>
    <t>212751101</t>
  </si>
  <si>
    <t>Trativod z drenážních trubek flexibilních PVC-U SN 4 perforace 360° včetně lože otevřený výkop DN 50 pro meliorace</t>
  </si>
  <si>
    <t>-1523131279</t>
  </si>
  <si>
    <t>Trativody z drenážních a melioračních trubek pro meliorace, dočasné nebo odlehčovací drenáže se zřízením štěrkového lože pod trubky a s jejich obsypem v otevřeném výkopu trubka flexibilní PVC-U SN 4 celoperforovaná 360° DN 50</t>
  </si>
  <si>
    <t>https://podminky.urs.cz/item/CS_URS_2022_02/212751101</t>
  </si>
  <si>
    <t>"stoka A-KA300" 1076,3</t>
  </si>
  <si>
    <t>"stoka A-PVC300" 2,3</t>
  </si>
  <si>
    <t>"stoka A/1" 202,7</t>
  </si>
  <si>
    <t>Svislé a kompletní konstrukce</t>
  </si>
  <si>
    <t>43</t>
  </si>
  <si>
    <t>359901111</t>
  </si>
  <si>
    <t>Vyčištění stok</t>
  </si>
  <si>
    <t>-303656015</t>
  </si>
  <si>
    <t>Vyčištění stok jakékoliv výšky</t>
  </si>
  <si>
    <t>https://podminky.urs.cz/item/CS_URS_2022_02/359901111</t>
  </si>
  <si>
    <t>44</t>
  </si>
  <si>
    <t>359901211</t>
  </si>
  <si>
    <t>Monitoring stoky jakékoli výšky na nové kanalizaci</t>
  </si>
  <si>
    <t>1833223108</t>
  </si>
  <si>
    <t>Monitoring stok (kamerový systém) jakékoli výšky nová kanalizace</t>
  </si>
  <si>
    <t>https://podminky.urs.cz/item/CS_URS_2022_02/359901211</t>
  </si>
  <si>
    <t>Vodorovné konstrukce</t>
  </si>
  <si>
    <t>45</t>
  </si>
  <si>
    <t>451541111</t>
  </si>
  <si>
    <t>Lože pod potrubí otevřený výkop ze štěrkodrtě</t>
  </si>
  <si>
    <t>1225603072</t>
  </si>
  <si>
    <t>Lože pod potrubí, stoky a drobné objekty v otevřeném výkopu ze štěrkodrtě 0-63 mm</t>
  </si>
  <si>
    <t>https://podminky.urs.cz/item/CS_URS_2022_02/451541111</t>
  </si>
  <si>
    <t>"podklad štěrk šachta DN1000" (1,6*1,6*0,12)*44,0</t>
  </si>
  <si>
    <t>46</t>
  </si>
  <si>
    <t>451573111</t>
  </si>
  <si>
    <t>Lože pod potrubí otevřený výkop ze štěrkopísku</t>
  </si>
  <si>
    <t>211236945</t>
  </si>
  <si>
    <t>Lože pod potrubí, stoky a drobné objekty v otevřeném výkopu z písku a štěrkopísku do 63 mm</t>
  </si>
  <si>
    <t>https://podminky.urs.cz/item/CS_URS_2022_02/451573111</t>
  </si>
  <si>
    <t>"stoka A-PVC300" 2,3*1,12*0,15</t>
  </si>
  <si>
    <t>47</t>
  </si>
  <si>
    <t>452112111</t>
  </si>
  <si>
    <t>Osazení betonových prstenců nebo rámů v do 100 mm</t>
  </si>
  <si>
    <t>2125598217</t>
  </si>
  <si>
    <t>Osazení betonových dílců prstenců nebo rámů pod poklopy a mříže, výšky do 100 mm</t>
  </si>
  <si>
    <t>https://podminky.urs.cz/item/CS_URS_2022_02/452112111</t>
  </si>
  <si>
    <t>48</t>
  </si>
  <si>
    <t>59224185</t>
  </si>
  <si>
    <t>prstenec šachtový vyrovnávací betonový 625x120x60mm</t>
  </si>
  <si>
    <t>-1468516720</t>
  </si>
  <si>
    <t>49</t>
  </si>
  <si>
    <t>59224176</t>
  </si>
  <si>
    <t>prstenec šachtový vyrovnávací betonový 625x120x80mm</t>
  </si>
  <si>
    <t>-219049326</t>
  </si>
  <si>
    <t>50</t>
  </si>
  <si>
    <t>59224187</t>
  </si>
  <si>
    <t>prstenec šachtový vyrovnávací betonový 625x120x100mm</t>
  </si>
  <si>
    <t>-1281647950</t>
  </si>
  <si>
    <t>51</t>
  </si>
  <si>
    <t>452112121</t>
  </si>
  <si>
    <t>Osazení betonových prstenců nebo rámů v do 200 mm</t>
  </si>
  <si>
    <t>-400634411</t>
  </si>
  <si>
    <t>Osazení betonových dílců prstenců nebo rámů pod poklopy a mříže, výšky přes 100 do 200 mm</t>
  </si>
  <si>
    <t>https://podminky.urs.cz/item/CS_URS_2022_02/452112121</t>
  </si>
  <si>
    <t>52</t>
  </si>
  <si>
    <t>59224188</t>
  </si>
  <si>
    <t>prstenec šachtový vyrovnávací betonový 625x120x120mm</t>
  </si>
  <si>
    <t>-57228097</t>
  </si>
  <si>
    <t>53</t>
  </si>
  <si>
    <t>452311131</t>
  </si>
  <si>
    <t>Podkladní desky z betonu prostého tř. C 12/15 otevřený výkop</t>
  </si>
  <si>
    <t>1819322600</t>
  </si>
  <si>
    <t>Podkladní a zajišťovací konstrukce z betonu prostého v otevřeném výkopu desky pod potrubí, stoky a drobné objekty z betonu tř. C 12/15</t>
  </si>
  <si>
    <t>https://podminky.urs.cz/item/CS_URS_2022_02/452311131</t>
  </si>
  <si>
    <t>"podklad bet. šachty DN1000" (1,4*1,4*0,15)*44,0</t>
  </si>
  <si>
    <t>54</t>
  </si>
  <si>
    <t>452312131</t>
  </si>
  <si>
    <t>Sedlové lože z betonu prostého tř. C 12/15 otevřený výkop</t>
  </si>
  <si>
    <t>-150866175</t>
  </si>
  <si>
    <t>Podkladní a zajišťovací konstrukce z betonu prostého v otevřeném výkopu sedlové lože pod potrubí z betonu tř. C 12/15</t>
  </si>
  <si>
    <t>https://podminky.urs.cz/item/CS_URS_2022_02/452312131</t>
  </si>
  <si>
    <t>"stoka A-KA300" 1076,3*0,61*0,239</t>
  </si>
  <si>
    <t>"stoka A/1" 202,7*0,61*0,239</t>
  </si>
  <si>
    <t>"objem DN300" -(1279,0*0,0193)</t>
  </si>
  <si>
    <t>55</t>
  </si>
  <si>
    <t>452351101</t>
  </si>
  <si>
    <t>Bednění podkladních desek nebo bloků nebo sedlového lože otevřený výkop</t>
  </si>
  <si>
    <t>1933009775</t>
  </si>
  <si>
    <t>Bednění podkladních a zajišťovacích konstrukcí v otevřeném výkopu desek nebo sedlových loží pod potrubí, stoky a drobné objekty</t>
  </si>
  <si>
    <t>https://podminky.urs.cz/item/CS_URS_2022_02/452351101</t>
  </si>
  <si>
    <t>"sedlo" 0,239*2,0*1076,3+0,239*2,0*202,7</t>
  </si>
  <si>
    <t>"šachty" ((1,4*0,15)*4)*44,0</t>
  </si>
  <si>
    <t>56</t>
  </si>
  <si>
    <t>452368211</t>
  </si>
  <si>
    <t>Výztuž podkladních desek nebo bloků nebo pražců otevřený výkop ze svařovaných sítí Kari</t>
  </si>
  <si>
    <t>-1031541067</t>
  </si>
  <si>
    <t>Výztuž podkladních desek, bloků nebo pražců v otevřeném výkopu ze svařovaných sítí typu Kari</t>
  </si>
  <si>
    <t>https://podminky.urs.cz/item/CS_URS_2022_02/452368211</t>
  </si>
  <si>
    <t>"měrná hmotnost 3,03 kg/m2" 172,48*0,00303</t>
  </si>
  <si>
    <t>Trubní vedení</t>
  </si>
  <si>
    <t>57</t>
  </si>
  <si>
    <t>831372121</t>
  </si>
  <si>
    <t>Montáž potrubí z trub kameninových hrdlových s integrovaným těsněním výkop sklon do 20 % DN 300</t>
  </si>
  <si>
    <t>-602623177</t>
  </si>
  <si>
    <t>Montáž potrubí z trub kameninových hrdlových s integrovaným těsněním v otevřeném výkopu ve sklonu do 20 % DN 300</t>
  </si>
  <si>
    <t>https://podminky.urs.cz/item/CS_URS_2022_02/831372121</t>
  </si>
  <si>
    <t>58</t>
  </si>
  <si>
    <t>59710711</t>
  </si>
  <si>
    <t>trouba kameninová glazovaná DN 300 dl 2,50m spojovací systém C Třída 160</t>
  </si>
  <si>
    <t>-644416686</t>
  </si>
  <si>
    <t>"trouby-stoka A" 1076,3</t>
  </si>
  <si>
    <t>"trouby-stoka A/1" 202,7</t>
  </si>
  <si>
    <t>"GA" -(43,0*0,6)</t>
  </si>
  <si>
    <t>"GZ" -(44,0*0,6)</t>
  </si>
  <si>
    <t>1226,8*1,015 'Přepočtené koeficientem množství</t>
  </si>
  <si>
    <t>59</t>
  </si>
  <si>
    <t>59710879</t>
  </si>
  <si>
    <t>trouba kameninová glazovaná zkrácená bez hrdla DN 300 dl 60(75)cm třída 160 spojovací systém C</t>
  </si>
  <si>
    <t>-168270465</t>
  </si>
  <si>
    <t>43*1,015 'Přepočtené koeficientem množství</t>
  </si>
  <si>
    <t>60</t>
  </si>
  <si>
    <t>59710849</t>
  </si>
  <si>
    <t>trouba kameninová glazovaná zkrácená DN 300 dl 60(75)cm třída 160 spojovací systém C</t>
  </si>
  <si>
    <t>379806919</t>
  </si>
  <si>
    <t>44*1,015 'Přepočtené koeficientem množství</t>
  </si>
  <si>
    <t>61</t>
  </si>
  <si>
    <t>837312221</t>
  </si>
  <si>
    <t>Montáž kameninových tvarovek jednoosých s integrovaným těsněním otevřený výkop DN 150</t>
  </si>
  <si>
    <t>-531146815</t>
  </si>
  <si>
    <t>Montáž kameninových tvarovek na potrubí z trub kameninových v otevřeném výkopu s integrovaným těsněním jednoosých DN 150</t>
  </si>
  <si>
    <t>https://podminky.urs.cz/item/CS_URS_2022_02/837312221</t>
  </si>
  <si>
    <t>62</t>
  </si>
  <si>
    <t>59711852</t>
  </si>
  <si>
    <t>ucpávka kameninová glazovaná DN 150 spojovací systém F</t>
  </si>
  <si>
    <t>1663816909</t>
  </si>
  <si>
    <t>63</t>
  </si>
  <si>
    <t>837371221</t>
  </si>
  <si>
    <t>Montáž kameninových tvarovek odbočných s integrovaným těsněním otevřený výkop DN 300</t>
  </si>
  <si>
    <t>285733435</t>
  </si>
  <si>
    <t>Montáž kameninových tvarovek na potrubí z trub kameninových v otevřeném výkopu s integrovaným těsněním odbočných DN 300</t>
  </si>
  <si>
    <t>https://podminky.urs.cz/item/CS_URS_2022_02/837371221</t>
  </si>
  <si>
    <t>64</t>
  </si>
  <si>
    <t>59711770</t>
  </si>
  <si>
    <t>odbočka kameninová glazovaná jednoduchá kolmá DN 300/150 dl 500mm spojovací systém C/F tř.160/-</t>
  </si>
  <si>
    <t>-1642141578</t>
  </si>
  <si>
    <t>10*1,015 'Přepočtené koeficientem množství</t>
  </si>
  <si>
    <t>65</t>
  </si>
  <si>
    <t>871375221</t>
  </si>
  <si>
    <t>Kanalizační potrubí z tvrdého PVC jednovrstvé tuhost třídy SN8 DN 315</t>
  </si>
  <si>
    <t>-2094272010</t>
  </si>
  <si>
    <t>Kanalizační potrubí z tvrdého PVC v otevřeném výkopu ve sklonu do 20 %, hladkého plnostěnného jednovrstvého, tuhost třídy SN 8 DN 315</t>
  </si>
  <si>
    <t>https://podminky.urs.cz/item/CS_URS_2022_02/871375221</t>
  </si>
  <si>
    <t>66</t>
  </si>
  <si>
    <t>892372121</t>
  </si>
  <si>
    <t>Tlaková zkouška vzduchem potrubí DN 300 těsnícím vakem ucpávkovým</t>
  </si>
  <si>
    <t>úsek</t>
  </si>
  <si>
    <t>871135591</t>
  </si>
  <si>
    <t>Tlakové zkoušky vzduchem těsnícími vaky ucpávkovými DN 300</t>
  </si>
  <si>
    <t>https://podminky.urs.cz/item/CS_URS_2022_02/892372121</t>
  </si>
  <si>
    <t>67</t>
  </si>
  <si>
    <t>894138001</t>
  </si>
  <si>
    <t>Příplatek ZKD 0,60 m výšky vstupu na stokách</t>
  </si>
  <si>
    <t>-676220004</t>
  </si>
  <si>
    <t>Šachty kanalizační zděné Příplatek k cenám šachet na stokách kruhových a vejčitých za každých dalších 0,60 m výšky</t>
  </si>
  <si>
    <t>https://podminky.urs.cz/item/CS_URS_2022_02/894138001</t>
  </si>
  <si>
    <t>(1,84+2,44+2,28+2,15+2,04+1,52+1,48+1,72+1,6+1,53+1,55+2,0+2,27+2,27+2,27+2,14+2,93+4,94+5,89+4,76+3,88+3,25+3,05+2,8+2,92+3,31+3,56+3,78+3,79+3,61)</t>
  </si>
  <si>
    <t>(3,48+3,23+3,2+3,01+2,66+2,73+2,77+2,31)</t>
  </si>
  <si>
    <t>(2,48+2,51+2,37+1,78+2,3+2,14)</t>
  </si>
  <si>
    <t>120,54/44</t>
  </si>
  <si>
    <t>(2,74-1,5)/0,6</t>
  </si>
  <si>
    <t>"zaokrouhleno na 2 ks"</t>
  </si>
  <si>
    <t>2,0*44,0</t>
  </si>
  <si>
    <t>68</t>
  </si>
  <si>
    <t>894411311</t>
  </si>
  <si>
    <t>Osazení betonových nebo železobetonových dílců pro šachty skruží rovných</t>
  </si>
  <si>
    <t>-706900099</t>
  </si>
  <si>
    <t>https://podminky.urs.cz/item/CS_URS_2022_02/894411311</t>
  </si>
  <si>
    <t>69</t>
  </si>
  <si>
    <t>59224160</t>
  </si>
  <si>
    <t>skruž kanalizační s ocelovými stupadly 100x25x12cm</t>
  </si>
  <si>
    <t>1398408309</t>
  </si>
  <si>
    <t>70</t>
  </si>
  <si>
    <t>59224161</t>
  </si>
  <si>
    <t>skruž kanalizační s ocelovými stupadly 100x50x12cm</t>
  </si>
  <si>
    <t>-556892940</t>
  </si>
  <si>
    <t>71</t>
  </si>
  <si>
    <t>59224162</t>
  </si>
  <si>
    <t>skruž kanalizační s ocelovými stupadly 100x100x12cm</t>
  </si>
  <si>
    <t>-1108955449</t>
  </si>
  <si>
    <t>72</t>
  </si>
  <si>
    <t>59224348</t>
  </si>
  <si>
    <t>těsnění elastomerové pro spojení šachetních dílů DN 1000</t>
  </si>
  <si>
    <t>1209332487</t>
  </si>
  <si>
    <t>73</t>
  </si>
  <si>
    <t>894412411</t>
  </si>
  <si>
    <t>Osazení betonových nebo železobetonových dílců pro šachty skruží přechodových</t>
  </si>
  <si>
    <t>1866144383</t>
  </si>
  <si>
    <t>https://podminky.urs.cz/item/CS_URS_2022_02/894412411</t>
  </si>
  <si>
    <t>74</t>
  </si>
  <si>
    <t>59224312</t>
  </si>
  <si>
    <t>kónus šachetní betonový kapsové plastové stupadlo 100x62,5x58cm</t>
  </si>
  <si>
    <t>-539859447</t>
  </si>
  <si>
    <t>75</t>
  </si>
  <si>
    <t>894414111</t>
  </si>
  <si>
    <t>Osazení betonových nebo železobetonových dílců pro šachty skruží základových (dno)</t>
  </si>
  <si>
    <t>739787175</t>
  </si>
  <si>
    <t>https://podminky.urs.cz/item/CS_URS_2022_02/894414111</t>
  </si>
  <si>
    <t>76</t>
  </si>
  <si>
    <t>59224337</t>
  </si>
  <si>
    <t>dno betonové šachty kanalizační přímé 100x60x40cm</t>
  </si>
  <si>
    <t>-701387702</t>
  </si>
  <si>
    <t>77</t>
  </si>
  <si>
    <t>-177321785</t>
  </si>
  <si>
    <t>78</t>
  </si>
  <si>
    <t>894414211</t>
  </si>
  <si>
    <t>Osazení betonových nebo železobetonových dílců pro šachty desek zákrytových</t>
  </si>
  <si>
    <t>879123251</t>
  </si>
  <si>
    <t>https://podminky.urs.cz/item/CS_URS_2022_02/894414211</t>
  </si>
  <si>
    <t>79</t>
  </si>
  <si>
    <t>59224315</t>
  </si>
  <si>
    <t>deska betonová zákrytová pro kruhové šachty 100/62,5x16,5cm</t>
  </si>
  <si>
    <t>1006555705</t>
  </si>
  <si>
    <t>80</t>
  </si>
  <si>
    <t>899104112</t>
  </si>
  <si>
    <t>Osazení poklopů litinových nebo ocelových včetně rámů pro třídu zatížení D400, E600</t>
  </si>
  <si>
    <t>-1453627353</t>
  </si>
  <si>
    <t>Osazení poklopů litinových a ocelových včetně rámů pro třídu zatížení D400, E600</t>
  </si>
  <si>
    <t>https://podminky.urs.cz/item/CS_URS_2022_02/899104112</t>
  </si>
  <si>
    <t>81</t>
  </si>
  <si>
    <t>55241402</t>
  </si>
  <si>
    <t>poklop šachtový s rámem DN 600 třída D400 bez odvětrání</t>
  </si>
  <si>
    <t>1824804228</t>
  </si>
  <si>
    <t>82</t>
  </si>
  <si>
    <t>59224660</t>
  </si>
  <si>
    <t>poklop šachtový betonová výplň+litina 785(610)x16mm D400 bez odvětrání</t>
  </si>
  <si>
    <t>-1500418447</t>
  </si>
  <si>
    <t>87</t>
  </si>
  <si>
    <t>899-R1</t>
  </si>
  <si>
    <t>Kanalizační spadiště v=3,7 m</t>
  </si>
  <si>
    <t>-149319372</t>
  </si>
  <si>
    <t>P</t>
  </si>
  <si>
    <t>Poznámka k položce:
beton C25/30
potrubí
tvarovky</t>
  </si>
  <si>
    <t>Ostatní konstrukce a práce, bourání</t>
  </si>
  <si>
    <t>83</t>
  </si>
  <si>
    <t>919-R1</t>
  </si>
  <si>
    <t>Přepojení stávající kanalizace, vč. úpravy stávající kanalizační šachty</t>
  </si>
  <si>
    <t>387792495</t>
  </si>
  <si>
    <t>Poznámka k položce:
vytvoření nového otvoru pro odtokové potrubí, vč. dozdění prostoru mezi potrubím a stěnou šachty
úprava kynety a nástupnic
zaslepení stávajícího odtoku z šachty
lokální opravy šachty</t>
  </si>
  <si>
    <t>84</t>
  </si>
  <si>
    <t>919-R2</t>
  </si>
  <si>
    <t>Jílocementové hrázky</t>
  </si>
  <si>
    <t>-1373576097</t>
  </si>
  <si>
    <t>"hrázka 0,4*1,12*2,444" 5,0</t>
  </si>
  <si>
    <t>998</t>
  </si>
  <si>
    <t>Přesun hmot</t>
  </si>
  <si>
    <t>85</t>
  </si>
  <si>
    <t>998275101</t>
  </si>
  <si>
    <t>Přesun hmot pro trubní vedení z trub kameninových otevřený výkop</t>
  </si>
  <si>
    <t>-1970472538</t>
  </si>
  <si>
    <t>Přesun hmot pro trubní vedení hloubené z trub kameninových pro kanalizace v otevřeném výkopu dopravní vzdálenost do 15 m</t>
  </si>
  <si>
    <t>https://podminky.urs.cz/item/CS_URS_2022_02/998275101</t>
  </si>
  <si>
    <t>02 - SO 301.1 - Splaškové kanalizační přípojky - stoky A, A/1</t>
  </si>
  <si>
    <t>115101201</t>
  </si>
  <si>
    <t>Čerpání vody na dopravní výšku do 10 m průměrný přítok do 500 l/min</t>
  </si>
  <si>
    <t>-373667383</t>
  </si>
  <si>
    <t>Čerpání vody na dopravní výšku do 10 m s uvažovaným průměrným přítokem do 500 l/min</t>
  </si>
  <si>
    <t>https://podminky.urs.cz/item/CS_URS_2022_02/115101201</t>
  </si>
  <si>
    <t>"předpoklad" 18,0*12,0</t>
  </si>
  <si>
    <t>115101301</t>
  </si>
  <si>
    <t>Pohotovost čerpací soupravy pro dopravní výšku do 10 m přítok do 500 l/min</t>
  </si>
  <si>
    <t>-757852256</t>
  </si>
  <si>
    <t>Pohotovost záložní čerpací soupravy pro dopravní výšku do 10 m s uvažovaným průměrným přítokem do 500 l/min</t>
  </si>
  <si>
    <t>https://podminky.urs.cz/item/CS_URS_2022_02/115101301</t>
  </si>
  <si>
    <t>"předpoklad" 18,0</t>
  </si>
  <si>
    <t>555381922</t>
  </si>
  <si>
    <t>132254202</t>
  </si>
  <si>
    <t>Hloubení zapažených rýh š do 2000 mm v hornině třídy těžitelnosti I skupiny 3 objem do 50 m3</t>
  </si>
  <si>
    <t>672807082</t>
  </si>
  <si>
    <t>Hloubení zapažených rýh šířky přes 800 do 2 000 mm strojně s urovnáním dna do předepsaného profilu a spádu v hornině třídy těžitelnosti I skupiny 3 přes 20 do 50 m3</t>
  </si>
  <si>
    <t>https://podminky.urs.cz/item/CS_URS_2022_02/132254202</t>
  </si>
  <si>
    <t>"pr.hl. příp. A" 2,21</t>
  </si>
  <si>
    <t>"pr.hl. příp. A/1" 2,17</t>
  </si>
  <si>
    <t>"příp. A" 46,4*0,9*2,21</t>
  </si>
  <si>
    <t>"příp. A/1" 11,5*0,9*2,17</t>
  </si>
  <si>
    <t>"asfalt" -(24,1*0,9*0,55+4,7*0,9*0,55)</t>
  </si>
  <si>
    <t>"zeleň" -(22,3*0,9*0,15+6,8*0,9*0,15)</t>
  </si>
  <si>
    <t>"hloubení rýh do 2000 mm - 40%" 96,565*0,4</t>
  </si>
  <si>
    <t>132354202</t>
  </si>
  <si>
    <t>Hloubení zapažených rýh š do 2000 mm v hornině třídy těžitelnosti II skupiny 4 objem do 50 m3</t>
  </si>
  <si>
    <t>1193545609</t>
  </si>
  <si>
    <t>Hloubení zapažených rýh šířky přes 800 do 2 000 mm strojně s urovnáním dna do předepsaného profilu a spádu v hornině třídy těžitelnosti II skupiny 4 přes 20 do 50 m3</t>
  </si>
  <si>
    <t>https://podminky.urs.cz/item/CS_URS_2022_02/132354202</t>
  </si>
  <si>
    <t>132454201</t>
  </si>
  <si>
    <t>Hloubení zapažených rýh š do 2000 mm v hornině třídy těžitelnosti II skupiny 5 objem do 20 m3</t>
  </si>
  <si>
    <t>909329082</t>
  </si>
  <si>
    <t>Hloubení zapažených rýh šířky přes 800 do 2 000 mm strojně s urovnáním dna do předepsaného profilu a spádu v hornině třídy těžitelnosti II skupiny 5 do 20 m3</t>
  </si>
  <si>
    <t>https://podminky.urs.cz/item/CS_URS_2022_02/132454201</t>
  </si>
  <si>
    <t>"hloubení rýh do 2000 mm - 20%" 96,565*0,2</t>
  </si>
  <si>
    <t>151101101</t>
  </si>
  <si>
    <t>Zřízení příložného pažení a rozepření stěn rýh hl do 2 m</t>
  </si>
  <si>
    <t>-514743023</t>
  </si>
  <si>
    <t>Zřízení pažení a rozepření stěn rýh pro podzemní vedení příložné pro jakoukoliv mezerovitost, hloubky do 2 m</t>
  </si>
  <si>
    <t>https://podminky.urs.cz/item/CS_URS_2022_02/151101101</t>
  </si>
  <si>
    <t>"příp. A" 46,4*2,0*2,21</t>
  </si>
  <si>
    <t>"příp. A/1" 11,5*2,0*2,17</t>
  </si>
  <si>
    <t>151101111</t>
  </si>
  <si>
    <t>Odstranění příložného pažení a rozepření stěn rýh hl do 2 m</t>
  </si>
  <si>
    <t>-1556721408</t>
  </si>
  <si>
    <t>Odstranění pažení a rozepření stěn rýh pro podzemní vedení s uložením materiálu na vzdálenost do 3 m od kraje výkopu příložné, hloubky do 2 m</t>
  </si>
  <si>
    <t>https://podminky.urs.cz/item/CS_URS_2022_02/151101111</t>
  </si>
  <si>
    <t>-1534283002</t>
  </si>
  <si>
    <t>"zpětný zásyp" 33,504</t>
  </si>
  <si>
    <t>-737660557</t>
  </si>
  <si>
    <t>"hloubení rýh do 2000 mm"</t>
  </si>
  <si>
    <t>1494872426</t>
  </si>
  <si>
    <t>"hloubení rýh do 2000 mm - 60%" 96,565*0,6</t>
  </si>
  <si>
    <t>"zpětný zásyp" -33,504</t>
  </si>
  <si>
    <t>167151102</t>
  </si>
  <si>
    <t>Nakládání výkopku z hornin třídy těžitelnosti II skupiny 4 a 5 do 100 m3</t>
  </si>
  <si>
    <t>718034439</t>
  </si>
  <si>
    <t>Nakládání, skládání a překládání neulehlého výkopku nebo sypaniny strojně nakládání, množství do 100 m3, z horniny třídy těžitelnosti II, skupiny 4 a 5</t>
  </si>
  <si>
    <t>https://podminky.urs.cz/item/CS_URS_2022_02/167151102</t>
  </si>
  <si>
    <t>993854174</t>
  </si>
  <si>
    <t>"přebytečný výkopek" 38,626+24,435</t>
  </si>
  <si>
    <t>-134220461</t>
  </si>
  <si>
    <t>"měrná hmotnost 1,8 CÚ2022" 63,061*1,8</t>
  </si>
  <si>
    <t>-627332525</t>
  </si>
  <si>
    <t>870704839</t>
  </si>
  <si>
    <t>"lože šachta" -0,778</t>
  </si>
  <si>
    <t>"obsyp" -24,057</t>
  </si>
  <si>
    <t>"sedlo" -4,723</t>
  </si>
  <si>
    <t>836007665</t>
  </si>
  <si>
    <t>"měrná hmotnost 2,0, zásyp 50%" 33,503*2,0</t>
  </si>
  <si>
    <t>174151101</t>
  </si>
  <si>
    <t>140166762</t>
  </si>
  <si>
    <t>https://podminky.urs.cz/item/CS_URS_2022_02/174151101</t>
  </si>
  <si>
    <t>819459344</t>
  </si>
  <si>
    <t>"příp. A" 46,4*0,9*0,486</t>
  </si>
  <si>
    <t>"příp. A/1" 11,5*0,9*0,486</t>
  </si>
  <si>
    <t>"objem potrubí KA150" -((0,0219*46,4)+(0,0219*11,5))</t>
  </si>
  <si>
    <t>-1358222256</t>
  </si>
  <si>
    <t>"měr. hmotnost 2,0" 24,057*2,0</t>
  </si>
  <si>
    <t>1488761364</t>
  </si>
  <si>
    <t>"příp. A" 46,4</t>
  </si>
  <si>
    <t>"příp. A/1" 11,5</t>
  </si>
  <si>
    <t>499805554</t>
  </si>
  <si>
    <t>439666192</t>
  </si>
  <si>
    <t>"podklad štěrk šachta DN1000" (0,6*0,6*0,12)*18,0</t>
  </si>
  <si>
    <t>-3660144</t>
  </si>
  <si>
    <t>"příp. A" 46,4*0,441*0,197</t>
  </si>
  <si>
    <t>"příp. A/1" 11,5*0,441*0,197</t>
  </si>
  <si>
    <t>"objem potrubí KA150" -((0,00531*46,4)+(0,00531*11,5))</t>
  </si>
  <si>
    <t>609544206</t>
  </si>
  <si>
    <t>"sedlo" 0,197*2,0*57,9</t>
  </si>
  <si>
    <t>831312121</t>
  </si>
  <si>
    <t>Montáž potrubí z trub kameninových hrdlových s integrovaným těsněním výkop sklon do 20 % DN 150</t>
  </si>
  <si>
    <t>-1348339236</t>
  </si>
  <si>
    <t>Montáž potrubí z trub kameninových hrdlových s integrovaným těsněním v otevřeném výkopu ve sklonu do 20 % DN 150</t>
  </si>
  <si>
    <t>https://podminky.urs.cz/item/CS_URS_2022_02/831312121</t>
  </si>
  <si>
    <t>59710675</t>
  </si>
  <si>
    <t>trouba kameninová glazovaná DN 150 dl 1,50m spojovací systém F</t>
  </si>
  <si>
    <t>-1417201320</t>
  </si>
  <si>
    <t>"trouby-příp A" 46,4</t>
  </si>
  <si>
    <t>"trouby-příp A/1" 11,5</t>
  </si>
  <si>
    <t>"GZ" -(8,0*0,6)</t>
  </si>
  <si>
    <t>53,1*1,015 'Přepočtené koeficientem množství</t>
  </si>
  <si>
    <t>59710842</t>
  </si>
  <si>
    <t>trouba kameninová glazovaná zkrácená DN 150 dl 60(75)cm spojovací systém F</t>
  </si>
  <si>
    <t>1460247871</t>
  </si>
  <si>
    <t>8*1,015 'Přepočtené koeficientem množství</t>
  </si>
  <si>
    <t>871315221</t>
  </si>
  <si>
    <t>Kanalizační potrubí z tvrdého PVC jednovrstvé tuhost třídy SN8 DN 160</t>
  </si>
  <si>
    <t>1304088060</t>
  </si>
  <si>
    <t>Kanalizační potrubí z tvrdého PVC v otevřeném výkopu ve sklonu do 20 %, hladkého plnostěnného jednovrstvého, tuhost třídy SN 8 DN 160</t>
  </si>
  <si>
    <t>https://podminky.urs.cz/item/CS_URS_2022_02/871315221</t>
  </si>
  <si>
    <t>877315211</t>
  </si>
  <si>
    <t>Montáž tvarovek z tvrdého PVC-systém KG nebo z polypropylenu-systém KG 2000 jednoosé DN 160</t>
  </si>
  <si>
    <t>-1271498317</t>
  </si>
  <si>
    <t>Montáž tvarovek na kanalizačním potrubí z trub z plastu z tvrdého PVC nebo z polypropylenu v otevřeném výkopu jednoosých DN 160</t>
  </si>
  <si>
    <t>https://podminky.urs.cz/item/CS_URS_2022_02/877315211</t>
  </si>
  <si>
    <t>28611528</t>
  </si>
  <si>
    <t>přechod kanalizační KG kamenina-plast DN 160</t>
  </si>
  <si>
    <t>-441112934</t>
  </si>
  <si>
    <t>892312121</t>
  </si>
  <si>
    <t>Tlaková zkouška vzduchem potrubí DN 150 těsnícím vakem ucpávkovým</t>
  </si>
  <si>
    <t>603109092</t>
  </si>
  <si>
    <t>Tlakové zkoušky vzduchem těsnícími vaky ucpávkovými DN 150</t>
  </si>
  <si>
    <t>https://podminky.urs.cz/item/CS_URS_2022_02/892312121</t>
  </si>
  <si>
    <t>894812001</t>
  </si>
  <si>
    <t>Revizní a čistící šachta z PP šachtové dno DN 400/150 přímý tok</t>
  </si>
  <si>
    <t>-799237928</t>
  </si>
  <si>
    <t>Revizní a čistící šachta z polypropylenu PP pro hladké trouby DN 400 šachtové dno (DN šachty / DN trubního vedení) DN 400/150 přímý tok</t>
  </si>
  <si>
    <t>https://podminky.urs.cz/item/CS_URS_2022_02/894812001</t>
  </si>
  <si>
    <t>894812033</t>
  </si>
  <si>
    <t>Revizní a čistící šachta z PP DN 400 šachtová roura korugovaná bez hrdla světlé hloubky 2000 mm</t>
  </si>
  <si>
    <t>-389948475</t>
  </si>
  <si>
    <t>Revizní a čistící šachta z polypropylenu PP pro hladké trouby DN 400 roura šachtová korugovaná bez hrdla, světlé hloubky 2000 mm</t>
  </si>
  <si>
    <t>https://podminky.urs.cz/item/CS_URS_2022_02/894812033</t>
  </si>
  <si>
    <t>894812041</t>
  </si>
  <si>
    <t>Příplatek k rourám revizní a čistící šachty z PP DN 400 za uříznutí šachtové roury</t>
  </si>
  <si>
    <t>367827259</t>
  </si>
  <si>
    <t>Revizní a čistící šachta z polypropylenu PP pro hladké trouby DN 400 roura šachtová korugovaná Příplatek k cenám 2031 - 2035 za uříznutí šachtové roury</t>
  </si>
  <si>
    <t>https://podminky.urs.cz/item/CS_URS_2022_02/894812041</t>
  </si>
  <si>
    <t>894812063</t>
  </si>
  <si>
    <t>Revizní a čistící šachta z PP DN 400 poklop litinový plný do teleskopické trubky pro třídu zatížení D400</t>
  </si>
  <si>
    <t>-207358056</t>
  </si>
  <si>
    <t>Revizní a čistící šachta z polypropylenu PP pro hladké trouby DN 400 poklop litinový (pro třídu zatížení) plný do teleskopické trubky (D400)</t>
  </si>
  <si>
    <t>https://podminky.urs.cz/item/CS_URS_2022_02/894812063</t>
  </si>
  <si>
    <t>-658875581</t>
  </si>
  <si>
    <t>03 - SO 303 - Splašková kanalizace - stoky BII, BII/1</t>
  </si>
  <si>
    <t>V rámci dotazů během výběrového řízení zhotovitele stavby byla doplněna pol. č. 61</t>
  </si>
  <si>
    <t>-1793081430</t>
  </si>
  <si>
    <t>"předpoklad" 30,0*12,0</t>
  </si>
  <si>
    <t>1506824864</t>
  </si>
  <si>
    <t>"předpoklad" 30,0</t>
  </si>
  <si>
    <t>-510756170</t>
  </si>
  <si>
    <t>119001411</t>
  </si>
  <si>
    <t>Dočasné zajištění potrubí betonového, ŽB nebo kameninového DN do 200 mm</t>
  </si>
  <si>
    <t>-538055560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</si>
  <si>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betonového, kameninového nebo železobetonového, světlosti DN do 200 mm</t>
  </si>
  <si>
    <t>https://podminky.urs.cz/item/CS_URS_2022_02/119001411</t>
  </si>
  <si>
    <t>129001101</t>
  </si>
  <si>
    <t>Příplatek za ztížení odkopávky nebo prokopávky v blízkosti inženýrských sítí</t>
  </si>
  <si>
    <t>603386868</t>
  </si>
  <si>
    <t>Příplatek k cenám vykopávek za ztížení vykopávky v blízkosti podzemního vedení nebo výbušnin v horninách jakékoliv třídy</t>
  </si>
  <si>
    <t>https://podminky.urs.cz/item/CS_URS_2022_02/129001101</t>
  </si>
  <si>
    <t>"stoka B II-KA300" 193,8*1,12*2,097</t>
  </si>
  <si>
    <t>"stoka B II/1-KA300" 54,3*1,12*2,253</t>
  </si>
  <si>
    <t>"rozšíření pro šachty DN1000" (((2,2*2,2*0,57)*10,0)+((1,1*2,2*2,097)*9,0)+((1,1*2,2*2,253)*2,0))</t>
  </si>
  <si>
    <t>"asfalt" -((178,8*1,12*0,55)+(13,0*1,12*0,55))</t>
  </si>
  <si>
    <t>"zeleň" -((15,0*1,12*0,15)+(41,3*1,12*0,15))</t>
  </si>
  <si>
    <t>"příplatek 30%" 548,742*0,3</t>
  </si>
  <si>
    <t>132254204</t>
  </si>
  <si>
    <t>Hloubení zapažených rýh š do 2000 mm v hornině třídy těžitelnosti I skupiny 3 objem do 500 m3</t>
  </si>
  <si>
    <t>1482241595</t>
  </si>
  <si>
    <t>Hloubení zapažených rýh šířky přes 800 do 2 000 mm strojně s urovnáním dna do předepsaného profilu a spádu v hornině třídy těžitelnosti I skupiny 3 přes 100 do 500 m3</t>
  </si>
  <si>
    <t>https://podminky.urs.cz/item/CS_URS_2022_02/132254204</t>
  </si>
  <si>
    <t>"pr.hl. B II-KA300" 2,097</t>
  </si>
  <si>
    <t>"pr.hl. B II/1-KA300" 2,253</t>
  </si>
  <si>
    <t>"hloubení rýh do 2000 mm 40,0%" 548,742*0,4</t>
  </si>
  <si>
    <t>132354204</t>
  </si>
  <si>
    <t>Hloubení zapažených rýh š do 2000 mm v hornině třídy těžitelnosti II skupiny 4 objem do 500 m3</t>
  </si>
  <si>
    <t>1568201067</t>
  </si>
  <si>
    <t>Hloubení zapažených rýh šířky přes 800 do 2 000 mm strojně s urovnáním dna do předepsaného profilu a spádu v hornině třídy těžitelnosti II skupiny 4 přes 100 do 500 m3</t>
  </si>
  <si>
    <t>https://podminky.urs.cz/item/CS_URS_2022_02/132354204</t>
  </si>
  <si>
    <t>132454204</t>
  </si>
  <si>
    <t>Hloubení zapažených rýh š do 2000 mm v hornině třídy těžitelnosti II skupiny 5 objem do 500 m3</t>
  </si>
  <si>
    <t>-1934027722</t>
  </si>
  <si>
    <t>Hloubení zapažených rýh šířky přes 800 do 2 000 mm strojně s urovnáním dna do předepsaného profilu a spádu v hornině třídy těžitelnosti II skupiny 5 přes 100 do 500 m3</t>
  </si>
  <si>
    <t>https://podminky.urs.cz/item/CS_URS_2022_02/132454204</t>
  </si>
  <si>
    <t>"hloubení rýh do 2000 mm 20,0%" 548,742*0,2</t>
  </si>
  <si>
    <t>151811131</t>
  </si>
  <si>
    <t>Osazení pažicího boxu hl výkopu do 4 m š do 1,2 m</t>
  </si>
  <si>
    <t>1873156925</t>
  </si>
  <si>
    <t>Zřízení pažicích boxů pro pažení a rozepření stěn rýh podzemního vedení hloubka výkopu do 4 m, šířka do 1,2 m</t>
  </si>
  <si>
    <t>https://podminky.urs.cz/item/CS_URS_2022_02/151811131</t>
  </si>
  <si>
    <t>"stoka B II-KA300" 193,8*2,0*2,097</t>
  </si>
  <si>
    <t>"stoka B II/1-KA300" 54,3*2,0*2,253</t>
  </si>
  <si>
    <t>151811231</t>
  </si>
  <si>
    <t>Odstranění pažicího boxu hl výkopu do 4 m š do 1,2 m</t>
  </si>
  <si>
    <t>777939689</t>
  </si>
  <si>
    <t>Odstranění pažicích boxů pro pažení a rozepření stěn rýh podzemního vedení hloubka výkopu do 4 m, šířka do 1,2 m</t>
  </si>
  <si>
    <t>https://podminky.urs.cz/item/CS_URS_2022_02/151811231</t>
  </si>
  <si>
    <t>1575892317</t>
  </si>
  <si>
    <t>"zpětný zásyp" 173,749</t>
  </si>
  <si>
    <t>-1129588603</t>
  </si>
  <si>
    <t>-737601217</t>
  </si>
  <si>
    <t>"hloubení rýh do 2000 mm 60,0%" 548,742*0,6</t>
  </si>
  <si>
    <t>"zpětný zásyp" -173,749</t>
  </si>
  <si>
    <t>-503620225</t>
  </si>
  <si>
    <t>-1173584955</t>
  </si>
  <si>
    <t>"přebytečný výkopek" 219,497+155,496</t>
  </si>
  <si>
    <t>1174677414</t>
  </si>
  <si>
    <t>"měrná hmotnost 1,8 CÚ2022" 374,993*1,8</t>
  </si>
  <si>
    <t>468534565</t>
  </si>
  <si>
    <t>-1592534063</t>
  </si>
  <si>
    <t>"lože šachta" -3,379</t>
  </si>
  <si>
    <t>"podkl.bet" -3,234</t>
  </si>
  <si>
    <t>"obsyp" -162,25</t>
  </si>
  <si>
    <t>"sedlo" -31,382</t>
  </si>
  <si>
    <t>454325800</t>
  </si>
  <si>
    <t>"měrná hmotnost 2,0, zásyp 50%" 174,748*2,0</t>
  </si>
  <si>
    <t>1867191515</t>
  </si>
  <si>
    <t>810922173</t>
  </si>
  <si>
    <t>"stoka B II-KA300" 193,8*1,12*0,655</t>
  </si>
  <si>
    <t>"stoka B II/1-KA300" 54,3*1,12*0,655</t>
  </si>
  <si>
    <t>"objem potrubí KA300" -(0,07963*248,1)</t>
  </si>
  <si>
    <t>-2041633755</t>
  </si>
  <si>
    <t>"měr. hmotnost 2,0" 162,25*2,0</t>
  </si>
  <si>
    <t>1492656280</t>
  </si>
  <si>
    <t>"stoka B II-KA300" 193,8</t>
  </si>
  <si>
    <t>"stoka B II/1-KA300" 54,3</t>
  </si>
  <si>
    <t>-1063853520</t>
  </si>
  <si>
    <t>-1545226340</t>
  </si>
  <si>
    <t>1294901136</t>
  </si>
  <si>
    <t>"podklad štěrk šachta DN1000" (1,6*1,6*0,12)*11,0</t>
  </si>
  <si>
    <t>72959618</t>
  </si>
  <si>
    <t>59224184</t>
  </si>
  <si>
    <t>prstenec šachtový vyrovnávací betonový 625x120x40mm</t>
  </si>
  <si>
    <t>CS ÚRS 2020 02</t>
  </si>
  <si>
    <t>-96954577</t>
  </si>
  <si>
    <t>-1070079810</t>
  </si>
  <si>
    <t>1266613323</t>
  </si>
  <si>
    <t>-218734236</t>
  </si>
  <si>
    <t>452112122</t>
  </si>
  <si>
    <t>-1969213853</t>
  </si>
  <si>
    <t>https://podminky.urs.cz/item/CS_URS_2022_02/452112122</t>
  </si>
  <si>
    <t>1421694242</t>
  </si>
  <si>
    <t>-620624576</t>
  </si>
  <si>
    <t>"podklad bet. šachty DN1000" (1,4*1,4*0,15)*11,0</t>
  </si>
  <si>
    <t>383114574</t>
  </si>
  <si>
    <t>"stoka B II-KA300" 193,8*0,61*0,239</t>
  </si>
  <si>
    <t>"stoka B II/1-KA300" 54,3*0,61*0,239</t>
  </si>
  <si>
    <t>"objem potrubí KA300" -(0,0193*248,1)</t>
  </si>
  <si>
    <t>-937830328</t>
  </si>
  <si>
    <t>"sedlo" 0,239*2,0*193,8+0,239*2,0*54,3</t>
  </si>
  <si>
    <t>"šachty" ((1,4*0,15)*4)*11,0</t>
  </si>
  <si>
    <t>-884906796</t>
  </si>
  <si>
    <t>"měrná hmotnost 3,03 kg/m2" 43,12*0,00303</t>
  </si>
  <si>
    <t>948337896</t>
  </si>
  <si>
    <t>240220171</t>
  </si>
  <si>
    <t>"trouby-stoka B II" 193,8</t>
  </si>
  <si>
    <t>"trouby-stoka B II/1" 54,3</t>
  </si>
  <si>
    <t>"GA" -(11,0*0,6)</t>
  </si>
  <si>
    <t>"GZ" -(11,0*0,6)</t>
  </si>
  <si>
    <t>234,9*1,015 'Přepočtené koeficientem množství</t>
  </si>
  <si>
    <t>1738018128</t>
  </si>
  <si>
    <t>11*1,015 'Přepočtené koeficientem množství</t>
  </si>
  <si>
    <t>1638021545</t>
  </si>
  <si>
    <t>395478179</t>
  </si>
  <si>
    <t>-1354363555</t>
  </si>
  <si>
    <t>-1431777006</t>
  </si>
  <si>
    <t>-1012304111</t>
  </si>
  <si>
    <t>1761072296</t>
  </si>
  <si>
    <t>1387047514</t>
  </si>
  <si>
    <t>(1,87+2,0+1,62+2,0+1,79+2,0+2,2+2,2+2,0+2,13+2,04)/11</t>
  </si>
  <si>
    <t>(1,986-1,5)/0,6</t>
  </si>
  <si>
    <t>"zaokrouhleno na 1 ks"</t>
  </si>
  <si>
    <t>1,0*11,0</t>
  </si>
  <si>
    <t>453876550</t>
  </si>
  <si>
    <t>1961852262</t>
  </si>
  <si>
    <t>1122438564</t>
  </si>
  <si>
    <t>1499976600</t>
  </si>
  <si>
    <t>184965463</t>
  </si>
  <si>
    <t>292267664</t>
  </si>
  <si>
    <t>1374518142</t>
  </si>
  <si>
    <t>-170020286</t>
  </si>
  <si>
    <t>-1574599835</t>
  </si>
  <si>
    <t>-224066465</t>
  </si>
  <si>
    <t>-1944845495</t>
  </si>
  <si>
    <t>829586062</t>
  </si>
  <si>
    <t>Kanalizační spadiště v=1,1 m</t>
  </si>
  <si>
    <t>1102603002</t>
  </si>
  <si>
    <t>78511012</t>
  </si>
  <si>
    <t>04 - SO 303.1 - Splaškové kanalizační přípojky - stoky BII, BII/1</t>
  </si>
  <si>
    <t>-235906919</t>
  </si>
  <si>
    <t>"předpoklad" 5,0*12,0</t>
  </si>
  <si>
    <t>947114183</t>
  </si>
  <si>
    <t>"předpoklad" 5,0</t>
  </si>
  <si>
    <t>-1853453898</t>
  </si>
  <si>
    <t>132254201</t>
  </si>
  <si>
    <t>Hloubení zapažených rýh š do 2000 mm v hornině třídy těžitelnosti I skupiny 3 objem do 20 m3</t>
  </si>
  <si>
    <t>-491858219</t>
  </si>
  <si>
    <t>Hloubení zapažených rýh šířky přes 800 do 2 000 mm strojně s urovnáním dna do předepsaného profilu a spádu v hornině třídy těžitelnosti I skupiny 3 do 20 m3</t>
  </si>
  <si>
    <t>https://podminky.urs.cz/item/CS_URS_2022_02/132254201</t>
  </si>
  <si>
    <t>"pr.hl. příp. B II" 1,985</t>
  </si>
  <si>
    <t>"příp. B II" 16,0*0,9*1,985</t>
  </si>
  <si>
    <t>"asfalt" -(12,3*0,9*0,55)</t>
  </si>
  <si>
    <t>"zeleň" -(3,7*0,9*0,15)</t>
  </si>
  <si>
    <t>"hloubení rýh do 2000 mm - 40%" 21,995*0,4</t>
  </si>
  <si>
    <t>132354201</t>
  </si>
  <si>
    <t>Hloubení zapažených rýh š do 2000 mm v hornině třídy těžitelnosti II skupiny 4 objem do 20 m3</t>
  </si>
  <si>
    <t>1934020498</t>
  </si>
  <si>
    <t>Hloubení zapažených rýh šířky přes 800 do 2 000 mm strojně s urovnáním dna do předepsaného profilu a spádu v hornině třídy těžitelnosti II skupiny 4 do 20 m3</t>
  </si>
  <si>
    <t>https://podminky.urs.cz/item/CS_URS_2022_02/132354201</t>
  </si>
  <si>
    <t>-470824229</t>
  </si>
  <si>
    <t>"hloubení rýh do 2000 mm - 20%" 21,995*0,2</t>
  </si>
  <si>
    <t>1811726365</t>
  </si>
  <si>
    <t>"příp. B II" 16,0*2,0*1,985</t>
  </si>
  <si>
    <t>978202170</t>
  </si>
  <si>
    <t>162351103</t>
  </si>
  <si>
    <t>Vodorovné přemístění přes 50 do 500 m výkopku/sypaniny z horniny třídy těžitelnosti I skupiny 1 až 3</t>
  </si>
  <si>
    <t>823997955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</si>
  <si>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</si>
  <si>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</si>
  <si>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"zpětný zásyp" 0,321</t>
  </si>
  <si>
    <t>-1839451296</t>
  </si>
  <si>
    <t>"zpětný zásyp" 13,197</t>
  </si>
  <si>
    <t>1643774090</t>
  </si>
  <si>
    <t>"zpětný zásyp" -0,321</t>
  </si>
  <si>
    <t>167151101</t>
  </si>
  <si>
    <t>Nakládání výkopku z hornin třídy těžitelnosti I skupiny 1 až 3 do 100 m3</t>
  </si>
  <si>
    <t>-929731493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</si>
  <si>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</si>
  <si>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</si>
  <si>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1954624419</t>
  </si>
  <si>
    <t>-502978633</t>
  </si>
  <si>
    <t>"přebytečný výkopek" 8,477</t>
  </si>
  <si>
    <t>718173096</t>
  </si>
  <si>
    <t>"měrná hmotnost 1,8 CÚ2022" 8,447*1,8</t>
  </si>
  <si>
    <t>497158729</t>
  </si>
  <si>
    <t>"zpětný zásyp" 13,518</t>
  </si>
  <si>
    <t>1348272291</t>
  </si>
  <si>
    <t>"lože šachta" -0,302</t>
  </si>
  <si>
    <t>"obsyp" 6,648</t>
  </si>
  <si>
    <t>"sedlo" -1,305</t>
  </si>
  <si>
    <t>"zpětný zásyp" -13,518</t>
  </si>
  <si>
    <t>-1199667926</t>
  </si>
  <si>
    <t>"měrná hmotnost 2,0, zásyp 50%" 13,518*2,0</t>
  </si>
  <si>
    <t>-977387912</t>
  </si>
  <si>
    <t>-2041229522</t>
  </si>
  <si>
    <t>"příp. B II" 16,0*0,9*0,486</t>
  </si>
  <si>
    <t>"objem potrubí KA150" -(0,0219*16,0)</t>
  </si>
  <si>
    <t>-843962420</t>
  </si>
  <si>
    <t>"měr. hmotnost 2,0" 6,648*2,0</t>
  </si>
  <si>
    <t>-1543749359</t>
  </si>
  <si>
    <t>"příp. B II" 16,0</t>
  </si>
  <si>
    <t>-1652110541</t>
  </si>
  <si>
    <t>1400200030</t>
  </si>
  <si>
    <t>"podklad štěrk šachta DN400" (0,6*0,6*0,12)*7,0</t>
  </si>
  <si>
    <t>1140586025</t>
  </si>
  <si>
    <t>"příp. B II" 16,0*0,441*0,197</t>
  </si>
  <si>
    <t>"objem potrubí KA150" -(0,00531*16,0)</t>
  </si>
  <si>
    <t>-132585721</t>
  </si>
  <si>
    <t>"sedlo" 0,197*2,0*16,0</t>
  </si>
  <si>
    <t>-275680066</t>
  </si>
  <si>
    <t>-428131400</t>
  </si>
  <si>
    <t>"trouby-příp B II" 16,0</t>
  </si>
  <si>
    <t>"GZ" -(5,0*0,6)</t>
  </si>
  <si>
    <t>13*1,015 'Přepočtené koeficientem množství</t>
  </si>
  <si>
    <t>-1723637708</t>
  </si>
  <si>
    <t>5*1,015 'Přepočtené koeficientem množství</t>
  </si>
  <si>
    <t>1906394573</t>
  </si>
  <si>
    <t>1774794247</t>
  </si>
  <si>
    <t>732751175</t>
  </si>
  <si>
    <t>-1037811754</t>
  </si>
  <si>
    <t>1450233456</t>
  </si>
  <si>
    <t>-885732348</t>
  </si>
  <si>
    <t>1980902415</t>
  </si>
  <si>
    <t>52021091</t>
  </si>
  <si>
    <t>559568521</t>
  </si>
  <si>
    <t>05 - SO 306 - Čerpací stanice</t>
  </si>
  <si>
    <t>Soupis:</t>
  </si>
  <si>
    <t>05.1 - SO 306.1 - Čerpací stanice - stavební část</t>
  </si>
  <si>
    <t>V rámci dotazů během výběrového řízení zhotovitele stavby byl sjednocen popis u pol. č. 125, dále pak u pol. č. 128-140.  V rámci kontroly soupisu prací byl sjednocen popis u pol. č. 13, 21, 24, 60, 70, 116, 118, 119, 120 a 122. Vše ostatní zůstává v platnosti.</t>
  </si>
  <si>
    <t xml:space="preserve">    3 - Svislé a kompletní konstrukce, vč. systémových překladů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</si>
  <si>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</si>
  <si>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</si>
  <si>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</si>
  <si>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</si>
  <si>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</si>
  <si>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</si>
  <si>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</si>
  <si>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 vč. přesunu hmot a povrchové úpravy</t>
  </si>
  <si>
    <t xml:space="preserve">    766.1 - Výplně otvorů vč. přesunu hmot a povrchové úpravy</t>
  </si>
  <si>
    <t xml:space="preserve">    767 - Konstrukce zámečnické vč. přesunu hmot a povrchové úpravy</t>
  </si>
  <si>
    <t xml:space="preserve">    771 - Podlahy z dlaždic vč.přesunu hmot</t>
  </si>
  <si>
    <t xml:space="preserve">    783 - Dokončovací práce - nátěry</t>
  </si>
  <si>
    <t>115001102</t>
  </si>
  <si>
    <t>Převedení vody potrubím DN do 150</t>
  </si>
  <si>
    <t>1974522009</t>
  </si>
  <si>
    <t>Převedení vody potrubím průměru DN přes 100 do 150</t>
  </si>
  <si>
    <t>https://podminky.urs.cz/item/CS_URS_2022_02/115001102</t>
  </si>
  <si>
    <t>předpoklad</t>
  </si>
  <si>
    <t>25,0</t>
  </si>
  <si>
    <t>1423634779</t>
  </si>
  <si>
    <t>předpoklad 6 týdnů</t>
  </si>
  <si>
    <t>6*7*24</t>
  </si>
  <si>
    <t>554079978</t>
  </si>
  <si>
    <t>6*7</t>
  </si>
  <si>
    <t>121151113</t>
  </si>
  <si>
    <t>Sejmutí ornice plochy do 500 m2 tl vrstvy do 200 mm strojně</t>
  </si>
  <si>
    <t>-1030027654</t>
  </si>
  <si>
    <t>Sejmutí ornice strojně při souvislé ploše přes 100 do 500 m2, tl. vrstvy do 200 mm</t>
  </si>
  <si>
    <t>https://podminky.urs.cz/item/CS_URS_2022_02/121151113</t>
  </si>
  <si>
    <t>16,0*18,0</t>
  </si>
  <si>
    <t>131351205</t>
  </si>
  <si>
    <t>Hloubení jam zapažených v hornině třídy těžitelnosti II skupiny 4 objem do 1000 m3 strojně</t>
  </si>
  <si>
    <t>411728133</t>
  </si>
  <si>
    <t>Hloubení zapažených jam a zářezů strojně s urovnáním dna do předepsaného profilu a spádu v hornině třídy těžitelnosti II skupiny 4 přes 500 do 1 000 m3</t>
  </si>
  <si>
    <t>https://podminky.urs.cz/item/CS_URS_2022_02/131351205</t>
  </si>
  <si>
    <t>na úroveň -4,650  z  úrovně -0,300</t>
  </si>
  <si>
    <t>11,9*14,15*(4,65-0,3)</t>
  </si>
  <si>
    <t>132312211</t>
  </si>
  <si>
    <t>Hloubení rýh š do 2000 mm v soudržných horninách třídy těžitelnosti II, skupiny 4 ručně</t>
  </si>
  <si>
    <t>734768769</t>
  </si>
  <si>
    <t>Hloubení rýh šířky přes 800 do 2 000 mm ručně zapažených i nezapažených, s urovnáním dna do předepsaného profilu a spádu v hornině třídy těžitelnosti II skupiny 4 soudržných</t>
  </si>
  <si>
    <t>https://podminky.urs.cz/item/CS_URS_2022_02/132312211</t>
  </si>
  <si>
    <t>čerpací šachta</t>
  </si>
  <si>
    <t>1,5*1,5*0,7</t>
  </si>
  <si>
    <t>jímka pro vertikální lapák</t>
  </si>
  <si>
    <t>1,9*1,9*0,9</t>
  </si>
  <si>
    <t>132354102</t>
  </si>
  <si>
    <t>Hloubení rýh zapažených š do 800 mm v hornině třídy těžitelnosti II skupiny 4 objem do 50 m3 strojně</t>
  </si>
  <si>
    <t>-234178896</t>
  </si>
  <si>
    <t>Hloubení zapažených rýh šířky do 800 mm strojně s urovnáním dna do předepsaného profilu a spádu v hornině třídy těžitelnosti II skupiny 4 přes 20 do 50 m3</t>
  </si>
  <si>
    <t>https://podminky.urs.cz/item/CS_URS_2022_02/132354102</t>
  </si>
  <si>
    <t>odvodňovací příkop</t>
  </si>
  <si>
    <t>(0,5+0,7)/2*0,9*(10,5+2*13,75+9,5)</t>
  </si>
  <si>
    <t>153112122.1</t>
  </si>
  <si>
    <t>Zaberanění ocelových štětovnic na dl do 8 m ve standardních podmínkách z terénu</t>
  </si>
  <si>
    <t>1789492999</t>
  </si>
  <si>
    <t>Zřízení pažení stěn výkopů např.z ocelových štětovnic vč.případného vytažení (hloubka výkopu cca 5,3 m, výměra = pažená plocha)</t>
  </si>
  <si>
    <t>(11,9+14,15)*2*5,3</t>
  </si>
  <si>
    <t>161151113</t>
  </si>
  <si>
    <t>Svislé přemístění výkopku z horniny třídy těžitelnosti II skupiny 4 a 5 hl výkopu přes 4 do 8 m</t>
  </si>
  <si>
    <t>1449727129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</si>
  <si>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</si>
  <si>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https://podminky.urs.cz/item/CS_URS_2022_02/161151113</t>
  </si>
  <si>
    <t>Množství určeno dle tabulky pro určení podílu svislého přemístění u strojních vykopávek (=60% z výkopku)</t>
  </si>
  <si>
    <t>732,475*0,6</t>
  </si>
  <si>
    <t>100 % rýhy</t>
  </si>
  <si>
    <t>4,824+25,65</t>
  </si>
  <si>
    <t>162751135.1</t>
  </si>
  <si>
    <t>Vodorovné přemístění výkopku/sypaniny na skládku dodavatele</t>
  </si>
  <si>
    <t>313502169</t>
  </si>
  <si>
    <t>732,475+4,824+25,65</t>
  </si>
  <si>
    <t>171201231</t>
  </si>
  <si>
    <t>Poplatek za uložení zeminy a kamení na recyklační skládce (skládkovné) kód odpadu 17 05 04</t>
  </si>
  <si>
    <t>1453864387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</si>
  <si>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</si>
  <si>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</si>
  <si>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762,949*1,65</t>
  </si>
  <si>
    <t>-1537839957</t>
  </si>
  <si>
    <t>výkopové práce</t>
  </si>
  <si>
    <t>odpočet obestavěného prostoru pod terénem</t>
  </si>
  <si>
    <t>-8,4*9,65*4,33</t>
  </si>
  <si>
    <t>-1,9*1,9*0,9</t>
  </si>
  <si>
    <t>přípočet podsypové části</t>
  </si>
  <si>
    <t>4,35*3,0*2,1</t>
  </si>
  <si>
    <t>58530000.1</t>
  </si>
  <si>
    <t>nákup vhodné zeminy pro zásyp vč.vnitrostaveništní manipulace</t>
  </si>
  <si>
    <t>295580849</t>
  </si>
  <si>
    <t>436,115</t>
  </si>
  <si>
    <t>181351003</t>
  </si>
  <si>
    <t>Rozprostření ornice tl vrstvy do 200 mm pl do 100 m2 v rovině nebo ve svahu do 1:5 strojně</t>
  </si>
  <si>
    <t>-1529127615</t>
  </si>
  <si>
    <t>Rozprostření a urovnání ornice v rovině nebo ve svahu sklonu do 1:5 strojně při souvislé ploše do 100 m2, tl. vrstvy do 200 mm</t>
  </si>
  <si>
    <t>https://podminky.urs.cz/item/CS_URS_2022_02/181351003</t>
  </si>
  <si>
    <t>-11,0*9,4</t>
  </si>
  <si>
    <t>Svislé a kompletní konstrukce, vč. systémových překladů</t>
  </si>
  <si>
    <t>311113134</t>
  </si>
  <si>
    <t>Nosná zeď tl přes 250 do 300 mm z hladkých tvárnic ztraceného bednění včetně výplně z betonu tř. C 16/20</t>
  </si>
  <si>
    <t>1615105185</t>
  </si>
  <si>
    <t>Nadzákladové zdi z tvárnic ztraceného bednění betonových hladkých, včetně výplně z betonu třídy C 16/20, tloušťky zdiva přes 250 do 300 mm</t>
  </si>
  <si>
    <t>https://podminky.urs.cz/item/CS_URS_2022_02/311113134</t>
  </si>
  <si>
    <t>zadní stěna</t>
  </si>
  <si>
    <t>8,04*2,47</t>
  </si>
  <si>
    <t>podélné stěny</t>
  </si>
  <si>
    <t>9,29*(2,47+3,75)/2*2-1,5*0,75</t>
  </si>
  <si>
    <t>přední stěna</t>
  </si>
  <si>
    <t>8,04*3,75-1,5*1,5-3,0*2,95</t>
  </si>
  <si>
    <t>311361821</t>
  </si>
  <si>
    <t>Výztuž nosných zdí betonářskou ocelí 10 505</t>
  </si>
  <si>
    <t>-999651090</t>
  </si>
  <si>
    <t>Výztuž nadzákladových zdí nosných svislých nebo odkloněných od svislice, rovných nebo oblých z betonářské oceli 10 505 (R) nebo BSt 500</t>
  </si>
  <si>
    <t>https://podminky.urs.cz/item/CS_URS_2022_02/311361821</t>
  </si>
  <si>
    <t>(116,0+370,0*0,395)*0,001</t>
  </si>
  <si>
    <t>346271113</t>
  </si>
  <si>
    <t>Přizdívky z cihel betonových tl 65 mm</t>
  </si>
  <si>
    <t>1014666702</t>
  </si>
  <si>
    <t>Přizdívky z cihel betonových na cementovou maltu M20 z cihel betonových, tloušťka přizdívky 65 mm</t>
  </si>
  <si>
    <t>https://podminky.urs.cz/item/CS_URS_2022_02/346271113</t>
  </si>
  <si>
    <t>8,4*3,2</t>
  </si>
  <si>
    <t>9,37*3,2</t>
  </si>
  <si>
    <t>2,95*1,1</t>
  </si>
  <si>
    <t>(9,37-2,95)*3,2</t>
  </si>
  <si>
    <t>4,8*1,1</t>
  </si>
  <si>
    <t>(8,4-4,8)*3,2</t>
  </si>
  <si>
    <t>380326123</t>
  </si>
  <si>
    <t>Kompletní konstrukce ČOV, nádrží ze ŽB se zvýšenými nároky na prostředí tř. C 25/30 tl nad 300 mm</t>
  </si>
  <si>
    <t>-188628733</t>
  </si>
  <si>
    <t>Kompletní konstrukce čistíren odpadních vod, nádrží, vodojemů, kanálů z betonu železového bez výztuže a bednění se zvýšenými nároky na prostředí tř. C 25/30, tl. přes 300 mm</t>
  </si>
  <si>
    <t>https://podminky.urs.cz/item/CS_URS_2022_02/380326123</t>
  </si>
  <si>
    <t>základová deska</t>
  </si>
  <si>
    <t>8,1*9,35*0,4</t>
  </si>
  <si>
    <t>stěny od úrovně -4,100 po stropní desku -0,350</t>
  </si>
  <si>
    <t>(2,9+2,15-0,35+3,5+8,1+8,65+2*0,35+3,05)*0,35*(4,1-0,35)</t>
  </si>
  <si>
    <t>obvodová stěna tl.60 cm - od úrovně -2,000 po -0,350</t>
  </si>
  <si>
    <t>4,35*0,6*(2,0-0,35)</t>
  </si>
  <si>
    <t>obvodová stěna tl.35 cm - od úrovně -2,000 po -0,350</t>
  </si>
  <si>
    <t>(1,0+0,35+1,0)*0,35*(2,0-0,35)</t>
  </si>
  <si>
    <t>stěna mezi m.č.001, 003 a 002</t>
  </si>
  <si>
    <t>4,0*0,35*(2,0-0,35)</t>
  </si>
  <si>
    <t>stěna mezi m.č.001 a 0003</t>
  </si>
  <si>
    <t>1,0*0,25*(0,85-0,3)</t>
  </si>
  <si>
    <t>stěna kolem vertikálního lapáku písku - od úrovně -4,100 po úroveň -1,500</t>
  </si>
  <si>
    <t>(0,6+1,6+0,35)*(0,6+1,6+0,35)*(4,1-1,5)</t>
  </si>
  <si>
    <t>-3,14*0,4*0,4*(4,1-1,5)</t>
  </si>
  <si>
    <t>dopočet dna pod -4,100</t>
  </si>
  <si>
    <t>1,5*1,5*0,9-3,14*0,3*0,3*0,9</t>
  </si>
  <si>
    <t>horní část od úrovně -1,500 po úroveň -0,350</t>
  </si>
  <si>
    <t>(0,6+1,6+0,35)*(0,6+1,6+0,35)*(1,5-0,35)</t>
  </si>
  <si>
    <t>-3,14*0,8*0,8*(1,5-0,35)</t>
  </si>
  <si>
    <t>380356211</t>
  </si>
  <si>
    <t>Bednění kompletních konstrukcí ČOV, nádrží nebo vodojemů omítaných ploch rovinných zřízení</t>
  </si>
  <si>
    <t>-1848756825</t>
  </si>
  <si>
    <t>Bednění kompletních konstrukcí čistíren odpadních vod, nádrží, vodojemů, kanálů konstrukcí omítaných z betonu prostého nebo železového ploch rovinných zřízení</t>
  </si>
  <si>
    <t>https://podminky.urs.cz/item/CS_URS_2022_02/380356211</t>
  </si>
  <si>
    <t>(8,1+9,35)*2*0,4</t>
  </si>
  <si>
    <t>(2,9+2,15-0,35+3,5+8,1+8,65+2*0,35+3,05)*(4,1-0,35)*2</t>
  </si>
  <si>
    <t>4,35*(2,0-0,35)*2</t>
  </si>
  <si>
    <t>(1,0+0,35+1,0)*(2,0-0,35)*2</t>
  </si>
  <si>
    <t>4,0*(2,0-0,35)*2</t>
  </si>
  <si>
    <t>1,0*(0,85-0,3)*2</t>
  </si>
  <si>
    <t>(0,6+1,6+0,35)*4*(4,1-1,5)</t>
  </si>
  <si>
    <t>2*3,14*0,4*(4,1-1,5)</t>
  </si>
  <si>
    <t>1,5*4*0,9+2*3,14*0,3*0,9</t>
  </si>
  <si>
    <t>(0,6+1,6+0,35)*4*(1,5-0,35)</t>
  </si>
  <si>
    <t>2*3,14*0,8*(1,5-0,35)</t>
  </si>
  <si>
    <t>přípočet na přesahy, dilatační, pracovní a jiné spáry cca 5 %</t>
  </si>
  <si>
    <t>15,0</t>
  </si>
  <si>
    <t>380356212</t>
  </si>
  <si>
    <t>Bednění kompletních konstrukcí ČOV, nádrží nebo vodojemů omítaných ploch rovinných odstranění</t>
  </si>
  <si>
    <t>1006424265</t>
  </si>
  <si>
    <t>Bednění kompletních konstrukcí čistíren odpadních vod, nádrží, vodojemů, kanálů konstrukcí omítaných z betonu prostého nebo železového ploch rovinných odstranění</t>
  </si>
  <si>
    <t>https://podminky.urs.cz/item/CS_URS_2022_02/380356212</t>
  </si>
  <si>
    <t>380356212.1</t>
  </si>
  <si>
    <t>Příplatek na obloukové bednění</t>
  </si>
  <si>
    <t>-1679354580</t>
  </si>
  <si>
    <t>380361006</t>
  </si>
  <si>
    <t>Výztuž kompletních konstrukcí ČOV, nádrží nebo vodojemů z betonářské oceli 10 505</t>
  </si>
  <si>
    <t>2033719719</t>
  </si>
  <si>
    <t>Výztuž kompletních konstrukcí čistíren odpadních vod, nádrží, vodojemů, kanálů z oceli 10 505 (R) nebo BSt 500</t>
  </si>
  <si>
    <t>https://podminky.urs.cz/item/CS_URS_2022_02/380361006</t>
  </si>
  <si>
    <t>dle výkr.K02</t>
  </si>
  <si>
    <t>5,377</t>
  </si>
  <si>
    <t>380361011</t>
  </si>
  <si>
    <t>Výztuž kompletních konstrukcí ČOV, nádrží nebo vodojemů ze svařovaných sítí KARI</t>
  </si>
  <si>
    <t>1905157822</t>
  </si>
  <si>
    <t>Výztuž kompletních konstrukcí čistíren odpadních vod, nádrží, vodojemů, kanálů ze svařovaných sítí z drátů typu KARI</t>
  </si>
  <si>
    <t>https://podminky.urs.cz/item/CS_URS_2022_02/380361011</t>
  </si>
  <si>
    <t>dle výkr.</t>
  </si>
  <si>
    <t>K02</t>
  </si>
  <si>
    <t>825,0*0,001</t>
  </si>
  <si>
    <t>390500100.1</t>
  </si>
  <si>
    <t xml:space="preserve">Montáž a dodávka systémových doplňkových prvků a komponentů zajišťujících kompletní dodávku monolitické konstrukce (bližší popis TZ, distanční těsnící prvky, ošetření pracovních spar atd.) </t>
  </si>
  <si>
    <t>kpl</t>
  </si>
  <si>
    <t>-1901437967</t>
  </si>
  <si>
    <t>395100500.1</t>
  </si>
  <si>
    <t>Montáž a dodávka systémové pažnice pro DN 104 mm, dl. 350 mm, vč. systémového utěsnění</t>
  </si>
  <si>
    <t>-196276057</t>
  </si>
  <si>
    <t>395100510.1</t>
  </si>
  <si>
    <t>Montáž a dodávka systémové pažnice pro DN 300 mm, dl. 350 mm, vč. systémového utěsnění</t>
  </si>
  <si>
    <t>-1391517715</t>
  </si>
  <si>
    <t>395100520.1</t>
  </si>
  <si>
    <t>Montáž a dodávka systémové pažnice pro DN 90 mm, dl. 350 mm, vč. systémového utěsnění</t>
  </si>
  <si>
    <t>-1284732482</t>
  </si>
  <si>
    <t>395100600.1</t>
  </si>
  <si>
    <t xml:space="preserve">Montáž a dodávka chráničky z PVC  DN 400 vložené do bednění </t>
  </si>
  <si>
    <t>-695446312</t>
  </si>
  <si>
    <t xml:space="preserve">Montáž a dodávka chráničky z PVC DN 400 vložené do bednění </t>
  </si>
  <si>
    <t>411321414</t>
  </si>
  <si>
    <t>Stropy deskové ze ŽB tř. C 25/30</t>
  </si>
  <si>
    <t>-402432673</t>
  </si>
  <si>
    <t>Stropy z betonu železového (bez výztuže) stropů deskových, plochých střech, desek balkonových, desek hřibových stropů včetně hlavic hřibových sloupů tř. C 25/30</t>
  </si>
  <si>
    <t>https://podminky.urs.cz/item/CS_URS_2022_02/411321414</t>
  </si>
  <si>
    <t>stropní deska</t>
  </si>
  <si>
    <t>9,35*8,1*0,3</t>
  </si>
  <si>
    <t>-(1,0*4,0+1,0*2,5+1,0*1,25+3,14*0,8*0,8+2,8*1,0+0,9*0,6)*0,3</t>
  </si>
  <si>
    <t>411351021</t>
  </si>
  <si>
    <t>Zřízení bednění stropů deskových tl přes 25 do 50 cm bez podpěrné kce</t>
  </si>
  <si>
    <t>-1385829887</t>
  </si>
  <si>
    <t>Bednění stropních konstrukcí - bez podpěrné konstrukce desek tloušťky stropní desky přes 25 do 50 cm zřízení</t>
  </si>
  <si>
    <t>https://podminky.urs.cz/item/CS_URS_2022_02/411351021</t>
  </si>
  <si>
    <t>(9,35+8,1)*2*0,3</t>
  </si>
  <si>
    <t>(1,0+4,0+1,0+2,5+1,0+1,25+2,8+1,0+0,9+0,6)*2*0,3</t>
  </si>
  <si>
    <t>2*3,14*0,8</t>
  </si>
  <si>
    <t>dle podpěrné konstrukce</t>
  </si>
  <si>
    <t>8,65*7,4</t>
  </si>
  <si>
    <t>-(1,0*4,0+1,0*2,5+1,0*1,25+2,8*1,0+0,9*0,6)</t>
  </si>
  <si>
    <t>-3,14*0,8*0,8</t>
  </si>
  <si>
    <t>411351022</t>
  </si>
  <si>
    <t>Odstranění bednění stropů deskových tl přes 25 do 50 cm bez podpěrné kce</t>
  </si>
  <si>
    <t>704274320</t>
  </si>
  <si>
    <t>Bednění stropních konstrukcí - bez podpěrné konstrukce desek tloušťky stropní desky přes 25 do 50 cm odstranění</t>
  </si>
  <si>
    <t>https://podminky.urs.cz/item/CS_URS_2022_02/411351022</t>
  </si>
  <si>
    <t>411354315</t>
  </si>
  <si>
    <t>Zřízení podpěrné konstrukce stropů výšky do 4 m tl přes 25 do 35 cm</t>
  </si>
  <si>
    <t>1845116301</t>
  </si>
  <si>
    <t>Podpěrná konstrukce stropů - desek, kleneb a skořepin výška podepření do 4 m tloušťka stropu přes 25 do 35 cm zřízení</t>
  </si>
  <si>
    <t>https://podminky.urs.cz/item/CS_URS_2022_02/411354315</t>
  </si>
  <si>
    <t>411354316</t>
  </si>
  <si>
    <t>Odstranění podpěrné konstrukce stropů výšky do 4 m tl přes 25 do 35 cm</t>
  </si>
  <si>
    <t>-1402037445</t>
  </si>
  <si>
    <t>Podpěrná konstrukce stropů - desek, kleneb a skořepin výška podepření do 4 m tloušťka stropu přes 25 do 35 cm odstranění</t>
  </si>
  <si>
    <t>https://podminky.urs.cz/item/CS_URS_2022_02/411354316</t>
  </si>
  <si>
    <t>50,91</t>
  </si>
  <si>
    <t>411361821</t>
  </si>
  <si>
    <t>Výztuž stropů betonářskou ocelí 10 505</t>
  </si>
  <si>
    <t>2092240816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</si>
  <si>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</si>
  <si>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https://podminky.urs.cz/item/CS_URS_2022_02/411361821</t>
  </si>
  <si>
    <t>Dle výkazu výztuže</t>
  </si>
  <si>
    <t>(295,9+1233,6)*0,001</t>
  </si>
  <si>
    <t>411362021</t>
  </si>
  <si>
    <t>Výztuž stropů svařovanými sítěmi Kari</t>
  </si>
  <si>
    <t>1198711369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</si>
  <si>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</si>
  <si>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https://podminky.urs.cz/item/CS_URS_2022_02/411362021</t>
  </si>
  <si>
    <t>dle výkresu K03+přesahy 25 %</t>
  </si>
  <si>
    <t>385,0*1,25*0,001</t>
  </si>
  <si>
    <t>413321515</t>
  </si>
  <si>
    <t>Nosníky ze ŽB tř. C 20/25</t>
  </si>
  <si>
    <t>917643968</t>
  </si>
  <si>
    <t>Nosníky z betonu železového (bez výztuže) včetně stěnových i jeřábových drah, volných trámů, průvlaků, rámových příčlí, ztužidel, konzol, vodorovných táhel apod., tyčových konstrukcí tř. C 20/25</t>
  </si>
  <si>
    <t>https://podminky.urs.cz/item/CS_URS_2022_02/413321515</t>
  </si>
  <si>
    <t>Překlady</t>
  </si>
  <si>
    <t>2,0*0,3*0,25</t>
  </si>
  <si>
    <t>3,5*0,3*0,25</t>
  </si>
  <si>
    <t>413351121</t>
  </si>
  <si>
    <t>Zřízení bednění nosníků a průvlaků bez podpěrné kce výšky přes 100 cm</t>
  </si>
  <si>
    <t>-2042132055</t>
  </si>
  <si>
    <t>Bednění nosníků a průvlaků - bez podpěrné konstrukce výška nosníku po spodní líc stropní desky přes 100 cm zřízení</t>
  </si>
  <si>
    <t>https://podminky.urs.cz/item/CS_URS_2022_02/413351121</t>
  </si>
  <si>
    <t>2,0*0,25*2*2</t>
  </si>
  <si>
    <t>3,5*0,25*2*2</t>
  </si>
  <si>
    <t>1,5*0,3*2</t>
  </si>
  <si>
    <t>3,0*0,3</t>
  </si>
  <si>
    <t>413351122</t>
  </si>
  <si>
    <t>Odstranění bednění nosníků a průvlaků bez podpěrné kce výšky přes 100 cm</t>
  </si>
  <si>
    <t>369563185</t>
  </si>
  <si>
    <t>Bednění nosníků a průvlaků - bez podpěrné konstrukce výška nosníku po spodní líc stropní desky přes 100 cm odstranění</t>
  </si>
  <si>
    <t>https://podminky.urs.cz/item/CS_URS_2022_02/413351122</t>
  </si>
  <si>
    <t>413352115</t>
  </si>
  <si>
    <t>Zřízení podpěrné konstrukce nosníků výšky podepření do 4 m pro nosník výšky přes 100 cm</t>
  </si>
  <si>
    <t>-1057511864</t>
  </si>
  <si>
    <t>Podpěrná konstrukce nosníků a průvlaků výšky podepření do 4 m výšky nosníku (po spodní hranu stropní desky) přes 100 cm zřízení</t>
  </si>
  <si>
    <t>https://podminky.urs.cz/item/CS_URS_2022_02/413352115</t>
  </si>
  <si>
    <t>413352116</t>
  </si>
  <si>
    <t>Odstranění podpěrné konstrukce nosníků výšky podepření do 4 m pro nosník výšky přes 100 cm</t>
  </si>
  <si>
    <t>712026507</t>
  </si>
  <si>
    <t>Podpěrná konstrukce nosníků a průvlaků výšky podepření do 4 m výšky nosníku (po spodní hranu stropní desky) přes 100 cm odstranění</t>
  </si>
  <si>
    <t>https://podminky.urs.cz/item/CS_URS_2022_02/413352116</t>
  </si>
  <si>
    <t>413361821</t>
  </si>
  <si>
    <t>Výztuž nosníků, volných trámů nebo průvlaků volných trámů betonářskou ocelí 10 505</t>
  </si>
  <si>
    <t>-1431143121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</si>
  <si>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</si>
  <si>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https://podminky.urs.cz/item/CS_URS_2022_02/413361821</t>
  </si>
  <si>
    <t>Dle výkazu výztuže připadající na překlady (cca 15 %)</t>
  </si>
  <si>
    <t>161,85*0,001*0,15</t>
  </si>
  <si>
    <t>413941125</t>
  </si>
  <si>
    <t>Osazování ocelových válcovaných nosníků stropů I, IE, U, UE nebo L č. 24 a výše nebo výšky přes 220 mm</t>
  </si>
  <si>
    <t>-1879039839</t>
  </si>
  <si>
    <t>Osazování ocelových válcovaných nosníků ve stropech I nebo IE nebo U nebo UE nebo L č. 24 a výše nebo výšky přes 220 mm</t>
  </si>
  <si>
    <t>https://podminky.urs.cz/item/CS_URS_2022_02/413941125</t>
  </si>
  <si>
    <t>dle výpisu</t>
  </si>
  <si>
    <t>563,2*0,001</t>
  </si>
  <si>
    <t>13010758</t>
  </si>
  <si>
    <t>ocel profilová jakost S235JR (11 375) průřez IPE 270</t>
  </si>
  <si>
    <t>-1253464619</t>
  </si>
  <si>
    <t>0,5632*1,05</t>
  </si>
  <si>
    <t>413941135</t>
  </si>
  <si>
    <t>Osazování ocelových válcovaných nosníků stropů HEA nebo HEB výšky přes 220 mm</t>
  </si>
  <si>
    <t>-1573458970</t>
  </si>
  <si>
    <t>Osazování ocelových válcovaných nosníků ve stropech HE-A nebo HE-B, výšky přes 220 mm</t>
  </si>
  <si>
    <t>https://podminky.urs.cz/item/CS_URS_2022_02/413941135</t>
  </si>
  <si>
    <t>649,0*0,001</t>
  </si>
  <si>
    <t>13010984</t>
  </si>
  <si>
    <t>ocel profilová jakost S235JR (11 375) průřez HEB 240</t>
  </si>
  <si>
    <t>1201852624</t>
  </si>
  <si>
    <t>0,649*1,05</t>
  </si>
  <si>
    <t>417321414</t>
  </si>
  <si>
    <t>Ztužující pásy a věnce ze ŽB tř. C 20/25</t>
  </si>
  <si>
    <t>1802972333</t>
  </si>
  <si>
    <t>Ztužující pásy a věnce z betonu železového (bez výztuže) tř. C 20/25</t>
  </si>
  <si>
    <t>https://podminky.urs.cz/item/CS_URS_2022_02/417321414</t>
  </si>
  <si>
    <t>Věnec  - 300x280-410 mm</t>
  </si>
  <si>
    <t>dle pohledové plochy</t>
  </si>
  <si>
    <t>4,3*0,3*2</t>
  </si>
  <si>
    <t>Věnec  - 300x150 mm</t>
  </si>
  <si>
    <t>8,1*0,3*0,15*2</t>
  </si>
  <si>
    <t>417321515</t>
  </si>
  <si>
    <t>Ztužující pásy a věnce ze ŽB tř. C 25/30</t>
  </si>
  <si>
    <t>-621915534</t>
  </si>
  <si>
    <t>Ztužující pásy a věnce z betonu železového (bez výztuže) tř. C 25/30</t>
  </si>
  <si>
    <t>https://podminky.urs.cz/item/CS_URS_2022_02/417321515</t>
  </si>
  <si>
    <t>Věnec V1 - 300x300 mm</t>
  </si>
  <si>
    <t>7,9*2*0,3*0,3</t>
  </si>
  <si>
    <t>Věnec V2 - 200x200 mm</t>
  </si>
  <si>
    <t>7,9*0,2*0,2</t>
  </si>
  <si>
    <t>Věnec V3 - 525x300 mm (plocha měřená digitálně násobená počtem a šířkou)</t>
  </si>
  <si>
    <t>4,3*2*0,3</t>
  </si>
  <si>
    <t>417351115</t>
  </si>
  <si>
    <t>Zřízení bednění ztužujících věnců</t>
  </si>
  <si>
    <t>278424601</t>
  </si>
  <si>
    <t>Bednění bočnic ztužujících pásů a věnců včetně vzpěr zřízení</t>
  </si>
  <si>
    <t>https://podminky.urs.cz/item/CS_URS_2022_02/417351115</t>
  </si>
  <si>
    <t>4,3*2*2</t>
  </si>
  <si>
    <t>0,3*0,4*2*2</t>
  </si>
  <si>
    <t>8,1*0,15*2*2</t>
  </si>
  <si>
    <t>0,3*0,15*2*2</t>
  </si>
  <si>
    <t>417351116</t>
  </si>
  <si>
    <t>Odstranění bednění ztužujících věnců</t>
  </si>
  <si>
    <t>-1120275807</t>
  </si>
  <si>
    <t>Bednění bočnic ztužujících pásů a věnců včetně vzpěr odstranění</t>
  </si>
  <si>
    <t>https://podminky.urs.cz/item/CS_URS_2022_02/417351116</t>
  </si>
  <si>
    <t>417361821</t>
  </si>
  <si>
    <t>Výztuž ztužujících pásů a věnců betonářskou ocelí 10 505</t>
  </si>
  <si>
    <t>246069509</t>
  </si>
  <si>
    <t>Výztuž ztužujících pásů a věnců z betonářské oceli 10 505 (R) nebo BSt 500</t>
  </si>
  <si>
    <t>https://podminky.urs.cz/item/CS_URS_2022_02/417361821</t>
  </si>
  <si>
    <t>424,0*0,001</t>
  </si>
  <si>
    <t>odpočet odhadu pro překlady (15 % z překladů a věnců)</t>
  </si>
  <si>
    <t>-161,85*0,001*0,15</t>
  </si>
  <si>
    <t>odpočet výztuže na zdivo</t>
  </si>
  <si>
    <t>-(116,0+370,0*0,395)*0,001</t>
  </si>
  <si>
    <t>Úpravy povrchů, podlahy a osazování výplní</t>
  </si>
  <si>
    <t>612131121.1</t>
  </si>
  <si>
    <t>Penetrační nátěr vnitřních stěn v barvě sv. šedá</t>
  </si>
  <si>
    <t>-1214628090</t>
  </si>
  <si>
    <t>dle m2 stěn a zdí z tvárnic ztraceného bednění</t>
  </si>
  <si>
    <t>odpočet keramického obkladu (soklu)</t>
  </si>
  <si>
    <t>-((7,5+8,75)*2-3,0+2*0,25)*0,07</t>
  </si>
  <si>
    <t>přípočet ostění</t>
  </si>
  <si>
    <t>(1,5+0,75)*2*0,2</t>
  </si>
  <si>
    <t>1,5*4*0,2</t>
  </si>
  <si>
    <t>(3,0+2*2,95)*0,3</t>
  </si>
  <si>
    <t>612631011</t>
  </si>
  <si>
    <t>Spárování spárovací maltou vnitřních pohledových ploch stěn z tvárnic nebo kamene</t>
  </si>
  <si>
    <t>-670512110</t>
  </si>
  <si>
    <t>Spárování vnitřních ploch pohledového zdiva z tvárnic nebo kamene, spárovací maltou stěn</t>
  </si>
  <si>
    <t>https://podminky.urs.cz/item/CS_URS_2022_02/612631011</t>
  </si>
  <si>
    <t>622211021.1</t>
  </si>
  <si>
    <t>Montáž kontaktního zateplení lepením a mechanickým kotvením z polystyrenových desek nebo z kombinovaných desek na vnější stěny, tloušťky desek přes 80 do 120 mm, vč. všech systémových prvků a lišt</t>
  </si>
  <si>
    <t>-1302113416</t>
  </si>
  <si>
    <t>Sokl z XPS</t>
  </si>
  <si>
    <t>(8,34+9,675)*2*0,2</t>
  </si>
  <si>
    <t>-3,0*0,2</t>
  </si>
  <si>
    <t>Fasáda z EPS</t>
  </si>
  <si>
    <t>JV</t>
  </si>
  <si>
    <t>(4,2+2,9)/2*9,525</t>
  </si>
  <si>
    <t>JZ</t>
  </si>
  <si>
    <t>8,34*4,2</t>
  </si>
  <si>
    <t>-1,5*1,5</t>
  </si>
  <si>
    <t>-3,0*2,9</t>
  </si>
  <si>
    <t>SZ</t>
  </si>
  <si>
    <t>-1,5*0,75</t>
  </si>
  <si>
    <t>28376443</t>
  </si>
  <si>
    <t>deska XPS hrana rovná a strukturovaný povrch 300kPa tl 100mm</t>
  </si>
  <si>
    <t>1111956453</t>
  </si>
  <si>
    <t>6,606*1,05</t>
  </si>
  <si>
    <t>28375980</t>
  </si>
  <si>
    <t>deska EPS 100 fasádní λ=0,037 tl 120mm</t>
  </si>
  <si>
    <t>712829461</t>
  </si>
  <si>
    <t>90,581*1,05</t>
  </si>
  <si>
    <t>622381000.1</t>
  </si>
  <si>
    <t>Omítka soklu tenkovrstvá s pojivy ze syntetických pryskyřic se vsypem z přírodního mletého kamene</t>
  </si>
  <si>
    <t>-1654654293</t>
  </si>
  <si>
    <t>622521011.1</t>
  </si>
  <si>
    <t>Tenkovrstvá silikátová zrnitá omítka tl. 1,5 mm včetně penetrace vnějších stěn</t>
  </si>
  <si>
    <t>-1478317662</t>
  </si>
  <si>
    <t>Omítka tenkovrstvá silikátová vnějších ploch probarvená, včetně penetrace podkladu zrnitá, tloušťky 1,5 mm stěn, s výztužnými vlákny proti růstu řas a plísní (viz TZ)</t>
  </si>
  <si>
    <t>-1,5*1,5+1,5*4*0,12</t>
  </si>
  <si>
    <t>-3,0*2,9+(3,0+2*2,9)*0,12</t>
  </si>
  <si>
    <t>-1,5*0,75+(1,5+0,75)*2*0,12</t>
  </si>
  <si>
    <t>631311123</t>
  </si>
  <si>
    <t>Mazanina tl přes 80 do 120 mm z betonu prostého bez zvýšených nároků na prostředí tř. C 12/15</t>
  </si>
  <si>
    <t>-1600579535</t>
  </si>
  <si>
    <t>Mazanina z betonu prostého bez zvýšených nároků na prostředí tl. přes 80 do 120 mm tř. C 12/15</t>
  </si>
  <si>
    <t>https://podminky.urs.cz/item/CS_URS_2022_02/631311123</t>
  </si>
  <si>
    <t>Podkladní beton - přípočet 3 % na přesahy</t>
  </si>
  <si>
    <t>8,5*9,75*0,1*1,03</t>
  </si>
  <si>
    <t>631311134</t>
  </si>
  <si>
    <t>Mazanina tl přes 120 do 240 mm z betonu prostého bez zvýšených nároků na prostředí tř. C 16/20</t>
  </si>
  <si>
    <t>135372741</t>
  </si>
  <si>
    <t>Mazanina z betonu prostého bez zvýšených nároků na prostředí tl. přes 120 do 240 mm tř. C 16/20</t>
  </si>
  <si>
    <t>https://podminky.urs.cz/item/CS_URS_2022_02/631311134</t>
  </si>
  <si>
    <t>dodatečná nabetonávka - m.č.005, 001-003</t>
  </si>
  <si>
    <t>46,4*0,2</t>
  </si>
  <si>
    <t>(1,1+2,5+4,0)*0,125</t>
  </si>
  <si>
    <t>631311134.1</t>
  </si>
  <si>
    <t>Příplatek na zřízení spádu v m.č.005</t>
  </si>
  <si>
    <t>-132917536</t>
  </si>
  <si>
    <t>631319173</t>
  </si>
  <si>
    <t>Příplatek k mazanině tl přes 80 do 120 mm za stržení povrchu spodní vrstvy před vložením výztuže</t>
  </si>
  <si>
    <t>-46723406</t>
  </si>
  <si>
    <t>Příplatek k cenám mazanin za stržení povrchu spodní vrstvy mazaniny latí před vložením výztuže nebo pletiva pro tl. obou vrstev mazaniny přes 80 do 120 mm</t>
  </si>
  <si>
    <t>https://podminky.urs.cz/item/CS_URS_2022_02/631319173</t>
  </si>
  <si>
    <t>631362021</t>
  </si>
  <si>
    <t>Výztuž mazanin svařovanými sítěmi Kari</t>
  </si>
  <si>
    <t>-1646705279</t>
  </si>
  <si>
    <t>Výztuž mazanin ze svařovaných sítí z drátů typu KARI</t>
  </si>
  <si>
    <t>https://podminky.urs.cz/item/CS_URS_2022_02/631362021</t>
  </si>
  <si>
    <t>síť 150/150/6 mm + přesah</t>
  </si>
  <si>
    <t>8,5*9,75*1,03*3,03*1,2*0,001</t>
  </si>
  <si>
    <t>632451251.1</t>
  </si>
  <si>
    <t>Tekutý beton s nivelačními schopnostmi tl. 50 mm, ručně nanášený, pevnostní třídy po 28dnech C50 pro expozice XC4, XF4, XA1, vč. přípravy podkladu, penetrace a dilatace</t>
  </si>
  <si>
    <t>29322905</t>
  </si>
  <si>
    <t>Tekutý beton s nivelačními schopnostmi tl. 50 mm, ručně nanášený, pevnostní třídy po 28dnech C50 pro expozice XC4, XF4, XA1, vč. přípravy podkladu, penetrace, dilatace a otryskání - protiskluzný</t>
  </si>
  <si>
    <t>Skladba P1 - dle legendy</t>
  </si>
  <si>
    <t>66,3</t>
  </si>
  <si>
    <t>632451457</t>
  </si>
  <si>
    <t>Potěr pískocementový tl přes 40 do 50 mm tř. C 30 běžný</t>
  </si>
  <si>
    <t>1405278548</t>
  </si>
  <si>
    <t>Potěr pískocementový běžný tl. přes 40 do 50 mm tř. C 30</t>
  </si>
  <si>
    <t>https://podminky.urs.cz/item/CS_URS_2022_02/632451457</t>
  </si>
  <si>
    <t>ochrana izolace pod základovou deskou</t>
  </si>
  <si>
    <t>8,1*9,35</t>
  </si>
  <si>
    <t>637121112</t>
  </si>
  <si>
    <t>Okapový chodník z kačírku tl 150 mm s udusáním</t>
  </si>
  <si>
    <t>1637335269</t>
  </si>
  <si>
    <t>Okapový chodník z kameniva s udusáním a urovnáním povrchu z kačírku tl. 150 mm (obrubník viz Zpevněné plochy)</t>
  </si>
  <si>
    <t>https://podminky.urs.cz/item/CS_URS_2022_02/637121112</t>
  </si>
  <si>
    <t>8,34*1,0+(9,675*2+4*0,5+8,34-3,0)*0,5</t>
  </si>
  <si>
    <t>949101111</t>
  </si>
  <si>
    <t>Lešení pomocné pro objekty pozemních staveb s lešeňovou podlahou v do 1,9 m zatížení do 150 kg/m2</t>
  </si>
  <si>
    <t>1253708519</t>
  </si>
  <si>
    <t>Lešení pomocné pracovní pro objekty pozemních staveb pro zatížení do 150 kg/m2, o výšce lešeňové podlahy do 1,9 m</t>
  </si>
  <si>
    <t>https://podminky.urs.cz/item/CS_URS_2022_02/949101111</t>
  </si>
  <si>
    <t>pro nízkou zadní fasádu</t>
  </si>
  <si>
    <t>8,34*1,5</t>
  </si>
  <si>
    <t>949101112</t>
  </si>
  <si>
    <t>Lešení pomocné pro objekty pozemních staveb s lešeňovou podlahou v do 3,5 m zatížení do 150 kg/m2</t>
  </si>
  <si>
    <t>-1054737712</t>
  </si>
  <si>
    <t>Lešení pomocné pracovní pro objekty pozemních staveb pro zatížení do 150 kg/m2, o výšce lešeňové podlahy přes 1,9 do 3,5 m</t>
  </si>
  <si>
    <t>https://podminky.urs.cz/item/CS_URS_2022_02/949101112</t>
  </si>
  <si>
    <t>pro vniřní úpravy m.č.005,01</t>
  </si>
  <si>
    <t>46,4</t>
  </si>
  <si>
    <t>pro vnější úpravy</t>
  </si>
  <si>
    <t>(9,675+2*1,5)*2*1,5</t>
  </si>
  <si>
    <t>952901111</t>
  </si>
  <si>
    <t>Vyčištění budov bytové a občanské výstavby při výšce podlaží do 4 m</t>
  </si>
  <si>
    <t>528994478</t>
  </si>
  <si>
    <t>Vyčištění budov nebo objektů před předáním do užívání budov bytové nebo občanské výstavby, světlé výšky podlaží do 4 m</t>
  </si>
  <si>
    <t>https://podminky.urs.cz/item/CS_URS_2022_02/952901111</t>
  </si>
  <si>
    <t>8,34*9,675*2</t>
  </si>
  <si>
    <t>960400110.1</t>
  </si>
  <si>
    <t>Montáž a dodávka PHP, přáškový s hasící schopností 21a, 113b</t>
  </si>
  <si>
    <t>-1317085076</t>
  </si>
  <si>
    <t>970500100.1</t>
  </si>
  <si>
    <t>Utěsněn prostupů po jádrových vrtech, resp.kolem chráničekí</t>
  </si>
  <si>
    <t>ks</t>
  </si>
  <si>
    <t>-1984221701</t>
  </si>
  <si>
    <t>977151111</t>
  </si>
  <si>
    <t>Jádrové vrty diamantovými korunkami do stavebních materiálů D do 35 mm</t>
  </si>
  <si>
    <t>1231254624</t>
  </si>
  <si>
    <t>Jádrové vrty diamantovými korunkami do stavebních materiálů (železobetonu, betonu, cihel, obkladů, dlažeb, kamene) průměru do 35 mm</t>
  </si>
  <si>
    <t>https://podminky.urs.cz/item/CS_URS_2022_02/977151111</t>
  </si>
  <si>
    <t>strop DN 20 mm</t>
  </si>
  <si>
    <t>0,3</t>
  </si>
  <si>
    <t>977151121</t>
  </si>
  <si>
    <t>Jádrové vrty diamantovými korunkami do stavebních materiálů D přes 110 do 120 mm</t>
  </si>
  <si>
    <t>-430626427</t>
  </si>
  <si>
    <t>Jádrové vrty diamantovými korunkami do stavebních materiálů (železobetonu, betonu, cihel, obkladů, dlažeb, kamene) průměru přes 110 do 120 mm</t>
  </si>
  <si>
    <t>https://podminky.urs.cz/item/CS_URS_2022_02/977151121</t>
  </si>
  <si>
    <t>pro potrubí v obvodovém zdivu</t>
  </si>
  <si>
    <t>3*0,35</t>
  </si>
  <si>
    <t>do stropní kce</t>
  </si>
  <si>
    <t>0,3*2</t>
  </si>
  <si>
    <t>977151127</t>
  </si>
  <si>
    <t>Jádrové vrty diamantovými korunkami do stavebních materiálů D přes 225 do 250 mm</t>
  </si>
  <si>
    <t>-1452293111</t>
  </si>
  <si>
    <t>Jádrové vrty diamantovými korunkami do stavebních materiálů (železobetonu, betonu, cihel, obkladů, dlažeb, kamene) průměru přes 225 do 250 mm</t>
  </si>
  <si>
    <t>https://podminky.urs.cz/item/CS_URS_2022_02/977151127</t>
  </si>
  <si>
    <t>977151131</t>
  </si>
  <si>
    <t>Jádrové vrty diamantovými korunkami do stavebních materiálů D přes 350 do 400 mm</t>
  </si>
  <si>
    <t>-1137980313</t>
  </si>
  <si>
    <t>Jádrové vrty diamantovými korunkami do stavebních materiálů (železobetonu, betonu, cihel, obkladů, dlažeb, kamene) průměru přes 350 do 400 mm</t>
  </si>
  <si>
    <t>https://podminky.urs.cz/item/CS_URS_2022_02/977151131</t>
  </si>
  <si>
    <t>pro technologii</t>
  </si>
  <si>
    <t>4*0,35+0,3</t>
  </si>
  <si>
    <t>990500100.1</t>
  </si>
  <si>
    <t>M+D informačního systému (označení místností, hlavních uzávěrů, podružných uzávěrů, únikových cest, hydrantů, PHP, rozvaděčů, evak. plánů, apod.) - dle příslušných předpisů a dle požadavků investora</t>
  </si>
  <si>
    <t>soubor</t>
  </si>
  <si>
    <t>-1404863255</t>
  </si>
  <si>
    <t>990600100.1</t>
  </si>
  <si>
    <t>Zednické výpomoce jinde neuvedené a jiné doplňkové práce (realizováno a účtováno na pokyn investora a SD)</t>
  </si>
  <si>
    <t>175934382</t>
  </si>
  <si>
    <t>998012101</t>
  </si>
  <si>
    <t>Přesun hmot pro budovy monolitické s vyzdívaným obvodovým pláštěm v do 6 m</t>
  </si>
  <si>
    <t>1469069711</t>
  </si>
  <si>
    <t>Přesun hmot pro budovy občanské výstavby, bydlení, výrobu a služby s nosnou svislou konstrukcí monolitickou betonovou tyčovou s vyzdívaným obvodovým pláštěm vodorovná dopravní vzdálenost do 100 m pro budovy výšky do 6 m</t>
  </si>
  <si>
    <t>https://podminky.urs.cz/item/CS_URS_2022_02/998012101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</si>
  <si>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</si>
  <si>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</si>
  <si>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</si>
  <si>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</si>
  <si>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</si>
  <si>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</si>
  <si>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-1525832537</t>
  </si>
  <si>
    <t>Provedení izolace proti zemní vlhkosti natěradly a tmely za studena na ploše vodorovné V nátěrem penetračním</t>
  </si>
  <si>
    <t>https://podminky.urs.cz/item/CS_URS_2022_02/711111001</t>
  </si>
  <si>
    <t>Pod zdmi ze ztraceného bednění</t>
  </si>
  <si>
    <t>8,04*0,4</t>
  </si>
  <si>
    <t>9,29*0,4*2</t>
  </si>
  <si>
    <t>pod základovou deskou</t>
  </si>
  <si>
    <t>711111053.1</t>
  </si>
  <si>
    <t>Provedení a dodávka minerální, hydroizolační hmoty s krystalizujícím účinkem tl.2 mm na povrchy železobetonových jímek spodní stavby</t>
  </si>
  <si>
    <t>-1477683933</t>
  </si>
  <si>
    <t>Stěny</t>
  </si>
  <si>
    <t>(7,4+8,65)*2*3,55</t>
  </si>
  <si>
    <t>(4,0+1,0)*2*2,0</t>
  </si>
  <si>
    <t>(1,25+1,2)*2*1,9</t>
  </si>
  <si>
    <t>(2,5+1,0)*2*2,0</t>
  </si>
  <si>
    <t>2*3,14*0,4*3,5</t>
  </si>
  <si>
    <t>2*3,14*0,8*(1,7+0,2)</t>
  </si>
  <si>
    <t>Stropy</t>
  </si>
  <si>
    <t>Podlahy - dle legendy</t>
  </si>
  <si>
    <t>1,1+2,5+4,0+2,0+46,4</t>
  </si>
  <si>
    <t>711112001</t>
  </si>
  <si>
    <t>Provedení izolace proti zemní vlhkosti svislé za studena nátěrem penetračním</t>
  </si>
  <si>
    <t>-61480225</t>
  </si>
  <si>
    <t>Provedení izolace proti zemní vlhkosti natěradly a tmely za studena na ploše svislé S nátěrem penetračním</t>
  </si>
  <si>
    <t>https://podminky.urs.cz/item/CS_URS_2022_02/711112001</t>
  </si>
  <si>
    <t>jímka - prohlubeň</t>
  </si>
  <si>
    <t>1,5*4*(5,45-2,45)</t>
  </si>
  <si>
    <t>obvod</t>
  </si>
  <si>
    <t>8,115*4,55</t>
  </si>
  <si>
    <t>9,38*4,55</t>
  </si>
  <si>
    <t>3,4*4,55</t>
  </si>
  <si>
    <t>(8,1-3,4)*2,43</t>
  </si>
  <si>
    <t>2,95*2,43</t>
  </si>
  <si>
    <t>(9,365-2,95)*4,55</t>
  </si>
  <si>
    <t>(2,35+3,93)*(4,55-2,43)</t>
  </si>
  <si>
    <t>11163150</t>
  </si>
  <si>
    <t>lak penetrační asfaltový</t>
  </si>
  <si>
    <t>1722497500</t>
  </si>
  <si>
    <t>89,599*0,00035</t>
  </si>
  <si>
    <t>174,164*0,0004</t>
  </si>
  <si>
    <t>711141559</t>
  </si>
  <si>
    <t>Provedení izolace proti zemní vlhkosti pásy přitavením vodorovné NAIP</t>
  </si>
  <si>
    <t>924468368</t>
  </si>
  <si>
    <t>Provedení izolace proti zemní vlhkosti pásy přitavením NAIP na ploše vodorovné V</t>
  </si>
  <si>
    <t>https://podminky.urs.cz/item/CS_URS_2022_02/711141559</t>
  </si>
  <si>
    <t>Pod zdmi ze ztraceného bednění - 3 vrstvy</t>
  </si>
  <si>
    <t>89,599*2</t>
  </si>
  <si>
    <t>711142559</t>
  </si>
  <si>
    <t>Provedení izolace proti zemní vlhkosti pásy přitavením svislé NAIP</t>
  </si>
  <si>
    <t>-1682108083</t>
  </si>
  <si>
    <t>Provedení izolace proti zemní vlhkosti pásy přitavením NAIP na ploše svislé S</t>
  </si>
  <si>
    <t>https://podminky.urs.cz/item/CS_URS_2022_02/711142559</t>
  </si>
  <si>
    <t>2 vrstvy</t>
  </si>
  <si>
    <t>174,164</t>
  </si>
  <si>
    <t>doplňkový 3 vrstva</t>
  </si>
  <si>
    <t>8,115*(4,55-1,0)</t>
  </si>
  <si>
    <t>9,38*(4,55-1,0</t>
  </si>
  <si>
    <t>3,4*(4,55-1,0)</t>
  </si>
  <si>
    <t>(8,1-3,4)*(2,43-1,0)</t>
  </si>
  <si>
    <t>2,95*(2,43-1,0)</t>
  </si>
  <si>
    <t>(9,365-2,95)*(4,55-1,0)</t>
  </si>
  <si>
    <t>pod sníženou částí</t>
  </si>
  <si>
    <t>62855001.1</t>
  </si>
  <si>
    <t>pás asfaltový natavitelný modifikovaný SBS s výztužnou vložkou</t>
  </si>
  <si>
    <t>-2036543450</t>
  </si>
  <si>
    <t>268,797*1,15</t>
  </si>
  <si>
    <t>454,233*1,2</t>
  </si>
  <si>
    <t>998711101</t>
  </si>
  <si>
    <t>Přesun hmot tonážní pro izolace proti vodě, vlhkosti a plynům v objektech v do 6 m</t>
  </si>
  <si>
    <t>597242045</t>
  </si>
  <si>
    <t>Přesun hmot pro izolace proti vodě, vlhkosti a plynům stanovený z hmotnosti přesunovaného materiálu vodorovná dopravní vzdálenost do 50 m v objektech výšky do 6 m</t>
  </si>
  <si>
    <t>https://podminky.urs.cz/item/CS_URS_2022_02/998711101</t>
  </si>
  <si>
    <t>712</t>
  </si>
  <si>
    <t>Povlakové krytiny</t>
  </si>
  <si>
    <t>712461701</t>
  </si>
  <si>
    <t>Provedení povlakové krytiny střech přes 10° do 30° fólií položenou volně</t>
  </si>
  <si>
    <t>227821964</t>
  </si>
  <si>
    <t>Provedení povlakové krytiny střech šikmých přes 10° do 30° fólií položenou volně s přilepením spojů</t>
  </si>
  <si>
    <t>https://podminky.urs.cz/item/CS_URS_2022_02/712461701</t>
  </si>
  <si>
    <t>střecha</t>
  </si>
  <si>
    <t>9,766*8,34*2</t>
  </si>
  <si>
    <t>28322000.1</t>
  </si>
  <si>
    <t>fólie hydroizolační střešní, difůzně otevřená</t>
  </si>
  <si>
    <t>-764805628</t>
  </si>
  <si>
    <t>81,448*1,15</t>
  </si>
  <si>
    <t>88</t>
  </si>
  <si>
    <t>28322000.2</t>
  </si>
  <si>
    <t>fólie (parozábrana) hydroizolační střešní s hliníkovou vrstvou</t>
  </si>
  <si>
    <t>850045795</t>
  </si>
  <si>
    <t>89</t>
  </si>
  <si>
    <t>712500100.1</t>
  </si>
  <si>
    <t>Montáž a dodávka separačního pásu z asfaltové nepískované lepenky pod Al krytinou střechy a stěny</t>
  </si>
  <si>
    <t>25419186</t>
  </si>
  <si>
    <t>9,766*8,3</t>
  </si>
  <si>
    <t>stěna</t>
  </si>
  <si>
    <t>8,2*3,0</t>
  </si>
  <si>
    <t>90</t>
  </si>
  <si>
    <t>998712101</t>
  </si>
  <si>
    <t>Přesun hmot tonážní tonážní pro krytiny povlakové v objektech v do 6 m</t>
  </si>
  <si>
    <t>1447733710</t>
  </si>
  <si>
    <t>Přesun hmot pro povlakové krytiny stanovený z hmotnosti přesunovaného materiálu vodorovná dopravní vzdálenost do 50 m v objektech výšky do 6 m</t>
  </si>
  <si>
    <t>https://podminky.urs.cz/item/CS_URS_2022_02/998712101</t>
  </si>
  <si>
    <t>713</t>
  </si>
  <si>
    <t>Izolace tepelné</t>
  </si>
  <si>
    <t>91</t>
  </si>
  <si>
    <t>713131145</t>
  </si>
  <si>
    <t>Montáž izolace tepelné stěn a základů lepením bodově rohoží, pásů, dílců, desek</t>
  </si>
  <si>
    <t>-1089402466</t>
  </si>
  <si>
    <t>Montáž tepelné izolace stěn rohožemi, pásy, deskami, dílci, bloky (izolační materiál ve specifikaci) lepením bodově</t>
  </si>
  <si>
    <t>https://podminky.urs.cz/item/CS_URS_2022_02/713131145</t>
  </si>
  <si>
    <t>stěny pod terénem (1,2 m pod UT)</t>
  </si>
  <si>
    <t>(8,34+9,675)*2*1,2</t>
  </si>
  <si>
    <t>92</t>
  </si>
  <si>
    <t>28376422</t>
  </si>
  <si>
    <t>deska XPS hrana polodrážková a hladký povrch 300kPA tl 100mm</t>
  </si>
  <si>
    <t>-1243905916</t>
  </si>
  <si>
    <t>43,236*1,02</t>
  </si>
  <si>
    <t>93</t>
  </si>
  <si>
    <t>713132331</t>
  </si>
  <si>
    <t>Montáž izolace tepelné do roštu dvousměrného výšky do 6 m</t>
  </si>
  <si>
    <t>-234271197</t>
  </si>
  <si>
    <t>Montáž tepelné izolace stěn do roštu dvousměrného výšky do 6 m</t>
  </si>
  <si>
    <t>https://podminky.urs.cz/item/CS_URS_2022_02/713132331</t>
  </si>
  <si>
    <t>SV (2 vrstvy)</t>
  </si>
  <si>
    <t>94</t>
  </si>
  <si>
    <t>63151520</t>
  </si>
  <si>
    <t>deska tepelně izolační minerální kontaktních fasád podélné vlákno λ=0,036 tl 60mm</t>
  </si>
  <si>
    <t>-1364094695</t>
  </si>
  <si>
    <t>24,6*2*1,05</t>
  </si>
  <si>
    <t>95</t>
  </si>
  <si>
    <t>713151111</t>
  </si>
  <si>
    <t>Montáž izolace tepelné střech šikmých kladené volně mezi krokve rohoží, pásů, desek</t>
  </si>
  <si>
    <t>-82969056</t>
  </si>
  <si>
    <t>Montáž tepelné izolace střech šikmých rohožemi, pásy, deskami (izolační materiál ve specifikaci) kladenými volně mezi krokve</t>
  </si>
  <si>
    <t>https://podminky.urs.cz/item/CS_URS_2022_02/713151111</t>
  </si>
  <si>
    <t>9,45*8,1</t>
  </si>
  <si>
    <t>76,545</t>
  </si>
  <si>
    <t>96</t>
  </si>
  <si>
    <t>63141188</t>
  </si>
  <si>
    <t>deska tepelně izolační minerální do šikmých střech a stěn λ=0,035-0,038 tl 100mm</t>
  </si>
  <si>
    <t>1257675649</t>
  </si>
  <si>
    <t>76,545*1,05</t>
  </si>
  <si>
    <t>97</t>
  </si>
  <si>
    <t>63141190</t>
  </si>
  <si>
    <t>deska tepelně izolační minerální do šikmých střech a stěn λ=0,035-0,038 tl 120mm</t>
  </si>
  <si>
    <t>-261878839</t>
  </si>
  <si>
    <t>98</t>
  </si>
  <si>
    <t>998713101</t>
  </si>
  <si>
    <t>Přesun hmot tonážní pro izolace tepelné v objektech v do 6 m</t>
  </si>
  <si>
    <t>909956843</t>
  </si>
  <si>
    <t>Přesun hmot pro izolace tepelné stanovený z hmotnosti přesunovaného materiálu vodorovná dopravní vzdálenost do 50 m v objektech výšky do 6 m</t>
  </si>
  <si>
    <t>https://podminky.urs.cz/item/CS_URS_2022_02/998713101</t>
  </si>
  <si>
    <t>762</t>
  </si>
  <si>
    <t>Konstrukce tesařské</t>
  </si>
  <si>
    <t>99</t>
  </si>
  <si>
    <t>762083122</t>
  </si>
  <si>
    <t>Impregnace řeziva proti dřevokaznému hmyzu, houbám a plísním máčením třída ohrožení 3 a 4</t>
  </si>
  <si>
    <t>1935454764</t>
  </si>
  <si>
    <t>Impregnace řeziva máčením proti dřevokaznému hmyzu, houbám a plísním, třída ohrožení 3 a 4 (dřevo v exteriéru)</t>
  </si>
  <si>
    <t>https://podminky.urs.cz/item/CS_URS_2022_02/762083122</t>
  </si>
  <si>
    <t>dle dodávky řeziva</t>
  </si>
  <si>
    <t>1,063+0,485+2,483+3,952+1,397</t>
  </si>
  <si>
    <t>100</t>
  </si>
  <si>
    <t>762131124</t>
  </si>
  <si>
    <t>Montáž bednění stěn z hrubých prken tl do 32 mm na sraz</t>
  </si>
  <si>
    <t>-939457659</t>
  </si>
  <si>
    <t>Montáž bednění stěn z hrubých prken tl. do 32 mm na sraz</t>
  </si>
  <si>
    <t>https://podminky.urs.cz/item/CS_URS_2022_02/762131124</t>
  </si>
  <si>
    <t>193,5</t>
  </si>
  <si>
    <t>odpočet bednění střech</t>
  </si>
  <si>
    <t>-152,474</t>
  </si>
  <si>
    <t>101</t>
  </si>
  <si>
    <t>60515111</t>
  </si>
  <si>
    <t>řezivo jehličnaté boční prkno 20-30mm</t>
  </si>
  <si>
    <t>425152530</t>
  </si>
  <si>
    <t>41,026*0,024*1,08</t>
  </si>
  <si>
    <t>102</t>
  </si>
  <si>
    <t>762195000</t>
  </si>
  <si>
    <t>Spojovací prostředky pro montáž stěn, příček, bednění stěn</t>
  </si>
  <si>
    <t>-1421305623</t>
  </si>
  <si>
    <t>Spojovací prostředky stěn a příček hřebíky, svory, fixační prkna</t>
  </si>
  <si>
    <t>https://podminky.urs.cz/item/CS_URS_2022_02/762195000</t>
  </si>
  <si>
    <t>103</t>
  </si>
  <si>
    <t>762332132</t>
  </si>
  <si>
    <t>Montáž vázaných kcí krovů pravidelných z hraněného řeziva průřezové pl přes 120 do 224 cm2</t>
  </si>
  <si>
    <t>1202583930</t>
  </si>
  <si>
    <t>Montáž vázaných konstrukcí krovů střech pultových, sedlových, valbových, stanových čtvercového nebo obdélníkového půdorysu z řeziva hraněného průřezové plochy přes 120 do 224 cm2</t>
  </si>
  <si>
    <t>https://podminky.urs.cz/item/CS_URS_2022_02/762332132</t>
  </si>
  <si>
    <t>dle výpisu řeziva</t>
  </si>
  <si>
    <t>pozednice 140/140 mm</t>
  </si>
  <si>
    <t>22,5</t>
  </si>
  <si>
    <t>104</t>
  </si>
  <si>
    <t>762332133</t>
  </si>
  <si>
    <t>Montáž vázaných kcí krovů pravidelných z hraněného řeziva průřezové pl přes 224 do 288 cm2</t>
  </si>
  <si>
    <t>-1073860027</t>
  </si>
  <si>
    <t>Montáž vázaných konstrukcí krovů střech pultových, sedlových, valbových, stanových čtvercového nebo obdélníkového půdorysu z řeziva hraněného průřezové plochy přes 224 do 288 cm2</t>
  </si>
  <si>
    <t>https://podminky.urs.cz/item/CS_URS_2022_02/762332133</t>
  </si>
  <si>
    <t>Krokve 120/220 mm</t>
  </si>
  <si>
    <t>85,5</t>
  </si>
  <si>
    <t>105</t>
  </si>
  <si>
    <t>60512130</t>
  </si>
  <si>
    <t>hranol stavební řezivo průřezu do 224cm2 do dl 6m</t>
  </si>
  <si>
    <t>583337261</t>
  </si>
  <si>
    <t>Pozednice 140/140 mm</t>
  </si>
  <si>
    <t>22,5*0,14*0,14*1,1</t>
  </si>
  <si>
    <t>106</t>
  </si>
  <si>
    <t>60512135</t>
  </si>
  <si>
    <t>hranol stavební řezivo průřezu do 288cm2 do dl 6m</t>
  </si>
  <si>
    <t>CS ÚRS 2020 01</t>
  </si>
  <si>
    <t>-1475092350</t>
  </si>
  <si>
    <t>Krokev 120/220 mm</t>
  </si>
  <si>
    <t>85,5*0,12*0,22*1,1</t>
  </si>
  <si>
    <t>107</t>
  </si>
  <si>
    <t>762341017.1</t>
  </si>
  <si>
    <t>Bednění a laťování bednění střech rovných sklonu do 60° s vyřezáním otvorů z desek OSB, tloušťky desky 24 mm</t>
  </si>
  <si>
    <t>-1410273949</t>
  </si>
  <si>
    <t>5,4</t>
  </si>
  <si>
    <t>108</t>
  </si>
  <si>
    <t>762341250</t>
  </si>
  <si>
    <t>Montáž bednění střech rovných a šikmých sklonu do 60° z hoblovaných prken</t>
  </si>
  <si>
    <t>365545081</t>
  </si>
  <si>
    <t>Montáž bednění střech rovných a šikmých sklonu do 60° s vyřezáním otvorů z prken hoblovaných</t>
  </si>
  <si>
    <t>https://podminky.urs.cz/item/CS_URS_2022_02/762341250</t>
  </si>
  <si>
    <t>9,412*8,1*2</t>
  </si>
  <si>
    <t>109</t>
  </si>
  <si>
    <t>1074105808</t>
  </si>
  <si>
    <t>152,474*0,024*1,08</t>
  </si>
  <si>
    <t>110</t>
  </si>
  <si>
    <t>762342214</t>
  </si>
  <si>
    <t>Montáž laťování na střechách jednoduchých sklonu do 60° osové vzdálenosti přes 150 do 360 mm</t>
  </si>
  <si>
    <t>1072977479</t>
  </si>
  <si>
    <t>Montáž laťování střech jednoduchých sklonu do 60° při osové vzdálenosti latí přes 150 do 360 mm</t>
  </si>
  <si>
    <t>https://podminky.urs.cz/item/CS_URS_2022_02/762342214</t>
  </si>
  <si>
    <t>9,412*8,1*3</t>
  </si>
  <si>
    <t>fasáda</t>
  </si>
  <si>
    <t>41,26*3</t>
  </si>
  <si>
    <t>111</t>
  </si>
  <si>
    <t>60514101.1</t>
  </si>
  <si>
    <t>řezivo jehličnaté lať tř. C20</t>
  </si>
  <si>
    <t>1185930981</t>
  </si>
  <si>
    <t>střecha a fasáda</t>
  </si>
  <si>
    <t>198,0*0,04*0,06*1,08</t>
  </si>
  <si>
    <t>227,3*0,06*0,06*1,08</t>
  </si>
  <si>
    <t>112</t>
  </si>
  <si>
    <t>762395000</t>
  </si>
  <si>
    <t>Spojovací prostředky krovů, bednění, laťování, nadstřešních konstrukcí</t>
  </si>
  <si>
    <t>-94654301</t>
  </si>
  <si>
    <t>Spojovací prostředky krovů, bednění a laťování, nadstřešních konstrukcí svory, prkna, hřebíky, pásová ocel, vruty</t>
  </si>
  <si>
    <t>https://podminky.urs.cz/item/CS_URS_2022_02/762395000</t>
  </si>
  <si>
    <t>dle montáže  dodávky</t>
  </si>
  <si>
    <t>0,485+2,483+3,952+1,397</t>
  </si>
  <si>
    <t>113</t>
  </si>
  <si>
    <t>762420011.1</t>
  </si>
  <si>
    <t>Obložení stropů nebo střešních podhledů z cementotřískových desek tl. 12 mm s přiznanými spárami š.=3mm, s přírodním povrchem a se sraženými hranami</t>
  </si>
  <si>
    <t>-981554303</t>
  </si>
  <si>
    <t>8,85*7,5</t>
  </si>
  <si>
    <t>114</t>
  </si>
  <si>
    <t>762495000</t>
  </si>
  <si>
    <t>Spojovací prostředky pro montáž olištování, obložení stropů, střešních podhledů a stěn</t>
  </si>
  <si>
    <t>-829862447</t>
  </si>
  <si>
    <t>Spojovací prostředky olištování spár, obložení stropů, střešních podhledů a stěn hřebíky, vruty</t>
  </si>
  <si>
    <t>https://podminky.urs.cz/item/CS_URS_2022_02/762495000</t>
  </si>
  <si>
    <t>66,375</t>
  </si>
  <si>
    <t>115</t>
  </si>
  <si>
    <t>762900500.1</t>
  </si>
  <si>
    <t>Montáž a dodávka protivětrové zábrany vč. těsnícího programu (UV stabilní) provětrávané fasády</t>
  </si>
  <si>
    <t>-1865465554</t>
  </si>
  <si>
    <t>8,34*3,0</t>
  </si>
  <si>
    <t>116</t>
  </si>
  <si>
    <t>762900500.5</t>
  </si>
  <si>
    <t>Příplatek na nadstandardní kotvení pozednic do věnců a ocelových nosníků (18 ks kotvení)</t>
  </si>
  <si>
    <t>-1708078768</t>
  </si>
  <si>
    <t>117</t>
  </si>
  <si>
    <t>998762101</t>
  </si>
  <si>
    <t>Přesun hmot tonážní pro kce tesařské v objektech v do 6 m</t>
  </si>
  <si>
    <t>1931693677</t>
  </si>
  <si>
    <t>Přesun hmot pro konstrukce tesařské stanovený z hmotnosti přesunovaného materiálu vodorovná dopravní vzdálenost do 50 m v objektech výšky do 6 m</t>
  </si>
  <si>
    <t>https://podminky.urs.cz/item/CS_URS_2022_02/998762101</t>
  </si>
  <si>
    <t>764</t>
  </si>
  <si>
    <t>Konstrukce klempířské</t>
  </si>
  <si>
    <t>118</t>
  </si>
  <si>
    <t>764121401.1</t>
  </si>
  <si>
    <t>Krytina z lakovaného hliníkového plechu na dvojitou stojatou drážku vč. příponek, dilatací, lemování prostupů a všech systémových prvků a detailů, ozn. K1</t>
  </si>
  <si>
    <t>1312167216</t>
  </si>
  <si>
    <t>K1</t>
  </si>
  <si>
    <t>80,7</t>
  </si>
  <si>
    <t>119</t>
  </si>
  <si>
    <t>764222403</t>
  </si>
  <si>
    <t>Oplechování střešních prvků z hliníkového plechu štítu závětrnou lištou rš 250 mm, ozn.K2</t>
  </si>
  <si>
    <t>-1021319012</t>
  </si>
  <si>
    <t>https://podminky.urs.cz/item/CS_URS_2022_02/764222403</t>
  </si>
  <si>
    <t>120</t>
  </si>
  <si>
    <t>764222405.1</t>
  </si>
  <si>
    <t>Fasáda z lakovaného hliníkového plechu na dvojitou stojatou drážku vč. příponek, dilatací, lemování prostupů a všech systémových prvků a detailů ozn.K3</t>
  </si>
  <si>
    <t>-2119855423</t>
  </si>
  <si>
    <t>K3</t>
  </si>
  <si>
    <t>27,1</t>
  </si>
  <si>
    <t>121</t>
  </si>
  <si>
    <t>764226600.1</t>
  </si>
  <si>
    <t>Příponka z hliníkového plechu rš 120 mm vč. perforovaného plechu š 100 mm a dilatace, ozn. K4</t>
  </si>
  <si>
    <t>-1815876320</t>
  </si>
  <si>
    <t>122</t>
  </si>
  <si>
    <t>764321500.1</t>
  </si>
  <si>
    <t>Obklad soklu z hliníkového plechu rš 250 mm tl.1 mm, ozn. K5</t>
  </si>
  <si>
    <t>-868965357</t>
  </si>
  <si>
    <t>123</t>
  </si>
  <si>
    <t>998764101</t>
  </si>
  <si>
    <t>Přesun hmot tonážní pro konstrukce klempířské v objektech v do 6 m</t>
  </si>
  <si>
    <t>-1607183215</t>
  </si>
  <si>
    <t>Přesun hmot pro konstrukce klempířské stanovený z hmotnosti přesunovaného materiálu vodorovná dopravní vzdálenost do 50 m v objektech výšky do 6 m</t>
  </si>
  <si>
    <t>https://podminky.urs.cz/item/CS_URS_2022_02/998764101</t>
  </si>
  <si>
    <t>766</t>
  </si>
  <si>
    <t>Konstrukce truhlářské vč. přesunu hmot a povrchové úpravy</t>
  </si>
  <si>
    <t>124</t>
  </si>
  <si>
    <t>766100110.1</t>
  </si>
  <si>
    <t>M+D plastového komůrkového parapetu s nosem a bočními krytkami š 240 mm, dl. 750 mm, ozn. T1</t>
  </si>
  <si>
    <t>484000433</t>
  </si>
  <si>
    <t>M+D plastového komůrkového parapetu s nosem a bočními krytkami š 240 mm, dl. 1500 mm, ozn. T1</t>
  </si>
  <si>
    <t>766.1</t>
  </si>
  <si>
    <t>Výplně otvorů vč. přesunu hmot a povrchové úpravy</t>
  </si>
  <si>
    <t>125</t>
  </si>
  <si>
    <t>766100210.1</t>
  </si>
  <si>
    <t>M+D ocelových 2křídl.vrat plných vel.2950/3000 mm otočných s integrovanými dveřmi 800/2000 mm, vč. kování, zateplení, padacích prahů, ozn. 01</t>
  </si>
  <si>
    <t>-720740499</t>
  </si>
  <si>
    <t>126</t>
  </si>
  <si>
    <t>766100310.1</t>
  </si>
  <si>
    <t>M+D hliníkového okna, sklápěcí, vel. 500x2000 mm, izolační dvojsklo, ozn. 02</t>
  </si>
  <si>
    <t>-1213030419</t>
  </si>
  <si>
    <t>M+D hliníkového okna, otevíravé a sklápěcí, vel. 1500x1500 mm, izolační dvojsklo vč.oplechování parapetu, ozn. 02</t>
  </si>
  <si>
    <t>127</t>
  </si>
  <si>
    <t>766100310.2</t>
  </si>
  <si>
    <t>-148255205</t>
  </si>
  <si>
    <t>M+D hliníkového okna, otevíravé a sklápěcí, vel. 750x1500 mm, izolační dvojsklo vč.oplechování parapetu, ozn. 03</t>
  </si>
  <si>
    <t>767</t>
  </si>
  <si>
    <t>Konstrukce zámečnické vč. přesunu hmot a povrchové úpravy</t>
  </si>
  <si>
    <t>128</t>
  </si>
  <si>
    <t>767500200.1</t>
  </si>
  <si>
    <t>M+D Al mřížky pro otvor š 60 mm s integrovanou síťkou proti hmyzu, ozn. Z1</t>
  </si>
  <si>
    <t>-2093168250</t>
  </si>
  <si>
    <t>129</t>
  </si>
  <si>
    <t>767500300.1</t>
  </si>
  <si>
    <t>M+D Al protidešťové žaluzie čtvercová pro potrubí DN420, elox hliník,ozn. Z2</t>
  </si>
  <si>
    <t>-1280568537</t>
  </si>
  <si>
    <t>130</t>
  </si>
  <si>
    <t>767500300.2</t>
  </si>
  <si>
    <t>M+D Al protidešťové žaluzie vel.pro otvor 630x500 mm, elox hliník,ozn. Z3</t>
  </si>
  <si>
    <t>-320605001</t>
  </si>
  <si>
    <t>131</t>
  </si>
  <si>
    <t>767500400.1</t>
  </si>
  <si>
    <t>M+D zapuštěný rám nerez L35/4 mm + pracny s lisovaným roštem, ozn. Z4 (30,2 kg)</t>
  </si>
  <si>
    <t>2007940640</t>
  </si>
  <si>
    <t>132</t>
  </si>
  <si>
    <t>767500400.2</t>
  </si>
  <si>
    <t>M+D zapuštěný rám nerez L35/4 mm + pracny s lisovaným roštem, ozn. Z5 (32,8 kg)</t>
  </si>
  <si>
    <t>2030313620</t>
  </si>
  <si>
    <t>133</t>
  </si>
  <si>
    <t>767500400.3</t>
  </si>
  <si>
    <t>M+D zapuštěný rám nerez L35/4 mm + pracny s lisovaným roštem, ozn. Z6 (35,3 kg)</t>
  </si>
  <si>
    <t>1343547765</t>
  </si>
  <si>
    <t>134</t>
  </si>
  <si>
    <t>767500500.1</t>
  </si>
  <si>
    <t>M+D okování hrany L50/5 mm + pracny žárově zinkováno. ozn. Z7 (24,3 kg)</t>
  </si>
  <si>
    <t>-1530286107</t>
  </si>
  <si>
    <t>135</t>
  </si>
  <si>
    <t>767500600.1</t>
  </si>
  <si>
    <t>M+D zábradlí nerez ozn. Z8 (115 kg - bližší popis viz příloha P1)</t>
  </si>
  <si>
    <t>-454863017</t>
  </si>
  <si>
    <t>136</t>
  </si>
  <si>
    <t>767500700.1</t>
  </si>
  <si>
    <t>M+D pevně zabudovaného žebříku nerez délky 5,1 m ozn. Z9 (bližší popis viz příloha P2)</t>
  </si>
  <si>
    <t>1531713183</t>
  </si>
  <si>
    <t>137</t>
  </si>
  <si>
    <t>767500700.2</t>
  </si>
  <si>
    <t>M+D pevně zabudovaného žebříku nerez délky 5,0 m ozn. Z10 (bližší popis viz příloha P2)</t>
  </si>
  <si>
    <t>-546815985</t>
  </si>
  <si>
    <t>138</t>
  </si>
  <si>
    <t>767990100.1</t>
  </si>
  <si>
    <t>M+D profilu L pod vraty, L100x50x6 mm s kotevními pracnami P3/30 dl.0,2 m, po 0,5 m žárový pozink, ozn. Z11 (21,6 kg)</t>
  </si>
  <si>
    <t>498612743</t>
  </si>
  <si>
    <t>139</t>
  </si>
  <si>
    <t>767990100.5</t>
  </si>
  <si>
    <t>M+D podlahových plechu (smykových lyžin) z úhelníků L45/5 mm a P10 500x5100, žárově zinkováno, ozn. Z12 (bližší popis viz P3)</t>
  </si>
  <si>
    <t>kg</t>
  </si>
  <si>
    <t>1103282703</t>
  </si>
  <si>
    <t>529,0</t>
  </si>
  <si>
    <t>140</t>
  </si>
  <si>
    <t>767990500.1</t>
  </si>
  <si>
    <t>M+D doplňkových pomocných ocelových prvků (plotny, kotvy atd.)</t>
  </si>
  <si>
    <t>-1737431131</t>
  </si>
  <si>
    <t>200,0</t>
  </si>
  <si>
    <t>771</t>
  </si>
  <si>
    <t>Podlahy z dlaždic vč.přesunu hmot</t>
  </si>
  <si>
    <t>141</t>
  </si>
  <si>
    <t>771474112.1</t>
  </si>
  <si>
    <t>Montáž a dodávka keramického soklu v 70 mm lepený flexibilním lepidlem</t>
  </si>
  <si>
    <t>-1917680774</t>
  </si>
  <si>
    <t>m.č. 01</t>
  </si>
  <si>
    <t>(7,5+8,75)*2-3,0+2*0,25</t>
  </si>
  <si>
    <t>783</t>
  </si>
  <si>
    <t>Dokončovací práce - nátěry</t>
  </si>
  <si>
    <t>142</t>
  </si>
  <si>
    <t>783314203</t>
  </si>
  <si>
    <t>Základní antikorozní jednonásobný syntetický samozákladující nátěr zámečnických konstrukcí</t>
  </si>
  <si>
    <t>-818689195</t>
  </si>
  <si>
    <t>Základní antikorozní nátěr zámečnických konstrukcí jednonásobný syntetický samozákladující</t>
  </si>
  <si>
    <t>https://podminky.urs.cz/item/CS_URS_2022_02/783314203</t>
  </si>
  <si>
    <t xml:space="preserve"> nosníky H 240, I 270</t>
  </si>
  <si>
    <t>7,8*0,24*6</t>
  </si>
  <si>
    <t>15,6*1,041</t>
  </si>
  <si>
    <t>ostatní</t>
  </si>
  <si>
    <t>4,0</t>
  </si>
  <si>
    <t>143</t>
  </si>
  <si>
    <t>783315103</t>
  </si>
  <si>
    <t>Mezinátěr jednonásobný syntetický samozákladující zámečnických konstrukcí</t>
  </si>
  <si>
    <t>-287167261</t>
  </si>
  <si>
    <t>Mezinátěr zámečnických konstrukcí jednonásobný syntetický samozákladující</t>
  </si>
  <si>
    <t>https://podminky.urs.cz/item/CS_URS_2022_02/783315103</t>
  </si>
  <si>
    <t>144</t>
  </si>
  <si>
    <t>783317105</t>
  </si>
  <si>
    <t>Krycí jednonásobný syntetický samozákladující nátěr zámečnických konstrukcí</t>
  </si>
  <si>
    <t>2046710</t>
  </si>
  <si>
    <t>Krycí nátěr (email) zámečnických konstrukcí jednonásobný syntetický samozákladující</t>
  </si>
  <si>
    <t>https://podminky.urs.cz/item/CS_URS_2022_02/783317105</t>
  </si>
  <si>
    <t>05.2 - SO 306.2 - Čerpací stanice - elektroinstalace</t>
  </si>
  <si>
    <t>74843125</t>
  </si>
  <si>
    <t>Martin Müller</t>
  </si>
  <si>
    <t xml:space="preserve">    741-1 - Elektroinstalace - rozvaděče</t>
  </si>
  <si>
    <t xml:space="preserve">    741-2 - Elektroinstalace - Svítidla včetně zdrojů</t>
  </si>
  <si>
    <t xml:space="preserve">    741-3 - Elektroinstalace - Koncové prvky</t>
  </si>
  <si>
    <t xml:space="preserve">    741-4 - Elektroinstalace - Kabely</t>
  </si>
  <si>
    <t xml:space="preserve">    741-5 - Elektroinstalace - Hromosvod a uzemnění</t>
  </si>
  <si>
    <t xml:space="preserve">    741-6 - Elektroinstalace - Ostatní</t>
  </si>
  <si>
    <t>741-1</t>
  </si>
  <si>
    <t>Elektroinstalace - rozvaděče</t>
  </si>
  <si>
    <t>Pol46</t>
  </si>
  <si>
    <t>Rozvaděč RT1 - dle PD</t>
  </si>
  <si>
    <t>-2072694466</t>
  </si>
  <si>
    <t>Pol47</t>
  </si>
  <si>
    <t>Programování RT1</t>
  </si>
  <si>
    <t>1478413763</t>
  </si>
  <si>
    <t>Pol3</t>
  </si>
  <si>
    <t>Rozvaděč RE, přímé měření, pilíř,  40A/3/C, pro ČEZ</t>
  </si>
  <si>
    <t>1628213445</t>
  </si>
  <si>
    <t>Rozvaděč RE, přímé měření, pilíř, 40A/3/C, pro ČEZ</t>
  </si>
  <si>
    <t>Pol4</t>
  </si>
  <si>
    <t>Základ pro pilíř rozvaděče RE vč. výkopu</t>
  </si>
  <si>
    <t>155454078</t>
  </si>
  <si>
    <t>Pol48</t>
  </si>
  <si>
    <t>Napojení technologického rozvaděče</t>
  </si>
  <si>
    <t>-262134305</t>
  </si>
  <si>
    <t>Pol5</t>
  </si>
  <si>
    <t>Napojení na přípojkovou skříň ČEZ</t>
  </si>
  <si>
    <t>273243144</t>
  </si>
  <si>
    <t>Pol6</t>
  </si>
  <si>
    <t>HOP</t>
  </si>
  <si>
    <t>601177197</t>
  </si>
  <si>
    <t>741-2</t>
  </si>
  <si>
    <t>Elektroinstalace - Svítidla včetně zdrojů</t>
  </si>
  <si>
    <t>Pol49</t>
  </si>
  <si>
    <t>Svítidlo typ A - liniové průmyslové, 53W LED, IP66</t>
  </si>
  <si>
    <t>2023559242</t>
  </si>
  <si>
    <t>Pol50</t>
  </si>
  <si>
    <t>Svítidlo typ B - nástěnné venkovní, 20W LED, IP44</t>
  </si>
  <si>
    <t>-264434003</t>
  </si>
  <si>
    <t>741-3</t>
  </si>
  <si>
    <t>Elektroinstalace - Koncové prvky</t>
  </si>
  <si>
    <t>Pol51</t>
  </si>
  <si>
    <t>Vypínač č. 1 IP44 povrch. montáž</t>
  </si>
  <si>
    <t>1507081011</t>
  </si>
  <si>
    <t>Pol52</t>
  </si>
  <si>
    <t>Zásuvka 230V/16A, IP44, povrch montáž</t>
  </si>
  <si>
    <t>-1548484409</t>
  </si>
  <si>
    <t>Pol53</t>
  </si>
  <si>
    <t>Zásuvka 400V/32A, IP44, povrch montáž</t>
  </si>
  <si>
    <t>186597803</t>
  </si>
  <si>
    <t>Pol54</t>
  </si>
  <si>
    <t>Přepojovací krabice do 5x2,5, povrch montáž</t>
  </si>
  <si>
    <t>-1137883528</t>
  </si>
  <si>
    <t>Pol11</t>
  </si>
  <si>
    <t>Držák nerezový pro havarijní plovák</t>
  </si>
  <si>
    <t>390532193</t>
  </si>
  <si>
    <t>Pol55</t>
  </si>
  <si>
    <t>Havarijní plovák těžký, kabel 10m</t>
  </si>
  <si>
    <t>1938629866</t>
  </si>
  <si>
    <t>Pol13</t>
  </si>
  <si>
    <t>Držák nerezový pro ultrazvukový snímač</t>
  </si>
  <si>
    <t>-2113712436</t>
  </si>
  <si>
    <t>Pol56</t>
  </si>
  <si>
    <t>Ultrazvukový snímač dle standardů SČVK</t>
  </si>
  <si>
    <t>-1074951815</t>
  </si>
  <si>
    <t>Pol57</t>
  </si>
  <si>
    <t>Stožár pro anténu vč. kotvení do boční stěny ČSOV, výška min 5m nad zemí</t>
  </si>
  <si>
    <t>-481203312</t>
  </si>
  <si>
    <t>Pol16</t>
  </si>
  <si>
    <t>Anténa pro radiostanici</t>
  </si>
  <si>
    <t>-214812460</t>
  </si>
  <si>
    <t>Pol58</t>
  </si>
  <si>
    <t>Čidlo pohybu PIR</t>
  </si>
  <si>
    <t>-476506881</t>
  </si>
  <si>
    <t>Pol59</t>
  </si>
  <si>
    <t>Čtečka karet dle standardu SČVK</t>
  </si>
  <si>
    <t>-1559775038</t>
  </si>
  <si>
    <t>Pol60</t>
  </si>
  <si>
    <t>Elektrický přímotop 230V/2000W nástěnná montáž, integrovaný termostat</t>
  </si>
  <si>
    <t>-834147244</t>
  </si>
  <si>
    <t>Pol61</t>
  </si>
  <si>
    <t>Ventilátor nástěnný, 400V/230W, 2646m3/hod</t>
  </si>
  <si>
    <t>942745977</t>
  </si>
  <si>
    <t>Pol62</t>
  </si>
  <si>
    <t>Klapka regulační těsná VZT 630x500mm, servopohon 230V</t>
  </si>
  <si>
    <t>1319699024</t>
  </si>
  <si>
    <t>Pol18</t>
  </si>
  <si>
    <t>Připojení průtokoměru (dodávka technologie)</t>
  </si>
  <si>
    <t>-835450753</t>
  </si>
  <si>
    <t>Pol19</t>
  </si>
  <si>
    <t>Připojení čerpadel (dodávka technologie)</t>
  </si>
  <si>
    <t>-1165476533</t>
  </si>
  <si>
    <t>Pol63</t>
  </si>
  <si>
    <t>Připojení ostatních zařízení do 230V</t>
  </si>
  <si>
    <t>-1248749517</t>
  </si>
  <si>
    <t>741-4</t>
  </si>
  <si>
    <t>Elektroinstalace - Kabely</t>
  </si>
  <si>
    <t>Pol64</t>
  </si>
  <si>
    <t>CYKY 3x1,5</t>
  </si>
  <si>
    <t>778394003</t>
  </si>
  <si>
    <t>Pol65</t>
  </si>
  <si>
    <t>CYKY 5x1,5</t>
  </si>
  <si>
    <t>1786423559</t>
  </si>
  <si>
    <t>Pol66</t>
  </si>
  <si>
    <t>CYKY 3x2,5</t>
  </si>
  <si>
    <t>1048413595</t>
  </si>
  <si>
    <t>Pol67</t>
  </si>
  <si>
    <t>CYKY 12x1.5</t>
  </si>
  <si>
    <t>-739193451</t>
  </si>
  <si>
    <t>Pol68</t>
  </si>
  <si>
    <t>CYKY 5x4</t>
  </si>
  <si>
    <t>970382701</t>
  </si>
  <si>
    <t>Pol69</t>
  </si>
  <si>
    <t>CYKY 5x6</t>
  </si>
  <si>
    <t>1787515212</t>
  </si>
  <si>
    <t>Pol70</t>
  </si>
  <si>
    <t>CYKY 4x35</t>
  </si>
  <si>
    <t>-1335474861</t>
  </si>
  <si>
    <t>Pol71</t>
  </si>
  <si>
    <t>JYTY 4x1</t>
  </si>
  <si>
    <t>-1557678681</t>
  </si>
  <si>
    <t>Pol72</t>
  </si>
  <si>
    <t>JYTY 7x1</t>
  </si>
  <si>
    <t>407195862</t>
  </si>
  <si>
    <t>Pol73</t>
  </si>
  <si>
    <t>UTP cat 5e</t>
  </si>
  <si>
    <t>2005830142</t>
  </si>
  <si>
    <t>Pol74</t>
  </si>
  <si>
    <t>CY16</t>
  </si>
  <si>
    <t>-1442833592</t>
  </si>
  <si>
    <t>Pol75</t>
  </si>
  <si>
    <t>CY6</t>
  </si>
  <si>
    <t>1144032696</t>
  </si>
  <si>
    <t>Pol76</t>
  </si>
  <si>
    <t>Kabel koaxiální s konektory Nipl BNC/Nm, 8m</t>
  </si>
  <si>
    <t>-1919050438</t>
  </si>
  <si>
    <t>Pol28</t>
  </si>
  <si>
    <t>Chránička zemní DN63</t>
  </si>
  <si>
    <t>-1947377073</t>
  </si>
  <si>
    <t>Pol29</t>
  </si>
  <si>
    <t>Signalizační folie</t>
  </si>
  <si>
    <t>233564861</t>
  </si>
  <si>
    <t>Pol30</t>
  </si>
  <si>
    <t>Průchodka betonovou zdí kabelová vodotěsná</t>
  </si>
  <si>
    <t>-829739346</t>
  </si>
  <si>
    <t>Pol77</t>
  </si>
  <si>
    <t>Svorka pospojení s páskem, nerez</t>
  </si>
  <si>
    <t>1379098024</t>
  </si>
  <si>
    <t>Pol78</t>
  </si>
  <si>
    <t>Drátěný žlab 100x50 vč. kotvení na stěnu</t>
  </si>
  <si>
    <t>bm</t>
  </si>
  <si>
    <t>-630159602</t>
  </si>
  <si>
    <t>Pol31</t>
  </si>
  <si>
    <t>Tuhá plastová instal. trubka do DN20 včetně kotvení</t>
  </si>
  <si>
    <t>-221816826</t>
  </si>
  <si>
    <t>Pol79</t>
  </si>
  <si>
    <t>Tuhá plastová instal. trubka do DN32 včetně kotvení</t>
  </si>
  <si>
    <t>89234275</t>
  </si>
  <si>
    <t>741-5</t>
  </si>
  <si>
    <t>Elektroinstalace - Hromosvod a uzemnění</t>
  </si>
  <si>
    <t>Pol80</t>
  </si>
  <si>
    <t>Zemnící pásek V4A 30x3,5mm</t>
  </si>
  <si>
    <t>-395733067</t>
  </si>
  <si>
    <t>Pol34</t>
  </si>
  <si>
    <t>Zemnící drát Nerez 10mm V4A</t>
  </si>
  <si>
    <t>515858141</t>
  </si>
  <si>
    <t>Pol81</t>
  </si>
  <si>
    <t>Svorka SK, nerez V4A</t>
  </si>
  <si>
    <t>-1698964480</t>
  </si>
  <si>
    <t>Pol82</t>
  </si>
  <si>
    <t>Svorka SP, SS, nerez V4A</t>
  </si>
  <si>
    <t>699660998</t>
  </si>
  <si>
    <t>Pol83</t>
  </si>
  <si>
    <t>Svorka SZ</t>
  </si>
  <si>
    <t>104081476</t>
  </si>
  <si>
    <t>741-6</t>
  </si>
  <si>
    <t>Elektroinstalace - Ostatní</t>
  </si>
  <si>
    <t>Pol38</t>
  </si>
  <si>
    <t>Pomocné, montážní a zednické práce, průrazy</t>
  </si>
  <si>
    <t>-1675727716</t>
  </si>
  <si>
    <t>Pol84</t>
  </si>
  <si>
    <t>Výkop 80x50 cm pro kabel vč. pískového lože, zásypu a hutnění</t>
  </si>
  <si>
    <t>-629362561</t>
  </si>
  <si>
    <t>Pol40</t>
  </si>
  <si>
    <t>Doprava</t>
  </si>
  <si>
    <t>-826697895</t>
  </si>
  <si>
    <t>Pol85</t>
  </si>
  <si>
    <t>Drobný spojovací a instační materiál (hmoždinky, šrouby, podložky, stahovací pásky,…)</t>
  </si>
  <si>
    <t>-881420625</t>
  </si>
  <si>
    <t>Pol86</t>
  </si>
  <si>
    <t>Revize elektro + hromosvod</t>
  </si>
  <si>
    <t>-1882105531</t>
  </si>
  <si>
    <t>Pol87</t>
  </si>
  <si>
    <t>TIČR, zkoušky elektrických zařízení, zajištění odborného a závazného stanoviska organizace státního odborného dozoru k uvedení do provozu</t>
  </si>
  <si>
    <t>1799198364</t>
  </si>
  <si>
    <t>Pol89</t>
  </si>
  <si>
    <t>Recyklační poplatek svítidla vč.zdroje</t>
  </si>
  <si>
    <t>-1815956357</t>
  </si>
  <si>
    <t>05.3 - SO 306.4 - Čerpací stanice - technologická část</t>
  </si>
  <si>
    <t>44581203</t>
  </si>
  <si>
    <t>ing. Dana Polcarová</t>
  </si>
  <si>
    <t>V rámci kontroly soupisu prací byl sjednocen popis u pol. č. 29, 30, 36 a 37. Vše ostatní zůstává v platnosti.</t>
  </si>
  <si>
    <t xml:space="preserve">    8-1 - Trubní vedení - spojovací materiál + zajištění</t>
  </si>
  <si>
    <t xml:space="preserve">    997 - Přesun sutě</t>
  </si>
  <si>
    <t xml:space="preserve">    724 - Zdravotechnika - strojní vybavení</t>
  </si>
  <si>
    <t>M - Práce a dodávky M</t>
  </si>
  <si>
    <t xml:space="preserve">    23-M - Montáže potrubí</t>
  </si>
  <si>
    <t>871254202</t>
  </si>
  <si>
    <t>Montáž kanalizačního potrubí z PE SDR11 otevřený výkop sklon do 20 % svařovaných na tupo D 90x8,2 mm</t>
  </si>
  <si>
    <t>-426145566</t>
  </si>
  <si>
    <t>Montáž kanalizačního potrubí z plastů z polyetylenu PE 100 svařovaných na tupo v otevřeném výkopu ve sklonu do 20 % SDR 11/PN16 D 90 x 8,2 mm</t>
  </si>
  <si>
    <t>https://podminky.urs.cz/item/CS_URS_2022_02/871254202</t>
  </si>
  <si>
    <t>28613384</t>
  </si>
  <si>
    <t>potrubí kanalizační tlakové PE100 SDR11 návin se signalizační vrstvou 90x8,2mm</t>
  </si>
  <si>
    <t>-152109820</t>
  </si>
  <si>
    <t>2,5*1,015 'Přepočtené koeficientem množství</t>
  </si>
  <si>
    <t>-687242536</t>
  </si>
  <si>
    <t>877245201</t>
  </si>
  <si>
    <t>Montáž elektrospojek na kanalizačním potrubí z PE trub d 90</t>
  </si>
  <si>
    <t>-1325094345</t>
  </si>
  <si>
    <t>Montáž tvarovek na kanalizačním plastovém potrubí z polyetylenu PE 100 elektrotvarovek SDR 11/PN16 spojek nebo oblouků d 90</t>
  </si>
  <si>
    <t>https://podminky.urs.cz/item/CS_URS_2022_02/877245201</t>
  </si>
  <si>
    <t>615418</t>
  </si>
  <si>
    <t>EFL integrovaný lemový nákružek s přírubou d    90/ 80</t>
  </si>
  <si>
    <t>-898264348</t>
  </si>
  <si>
    <t>28615974</t>
  </si>
  <si>
    <t>elektrospojka SDR11 PE 100 PN16 D 90mm</t>
  </si>
  <si>
    <t>-412738822</t>
  </si>
  <si>
    <t>877245212</t>
  </si>
  <si>
    <t>Montáž elektrokolen 90° na kanalizačním potrubí z PE trub d 90</t>
  </si>
  <si>
    <t>93627391</t>
  </si>
  <si>
    <t>Montáž tvarovek na kanalizačním plastovém potrubí z polyetylenu PE 100 elektrotvarovek SDR 11/PN16 kolen 90° d 90</t>
  </si>
  <si>
    <t>https://podminky.urs.cz/item/CS_URS_2022_02/877245212</t>
  </si>
  <si>
    <t>28653060</t>
  </si>
  <si>
    <t>elektrokoleno 90° PE 100 D 90mm</t>
  </si>
  <si>
    <t>1913428714</t>
  </si>
  <si>
    <t>877375211</t>
  </si>
  <si>
    <t>Montáž tvarovek z tvrdého PVC-systém KG nebo z polypropylenu-systém KG 2000 jednoosé DN 315</t>
  </si>
  <si>
    <t>-508888845</t>
  </si>
  <si>
    <t>Montáž tvarovek na kanalizačním potrubí z trub z plastu z tvrdého PVC nebo z polypropylenu v otevřeném výkopu jednoosých DN 315</t>
  </si>
  <si>
    <t>https://podminky.urs.cz/item/CS_URS_2022_02/877375211</t>
  </si>
  <si>
    <t>28611375</t>
  </si>
  <si>
    <t>koleno kanalizace PVC KG 300x45°</t>
  </si>
  <si>
    <t>-1268651386</t>
  </si>
  <si>
    <t>891212222</t>
  </si>
  <si>
    <t>Montáž kanalizačních šoupátek s ručním kolečkem v šachtách DN 50</t>
  </si>
  <si>
    <t>1640974648</t>
  </si>
  <si>
    <t>Montáž kanalizačních armatur na potrubí šoupátek uzavíracích v šachtách s ručním kolečkem DN 50</t>
  </si>
  <si>
    <t>https://podminky.urs.cz/item/CS_URS_2022_02/891212222</t>
  </si>
  <si>
    <t>3.6.50</t>
  </si>
  <si>
    <t>nožové šoupě 3.6, nestoupavé vřeteno, DN 50</t>
  </si>
  <si>
    <t>102295467</t>
  </si>
  <si>
    <t>7.3.40</t>
  </si>
  <si>
    <t>Ovládací kolečko pro šoupata DN 40-50</t>
  </si>
  <si>
    <t>-422597381</t>
  </si>
  <si>
    <t>8912123-R</t>
  </si>
  <si>
    <t>Montáž přírubového průtokoměru DN 80 v šachtě</t>
  </si>
  <si>
    <t>-1947035219</t>
  </si>
  <si>
    <t>Montáž vodovodních armatur na potrubí průtokoměrů v šachtě přírubových DN 80</t>
  </si>
  <si>
    <t>r1</t>
  </si>
  <si>
    <t>indukční průtokoměr DN80 PN16 s dálkovým přenosem dat</t>
  </si>
  <si>
    <t>713001890</t>
  </si>
  <si>
    <t>891242222</t>
  </si>
  <si>
    <t>Montáž kanalizačních šoupátek s ručním kolečkem v šachtách DN 80</t>
  </si>
  <si>
    <t>115681166</t>
  </si>
  <si>
    <t>Montáž kanalizačních armatur na potrubí šoupátek uzavíracích v šachtách s ručním kolečkem DN 80</t>
  </si>
  <si>
    <t>https://podminky.urs.cz/item/CS_URS_2022_02/891242222</t>
  </si>
  <si>
    <t>3.6.80</t>
  </si>
  <si>
    <t>nožové šoupě 3.6, nestoupavé vřeteno, DN 80</t>
  </si>
  <si>
    <t>-2117440519</t>
  </si>
  <si>
    <t>7.3.65</t>
  </si>
  <si>
    <t>Ovládací kolečko pro šoupata DN 65-80</t>
  </si>
  <si>
    <t>-1818841617</t>
  </si>
  <si>
    <t>891243321</t>
  </si>
  <si>
    <t>Montáž ventilů odvzdušňovacích přírubových DN 80</t>
  </si>
  <si>
    <t>-1575955798</t>
  </si>
  <si>
    <t>Montáž vodovodních armatur na potrubí ventilů odvzdušňovacích nebo zavzdušňovacích mechanických a plovákových přírubových na venkovních řadech DN 80</t>
  </si>
  <si>
    <t>https://podminky.urs.cz/item/CS_URS_2022_02/891243321</t>
  </si>
  <si>
    <t>10.9.80</t>
  </si>
  <si>
    <t>odvzdušňovací ventil pro odpadní vodu 10.9, PN 16, DN 80</t>
  </si>
  <si>
    <t>-1624554025</t>
  </si>
  <si>
    <t>891245321</t>
  </si>
  <si>
    <t>Montáž zpětných klapek DN 80</t>
  </si>
  <si>
    <t>-1632368611</t>
  </si>
  <si>
    <t>Montáž vodovodních armatur na potrubí zpětných klapek DN 80</t>
  </si>
  <si>
    <t>https://podminky.urs.cz/item/CS_URS_2022_02/891245321</t>
  </si>
  <si>
    <t>11.3.80</t>
  </si>
  <si>
    <t>zpětná klapka, DN 80</t>
  </si>
  <si>
    <t>-1988775836</t>
  </si>
  <si>
    <t>891392322</t>
  </si>
  <si>
    <t>Montáž kanalizačních stavítek DN 400</t>
  </si>
  <si>
    <t>651803459</t>
  </si>
  <si>
    <t>Montáž kanalizačních armatur na potrubí stavítek DN 400</t>
  </si>
  <si>
    <t>https://podminky.urs.cz/item/CS_URS_2022_02/891392322</t>
  </si>
  <si>
    <t>20.2.400</t>
  </si>
  <si>
    <t>nástěnné stavítko 20.2,  400 x 400 mm, nerezová ocel AISI 304</t>
  </si>
  <si>
    <t>-1988842667</t>
  </si>
  <si>
    <t>891492322</t>
  </si>
  <si>
    <t>Montáž kanalizačních stavítek DN 1000</t>
  </si>
  <si>
    <t>-914635364</t>
  </si>
  <si>
    <t>Montáž kanalizačních armatur na potrubí stavítek DN 1000</t>
  </si>
  <si>
    <t>https://podminky.urs.cz/item/CS_URS_2022_02/891492322</t>
  </si>
  <si>
    <t>20.1.1000</t>
  </si>
  <si>
    <t>kanálové stavítko 20.1,  1000 x 1000 mm, nerezová ocel AISI 304</t>
  </si>
  <si>
    <t>1397160177</t>
  </si>
  <si>
    <t>7.3.1000</t>
  </si>
  <si>
    <t>Ovládací kolečko pro stavítka DN 1000</t>
  </si>
  <si>
    <t>-1272746660</t>
  </si>
  <si>
    <t>891-R1</t>
  </si>
  <si>
    <t>koncovka pro připojení feka vozu s úkapovou jímkou s odvodněním - nerez</t>
  </si>
  <si>
    <t>-531462601</t>
  </si>
  <si>
    <t>Rseg_tes_440</t>
  </si>
  <si>
    <t>Segmentové tesnění pro prostup</t>
  </si>
  <si>
    <t>-1369339947</t>
  </si>
  <si>
    <t>8-1</t>
  </si>
  <si>
    <t>Trubní vedení - spojovací materiál + zajištění</t>
  </si>
  <si>
    <t>883002010000</t>
  </si>
  <si>
    <t>ŠROUB S MATICÍ NEREZ A2 M20/100</t>
  </si>
  <si>
    <t>KS</t>
  </si>
  <si>
    <t>-1541010230</t>
  </si>
  <si>
    <t>HWL.883001613000</t>
  </si>
  <si>
    <t>ŠROUB S MATICÍ NEREZ A2 M16/130</t>
  </si>
  <si>
    <t>1701481279</t>
  </si>
  <si>
    <t>HWL.883001610000</t>
  </si>
  <si>
    <t>ŠROUB S MATICÍ NEREZ A2 M16/100</t>
  </si>
  <si>
    <t>608084909</t>
  </si>
  <si>
    <t>HWL.883001609000</t>
  </si>
  <si>
    <t>ŠROUB S MATICÍ NEREZ A2 M16/90</t>
  </si>
  <si>
    <t>-702915627</t>
  </si>
  <si>
    <t>Rpodl.1</t>
  </si>
  <si>
    <t>Podložka přesná D16 - nerez</t>
  </si>
  <si>
    <t>-717513535</t>
  </si>
  <si>
    <t>Rpodl.2</t>
  </si>
  <si>
    <t>Podložka přesná D20 - nerez</t>
  </si>
  <si>
    <t>-1344723656</t>
  </si>
  <si>
    <t>049</t>
  </si>
  <si>
    <t>Distanční podložky</t>
  </si>
  <si>
    <t>-1398806673</t>
  </si>
  <si>
    <t>050</t>
  </si>
  <si>
    <t>Moření svárů</t>
  </si>
  <si>
    <t>1456688500</t>
  </si>
  <si>
    <t>-1880356890</t>
  </si>
  <si>
    <t>977151118</t>
  </si>
  <si>
    <t>Jádrové vrty diamantovými korunkami do stavebních materiálů D přes 90 do 100 mm</t>
  </si>
  <si>
    <t>-480965527</t>
  </si>
  <si>
    <t>Jádrové vrty diamantovými korunkami do stavebních materiálů (železobetonu, betonu, cihel, obkladů, dlažeb, kamene) průměru přes 90 do 100 mm</t>
  </si>
  <si>
    <t>https://podminky.urs.cz/item/CS_URS_2022_02/977151118</t>
  </si>
  <si>
    <t>3,0*0,35</t>
  </si>
  <si>
    <t>1909034947</t>
  </si>
  <si>
    <t>2,0*0,35</t>
  </si>
  <si>
    <t>1072601843</t>
  </si>
  <si>
    <t>1068972540</t>
  </si>
  <si>
    <t>5,0*0,35</t>
  </si>
  <si>
    <t>997</t>
  </si>
  <si>
    <t>Přesun sutě</t>
  </si>
  <si>
    <t>997221561</t>
  </si>
  <si>
    <t>Vodorovná doprava suti z kusových materiálů do 1 km</t>
  </si>
  <si>
    <t>-734047230</t>
  </si>
  <si>
    <t>Vodorovná doprava suti bez naložení, ale se složením a s hrubým urovnáním z kusových materiálů, na vzdálenost do 1 km</t>
  </si>
  <si>
    <t>https://podminky.urs.cz/item/CS_URS_2022_02/997221561</t>
  </si>
  <si>
    <t xml:space="preserve">"odvoz na skládku 10 km" </t>
  </si>
  <si>
    <t>"ŽB" 0,547</t>
  </si>
  <si>
    <t>997221569</t>
  </si>
  <si>
    <t>Příplatek ZKD 1 km u vodorovné dopravy suti z kusových materiálů</t>
  </si>
  <si>
    <t>-346229355</t>
  </si>
  <si>
    <t>Vodorovná doprava suti bez naložení, ale se složením a s hrubým urovnáním Příplatek k ceně za každý další i započatý 1 km přes 1 km</t>
  </si>
  <si>
    <t>https://podminky.urs.cz/item/CS_URS_2022_02/997221569</t>
  </si>
  <si>
    <t>"odvoz na skládku 10 km" 0,547*9,0</t>
  </si>
  <si>
    <t>997221625</t>
  </si>
  <si>
    <t>Poplatek za uložení na skládce (skládkovné) stavebního odpadu železobetonového kód odpadu 17 01 01</t>
  </si>
  <si>
    <t>-1856279313</t>
  </si>
  <si>
    <t>Poplatek za uložení stavebního odpadu na skládce (skládkovné) z armovaného betonu zatříděného do Katalogu odpadů pod kódem 17 01 01</t>
  </si>
  <si>
    <t>https://podminky.urs.cz/item/CS_URS_2022_02/997221625</t>
  </si>
  <si>
    <t>998276101</t>
  </si>
  <si>
    <t>Přesun hmot pro trubní vedení z trub z plastických hmot otevřený výkop</t>
  </si>
  <si>
    <t>-1760491234</t>
  </si>
  <si>
    <t>Přesun hmot pro trubní vedení hloubené z trub z plastických hmot nebo sklolaminátových pro vodovody nebo kanalizace v otevřeném výkopu dopravní vzdálenost do 15 m</t>
  </si>
  <si>
    <t>https://podminky.urs.cz/item/CS_URS_2022_02/998276101</t>
  </si>
  <si>
    <t>724</t>
  </si>
  <si>
    <t>Zdravotechnika - strojní vybavení</t>
  </si>
  <si>
    <t>724-01</t>
  </si>
  <si>
    <t>kalové čerpadlo Q=4,6 l/s, h=17,9 m, P=3,7 kW D+M</t>
  </si>
  <si>
    <t>-185258175</t>
  </si>
  <si>
    <t>kalové čerpadlo Q=4,6 l/s, h=17,9 m, P=3,7 kW D+M
Otevřené ob.kolo – volný průchod 65mm
Vlhkostní sonda průsaku ucpávkou
Teplotní snímač Termistor PTC
Stacionární instal sada ,pro vední 2x tyč, patní koleno DN65 ,kotvící materiál
+ Řetěz NEREZ s převěš. Oky L=5m</t>
  </si>
  <si>
    <t>724-02</t>
  </si>
  <si>
    <t>vzdušník 350 l - oboustranně pozinkovaný</t>
  </si>
  <si>
    <t>1724707676</t>
  </si>
  <si>
    <t xml:space="preserve">vzdušník 350 l - oboustranně pozinkovaný
</t>
  </si>
  <si>
    <t>724-03</t>
  </si>
  <si>
    <t>odvaděč kondenzátu</t>
  </si>
  <si>
    <t>-117577180</t>
  </si>
  <si>
    <t>724-04</t>
  </si>
  <si>
    <t>separátor olej / voda</t>
  </si>
  <si>
    <t>-623794540</t>
  </si>
  <si>
    <t>724-05</t>
  </si>
  <si>
    <t>Česle ruční typu  ČR 1000×2000×30/60° včetně vyjímatelného děrovaného žlabu a hrabla</t>
  </si>
  <si>
    <t>457685056</t>
  </si>
  <si>
    <t xml:space="preserve">Česle ruční typu ČR 1000×2000×30/60° včetně vyjímatelného děrovaného žlabu a hrabla
Materiálové provedení:  komplet z nerezové oceli 1.4301
Šířka žlabu a česlí B = 1000 mm
Hloubka žlabu  H = 2000 mm
Velikost průliny e = 30 mm
Sklon  a = 60°
</t>
  </si>
  <si>
    <t>724-06</t>
  </si>
  <si>
    <t xml:space="preserve">Samočisticí česle typu  SČČ-VM 1000×2000/1100×6s/70° </t>
  </si>
  <si>
    <t>1326219820</t>
  </si>
  <si>
    <t xml:space="preserve">Samočisticí česle typu SČČ-VM 1000×2000/1100×6s/70° 
včetně rotačního kartáče. Součástí česlí je havarijní spínač, který chrání elektropřevodovku před vážnějším poškozením
Materiálové provedení: rám z nerez oceli 1.4301, filtr.pás nerezová ocel v kombinaci s plasty.
Max průtok nebyl zadán 
Šířka kanálu B = 1000 mm 
Hloubka kanálu H = 2000 mm 
Výška výsypky V0= 1100 mm – výpad shrabků do kontejneru
Velikost průliny e = 6 mm – česlice v zesíleném provedení (průlinu volíme)
Sklon  = 70°
Celkový příkon pohonů 0,18 kW hlavní pohon+0,12 kW rot.kartáč; 400 V; 50 Hz;
  havarijní spínač
</t>
  </si>
  <si>
    <t>724-07</t>
  </si>
  <si>
    <t xml:space="preserve">Strojní zařízení vertikálního lapáku písku typu  LPV 1500 </t>
  </si>
  <si>
    <t>-1222817530</t>
  </si>
  <si>
    <t>Strojní zařízení vertikálního lapáku písku typu LPV 1500 
sestavené z kompletního mamutího čerpadla DN 100 a pochůzné lávky s rošty.
Sestavení mamutky: výtlačné potrubí DN 100 (Tr 106×3), potrubí tlakového vzduchu DN 50 (Tr 57×3), směšovač.
Součástí potrubí jsou uzavírací armatury: 2× elektromagnetický ventil DN 50
Dodávka končí uzavíracími armaturami na vzduch.
Sestavení lávky: ocelová lávka na nosnících opatřená plastovými rošty včetně zábradlí a okopového plechu
Potřeba vzduchu cca 40÷60 m3/hod při 0,15÷0,2 MPa</t>
  </si>
  <si>
    <t>724-08</t>
  </si>
  <si>
    <t xml:space="preserve">Separátor písku typu SP 250-10  </t>
  </si>
  <si>
    <t>1642908441</t>
  </si>
  <si>
    <t>Separátor písku typu SP 250-10 
Materiálové provedení: nerezová ocel 1.4301+nátěr, bezhřídelová šnekovnice z uhlíkaté oceli St 52.3 uložena na kluzných lištách.
Výkon Q =  10 l.s-1 - čerpáno mamutkou (nebo zadejte)
Průměr šnekovnice øD = 250 mm
Pohon šneku 0,55 kW; 400 V; 50 Hz
Potřeba vody 3÷5 l/s užitkové vody při 0,2-0,3 MPa 
vč. 2x elektromagnetický ventil, odvzdušňovací nádoba</t>
  </si>
  <si>
    <t>724-09</t>
  </si>
  <si>
    <t xml:space="preserve">Elektrický rozváděč typu  RPA 1z </t>
  </si>
  <si>
    <t>1875739862</t>
  </si>
  <si>
    <t xml:space="preserve">Elektrický rozváděč typu RPA 1z 
pro ovládání nevyhřívaného provedení automatického chodu česlí a rot.kartáče. Pracuje na principu časovém a hladinovém, přičemž funkce hladinové sondy je nadřazena. 
Hlavní jednotkou rozváděče je programovatelný automat s vestavěným algoritmem chodu, jehož časy jsou nastavitelné.
Rozváděč je vybaven svorkami pro připojení havarijního spínače, ovládacími prvky na dvířkách a svorkami pro přenos signálů chodů a poruchy. Krytí rozváděče IP 54.
Umístění rozváděče na nerezové konzole v blízkosti česlí. Sonda EHS je součástí rozváděče.
</t>
  </si>
  <si>
    <t>724-10</t>
  </si>
  <si>
    <t>Elektrický rozváděč typu RSP 1</t>
  </si>
  <si>
    <t>-402868279</t>
  </si>
  <si>
    <t xml:space="preserve">Elektrický rozváděč typu RSP 1
pro ovládání automatického chodu nevyhřívaného separátoru a elektromagnetického ventilu. Časový režim je zajištěn pomocí programovatelného automatu Logo Siemens s vestavěným programem. Časový režim je nastavitelný. 
Chod šneku řízen časově, přívod vody od hladinové sondy EHS. Jiný způsob řízení je nutné předem projednat s projektantem. 
Rozváděč je vybaven svorkami pro připojení havarijního spínače, signalizačními prvky. 
Umístění rozváděče na nádobě separátoru. Sonda EHS je součástí dodávky.
</t>
  </si>
  <si>
    <t>7244111-R</t>
  </si>
  <si>
    <t>Kompresor šroubový se vstřikem oleje, vzduchem chlazený, řízený frekvenčním měničem</t>
  </si>
  <si>
    <t>157725861</t>
  </si>
  <si>
    <t>Kompresor šroubový se vstřikem oleje, vzduchem chlazený, řízený frekvenčním měničem
10 bar, P=7,5 kW, 400 V
Q1 Nm³/min 0,27 – 1,23 při tlaku 10 bar</t>
  </si>
  <si>
    <t>998724101</t>
  </si>
  <si>
    <t>Přesun hmot tonážní pro strojní vybavení v objektech v do 6 m</t>
  </si>
  <si>
    <t>869300719</t>
  </si>
  <si>
    <t>Přesun hmot pro strojní vybavení stanovený z hmotnosti přesunovaného materiálu vodorovná dopravní vzdálenost do 50 m v objektech výšky do 6 m</t>
  </si>
  <si>
    <t>https://podminky.urs.cz/item/CS_URS_2022_02/998724101</t>
  </si>
  <si>
    <t>Práce a dodávky M</t>
  </si>
  <si>
    <t>23-M</t>
  </si>
  <si>
    <t>Montáže potrubí</t>
  </si>
  <si>
    <t>230032027</t>
  </si>
  <si>
    <t>Montáž přírubových spojů do PN 16 DN 50</t>
  </si>
  <si>
    <t>252954095</t>
  </si>
  <si>
    <t>https://podminky.urs.cz/item/CS_URS_2022_02/230032027</t>
  </si>
  <si>
    <t>230032029</t>
  </si>
  <si>
    <t>Montáž přírubových spojů do PN 16 DN 80</t>
  </si>
  <si>
    <t>-1229789015</t>
  </si>
  <si>
    <t>https://podminky.urs.cz/item/CS_URS_2022_02/230032029</t>
  </si>
  <si>
    <t>230032030</t>
  </si>
  <si>
    <t>Montáž přírubových spojů do PN 16 DN 100</t>
  </si>
  <si>
    <t>1033038046</t>
  </si>
  <si>
    <t>https://podminky.urs.cz/item/CS_URS_2022_02/230032030</t>
  </si>
  <si>
    <t>230032033</t>
  </si>
  <si>
    <t>Montáž přírubových spojů do PN 16 DN 200</t>
  </si>
  <si>
    <t>449489330</t>
  </si>
  <si>
    <t>https://podminky.urs.cz/item/CS_URS_2022_02/230032033</t>
  </si>
  <si>
    <t>230140015</t>
  </si>
  <si>
    <t>Montáž trubek z nerezavějící oceli tř.17 D 28 mm, tl 2 mm</t>
  </si>
  <si>
    <t>-477817736</t>
  </si>
  <si>
    <t>Montáž trubek Ø 28 mm, tl. 2 mm</t>
  </si>
  <si>
    <t>https://podminky.urs.cz/item/CS_URS_2022_02/230140015</t>
  </si>
  <si>
    <t>Rpotr.3</t>
  </si>
  <si>
    <t>Potrubí nerezové - svařované; DN25, PN16</t>
  </si>
  <si>
    <t>256</t>
  </si>
  <si>
    <t>-1354391751</t>
  </si>
  <si>
    <t>Potrubí nerezové - svařované; DN50, PN16</t>
  </si>
  <si>
    <t>230140037</t>
  </si>
  <si>
    <t>Montáž trubek z nerezavějící oceli tř.17 D 57 mm, tl 3 mm</t>
  </si>
  <si>
    <t>1613915727</t>
  </si>
  <si>
    <t>Montáž trubek Ø 57 mm, tl. 3 mm</t>
  </si>
  <si>
    <t>https://podminky.urs.cz/item/CS_URS_2022_02/230140037</t>
  </si>
  <si>
    <t>Rpotr.1</t>
  </si>
  <si>
    <t>-1848422305</t>
  </si>
  <si>
    <t>230140048</t>
  </si>
  <si>
    <t>Montáž trubek z nerezavějící oceli tř.17 D 89 mm, tl 3 mm</t>
  </si>
  <si>
    <t>-706789036</t>
  </si>
  <si>
    <t>Montáž trubek Ø 89 mm, tl. 3 mm</t>
  </si>
  <si>
    <t>https://podminky.urs.cz/item/CS_URS_2022_02/230140048</t>
  </si>
  <si>
    <t>Rpotr.2</t>
  </si>
  <si>
    <t>Potrubí nerezové - svařované; DN80, PN16</t>
  </si>
  <si>
    <t>-1438992018</t>
  </si>
  <si>
    <t>230140080</t>
  </si>
  <si>
    <t>Montáž trubek z nerezavějící oceli tř.17 D 219 mm, tl 3 mm</t>
  </si>
  <si>
    <t>-1675839755</t>
  </si>
  <si>
    <t>Montáž trubek Ø 219 mm, tl. 3 mm</t>
  </si>
  <si>
    <t>https://podminky.urs.cz/item/CS_URS_2022_02/230140080</t>
  </si>
  <si>
    <t>Rpotr.4</t>
  </si>
  <si>
    <t>Potrubí nerezové - svařované; DN200, PN16</t>
  </si>
  <si>
    <t>-1120145139</t>
  </si>
  <si>
    <t>2301400-R100</t>
  </si>
  <si>
    <t>Montáž trubek z nerezavějící oceli tř.17 D 104 mm, tl 2 mm</t>
  </si>
  <si>
    <t>1740464213</t>
  </si>
  <si>
    <t>Montáž trubek D 108 mm, tl. 2 mm</t>
  </si>
  <si>
    <t>Rpotr.100</t>
  </si>
  <si>
    <t>Potrubí nerezové - svařované; DN100, PN16</t>
  </si>
  <si>
    <t>439906685</t>
  </si>
  <si>
    <t>230140145</t>
  </si>
  <si>
    <t>Montáž trubní dílce přivařovací z nerezavějící oceli tř.17 D 28 mm, tl 2 mm</t>
  </si>
  <si>
    <t>845953191</t>
  </si>
  <si>
    <t>Montáž trubních dílců přivařovacích Ø 28, tl. 2 mm</t>
  </si>
  <si>
    <t>https://podminky.urs.cz/item/CS_URS_2022_02/230140145</t>
  </si>
  <si>
    <t>Rkol.90_25</t>
  </si>
  <si>
    <t>Koleno 90° nerezové - svařované; DN25</t>
  </si>
  <si>
    <t>1981204869</t>
  </si>
  <si>
    <t>230140167</t>
  </si>
  <si>
    <t>Montáž trubní dílce přivařovací z nerezavějící oceli tř.17 D 57 mm, tl 3 mm</t>
  </si>
  <si>
    <t>1907960738</t>
  </si>
  <si>
    <t>Montáž trubních dílců přivařovacích Ø 57, tl. 3 mm</t>
  </si>
  <si>
    <t>https://podminky.urs.cz/item/CS_URS_2022_02/230140167</t>
  </si>
  <si>
    <t>Rkol.90_50</t>
  </si>
  <si>
    <t>Koleno 90° nerezové - svařované; DN50</t>
  </si>
  <si>
    <t>-1929172763</t>
  </si>
  <si>
    <t>Rprir.4</t>
  </si>
  <si>
    <t>Příruba  - navařovací; DN50, PN16</t>
  </si>
  <si>
    <t>-434809210</t>
  </si>
  <si>
    <t>Rred.50_25</t>
  </si>
  <si>
    <t>Redukce - navařovací; DN25/50, PN16</t>
  </si>
  <si>
    <t>1647308942</t>
  </si>
  <si>
    <t>Redukce - navařovací; DN25/50 (28x2,0/57x2,0), PN16</t>
  </si>
  <si>
    <t>230140179</t>
  </si>
  <si>
    <t>Montáž trubní dílce přivařovací z nerezavějící oceli tř.17 D 89 mm, tl 4 mm</t>
  </si>
  <si>
    <t>686985499</t>
  </si>
  <si>
    <t>Montáž trubních dílců přivařovacích Ø 89, tl. 4 mm</t>
  </si>
  <si>
    <t>https://podminky.urs.cz/item/CS_URS_2022_02/230140179</t>
  </si>
  <si>
    <t>Rprir.2</t>
  </si>
  <si>
    <t>Příruba  - navařovací; DN80, PN16</t>
  </si>
  <si>
    <t>-982101708</t>
  </si>
  <si>
    <t>Rred.80_65</t>
  </si>
  <si>
    <t>Redukce - navařovací; DN65/80, PN16</t>
  </si>
  <si>
    <t>1997129882</t>
  </si>
  <si>
    <t>Redukce - navařovací; DN65/80 (70x1,5/89x4,0), PN16</t>
  </si>
  <si>
    <t>Rkol.90_80</t>
  </si>
  <si>
    <t>Koleno 90° nerezové - svařované; DN80</t>
  </si>
  <si>
    <t>93303160</t>
  </si>
  <si>
    <t>RT_80</t>
  </si>
  <si>
    <t>T-kus nerezový - svařovaný; DN80</t>
  </si>
  <si>
    <t>-244883198</t>
  </si>
  <si>
    <t>2301401-R1</t>
  </si>
  <si>
    <t>Montáž trubní dílce přivařovací z nerezavějící oceli tř.17 D 104 mm, tl 2 mm</t>
  </si>
  <si>
    <t>1571275496</t>
  </si>
  <si>
    <t>Montáž trubních dílců přivařovacích D 108, tl. 2 mm</t>
  </si>
  <si>
    <t>Rkol.90_100</t>
  </si>
  <si>
    <t>Koleno 90° nerezové - svařované; DN100</t>
  </si>
  <si>
    <t>1706627648</t>
  </si>
  <si>
    <t>Rspoj_C</t>
  </si>
  <si>
    <t>hadicová spojka typu "C", nerez</t>
  </si>
  <si>
    <t>-1043655986</t>
  </si>
  <si>
    <t>Rprir.100</t>
  </si>
  <si>
    <t>Příruba - navařovací; DN100, PN16</t>
  </si>
  <si>
    <t>700696669</t>
  </si>
  <si>
    <t>Příruba  - navařovací; DN100, PN16</t>
  </si>
  <si>
    <t>2301401-R70</t>
  </si>
  <si>
    <t>Montáž trubní dílce přivařovací z nerezavějící oceli tř.17 D 70 mm, tl 1,5 mm</t>
  </si>
  <si>
    <t>434533177</t>
  </si>
  <si>
    <t>Montáž trubních dílců přivařovacích Ø 76, tl. 2 mm</t>
  </si>
  <si>
    <t>Rprir.65</t>
  </si>
  <si>
    <t>Příruba - navařovací; DN65, PN16</t>
  </si>
  <si>
    <t>1539919589</t>
  </si>
  <si>
    <t>Příruba  - navařovací; DN65,  PN16</t>
  </si>
  <si>
    <t>230140210</t>
  </si>
  <si>
    <t>Montáž trubní dílce přivařovací z nerezavějící oceli tř.17 D 219 mm, tl 3 mm</t>
  </si>
  <si>
    <t>1508972187</t>
  </si>
  <si>
    <t>Montáž trubních dílců přivařovacích Ø 219, tl. 3 mm</t>
  </si>
  <si>
    <t>https://podminky.urs.cz/item/CS_URS_2022_02/230140210</t>
  </si>
  <si>
    <t>Rkol.90_200</t>
  </si>
  <si>
    <t>Koleno 90° nerezové - svařované; DN200</t>
  </si>
  <si>
    <t>2057088623</t>
  </si>
  <si>
    <t>Rprir.3</t>
  </si>
  <si>
    <t>Příruba  - navařovací; DN200, PN16</t>
  </si>
  <si>
    <t>-1810595645</t>
  </si>
  <si>
    <t>05.4 - SO 306.5 - Čerpací stanice - zpevněné plochy a oplocení</t>
  </si>
  <si>
    <t>V rámci kontroly soupisu prací byl sjednocen popis u pol. č. 13. Vše ostatní zůstává v platnosti.</t>
  </si>
  <si>
    <t xml:space="preserve">    5 - Komunikace pozemní</t>
  </si>
  <si>
    <t>131212532</t>
  </si>
  <si>
    <t>Hloubení jamek objem do 0,5 m3 v nesoudržných horninách třídy těžitelnosti I skupiny 3 ručně</t>
  </si>
  <si>
    <t>1032029184</t>
  </si>
  <si>
    <t>Hloubení jamek ručně objemu do 0,5 m3 s odhozením výkopku do 3 m nebo naložením na dopravní prostředek v hornině třídy těžitelnosti I skupiny 3 nesoudržných</t>
  </si>
  <si>
    <t>https://podminky.urs.cz/item/CS_URS_2022_02/131212532</t>
  </si>
  <si>
    <t>0,4*0,85*38,0</t>
  </si>
  <si>
    <t>-765884732</t>
  </si>
  <si>
    <t>"hloubení jamek"</t>
  </si>
  <si>
    <t>139546579</t>
  </si>
  <si>
    <t>"přebytečný výkopek" 12,92</t>
  </si>
  <si>
    <t>1337157181</t>
  </si>
  <si>
    <t>"měrná hmotnost 1,8 CÚ2022" 12,92*1,8</t>
  </si>
  <si>
    <t>1176120896</t>
  </si>
  <si>
    <t>"odečteno digitálně" 77,3</t>
  </si>
  <si>
    <t>181411131</t>
  </si>
  <si>
    <t>Založení parkového trávníku výsevem pl do 1000 m2 v rovině a ve svahu do 1:5</t>
  </si>
  <si>
    <t>1623367415</t>
  </si>
  <si>
    <t>Založení trávníku na půdě předem připravené plochy do 1000 m2 výsevem včetně utažení parkového v rovině nebo na svahu do 1:5</t>
  </si>
  <si>
    <t>https://podminky.urs.cz/item/CS_URS_2022_02/181411131</t>
  </si>
  <si>
    <t>00572410</t>
  </si>
  <si>
    <t>osivo směs travní parková</t>
  </si>
  <si>
    <t>-1304348327</t>
  </si>
  <si>
    <t>77,3*0,03 'Přepočtené koeficientem množství</t>
  </si>
  <si>
    <t>181-R1</t>
  </si>
  <si>
    <t>nákup ornice</t>
  </si>
  <si>
    <t>1697949003</t>
  </si>
  <si>
    <t>"odečteno digitálně" 77,3*0,15</t>
  </si>
  <si>
    <t>"koeficient množství 1,8" 11,595*1,8</t>
  </si>
  <si>
    <t>338171113</t>
  </si>
  <si>
    <t>Osazování sloupků a vzpěr plotových ocelových v do 2 m se zabetonováním</t>
  </si>
  <si>
    <t>1360813636</t>
  </si>
  <si>
    <t>Montáž sloupků a vzpěr plotových ocelových trubkových nebo profilovaných výšky do 2 m se zabetonováním do 0,08 m3 do připravených jamek</t>
  </si>
  <si>
    <t>https://podminky.urs.cz/item/CS_URS_2022_02/338171113</t>
  </si>
  <si>
    <t>55342255</t>
  </si>
  <si>
    <t>sloupek plotový průběžný Pz a komaxitový 2500/38x1,5mm</t>
  </si>
  <si>
    <t>277463930</t>
  </si>
  <si>
    <t>55342272</t>
  </si>
  <si>
    <t>vzpěra plotová 38x1,5mm včetně krytky s uchem 2000mm</t>
  </si>
  <si>
    <t>873223224</t>
  </si>
  <si>
    <t>348101120</t>
  </si>
  <si>
    <t>Osazení vrat nebo vrátek k oplocení na sloupky zděné nebo betonové pl přes 2 do 4 m2</t>
  </si>
  <si>
    <t>-1029051315</t>
  </si>
  <si>
    <t>Osazení vrat nebo vrátek k oplocení na sloupky zděné nebo betonové, plochy jednotlivě přes 2 do 4 m2</t>
  </si>
  <si>
    <t>https://podminky.urs.cz/item/CS_URS_2022_02/348101120</t>
  </si>
  <si>
    <t>553423-R</t>
  </si>
  <si>
    <t>branka vchodová kovová 1500x1800 mm vč. sloupků - pozinkovaná</t>
  </si>
  <si>
    <t>1346949390</t>
  </si>
  <si>
    <t>Poznámka k položce:
branka vchodová kovová 1500x1800 mm vč. sloupků - pozinkovaná
Rám ocelový pozinkovaný Jackl 60x40/2
Zámek s cylindrickou vložkou, kování klika/klika
Výplň : vevařená pásová ocel 30x3 ve svislém směru
Povrchová úprava : pozinkování
beton patka C 16/20 - pr. 400 mm dl. 1200 mm</t>
  </si>
  <si>
    <t>348101260-1</t>
  </si>
  <si>
    <t>Osazení vrat a vrátek k oplocení na ocelové sloupky do 15 m2 včetně zemních prací a zabetonování sloupků</t>
  </si>
  <si>
    <t>-1220472525</t>
  </si>
  <si>
    <t>Montáž vrat a vrátek k oplocení na sloupky ocelové, plochy jednotlivě přes 10 do 15 m2</t>
  </si>
  <si>
    <t>348001V</t>
  </si>
  <si>
    <t>dvoukřídlá brána š. 3000 mm vč. sloupků - pozinkovaná</t>
  </si>
  <si>
    <t>140314417</t>
  </si>
  <si>
    <t>Poznámka k položce:
dvoukřídlá brána š. 3000 mm vč. sloupků - pozinkovaná
Rám ocelový pozinkovaný Jackl 60x40/2
kování pro vysací zámek
Výplň : vevařená pásová ocel 30x3 ve svislém směru
Povrchová úprava : pozinkování
sloup TR 159x6,3 dl. 2,8 m
beton patka C 16/20 - pr. 700 mm, dl.1200 mm</t>
  </si>
  <si>
    <t>348401130</t>
  </si>
  <si>
    <t>Montáž oplocení ze strojového pletiva s napínacími dráty v přes 1,6 do 2,0 m</t>
  </si>
  <si>
    <t>-356753805</t>
  </si>
  <si>
    <t>Montáž oplocení z pletiva strojového s napínacími dráty přes 1,6 do 2,0 m</t>
  </si>
  <si>
    <t>https://podminky.urs.cz/item/CS_URS_2022_02/348401130</t>
  </si>
  <si>
    <t>31327506</t>
  </si>
  <si>
    <t>pletivo drátěné plastifikované se čtvercovými oky 50/2,7 mm v 1800mm</t>
  </si>
  <si>
    <t>-673073563</t>
  </si>
  <si>
    <t>Komunikace pozemní</t>
  </si>
  <si>
    <t>564861011</t>
  </si>
  <si>
    <t>Podklad ze štěrkodrtě ŠD plochy do 100 m2 tl 200 mm</t>
  </si>
  <si>
    <t>-308585880</t>
  </si>
  <si>
    <t>Podklad ze štěrkodrti ŠD s rozprostřením a zhutněním plochy jednotlivě do 100 m2, po zhutnění tl. 200 mm</t>
  </si>
  <si>
    <t>https://podminky.urs.cz/item/CS_URS_2022_02/564861011</t>
  </si>
  <si>
    <t>4,8*8,3</t>
  </si>
  <si>
    <t>57190811-R1</t>
  </si>
  <si>
    <t>Kryt vymývaným dekoračním kamenivem (kačírkem) tl 150 mm</t>
  </si>
  <si>
    <t>-1311110232</t>
  </si>
  <si>
    <t>Kryt vymývaným dekoračním kamenivem (kačírkem) tl. 200 mm</t>
  </si>
  <si>
    <t>39,29*1,0</t>
  </si>
  <si>
    <t>596212312</t>
  </si>
  <si>
    <t>Kladení zámkové dlažby pozemních komunikací ručně tl do 100 mm skupiny A pl do 300 m2</t>
  </si>
  <si>
    <t>846587423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</si>
  <si>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100 mm skupiny A, pro plochy do 300 m2</t>
  </si>
  <si>
    <t>https://podminky.urs.cz/item/CS_URS_2022_02/596212312</t>
  </si>
  <si>
    <t>"odečteno digitálně" 37,5</t>
  </si>
  <si>
    <t>59245296</t>
  </si>
  <si>
    <t>dlažba zámková tvaru I 200x165x100mm přírodní</t>
  </si>
  <si>
    <t>-2035968594</t>
  </si>
  <si>
    <t>916131113</t>
  </si>
  <si>
    <t>Osazení silničního obrubníku betonového ležatého s boční opěrou do lože z betonu prostého</t>
  </si>
  <si>
    <t>-123291287</t>
  </si>
  <si>
    <t>Osazení silničního obrubníku betonového se zřízením lože, s vyplněním a zatřením spár cementovou maltou ležatého s boční opěrou z betonu prostého, do lože z betonu prostého</t>
  </si>
  <si>
    <t>https://podminky.urs.cz/item/CS_URS_2022_02/916131113</t>
  </si>
  <si>
    <t>59217031</t>
  </si>
  <si>
    <t>obrubník betonový silniční 1000x150x250mm</t>
  </si>
  <si>
    <t>-1712279536</t>
  </si>
  <si>
    <t>916231213</t>
  </si>
  <si>
    <t>Osazení chodníkového obrubníku betonového stojatého s boční opěrou do lože z betonu prostého</t>
  </si>
  <si>
    <t>436379785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</si>
  <si>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</si>
  <si>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https://podminky.urs.cz/item/CS_URS_2022_02/916231213</t>
  </si>
  <si>
    <t>2,0*4,55</t>
  </si>
  <si>
    <t>59217017</t>
  </si>
  <si>
    <t>obrubník betonový chodníkový 1000x100x250mm</t>
  </si>
  <si>
    <t>702021210</t>
  </si>
  <si>
    <t>998223011</t>
  </si>
  <si>
    <t>Přesun hmot pro pozemní komunikace s krytem dlážděným</t>
  </si>
  <si>
    <t>-382263472</t>
  </si>
  <si>
    <t>Přesun hmot pro pozemní komunikace s krytem dlážděným dopravní vzdálenost do 200 m jakékoliv délky objektu</t>
  </si>
  <si>
    <t>https://podminky.urs.cz/item/CS_URS_2022_02/998223011</t>
  </si>
  <si>
    <t>06 - SO 307 - Splašková kanalizace - stoka T</t>
  </si>
  <si>
    <t>672947248</t>
  </si>
  <si>
    <t>"předpoklad" 7,0*12,0</t>
  </si>
  <si>
    <t>637936834</t>
  </si>
  <si>
    <t>"předpoklad" 7,0</t>
  </si>
  <si>
    <t>-1511512205</t>
  </si>
  <si>
    <t>132254102</t>
  </si>
  <si>
    <t>Hloubení rýh zapažených š do 800 mm v hornině třídy těžitelnosti I skupiny 3 objem do 50 m3 strojně</t>
  </si>
  <si>
    <t>147698311</t>
  </si>
  <si>
    <t>Hloubení zapažených rýh šířky do 800 mm strojně s urovnáním dna do předepsaného profilu a spádu v hornině třídy těžitelnosti I skupiny 3 přes 20 do 50 m3</t>
  </si>
  <si>
    <t>https://podminky.urs.cz/item/CS_URS_2022_02/132254102</t>
  </si>
  <si>
    <t>"pr.hl.d90" 1,275</t>
  </si>
  <si>
    <t>"d90" 48,0*0,8*1,275</t>
  </si>
  <si>
    <t>"zeleň" -(24,2*0,8*0,15)</t>
  </si>
  <si>
    <t>"panely" -(22,3*0,8*0,3)</t>
  </si>
  <si>
    <t>"asfalt" -(1,5*0,8*0,55)</t>
  </si>
  <si>
    <t>"hlouení rýh do 800 mm-50%" 40,044*0,5</t>
  </si>
  <si>
    <t>29222390</t>
  </si>
  <si>
    <t>"pr.hl.KA300" 1,225</t>
  </si>
  <si>
    <t>"KA300" 3,3*1,12*1,225</t>
  </si>
  <si>
    <t>"rozšíření pro šachty DN1000" (((2,2*2,2*0,57)*1,0)+((1,1*2,2*1,225)*1,0))</t>
  </si>
  <si>
    <t>"asfalt" -(3,3*1,12*0,55)</t>
  </si>
  <si>
    <t>"hloubení rýh do 2000 mm 50%" 8,218*0,50</t>
  </si>
  <si>
    <t>-1178836996</t>
  </si>
  <si>
    <t>463860094</t>
  </si>
  <si>
    <t>355678209</t>
  </si>
  <si>
    <t>"stoka T-PE d90" 48,0*2,0*1,275</t>
  </si>
  <si>
    <t>"stoka T-KA300" 3,3*2,0*1,225</t>
  </si>
  <si>
    <t>446814758</t>
  </si>
  <si>
    <t>-1669828207</t>
  </si>
  <si>
    <t>"zpětný zásyp" 13,662</t>
  </si>
  <si>
    <t>547341962</t>
  </si>
  <si>
    <t>"hloubení rýh do 800 mm"</t>
  </si>
  <si>
    <t>"hloubení rýh do 800 mm-50%" 40,044*0,5</t>
  </si>
  <si>
    <t>"hloubení rýh do 2000 mm-50%" 8,218*0,5</t>
  </si>
  <si>
    <t>1064655931</t>
  </si>
  <si>
    <t>"zpětný zásyp" -13,662</t>
  </si>
  <si>
    <t>715313475</t>
  </si>
  <si>
    <t>-641793864</t>
  </si>
  <si>
    <t>"přebytečný výkopek" 24,131+10,469</t>
  </si>
  <si>
    <t>1743648472</t>
  </si>
  <si>
    <t>"měrná hmotnost 1,8 CÚ2022" 34,6*1,8</t>
  </si>
  <si>
    <t>779368483</t>
  </si>
  <si>
    <t>1990884273</t>
  </si>
  <si>
    <t>"lože šachta" -0,307</t>
  </si>
  <si>
    <t>"podkl.bet" -0,294</t>
  </si>
  <si>
    <t>"lože potrubí" -5,76</t>
  </si>
  <si>
    <t>"obsyp" -13,104</t>
  </si>
  <si>
    <t>"sedlo" -0,417</t>
  </si>
  <si>
    <t>"obetonování" -1,056</t>
  </si>
  <si>
    <t>1490268275</t>
  </si>
  <si>
    <t>"měrná hmotnost 2,0, zásyp 50%" 14,19*2,0</t>
  </si>
  <si>
    <t>1535440464</t>
  </si>
  <si>
    <t>-191383721</t>
  </si>
  <si>
    <t>"stoka T-PEd90" 48,0*0,7*0,39</t>
  </si>
  <si>
    <t>342472916</t>
  </si>
  <si>
    <t>"měr. hmotnost 2,0" 13,104*2,0</t>
  </si>
  <si>
    <t>1986524012</t>
  </si>
  <si>
    <t>"stoka T-PEd90" 48,0</t>
  </si>
  <si>
    <t>"stoka T-KA300" 3,3</t>
  </si>
  <si>
    <t>782007354</t>
  </si>
  <si>
    <t>2043936656</t>
  </si>
  <si>
    <t>-1787428561</t>
  </si>
  <si>
    <t>"podklad štěrk šachta DN1000" (1,6*1,6*0,12)*1,0</t>
  </si>
  <si>
    <t>1239658163</t>
  </si>
  <si>
    <t>"stoka T-PEd90" 48,0*0,8*0,15</t>
  </si>
  <si>
    <t>-2078824648</t>
  </si>
  <si>
    <t>2092499546</t>
  </si>
  <si>
    <t>98272731</t>
  </si>
  <si>
    <t>"podklad bet. šachty DN1000" (1,4*1,4*0,15)*1,0</t>
  </si>
  <si>
    <t>1177856329</t>
  </si>
  <si>
    <t>"stoka T-KA300" 3,3*0,61*0,239</t>
  </si>
  <si>
    <t>"objem DN300" -(3,3*0,0193)</t>
  </si>
  <si>
    <t>206098592</t>
  </si>
  <si>
    <t>"sedlo" 0,239*2,0*3,3</t>
  </si>
  <si>
    <t>"šachty" ((1,4*0,15)*4)*1,0</t>
  </si>
  <si>
    <t>1711543987</t>
  </si>
  <si>
    <t>"měrná hmotnost 3,03 kg/m2" 3,92*0,00303</t>
  </si>
  <si>
    <t>1659063737</t>
  </si>
  <si>
    <t>28613686</t>
  </si>
  <si>
    <t>potrubí dvouvrstvé PE100 RC se signalizační vrstvou SDR11 90x8,2mm dl 12m</t>
  </si>
  <si>
    <t>1184830744</t>
  </si>
  <si>
    <t>48*1,015 'Přepočtené koeficientem množství</t>
  </si>
  <si>
    <t>120526806</t>
  </si>
  <si>
    <t>-2029597468</t>
  </si>
  <si>
    <t>-1280709490</t>
  </si>
  <si>
    <t>-813400916</t>
  </si>
  <si>
    <t>892241111</t>
  </si>
  <si>
    <t>Tlaková zkouška vodou potrubí DN do 80</t>
  </si>
  <si>
    <t>-304825264</t>
  </si>
  <si>
    <t>Tlakové zkoušky vodou na potrubí DN do 80</t>
  </si>
  <si>
    <t>https://podminky.urs.cz/item/CS_URS_2022_02/892241111</t>
  </si>
  <si>
    <t>892273122</t>
  </si>
  <si>
    <t>Proplach a dezinfekce vodovodního potrubí DN od 80 do 125</t>
  </si>
  <si>
    <t>277989636</t>
  </si>
  <si>
    <t>https://podminky.urs.cz/item/CS_URS_2022_02/892273122</t>
  </si>
  <si>
    <t>-1025654417</t>
  </si>
  <si>
    <t>1230726417</t>
  </si>
  <si>
    <t>-874931706</t>
  </si>
  <si>
    <t>-1145260803</t>
  </si>
  <si>
    <t>-2031157704</t>
  </si>
  <si>
    <t>-1912784562</t>
  </si>
  <si>
    <t>Poznámka k položce:
vč. čedičového obkladu</t>
  </si>
  <si>
    <t>42400525</t>
  </si>
  <si>
    <t>1690450157</t>
  </si>
  <si>
    <t>1545649751</t>
  </si>
  <si>
    <t>1579892931</t>
  </si>
  <si>
    <t>91012250</t>
  </si>
  <si>
    <t>899623171</t>
  </si>
  <si>
    <t>Obetonování potrubí nebo zdiva stok betonem prostým tř. C 25/30 v otevřeném výkopu</t>
  </si>
  <si>
    <t>152558530</t>
  </si>
  <si>
    <t>Obetonování potrubí nebo zdiva stok betonem prostým v otevřeném výkopu, betonem tř. C 25/30</t>
  </si>
  <si>
    <t>https://podminky.urs.cz/item/CS_URS_2022_02/899623171</t>
  </si>
  <si>
    <t>0,61*0,655*3,3</t>
  </si>
  <si>
    <t>"odečet potrubí" -(3,3*0,07963)</t>
  </si>
  <si>
    <t>899721111</t>
  </si>
  <si>
    <t>Signalizační vodič DN do 150 mm na potrubí</t>
  </si>
  <si>
    <t>150681819</t>
  </si>
  <si>
    <t>Signalizační vodič na potrubí DN do 150 mm</t>
  </si>
  <si>
    <t>https://podminky.urs.cz/item/CS_URS_2022_02/899721111</t>
  </si>
  <si>
    <t>899722112</t>
  </si>
  <si>
    <t>Krytí potrubí z plastů výstražnou fólií z PVC 25 cm</t>
  </si>
  <si>
    <t>1567697989</t>
  </si>
  <si>
    <t>Krytí potrubí z plastů výstražnou fólií z PVC šířky 25 cm</t>
  </si>
  <si>
    <t>https://podminky.urs.cz/item/CS_URS_2022_02/899722112</t>
  </si>
  <si>
    <t>Demontáž a opětovná montáž stávajícího oplocení</t>
  </si>
  <si>
    <t>1564592093</t>
  </si>
  <si>
    <t>-823207916</t>
  </si>
  <si>
    <t>Poznámka k položce:
vytvoření nového otvoru pro nátokové potrubí, vč. dodávky a montáže šachtové přechodky, dozdění prostoru mezi přechodkou a stěnou šachty
úprava kynety a nástupnic
zaslepení stávajícího odtoku z šachty
lokální opravy šachty</t>
  </si>
  <si>
    <t>-2040196997</t>
  </si>
  <si>
    <t>07 - Oprava povrchů</t>
  </si>
  <si>
    <t>V rámci dotazů během výběrového řízení zhotovitele stavby byla doplněna pol. č. 35, 36, 37 V rámci dotazů během výběrového řízení zhotovitele stavby byla opravena pol. č. 2, 3, 14, 15, 17, 30, 31</t>
  </si>
  <si>
    <t>113106195</t>
  </si>
  <si>
    <t>Rozebrání dlažeb vozovek z vegetační dlažby betonové s ložem z kameniva strojně pl do 50 m2</t>
  </si>
  <si>
    <t>1742562637</t>
  </si>
  <si>
    <t>Rozebrání dlažeb vozovek a ploch s přemístěním hmot na skládku na vzdálenost do 3 m nebo s naložením na dopravní prostředek, s jakoukoliv výplní spár strojně plochy jednotlivě do 50 m2 z vegetační dlažby s ložem z kameniva betonové</t>
  </si>
  <si>
    <t>https://podminky.urs.cz/item/CS_URS_2022_02/113106195</t>
  </si>
  <si>
    <t>"odečteno digitálně - C.4"</t>
  </si>
  <si>
    <t>"zatravňovací dlažba" 26,7</t>
  </si>
  <si>
    <t>113106240</t>
  </si>
  <si>
    <t>Rozebrání vozovek ze silničních dílců se spárami vyplněnými kamenivem strojně pl přes 200 m2</t>
  </si>
  <si>
    <t>-1856598322</t>
  </si>
  <si>
    <t>Rozebrání dílců vozovek a ploch s přemístěním hmot na skládku na vzdálenost do 3 m nebo s naložením na dopravní prostředek, ze silničních dílců jakýchkoliv rozměrů, s ložem z kameniva nebo živice strojně plochy jednotlivě přes 200 m2 se spárami vyplněnými kamenivem</t>
  </si>
  <si>
    <t>https://podminky.urs.cz/item/CS_URS_2022_02/113106240</t>
  </si>
  <si>
    <t>"bet. panely" 790,0</t>
  </si>
  <si>
    <t>113107222</t>
  </si>
  <si>
    <t>Odstranění podkladu z kameniva drceného tl přes 100 do 200 mm strojně pl přes 200 m2</t>
  </si>
  <si>
    <t>1087582916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</si>
  <si>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</si>
  <si>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https://podminky.urs.cz/item/CS_URS_2022_02/113107222</t>
  </si>
  <si>
    <t>"asfalt" 1176,5</t>
  </si>
  <si>
    <t>113107223</t>
  </si>
  <si>
    <t>Odstranění podkladu z kameniva drceného tl přes 200 do 300 mm strojně pl přes 200 m2</t>
  </si>
  <si>
    <t>-313711065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</si>
  <si>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</si>
  <si>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https://podminky.urs.cz/item/CS_URS_2022_02/113107223</t>
  </si>
  <si>
    <t>"štěrk" 2,8</t>
  </si>
  <si>
    <t>113107321</t>
  </si>
  <si>
    <t>Odstranění podkladu z kameniva drceného tl do 100 mm strojně pl do 50 m2</t>
  </si>
  <si>
    <t>-208155978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</si>
  <si>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</si>
  <si>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https://podminky.urs.cz/item/CS_URS_2022_02/113107321</t>
  </si>
  <si>
    <t>113154333</t>
  </si>
  <si>
    <t>Frézování živičného krytu tl 50 mm pruh š přes 1 do 2 m pl přes 1000 do 10000 m2 bez překážek v trase</t>
  </si>
  <si>
    <t>685045404</t>
  </si>
  <si>
    <t>Frézování živičného podkladu nebo krytu s naložením na dopravní prostředek plochy přes 1 000 do 10 000 m2 bez překážek v trase pruhu šířky přes 1 m do 2 m, tloušťky vrstvy 50 mm</t>
  </si>
  <si>
    <t>https://podminky.urs.cz/item/CS_URS_2022_02/113154333</t>
  </si>
  <si>
    <t>"obrusná vrstva" 5156,4</t>
  </si>
  <si>
    <t>"ložná vrstva" 1176,5</t>
  </si>
  <si>
    <t>2136021243</t>
  </si>
  <si>
    <t>"odečteno digitálně - C.4" 290,1</t>
  </si>
  <si>
    <t>-634471846</t>
  </si>
  <si>
    <t xml:space="preserve">"odvoz na mezideponii" </t>
  </si>
  <si>
    <t>"ornice" 43,515</t>
  </si>
  <si>
    <t>2036436981</t>
  </si>
  <si>
    <t>-2090927889</t>
  </si>
  <si>
    <t>-1707201992</t>
  </si>
  <si>
    <t>1893547008</t>
  </si>
  <si>
    <t>1755023903</t>
  </si>
  <si>
    <t>290,1*0,013 'Přepočtené koeficientem množství</t>
  </si>
  <si>
    <t>291211111</t>
  </si>
  <si>
    <t>Zřízení plochy ze silničních panelů do lože tl 50 mm z kameniva</t>
  </si>
  <si>
    <t>135941341</t>
  </si>
  <si>
    <t>Zřízení zpevněné plochy ze silničních panelů osazených do lože tl. 50 mm z kameniva</t>
  </si>
  <si>
    <t>https://podminky.urs.cz/item/CS_URS_2022_02/291211111</t>
  </si>
  <si>
    <t>59381136</t>
  </si>
  <si>
    <t>panel silniční 2,00x1,00x0,15m</t>
  </si>
  <si>
    <t>-138591186</t>
  </si>
  <si>
    <t>"přepočet na kusy" 790,0*0,5</t>
  </si>
  <si>
    <t>"náhrada za poškozené 20%" 395,0*0,20</t>
  </si>
  <si>
    <t>564811011</t>
  </si>
  <si>
    <t>Podklad ze štěrkodrtě ŠD plochy do 100 m2 tl 50 mm</t>
  </si>
  <si>
    <t>-1530045447</t>
  </si>
  <si>
    <t>Podklad ze štěrkodrti ŠD s rozprostřením a zhutněním plochy jednotlivě do 100 m2, po zhutnění tl. 50 mm</t>
  </si>
  <si>
    <t>https://podminky.urs.cz/item/CS_URS_2022_02/564811011</t>
  </si>
  <si>
    <t>564831111</t>
  </si>
  <si>
    <t>Podklad ze štěrkodrtě ŠD plochy přes 100 m2 tl 100 mm</t>
  </si>
  <si>
    <t>-1371553085</t>
  </si>
  <si>
    <t>Podklad ze štěrkodrti ŠD s rozprostřením a zhutněním plochy přes 100 m2, po zhutnění tl. 100 mm</t>
  </si>
  <si>
    <t>https://podminky.urs.cz/item/CS_URS_2022_02/564831111</t>
  </si>
  <si>
    <t>564851111</t>
  </si>
  <si>
    <t>Podklad ze štěrkodrtě ŠD plochy přes 100 m2 tl 150 mm</t>
  </si>
  <si>
    <t>-1822875785</t>
  </si>
  <si>
    <t>Podklad ze štěrkodrti ŠD s rozprostřením a zhutněním plochy přes 100 m2, po zhutnění tl. 150 mm</t>
  </si>
  <si>
    <t>https://podminky.urs.cz/item/CS_URS_2022_02/564851111</t>
  </si>
  <si>
    <t>564871011</t>
  </si>
  <si>
    <t>Podklad ze štěrkodrtě ŠD plochy do 100 m2 tl 250 mm</t>
  </si>
  <si>
    <t>913905901</t>
  </si>
  <si>
    <t>Podklad ze štěrkodrti ŠD s rozprostřením a zhutněním plochy jednotlivě do 100 m2, po zhutnění tl. 250 mm</t>
  </si>
  <si>
    <t>https://podminky.urs.cz/item/CS_URS_2022_02/564871011</t>
  </si>
  <si>
    <t>564871116</t>
  </si>
  <si>
    <t>Podklad ze štěrkodrtě ŠD plochy přes 100 m2 tl. 300 mm</t>
  </si>
  <si>
    <t>1127926254</t>
  </si>
  <si>
    <t>Podklad ze štěrkodrti ŠD s rozprostřením a zhutněním plochy přes 100 m2, po zhutnění tl. 300 mm</t>
  </si>
  <si>
    <t>https://podminky.urs.cz/item/CS_URS_2022_02/564871116</t>
  </si>
  <si>
    <t>573211107</t>
  </si>
  <si>
    <t>Postřik živičný spojovací z asfaltu v množství 0,30 kg/m2</t>
  </si>
  <si>
    <t>1339445455</t>
  </si>
  <si>
    <t>Postřik spojovací PS bez posypu kamenivem z asfaltu silničního, v množství 0,30 kg/m2</t>
  </si>
  <si>
    <t>https://podminky.urs.cz/item/CS_URS_2022_02/573211107</t>
  </si>
  <si>
    <t>577144111</t>
  </si>
  <si>
    <t>Asfaltový beton vrstva obrusná ACO 11 (ABS) tř. I tl 50 mm š do 3 m z nemodifikovaného asfaltu</t>
  </si>
  <si>
    <t>-836857283</t>
  </si>
  <si>
    <t>Asfaltový beton vrstva obrusná ACO 11 (ABS) s rozprostřením a se zhutněním z nemodifikovaného asfaltu v pruhu šířky do 3 m tř. I, po zhutnění tl. 50 mm</t>
  </si>
  <si>
    <t>https://podminky.urs.cz/item/CS_URS_2022_02/577144111</t>
  </si>
  <si>
    <t>577145032</t>
  </si>
  <si>
    <t>Asfaltový beton vrstva ložní ACL 16 (ABVH) tl 50 mm š do 1,5 m z modifikovaného asfaltu</t>
  </si>
  <si>
    <t>887085449</t>
  </si>
  <si>
    <t>Asfaltový beton vrstva ložní ACL 16 (ABH) s rozprostřením a zhutněním z modifikovaného asfaltu v pruhu šířky do 1,5 m, po zhutnění tl. 50 mm</t>
  </si>
  <si>
    <t>https://podminky.urs.cz/item/CS_URS_2022_02/577145032</t>
  </si>
  <si>
    <t>596412210</t>
  </si>
  <si>
    <t>Kladení dlažby z vegetačních tvárnic pozemních komunikací tl 80 mm pl do 50 m2</t>
  </si>
  <si>
    <t>1397109832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</si>
  <si>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</si>
  <si>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https://podminky.urs.cz/item/CS_URS_2022_02/596412210</t>
  </si>
  <si>
    <t>915221111</t>
  </si>
  <si>
    <t>Vodorovné dopravní značení vodící čáry souvislé š 250 mm bílý plast</t>
  </si>
  <si>
    <t>965943203</t>
  </si>
  <si>
    <t>Vodorovné dopravní značení stříkaným plastem vodící čára bílá šířky 250 mm souvislá základní</t>
  </si>
  <si>
    <t>https://podminky.urs.cz/item/CS_URS_2022_02/915221111</t>
  </si>
  <si>
    <t>915221121</t>
  </si>
  <si>
    <t>Vodorovné dopravní značení vodící čáry přerušované š 250 mm bílý plast</t>
  </si>
  <si>
    <t>1931665692</t>
  </si>
  <si>
    <t>Vodorovné dopravní značení stříkaným plastem vodící čára bílá šířky 250 mm přerušovaná základní</t>
  </si>
  <si>
    <t>https://podminky.urs.cz/item/CS_URS_2022_02/915221121</t>
  </si>
  <si>
    <t>919112213</t>
  </si>
  <si>
    <t>Řezání spár pro vytvoření komůrky š 10 mm hl 25 mm pro těsnící zálivku v živičném krytu</t>
  </si>
  <si>
    <t>2121705711</t>
  </si>
  <si>
    <t>Řezání dilatačních spár v živičném krytu vytvoření komůrky pro těsnící zálivku šířky 10 mm, hloubky 25 mm</t>
  </si>
  <si>
    <t>https://podminky.urs.cz/item/CS_URS_2022_02/919112213</t>
  </si>
  <si>
    <t>"obrusná vrstva" 2142,8</t>
  </si>
  <si>
    <t>919121112</t>
  </si>
  <si>
    <t>Těsnění spár zálivkou za studena pro komůrky š 10 mm hl 25 mm s těsnicím profilem</t>
  </si>
  <si>
    <t>190490118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</si>
  <si>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</si>
  <si>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https://podminky.urs.cz/item/CS_URS_2022_02/919121112</t>
  </si>
  <si>
    <t>919735111</t>
  </si>
  <si>
    <t>Řezání stávajícího živičného krytu hl do 50 mm</t>
  </si>
  <si>
    <t>293977732</t>
  </si>
  <si>
    <t>Řezání stávajícího živičného krytu nebo podkladu hloubky do 50 mm</t>
  </si>
  <si>
    <t>https://podminky.urs.cz/item/CS_URS_2022_02/919735111</t>
  </si>
  <si>
    <t>"ložná vrstva" 2142,8</t>
  </si>
  <si>
    <t>997221551</t>
  </si>
  <si>
    <t>Vodorovná doprava suti ze sypkých materiálů do 1 km</t>
  </si>
  <si>
    <t>-205814526</t>
  </si>
  <si>
    <t>Vodorovná doprava suti bez naložení, ale se složením a s hrubým urovnáním ze sypkých materiálů, na vzdálenost do 1 km</t>
  </si>
  <si>
    <t>https://podminky.urs.cz/item/CS_URS_2022_02/997221551</t>
  </si>
  <si>
    <t>"kamenivo" 1101,401</t>
  </si>
  <si>
    <t>"asfalt" 728,284</t>
  </si>
  <si>
    <t>997221559</t>
  </si>
  <si>
    <t>Příplatek ZKD 1 km u vodorovné dopravy suti ze sypkých materiálů</t>
  </si>
  <si>
    <t>-1862277468</t>
  </si>
  <si>
    <t>https://podminky.urs.cz/item/CS_URS_2022_02/997221559</t>
  </si>
  <si>
    <t>"odvoz na skládku 10 km" 1829,685*9,0</t>
  </si>
  <si>
    <t>997221571</t>
  </si>
  <si>
    <t>Vodorovná doprava vybouraných hmot do 1 km</t>
  </si>
  <si>
    <t>1183650754</t>
  </si>
  <si>
    <t>Vodorovná doprava vybouraných hmot bez naložení, ale se složením a s hrubým urovnáním na vzdálenost do 1 km</t>
  </si>
  <si>
    <t>https://podminky.urs.cz/item/CS_URS_2022_02/997221571</t>
  </si>
  <si>
    <t>"bet.panely poškozené" 316,0*0,2</t>
  </si>
  <si>
    <t>997221579</t>
  </si>
  <si>
    <t>Příplatek ZKD 1 km u vodorovné dopravy vybouraných hmot</t>
  </si>
  <si>
    <t>-867081202</t>
  </si>
  <si>
    <t>Vodorovná doprava vybouraných hmot bez naložení, ale se složením a s hrubým urovnáním na vzdálenost Příplatek k ceně za každý další i započatý 1 km přes 1 km</t>
  </si>
  <si>
    <t>https://podminky.urs.cz/item/CS_URS_2022_02/997221579</t>
  </si>
  <si>
    <t>"odvoz na skládku 10 km" 63,2*9,0</t>
  </si>
  <si>
    <t>1327504047</t>
  </si>
  <si>
    <t>"bet.panely poškozené" 63,2</t>
  </si>
  <si>
    <t>997221645</t>
  </si>
  <si>
    <t>Poplatek za uložení na skládce (skládkovné) odpadu asfaltového bez dehtu kód odpadu 17 03 02</t>
  </si>
  <si>
    <t>-2143758206</t>
  </si>
  <si>
    <t>Poplatek za uložení stavebního odpadu na skládce (skládkovné) asfaltového bez obsahu dehtu zatříděného do Katalogu odpadů pod kódem 17 03 02</t>
  </si>
  <si>
    <t>https://podminky.urs.cz/item/CS_URS_2022_02/997221645</t>
  </si>
  <si>
    <t>997221655</t>
  </si>
  <si>
    <t>1104997543</t>
  </si>
  <si>
    <t>https://podminky.urs.cz/item/CS_URS_2022_02/997221655</t>
  </si>
  <si>
    <t>"kamenivo" 455,735+530,64+0,476</t>
  </si>
  <si>
    <t>998225111</t>
  </si>
  <si>
    <t>Přesun hmot pro pozemní komunikace s krytem z kamene, monolitickým betonovým nebo živičným</t>
  </si>
  <si>
    <t>11868312</t>
  </si>
  <si>
    <t>Přesun hmot pro komunikace s krytem z kameniva, monolitickým betonovým nebo živičným dopravní vzdálenost do 200 m jakékoliv délky objektu</t>
  </si>
  <si>
    <t>https://podminky.urs.cz/item/CS_URS_2022_02/998225111</t>
  </si>
  <si>
    <t>08 - VRN - Vedlejší rozpočtové náklady</t>
  </si>
  <si>
    <t xml:space="preserve">    0 - Všeobecné konstrukce a práce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</si>
  <si>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</si>
  <si>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</si>
  <si>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</si>
  <si>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</si>
  <si>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</si>
  <si>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</si>
  <si>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</si>
  <si>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Všeobecné konstrukce a práce</t>
  </si>
  <si>
    <t>030001000</t>
  </si>
  <si>
    <t>Zařízení, vlastní provoz a demontáž staveniště</t>
  </si>
  <si>
    <t>Kč</t>
  </si>
  <si>
    <t>1024</t>
  </si>
  <si>
    <t>-544533644</t>
  </si>
  <si>
    <t>https://podminky.urs.cz/item/CS_URS_2022_02/030001000</t>
  </si>
  <si>
    <t>Vytyčení inženýrských sítí před zahájením výstavby</t>
  </si>
  <si>
    <t>2038460284</t>
  </si>
  <si>
    <t>VRN1</t>
  </si>
  <si>
    <t>Průzkumné, geodetické a projektové práce</t>
  </si>
  <si>
    <t>011303000</t>
  </si>
  <si>
    <t>Archeologická činnost bez rozlišení</t>
  </si>
  <si>
    <t>1133207862</t>
  </si>
  <si>
    <t>https://podminky.urs.cz/item/CS_URS_2022_02/011303000</t>
  </si>
  <si>
    <t>012103000</t>
  </si>
  <si>
    <t>Geodetické práce před výstavbou</t>
  </si>
  <si>
    <t>-1469435076</t>
  </si>
  <si>
    <t>https://podminky.urs.cz/item/CS_URS_2022_02/012103000</t>
  </si>
  <si>
    <t>012203000</t>
  </si>
  <si>
    <t>Geodetické práce při provádění stavby</t>
  </si>
  <si>
    <t>45965627</t>
  </si>
  <si>
    <t>https://podminky.urs.cz/item/CS_URS_2022_02/012203000</t>
  </si>
  <si>
    <t>012303000</t>
  </si>
  <si>
    <t>Geodetické práce po výstavbě</t>
  </si>
  <si>
    <t>-1142857949</t>
  </si>
  <si>
    <t>https://podminky.urs.cz/item/CS_URS_2022_02/012303000</t>
  </si>
  <si>
    <t>013244000</t>
  </si>
  <si>
    <t>Realizační a dílenská dokumentace stavby</t>
  </si>
  <si>
    <t>1585813023</t>
  </si>
  <si>
    <t>https://podminky.urs.cz/item/CS_URS_2022_02/013244000</t>
  </si>
  <si>
    <t>013254000</t>
  </si>
  <si>
    <t>Dokumentace skutečného provedení stavby</t>
  </si>
  <si>
    <t>105526855</t>
  </si>
  <si>
    <t>https://podminky.urs.cz/item/CS_URS_2022_02/013254000</t>
  </si>
  <si>
    <t>013274000</t>
  </si>
  <si>
    <t>Pasportizace objektu před započetím prací</t>
  </si>
  <si>
    <t>-1857992535</t>
  </si>
  <si>
    <t>https://podminky.urs.cz/item/CS_URS_2022_02/013274000</t>
  </si>
  <si>
    <t>013284000</t>
  </si>
  <si>
    <t>Pasportizace objektu po provedení prací</t>
  </si>
  <si>
    <t>1207292879</t>
  </si>
  <si>
    <t>https://podminky.urs.cz/item/CS_URS_2022_02/013284000</t>
  </si>
  <si>
    <t>VRN3</t>
  </si>
  <si>
    <t>Zařízení staveniště</t>
  </si>
  <si>
    <t>035103001</t>
  </si>
  <si>
    <t>Pronájem ploch</t>
  </si>
  <si>
    <t>456924068</t>
  </si>
  <si>
    <t>https://podminky.urs.cz/item/CS_URS_2022_02/035103001</t>
  </si>
  <si>
    <t>VRN4</t>
  </si>
  <si>
    <t>Inženýrská činnost</t>
  </si>
  <si>
    <t>043134000</t>
  </si>
  <si>
    <t>Zkoušky zatěžovací</t>
  </si>
  <si>
    <t>1804089255</t>
  </si>
  <si>
    <t>https://podminky.urs.cz/item/CS_URS_2022_02/043134000</t>
  </si>
  <si>
    <t>Poznámka k položce:
únosnost pláně dle TZ</t>
  </si>
  <si>
    <t>045002000</t>
  </si>
  <si>
    <t>Kompletační a koordinační činnost</t>
  </si>
  <si>
    <t>-1960085548</t>
  </si>
  <si>
    <t>https://podminky.urs.cz/item/CS_URS_2022_02/045002000</t>
  </si>
  <si>
    <t>VRN7</t>
  </si>
  <si>
    <t>Provozní vlivy</t>
  </si>
  <si>
    <t>072103011</t>
  </si>
  <si>
    <t>Zajištění DIO komunikace II. a III. třídy - jednoduché el. vedení</t>
  </si>
  <si>
    <t>1341193336</t>
  </si>
  <si>
    <t>https://podminky.urs.cz/item/CS_URS_2022_02/072103011</t>
  </si>
  <si>
    <t>VRN9</t>
  </si>
  <si>
    <t>Ostatní náklady</t>
  </si>
  <si>
    <t>090001000</t>
  </si>
  <si>
    <t>pořízení fotodokumentace stávajících objektů a místa stavby</t>
  </si>
  <si>
    <t>-1209791790</t>
  </si>
  <si>
    <t>https://podminky.urs.cz/item/CS_URS_2022_02/090001000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</si>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</sst>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21" TargetMode="External" /><Relationship Id="rId4" Type="http://schemas.openxmlformats.org/officeDocument/2006/relationships/hyperlink" Target="https://podminky.urs.cz/item/CS_URS_2022_02/132254102" TargetMode="External" /><Relationship Id="rId5" Type="http://schemas.openxmlformats.org/officeDocument/2006/relationships/hyperlink" Target="https://podminky.urs.cz/item/CS_URS_2022_02/132254201" TargetMode="External" /><Relationship Id="rId6" Type="http://schemas.openxmlformats.org/officeDocument/2006/relationships/hyperlink" Target="https://podminky.urs.cz/item/CS_URS_2022_02/132354102" TargetMode="External" /><Relationship Id="rId7" Type="http://schemas.openxmlformats.org/officeDocument/2006/relationships/hyperlink" Target="https://podminky.urs.cz/item/CS_URS_2022_02/132354201" TargetMode="External" /><Relationship Id="rId8" Type="http://schemas.openxmlformats.org/officeDocument/2006/relationships/hyperlink" Target="https://podminky.urs.cz/item/CS_URS_2022_02/151811131" TargetMode="External" /><Relationship Id="rId9" Type="http://schemas.openxmlformats.org/officeDocument/2006/relationships/hyperlink" Target="https://podminky.urs.cz/item/CS_URS_2022_02/151811231" TargetMode="External" /><Relationship Id="rId10" Type="http://schemas.openxmlformats.org/officeDocument/2006/relationships/hyperlink" Target="https://podminky.urs.cz/item/CS_URS_2022_02/162351123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162751137" TargetMode="External" /><Relationship Id="rId13" Type="http://schemas.openxmlformats.org/officeDocument/2006/relationships/hyperlink" Target="https://podminky.urs.cz/item/CS_URS_2022_02/167151102" TargetMode="External" /><Relationship Id="rId14" Type="http://schemas.openxmlformats.org/officeDocument/2006/relationships/hyperlink" Target="https://podminky.urs.cz/item/CS_URS_2022_02/171151103" TargetMode="External" /><Relationship Id="rId15" Type="http://schemas.openxmlformats.org/officeDocument/2006/relationships/hyperlink" Target="https://podminky.urs.cz/item/CS_URS_2022_02/17120122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74101101" TargetMode="External" /><Relationship Id="rId18" Type="http://schemas.openxmlformats.org/officeDocument/2006/relationships/hyperlink" Target="https://podminky.urs.cz/item/CS_URS_2022_02/174151101" TargetMode="External" /><Relationship Id="rId19" Type="http://schemas.openxmlformats.org/officeDocument/2006/relationships/hyperlink" Target="https://podminky.urs.cz/item/CS_URS_2022_02/175151101" TargetMode="External" /><Relationship Id="rId20" Type="http://schemas.openxmlformats.org/officeDocument/2006/relationships/hyperlink" Target="https://podminky.urs.cz/item/CS_URS_2022_02/212751101" TargetMode="External" /><Relationship Id="rId21" Type="http://schemas.openxmlformats.org/officeDocument/2006/relationships/hyperlink" Target="https://podminky.urs.cz/item/CS_URS_2022_02/359901111" TargetMode="External" /><Relationship Id="rId22" Type="http://schemas.openxmlformats.org/officeDocument/2006/relationships/hyperlink" Target="https://podminky.urs.cz/item/CS_URS_2022_02/359901211" TargetMode="External" /><Relationship Id="rId23" Type="http://schemas.openxmlformats.org/officeDocument/2006/relationships/hyperlink" Target="https://podminky.urs.cz/item/CS_URS_2022_02/451541111" TargetMode="External" /><Relationship Id="rId24" Type="http://schemas.openxmlformats.org/officeDocument/2006/relationships/hyperlink" Target="https://podminky.urs.cz/item/CS_URS_2022_02/451573111" TargetMode="External" /><Relationship Id="rId25" Type="http://schemas.openxmlformats.org/officeDocument/2006/relationships/hyperlink" Target="https://podminky.urs.cz/item/CS_URS_2022_02/452112111" TargetMode="External" /><Relationship Id="rId26" Type="http://schemas.openxmlformats.org/officeDocument/2006/relationships/hyperlink" Target="https://podminky.urs.cz/item/CS_URS_2022_02/452311131" TargetMode="External" /><Relationship Id="rId27" Type="http://schemas.openxmlformats.org/officeDocument/2006/relationships/hyperlink" Target="https://podminky.urs.cz/item/CS_URS_2022_02/452312131" TargetMode="External" /><Relationship Id="rId28" Type="http://schemas.openxmlformats.org/officeDocument/2006/relationships/hyperlink" Target="https://podminky.urs.cz/item/CS_URS_2022_02/452351101" TargetMode="External" /><Relationship Id="rId29" Type="http://schemas.openxmlformats.org/officeDocument/2006/relationships/hyperlink" Target="https://podminky.urs.cz/item/CS_URS_2022_02/452368211" TargetMode="External" /><Relationship Id="rId30" Type="http://schemas.openxmlformats.org/officeDocument/2006/relationships/hyperlink" Target="https://podminky.urs.cz/item/CS_URS_2022_02/871254202" TargetMode="External" /><Relationship Id="rId31" Type="http://schemas.openxmlformats.org/officeDocument/2006/relationships/hyperlink" Target="https://podminky.urs.cz/item/CS_URS_2022_02/877245201" TargetMode="External" /><Relationship Id="rId32" Type="http://schemas.openxmlformats.org/officeDocument/2006/relationships/hyperlink" Target="https://podminky.urs.cz/item/CS_URS_2022_02/877245212" TargetMode="External" /><Relationship Id="rId33" Type="http://schemas.openxmlformats.org/officeDocument/2006/relationships/hyperlink" Target="https://podminky.urs.cz/item/CS_URS_2022_02/892241111" TargetMode="External" /><Relationship Id="rId34" Type="http://schemas.openxmlformats.org/officeDocument/2006/relationships/hyperlink" Target="https://podminky.urs.cz/item/CS_URS_2022_02/892273122" TargetMode="External" /><Relationship Id="rId35" Type="http://schemas.openxmlformats.org/officeDocument/2006/relationships/hyperlink" Target="https://podminky.urs.cz/item/CS_URS_2022_02/892372121" TargetMode="External" /><Relationship Id="rId36" Type="http://schemas.openxmlformats.org/officeDocument/2006/relationships/hyperlink" Target="https://podminky.urs.cz/item/CS_URS_2022_02/894411311" TargetMode="External" /><Relationship Id="rId37" Type="http://schemas.openxmlformats.org/officeDocument/2006/relationships/hyperlink" Target="https://podminky.urs.cz/item/CS_URS_2022_02/894414111" TargetMode="External" /><Relationship Id="rId38" Type="http://schemas.openxmlformats.org/officeDocument/2006/relationships/hyperlink" Target="https://podminky.urs.cz/item/CS_URS_2022_02/894414211" TargetMode="External" /><Relationship Id="rId39" Type="http://schemas.openxmlformats.org/officeDocument/2006/relationships/hyperlink" Target="https://podminky.urs.cz/item/CS_URS_2022_02/899104112" TargetMode="External" /><Relationship Id="rId40" Type="http://schemas.openxmlformats.org/officeDocument/2006/relationships/hyperlink" Target="https://podminky.urs.cz/item/CS_URS_2022_02/899623171" TargetMode="External" /><Relationship Id="rId41" Type="http://schemas.openxmlformats.org/officeDocument/2006/relationships/hyperlink" Target="https://podminky.urs.cz/item/CS_URS_2022_02/899721111" TargetMode="External" /><Relationship Id="rId42" Type="http://schemas.openxmlformats.org/officeDocument/2006/relationships/hyperlink" Target="https://podminky.urs.cz/item/CS_URS_2022_02/899722112" TargetMode="External" /><Relationship Id="rId43" Type="http://schemas.openxmlformats.org/officeDocument/2006/relationships/hyperlink" Target="https://podminky.urs.cz/item/CS_URS_2022_02/998276101" TargetMode="External" /><Relationship Id="rId4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95" TargetMode="External" /><Relationship Id="rId2" Type="http://schemas.openxmlformats.org/officeDocument/2006/relationships/hyperlink" Target="https://podminky.urs.cz/item/CS_URS_2022_02/113106240" TargetMode="External" /><Relationship Id="rId3" Type="http://schemas.openxmlformats.org/officeDocument/2006/relationships/hyperlink" Target="https://podminky.urs.cz/item/CS_URS_2022_02/113107222" TargetMode="External" /><Relationship Id="rId4" Type="http://schemas.openxmlformats.org/officeDocument/2006/relationships/hyperlink" Target="https://podminky.urs.cz/item/CS_URS_2022_02/113107223" TargetMode="External" /><Relationship Id="rId5" Type="http://schemas.openxmlformats.org/officeDocument/2006/relationships/hyperlink" Target="https://podminky.urs.cz/item/CS_URS_2022_02/113107321" TargetMode="External" /><Relationship Id="rId6" Type="http://schemas.openxmlformats.org/officeDocument/2006/relationships/hyperlink" Target="https://podminky.urs.cz/item/CS_URS_2022_02/113154333" TargetMode="External" /><Relationship Id="rId7" Type="http://schemas.openxmlformats.org/officeDocument/2006/relationships/hyperlink" Target="https://podminky.urs.cz/item/CS_URS_2022_02/121151113" TargetMode="External" /><Relationship Id="rId8" Type="http://schemas.openxmlformats.org/officeDocument/2006/relationships/hyperlink" Target="https://podminky.urs.cz/item/CS_URS_2022_02/162351103" TargetMode="External" /><Relationship Id="rId9" Type="http://schemas.openxmlformats.org/officeDocument/2006/relationships/hyperlink" Target="https://podminky.urs.cz/item/CS_URS_2022_02/167151101" TargetMode="External" /><Relationship Id="rId10" Type="http://schemas.openxmlformats.org/officeDocument/2006/relationships/hyperlink" Target="https://podminky.urs.cz/item/CS_URS_2022_02/171251201" TargetMode="External" /><Relationship Id="rId11" Type="http://schemas.openxmlformats.org/officeDocument/2006/relationships/hyperlink" Target="https://podminky.urs.cz/item/CS_URS_2022_02/181351003" TargetMode="External" /><Relationship Id="rId12" Type="http://schemas.openxmlformats.org/officeDocument/2006/relationships/hyperlink" Target="https://podminky.urs.cz/item/CS_URS_2022_02/181411131" TargetMode="External" /><Relationship Id="rId13" Type="http://schemas.openxmlformats.org/officeDocument/2006/relationships/hyperlink" Target="https://podminky.urs.cz/item/CS_URS_2022_02/291211111" TargetMode="External" /><Relationship Id="rId14" Type="http://schemas.openxmlformats.org/officeDocument/2006/relationships/hyperlink" Target="https://podminky.urs.cz/item/CS_URS_2022_02/564811011" TargetMode="External" /><Relationship Id="rId15" Type="http://schemas.openxmlformats.org/officeDocument/2006/relationships/hyperlink" Target="https://podminky.urs.cz/item/CS_URS_2022_02/564831111" TargetMode="External" /><Relationship Id="rId16" Type="http://schemas.openxmlformats.org/officeDocument/2006/relationships/hyperlink" Target="https://podminky.urs.cz/item/CS_URS_2022_02/564851111" TargetMode="External" /><Relationship Id="rId17" Type="http://schemas.openxmlformats.org/officeDocument/2006/relationships/hyperlink" Target="https://podminky.urs.cz/item/CS_URS_2022_02/564871011" TargetMode="External" /><Relationship Id="rId18" Type="http://schemas.openxmlformats.org/officeDocument/2006/relationships/hyperlink" Target="https://podminky.urs.cz/item/CS_URS_2022_02/564871116" TargetMode="External" /><Relationship Id="rId19" Type="http://schemas.openxmlformats.org/officeDocument/2006/relationships/hyperlink" Target="https://podminky.urs.cz/item/CS_URS_2022_02/573211107" TargetMode="External" /><Relationship Id="rId20" Type="http://schemas.openxmlformats.org/officeDocument/2006/relationships/hyperlink" Target="https://podminky.urs.cz/item/CS_URS_2022_02/577144111" TargetMode="External" /><Relationship Id="rId21" Type="http://schemas.openxmlformats.org/officeDocument/2006/relationships/hyperlink" Target="https://podminky.urs.cz/item/CS_URS_2022_02/577145032" TargetMode="External" /><Relationship Id="rId22" Type="http://schemas.openxmlformats.org/officeDocument/2006/relationships/hyperlink" Target="https://podminky.urs.cz/item/CS_URS_2022_02/596412210" TargetMode="External" /><Relationship Id="rId23" Type="http://schemas.openxmlformats.org/officeDocument/2006/relationships/hyperlink" Target="https://podminky.urs.cz/item/CS_URS_2022_02/915221111" TargetMode="External" /><Relationship Id="rId24" Type="http://schemas.openxmlformats.org/officeDocument/2006/relationships/hyperlink" Target="https://podminky.urs.cz/item/CS_URS_2022_02/915221121" TargetMode="External" /><Relationship Id="rId25" Type="http://schemas.openxmlformats.org/officeDocument/2006/relationships/hyperlink" Target="https://podminky.urs.cz/item/CS_URS_2022_02/919112213" TargetMode="External" /><Relationship Id="rId26" Type="http://schemas.openxmlformats.org/officeDocument/2006/relationships/hyperlink" Target="https://podminky.urs.cz/item/CS_URS_2022_02/919121112" TargetMode="External" /><Relationship Id="rId27" Type="http://schemas.openxmlformats.org/officeDocument/2006/relationships/hyperlink" Target="https://podminky.urs.cz/item/CS_URS_2022_02/919735111" TargetMode="External" /><Relationship Id="rId28" Type="http://schemas.openxmlformats.org/officeDocument/2006/relationships/hyperlink" Target="https://podminky.urs.cz/item/CS_URS_2022_02/997221551" TargetMode="External" /><Relationship Id="rId29" Type="http://schemas.openxmlformats.org/officeDocument/2006/relationships/hyperlink" Target="https://podminky.urs.cz/item/CS_URS_2022_02/997221559" TargetMode="External" /><Relationship Id="rId30" Type="http://schemas.openxmlformats.org/officeDocument/2006/relationships/hyperlink" Target="https://podminky.urs.cz/item/CS_URS_2022_02/997221571" TargetMode="External" /><Relationship Id="rId31" Type="http://schemas.openxmlformats.org/officeDocument/2006/relationships/hyperlink" Target="https://podminky.urs.cz/item/CS_URS_2022_02/997221579" TargetMode="External" /><Relationship Id="rId32" Type="http://schemas.openxmlformats.org/officeDocument/2006/relationships/hyperlink" Target="https://podminky.urs.cz/item/CS_URS_2022_02/997221625" TargetMode="External" /><Relationship Id="rId33" Type="http://schemas.openxmlformats.org/officeDocument/2006/relationships/hyperlink" Target="https://podminky.urs.cz/item/CS_URS_2022_02/997221645" TargetMode="External" /><Relationship Id="rId34" Type="http://schemas.openxmlformats.org/officeDocument/2006/relationships/hyperlink" Target="https://podminky.urs.cz/item/CS_URS_2022_02/997221655" TargetMode="External" /><Relationship Id="rId35" Type="http://schemas.openxmlformats.org/officeDocument/2006/relationships/hyperlink" Target="https://podminky.urs.cz/item/CS_URS_2022_02/998225111" TargetMode="External" /><Relationship Id="rId36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11303000" TargetMode="External" /><Relationship Id="rId3" Type="http://schemas.openxmlformats.org/officeDocument/2006/relationships/hyperlink" Target="https://podminky.urs.cz/item/CS_URS_2022_02/012103000" TargetMode="External" /><Relationship Id="rId4" Type="http://schemas.openxmlformats.org/officeDocument/2006/relationships/hyperlink" Target="https://podminky.urs.cz/item/CS_URS_2022_02/012203000" TargetMode="External" /><Relationship Id="rId5" Type="http://schemas.openxmlformats.org/officeDocument/2006/relationships/hyperlink" Target="https://podminky.urs.cz/item/CS_URS_2022_02/012303000" TargetMode="External" /><Relationship Id="rId6" Type="http://schemas.openxmlformats.org/officeDocument/2006/relationships/hyperlink" Target="https://podminky.urs.cz/item/CS_URS_2022_02/013244000" TargetMode="External" /><Relationship Id="rId7" Type="http://schemas.openxmlformats.org/officeDocument/2006/relationships/hyperlink" Target="https://podminky.urs.cz/item/CS_URS_2022_02/013254000" TargetMode="External" /><Relationship Id="rId8" Type="http://schemas.openxmlformats.org/officeDocument/2006/relationships/hyperlink" Target="https://podminky.urs.cz/item/CS_URS_2022_02/013274000" TargetMode="External" /><Relationship Id="rId9" Type="http://schemas.openxmlformats.org/officeDocument/2006/relationships/hyperlink" Target="https://podminky.urs.cz/item/CS_URS_2022_02/013284000" TargetMode="External" /><Relationship Id="rId10" Type="http://schemas.openxmlformats.org/officeDocument/2006/relationships/hyperlink" Target="https://podminky.urs.cz/item/CS_URS_2022_02/035103001" TargetMode="External" /><Relationship Id="rId11" Type="http://schemas.openxmlformats.org/officeDocument/2006/relationships/hyperlink" Target="https://podminky.urs.cz/item/CS_URS_2022_02/043134000" TargetMode="External" /><Relationship Id="rId12" Type="http://schemas.openxmlformats.org/officeDocument/2006/relationships/hyperlink" Target="https://podminky.urs.cz/item/CS_URS_2022_02/045002000" TargetMode="External" /><Relationship Id="rId13" Type="http://schemas.openxmlformats.org/officeDocument/2006/relationships/hyperlink" Target="https://podminky.urs.cz/item/CS_URS_2022_02/072103011" TargetMode="External" /><Relationship Id="rId14" Type="http://schemas.openxmlformats.org/officeDocument/2006/relationships/hyperlink" Target="https://podminky.urs.cz/item/CS_URS_2022_02/090001000" TargetMode="External" /><Relationship Id="rId15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01102" TargetMode="External" /><Relationship Id="rId2" Type="http://schemas.openxmlformats.org/officeDocument/2006/relationships/hyperlink" Target="https://podminky.urs.cz/item/CS_URS_2022_02/112101121" TargetMode="External" /><Relationship Id="rId3" Type="http://schemas.openxmlformats.org/officeDocument/2006/relationships/hyperlink" Target="https://podminky.urs.cz/item/CS_URS_2022_02/112251101" TargetMode="External" /><Relationship Id="rId4" Type="http://schemas.openxmlformats.org/officeDocument/2006/relationships/hyperlink" Target="https://podminky.urs.cz/item/CS_URS_2022_02/112251102" TargetMode="External" /><Relationship Id="rId5" Type="http://schemas.openxmlformats.org/officeDocument/2006/relationships/hyperlink" Target="https://podminky.urs.cz/item/CS_URS_2022_02/115101202" TargetMode="External" /><Relationship Id="rId6" Type="http://schemas.openxmlformats.org/officeDocument/2006/relationships/hyperlink" Target="https://podminky.urs.cz/item/CS_URS_2022_02/115101302" TargetMode="External" /><Relationship Id="rId7" Type="http://schemas.openxmlformats.org/officeDocument/2006/relationships/hyperlink" Target="https://podminky.urs.cz/item/CS_URS_2022_02/119001401" TargetMode="External" /><Relationship Id="rId8" Type="http://schemas.openxmlformats.org/officeDocument/2006/relationships/hyperlink" Target="https://podminky.urs.cz/item/CS_URS_2022_02/119001405" TargetMode="External" /><Relationship Id="rId9" Type="http://schemas.openxmlformats.org/officeDocument/2006/relationships/hyperlink" Target="https://podminky.urs.cz/item/CS_URS_2022_02/119001412" TargetMode="External" /><Relationship Id="rId10" Type="http://schemas.openxmlformats.org/officeDocument/2006/relationships/hyperlink" Target="https://podminky.urs.cz/item/CS_URS_2022_02/119001421" TargetMode="External" /><Relationship Id="rId11" Type="http://schemas.openxmlformats.org/officeDocument/2006/relationships/hyperlink" Target="https://podminky.urs.cz/item/CS_URS_2022_02/132254206" TargetMode="External" /><Relationship Id="rId12" Type="http://schemas.openxmlformats.org/officeDocument/2006/relationships/hyperlink" Target="https://podminky.urs.cz/item/CS_URS_2022_02/132354206" TargetMode="External" /><Relationship Id="rId13" Type="http://schemas.openxmlformats.org/officeDocument/2006/relationships/hyperlink" Target="https://podminky.urs.cz/item/CS_URS_2022_02/132454205" TargetMode="External" /><Relationship Id="rId14" Type="http://schemas.openxmlformats.org/officeDocument/2006/relationships/hyperlink" Target="https://podminky.urs.cz/item/CS_URS_2022_02/151811132" TargetMode="External" /><Relationship Id="rId15" Type="http://schemas.openxmlformats.org/officeDocument/2006/relationships/hyperlink" Target="https://podminky.urs.cz/item/CS_URS_2022_02/151811232" TargetMode="External" /><Relationship Id="rId16" Type="http://schemas.openxmlformats.org/officeDocument/2006/relationships/hyperlink" Target="https://podminky.urs.cz/item/CS_URS_2022_02/162201402" TargetMode="External" /><Relationship Id="rId17" Type="http://schemas.openxmlformats.org/officeDocument/2006/relationships/hyperlink" Target="https://podminky.urs.cz/item/CS_URS_2022_02/162201405" TargetMode="External" /><Relationship Id="rId18" Type="http://schemas.openxmlformats.org/officeDocument/2006/relationships/hyperlink" Target="https://podminky.urs.cz/item/CS_URS_2022_02/162201412" TargetMode="External" /><Relationship Id="rId19" Type="http://schemas.openxmlformats.org/officeDocument/2006/relationships/hyperlink" Target="https://podminky.urs.cz/item/CS_URS_2022_02/162201415" TargetMode="External" /><Relationship Id="rId20" Type="http://schemas.openxmlformats.org/officeDocument/2006/relationships/hyperlink" Target="https://podminky.urs.cz/item/CS_URS_2022_02/162201421" TargetMode="External" /><Relationship Id="rId21" Type="http://schemas.openxmlformats.org/officeDocument/2006/relationships/hyperlink" Target="https://podminky.urs.cz/item/CS_URS_2022_02/162201422" TargetMode="External" /><Relationship Id="rId22" Type="http://schemas.openxmlformats.org/officeDocument/2006/relationships/hyperlink" Target="https://podminky.urs.cz/item/CS_URS_2022_02/162301932" TargetMode="External" /><Relationship Id="rId23" Type="http://schemas.openxmlformats.org/officeDocument/2006/relationships/hyperlink" Target="https://podminky.urs.cz/item/CS_URS_2022_02/162301941" TargetMode="External" /><Relationship Id="rId24" Type="http://schemas.openxmlformats.org/officeDocument/2006/relationships/hyperlink" Target="https://podminky.urs.cz/item/CS_URS_2022_02/162301952" TargetMode="External" /><Relationship Id="rId25" Type="http://schemas.openxmlformats.org/officeDocument/2006/relationships/hyperlink" Target="https://podminky.urs.cz/item/CS_URS_2022_02/162301961" TargetMode="External" /><Relationship Id="rId26" Type="http://schemas.openxmlformats.org/officeDocument/2006/relationships/hyperlink" Target="https://podminky.urs.cz/item/CS_URS_2022_02/162301971" TargetMode="External" /><Relationship Id="rId27" Type="http://schemas.openxmlformats.org/officeDocument/2006/relationships/hyperlink" Target="https://podminky.urs.cz/item/CS_URS_2022_02/162301972" TargetMode="External" /><Relationship Id="rId28" Type="http://schemas.openxmlformats.org/officeDocument/2006/relationships/hyperlink" Target="https://podminky.urs.cz/item/CS_URS_2022_02/162351123" TargetMode="External" /><Relationship Id="rId29" Type="http://schemas.openxmlformats.org/officeDocument/2006/relationships/hyperlink" Target="https://podminky.urs.cz/item/CS_URS_2022_02/162751117" TargetMode="External" /><Relationship Id="rId30" Type="http://schemas.openxmlformats.org/officeDocument/2006/relationships/hyperlink" Target="https://podminky.urs.cz/item/CS_URS_2022_02/162751137" TargetMode="External" /><Relationship Id="rId31" Type="http://schemas.openxmlformats.org/officeDocument/2006/relationships/hyperlink" Target="https://podminky.urs.cz/item/CS_URS_2022_02/167151112" TargetMode="External" /><Relationship Id="rId32" Type="http://schemas.openxmlformats.org/officeDocument/2006/relationships/hyperlink" Target="https://podminky.urs.cz/item/CS_URS_2022_02/171151103" TargetMode="External" /><Relationship Id="rId33" Type="http://schemas.openxmlformats.org/officeDocument/2006/relationships/hyperlink" Target="https://podminky.urs.cz/item/CS_URS_2022_02/171201221" TargetMode="External" /><Relationship Id="rId34" Type="http://schemas.openxmlformats.org/officeDocument/2006/relationships/hyperlink" Target="https://podminky.urs.cz/item/CS_URS_2022_02/171251201" TargetMode="External" /><Relationship Id="rId35" Type="http://schemas.openxmlformats.org/officeDocument/2006/relationships/hyperlink" Target="https://podminky.urs.cz/item/CS_URS_2022_02/174101101" TargetMode="External" /><Relationship Id="rId36" Type="http://schemas.openxmlformats.org/officeDocument/2006/relationships/hyperlink" Target="https://podminky.urs.cz/item/CS_URS_2022_02/174101101" TargetMode="External" /><Relationship Id="rId37" Type="http://schemas.openxmlformats.org/officeDocument/2006/relationships/hyperlink" Target="https://podminky.urs.cz/item/CS_URS_2022_02/175151101" TargetMode="External" /><Relationship Id="rId38" Type="http://schemas.openxmlformats.org/officeDocument/2006/relationships/hyperlink" Target="https://podminky.urs.cz/item/CS_URS_2022_02/212751101" TargetMode="External" /><Relationship Id="rId39" Type="http://schemas.openxmlformats.org/officeDocument/2006/relationships/hyperlink" Target="https://podminky.urs.cz/item/CS_URS_2022_02/359901111" TargetMode="External" /><Relationship Id="rId40" Type="http://schemas.openxmlformats.org/officeDocument/2006/relationships/hyperlink" Target="https://podminky.urs.cz/item/CS_URS_2022_02/359901211" TargetMode="External" /><Relationship Id="rId41" Type="http://schemas.openxmlformats.org/officeDocument/2006/relationships/hyperlink" Target="https://podminky.urs.cz/item/CS_URS_2022_02/451541111" TargetMode="External" /><Relationship Id="rId42" Type="http://schemas.openxmlformats.org/officeDocument/2006/relationships/hyperlink" Target="https://podminky.urs.cz/item/CS_URS_2022_02/451573111" TargetMode="External" /><Relationship Id="rId43" Type="http://schemas.openxmlformats.org/officeDocument/2006/relationships/hyperlink" Target="https://podminky.urs.cz/item/CS_URS_2022_02/452112111" TargetMode="External" /><Relationship Id="rId44" Type="http://schemas.openxmlformats.org/officeDocument/2006/relationships/hyperlink" Target="https://podminky.urs.cz/item/CS_URS_2022_02/452112121" TargetMode="External" /><Relationship Id="rId45" Type="http://schemas.openxmlformats.org/officeDocument/2006/relationships/hyperlink" Target="https://podminky.urs.cz/item/CS_URS_2022_02/452311131" TargetMode="External" /><Relationship Id="rId46" Type="http://schemas.openxmlformats.org/officeDocument/2006/relationships/hyperlink" Target="https://podminky.urs.cz/item/CS_URS_2022_02/452312131" TargetMode="External" /><Relationship Id="rId47" Type="http://schemas.openxmlformats.org/officeDocument/2006/relationships/hyperlink" Target="https://podminky.urs.cz/item/CS_URS_2022_02/452351101" TargetMode="External" /><Relationship Id="rId48" Type="http://schemas.openxmlformats.org/officeDocument/2006/relationships/hyperlink" Target="https://podminky.urs.cz/item/CS_URS_2022_02/452368211" TargetMode="External" /><Relationship Id="rId49" Type="http://schemas.openxmlformats.org/officeDocument/2006/relationships/hyperlink" Target="https://podminky.urs.cz/item/CS_URS_2022_02/831372121" TargetMode="External" /><Relationship Id="rId50" Type="http://schemas.openxmlformats.org/officeDocument/2006/relationships/hyperlink" Target="https://podminky.urs.cz/item/CS_URS_2022_02/837312221" TargetMode="External" /><Relationship Id="rId51" Type="http://schemas.openxmlformats.org/officeDocument/2006/relationships/hyperlink" Target="https://podminky.urs.cz/item/CS_URS_2022_02/837371221" TargetMode="External" /><Relationship Id="rId52" Type="http://schemas.openxmlformats.org/officeDocument/2006/relationships/hyperlink" Target="https://podminky.urs.cz/item/CS_URS_2022_02/871375221" TargetMode="External" /><Relationship Id="rId53" Type="http://schemas.openxmlformats.org/officeDocument/2006/relationships/hyperlink" Target="https://podminky.urs.cz/item/CS_URS_2022_02/892372121" TargetMode="External" /><Relationship Id="rId54" Type="http://schemas.openxmlformats.org/officeDocument/2006/relationships/hyperlink" Target="https://podminky.urs.cz/item/CS_URS_2022_02/894138001" TargetMode="External" /><Relationship Id="rId55" Type="http://schemas.openxmlformats.org/officeDocument/2006/relationships/hyperlink" Target="https://podminky.urs.cz/item/CS_URS_2022_02/894411311" TargetMode="External" /><Relationship Id="rId56" Type="http://schemas.openxmlformats.org/officeDocument/2006/relationships/hyperlink" Target="https://podminky.urs.cz/item/CS_URS_2022_02/894412411" TargetMode="External" /><Relationship Id="rId57" Type="http://schemas.openxmlformats.org/officeDocument/2006/relationships/hyperlink" Target="https://podminky.urs.cz/item/CS_URS_2022_02/894414111" TargetMode="External" /><Relationship Id="rId58" Type="http://schemas.openxmlformats.org/officeDocument/2006/relationships/hyperlink" Target="https://podminky.urs.cz/item/CS_URS_2022_02/894414211" TargetMode="External" /><Relationship Id="rId59" Type="http://schemas.openxmlformats.org/officeDocument/2006/relationships/hyperlink" Target="https://podminky.urs.cz/item/CS_URS_2022_02/899104112" TargetMode="External" /><Relationship Id="rId60" Type="http://schemas.openxmlformats.org/officeDocument/2006/relationships/hyperlink" Target="https://podminky.urs.cz/item/CS_URS_2022_02/998275101" TargetMode="External" /><Relationship Id="rId6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32254202" TargetMode="External" /><Relationship Id="rId5" Type="http://schemas.openxmlformats.org/officeDocument/2006/relationships/hyperlink" Target="https://podminky.urs.cz/item/CS_URS_2022_02/132354202" TargetMode="External" /><Relationship Id="rId6" Type="http://schemas.openxmlformats.org/officeDocument/2006/relationships/hyperlink" Target="https://podminky.urs.cz/item/CS_URS_2022_02/132454201" TargetMode="External" /><Relationship Id="rId7" Type="http://schemas.openxmlformats.org/officeDocument/2006/relationships/hyperlink" Target="https://podminky.urs.cz/item/CS_URS_2022_02/151101101" TargetMode="External" /><Relationship Id="rId8" Type="http://schemas.openxmlformats.org/officeDocument/2006/relationships/hyperlink" Target="https://podminky.urs.cz/item/CS_URS_2022_02/151101111" TargetMode="External" /><Relationship Id="rId9" Type="http://schemas.openxmlformats.org/officeDocument/2006/relationships/hyperlink" Target="https://podminky.urs.cz/item/CS_URS_2022_02/162351123" TargetMode="External" /><Relationship Id="rId10" Type="http://schemas.openxmlformats.org/officeDocument/2006/relationships/hyperlink" Target="https://podminky.urs.cz/item/CS_URS_2022_02/162751117" TargetMode="External" /><Relationship Id="rId11" Type="http://schemas.openxmlformats.org/officeDocument/2006/relationships/hyperlink" Target="https://podminky.urs.cz/item/CS_URS_2022_02/162751137" TargetMode="External" /><Relationship Id="rId12" Type="http://schemas.openxmlformats.org/officeDocument/2006/relationships/hyperlink" Target="https://podminky.urs.cz/item/CS_URS_2022_02/167151102" TargetMode="External" /><Relationship Id="rId13" Type="http://schemas.openxmlformats.org/officeDocument/2006/relationships/hyperlink" Target="https://podminky.urs.cz/item/CS_URS_2022_02/171151103" TargetMode="External" /><Relationship Id="rId14" Type="http://schemas.openxmlformats.org/officeDocument/2006/relationships/hyperlink" Target="https://podminky.urs.cz/item/CS_URS_2022_02/171201221" TargetMode="External" /><Relationship Id="rId15" Type="http://schemas.openxmlformats.org/officeDocument/2006/relationships/hyperlink" Target="https://podminky.urs.cz/item/CS_URS_2022_02/171251201" TargetMode="External" /><Relationship Id="rId16" Type="http://schemas.openxmlformats.org/officeDocument/2006/relationships/hyperlink" Target="https://podminky.urs.cz/item/CS_URS_2022_02/174101101" TargetMode="External" /><Relationship Id="rId17" Type="http://schemas.openxmlformats.org/officeDocument/2006/relationships/hyperlink" Target="https://podminky.urs.cz/item/CS_URS_2022_02/174151101" TargetMode="External" /><Relationship Id="rId18" Type="http://schemas.openxmlformats.org/officeDocument/2006/relationships/hyperlink" Target="https://podminky.urs.cz/item/CS_URS_2022_02/175151101" TargetMode="External" /><Relationship Id="rId19" Type="http://schemas.openxmlformats.org/officeDocument/2006/relationships/hyperlink" Target="https://podminky.urs.cz/item/CS_URS_2022_02/212751101" TargetMode="External" /><Relationship Id="rId20" Type="http://schemas.openxmlformats.org/officeDocument/2006/relationships/hyperlink" Target="https://podminky.urs.cz/item/CS_URS_2022_02/359901111" TargetMode="External" /><Relationship Id="rId21" Type="http://schemas.openxmlformats.org/officeDocument/2006/relationships/hyperlink" Target="https://podminky.urs.cz/item/CS_URS_2022_02/451541111" TargetMode="External" /><Relationship Id="rId22" Type="http://schemas.openxmlformats.org/officeDocument/2006/relationships/hyperlink" Target="https://podminky.urs.cz/item/CS_URS_2022_02/452312131" TargetMode="External" /><Relationship Id="rId23" Type="http://schemas.openxmlformats.org/officeDocument/2006/relationships/hyperlink" Target="https://podminky.urs.cz/item/CS_URS_2022_02/452351101" TargetMode="External" /><Relationship Id="rId24" Type="http://schemas.openxmlformats.org/officeDocument/2006/relationships/hyperlink" Target="https://podminky.urs.cz/item/CS_URS_2022_02/831312121" TargetMode="External" /><Relationship Id="rId25" Type="http://schemas.openxmlformats.org/officeDocument/2006/relationships/hyperlink" Target="https://podminky.urs.cz/item/CS_URS_2022_02/871315221" TargetMode="External" /><Relationship Id="rId26" Type="http://schemas.openxmlformats.org/officeDocument/2006/relationships/hyperlink" Target="https://podminky.urs.cz/item/CS_URS_2022_02/877315211" TargetMode="External" /><Relationship Id="rId27" Type="http://schemas.openxmlformats.org/officeDocument/2006/relationships/hyperlink" Target="https://podminky.urs.cz/item/CS_URS_2022_02/892312121" TargetMode="External" /><Relationship Id="rId28" Type="http://schemas.openxmlformats.org/officeDocument/2006/relationships/hyperlink" Target="https://podminky.urs.cz/item/CS_URS_2022_02/894812001" TargetMode="External" /><Relationship Id="rId29" Type="http://schemas.openxmlformats.org/officeDocument/2006/relationships/hyperlink" Target="https://podminky.urs.cz/item/CS_URS_2022_02/894812033" TargetMode="External" /><Relationship Id="rId30" Type="http://schemas.openxmlformats.org/officeDocument/2006/relationships/hyperlink" Target="https://podminky.urs.cz/item/CS_URS_2022_02/894812041" TargetMode="External" /><Relationship Id="rId31" Type="http://schemas.openxmlformats.org/officeDocument/2006/relationships/hyperlink" Target="https://podminky.urs.cz/item/CS_URS_2022_02/894812063" TargetMode="External" /><Relationship Id="rId32" Type="http://schemas.openxmlformats.org/officeDocument/2006/relationships/hyperlink" Target="https://podminky.urs.cz/item/CS_URS_2022_02/998275101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19001411" TargetMode="External" /><Relationship Id="rId5" Type="http://schemas.openxmlformats.org/officeDocument/2006/relationships/hyperlink" Target="https://podminky.urs.cz/item/CS_URS_2022_02/129001101" TargetMode="External" /><Relationship Id="rId6" Type="http://schemas.openxmlformats.org/officeDocument/2006/relationships/hyperlink" Target="https://podminky.urs.cz/item/CS_URS_2022_02/132254204" TargetMode="External" /><Relationship Id="rId7" Type="http://schemas.openxmlformats.org/officeDocument/2006/relationships/hyperlink" Target="https://podminky.urs.cz/item/CS_URS_2022_02/132354204" TargetMode="External" /><Relationship Id="rId8" Type="http://schemas.openxmlformats.org/officeDocument/2006/relationships/hyperlink" Target="https://podminky.urs.cz/item/CS_URS_2022_02/132454204" TargetMode="External" /><Relationship Id="rId9" Type="http://schemas.openxmlformats.org/officeDocument/2006/relationships/hyperlink" Target="https://podminky.urs.cz/item/CS_URS_2022_02/151811131" TargetMode="External" /><Relationship Id="rId10" Type="http://schemas.openxmlformats.org/officeDocument/2006/relationships/hyperlink" Target="https://podminky.urs.cz/item/CS_URS_2022_02/151811231" TargetMode="External" /><Relationship Id="rId11" Type="http://schemas.openxmlformats.org/officeDocument/2006/relationships/hyperlink" Target="https://podminky.urs.cz/item/CS_URS_2022_02/162351123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37" TargetMode="External" /><Relationship Id="rId14" Type="http://schemas.openxmlformats.org/officeDocument/2006/relationships/hyperlink" Target="https://podminky.urs.cz/item/CS_URS_2022_02/167151112" TargetMode="External" /><Relationship Id="rId15" Type="http://schemas.openxmlformats.org/officeDocument/2006/relationships/hyperlink" Target="https://podminky.urs.cz/item/CS_URS_2022_02/171151103" TargetMode="External" /><Relationship Id="rId16" Type="http://schemas.openxmlformats.org/officeDocument/2006/relationships/hyperlink" Target="https://podminky.urs.cz/item/CS_URS_2022_02/171201221" TargetMode="External" /><Relationship Id="rId17" Type="http://schemas.openxmlformats.org/officeDocument/2006/relationships/hyperlink" Target="https://podminky.urs.cz/item/CS_URS_2022_02/171251201" TargetMode="External" /><Relationship Id="rId18" Type="http://schemas.openxmlformats.org/officeDocument/2006/relationships/hyperlink" Target="https://podminky.urs.cz/item/CS_URS_2022_02/174101101" TargetMode="External" /><Relationship Id="rId19" Type="http://schemas.openxmlformats.org/officeDocument/2006/relationships/hyperlink" Target="https://podminky.urs.cz/item/CS_URS_2022_02/174151101" TargetMode="External" /><Relationship Id="rId20" Type="http://schemas.openxmlformats.org/officeDocument/2006/relationships/hyperlink" Target="https://podminky.urs.cz/item/CS_URS_2022_02/175151101" TargetMode="External" /><Relationship Id="rId21" Type="http://schemas.openxmlformats.org/officeDocument/2006/relationships/hyperlink" Target="https://podminky.urs.cz/item/CS_URS_2022_02/212751101" TargetMode="External" /><Relationship Id="rId22" Type="http://schemas.openxmlformats.org/officeDocument/2006/relationships/hyperlink" Target="https://podminky.urs.cz/item/CS_URS_2022_02/359901111" TargetMode="External" /><Relationship Id="rId23" Type="http://schemas.openxmlformats.org/officeDocument/2006/relationships/hyperlink" Target="https://podminky.urs.cz/item/CS_URS_2022_02/359901211" TargetMode="External" /><Relationship Id="rId24" Type="http://schemas.openxmlformats.org/officeDocument/2006/relationships/hyperlink" Target="https://podminky.urs.cz/item/CS_URS_2022_02/451541111" TargetMode="External" /><Relationship Id="rId25" Type="http://schemas.openxmlformats.org/officeDocument/2006/relationships/hyperlink" Target="https://podminky.urs.cz/item/CS_URS_2022_02/452112111" TargetMode="External" /><Relationship Id="rId26" Type="http://schemas.openxmlformats.org/officeDocument/2006/relationships/hyperlink" Target="https://podminky.urs.cz/item/CS_URS_2022_02/452112122" TargetMode="External" /><Relationship Id="rId27" Type="http://schemas.openxmlformats.org/officeDocument/2006/relationships/hyperlink" Target="https://podminky.urs.cz/item/CS_URS_2022_02/452311131" TargetMode="External" /><Relationship Id="rId28" Type="http://schemas.openxmlformats.org/officeDocument/2006/relationships/hyperlink" Target="https://podminky.urs.cz/item/CS_URS_2022_02/452312131" TargetMode="External" /><Relationship Id="rId29" Type="http://schemas.openxmlformats.org/officeDocument/2006/relationships/hyperlink" Target="https://podminky.urs.cz/item/CS_URS_2022_02/452351101" TargetMode="External" /><Relationship Id="rId30" Type="http://schemas.openxmlformats.org/officeDocument/2006/relationships/hyperlink" Target="https://podminky.urs.cz/item/CS_URS_2022_02/452368211" TargetMode="External" /><Relationship Id="rId31" Type="http://schemas.openxmlformats.org/officeDocument/2006/relationships/hyperlink" Target="https://podminky.urs.cz/item/CS_URS_2022_02/831372121" TargetMode="External" /><Relationship Id="rId32" Type="http://schemas.openxmlformats.org/officeDocument/2006/relationships/hyperlink" Target="https://podminky.urs.cz/item/CS_URS_2022_02/837312221" TargetMode="External" /><Relationship Id="rId33" Type="http://schemas.openxmlformats.org/officeDocument/2006/relationships/hyperlink" Target="https://podminky.urs.cz/item/CS_URS_2022_02/837371221" TargetMode="External" /><Relationship Id="rId34" Type="http://schemas.openxmlformats.org/officeDocument/2006/relationships/hyperlink" Target="https://podminky.urs.cz/item/CS_URS_2022_02/892372121" TargetMode="External" /><Relationship Id="rId35" Type="http://schemas.openxmlformats.org/officeDocument/2006/relationships/hyperlink" Target="https://podminky.urs.cz/item/CS_URS_2022_02/894138001" TargetMode="External" /><Relationship Id="rId36" Type="http://schemas.openxmlformats.org/officeDocument/2006/relationships/hyperlink" Target="https://podminky.urs.cz/item/CS_URS_2022_02/894411311" TargetMode="External" /><Relationship Id="rId37" Type="http://schemas.openxmlformats.org/officeDocument/2006/relationships/hyperlink" Target="https://podminky.urs.cz/item/CS_URS_2022_02/894412411" TargetMode="External" /><Relationship Id="rId38" Type="http://schemas.openxmlformats.org/officeDocument/2006/relationships/hyperlink" Target="https://podminky.urs.cz/item/CS_URS_2022_02/894414111" TargetMode="External" /><Relationship Id="rId39" Type="http://schemas.openxmlformats.org/officeDocument/2006/relationships/hyperlink" Target="https://podminky.urs.cz/item/CS_URS_2022_02/899104112" TargetMode="External" /><Relationship Id="rId40" Type="http://schemas.openxmlformats.org/officeDocument/2006/relationships/hyperlink" Target="https://podminky.urs.cz/item/CS_URS_2022_02/998275101" TargetMode="External" /><Relationship Id="rId4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101201" TargetMode="External" /><Relationship Id="rId2" Type="http://schemas.openxmlformats.org/officeDocument/2006/relationships/hyperlink" Target="https://podminky.urs.cz/item/CS_URS_2022_02/115101301" TargetMode="External" /><Relationship Id="rId3" Type="http://schemas.openxmlformats.org/officeDocument/2006/relationships/hyperlink" Target="https://podminky.urs.cz/item/CS_URS_2022_02/119001405" TargetMode="External" /><Relationship Id="rId4" Type="http://schemas.openxmlformats.org/officeDocument/2006/relationships/hyperlink" Target="https://podminky.urs.cz/item/CS_URS_2022_02/132254201" TargetMode="External" /><Relationship Id="rId5" Type="http://schemas.openxmlformats.org/officeDocument/2006/relationships/hyperlink" Target="https://podminky.urs.cz/item/CS_URS_2022_02/132354201" TargetMode="External" /><Relationship Id="rId6" Type="http://schemas.openxmlformats.org/officeDocument/2006/relationships/hyperlink" Target="https://podminky.urs.cz/item/CS_URS_2022_02/132454201" TargetMode="External" /><Relationship Id="rId7" Type="http://schemas.openxmlformats.org/officeDocument/2006/relationships/hyperlink" Target="https://podminky.urs.cz/item/CS_URS_2022_02/151101101" TargetMode="External" /><Relationship Id="rId8" Type="http://schemas.openxmlformats.org/officeDocument/2006/relationships/hyperlink" Target="https://podminky.urs.cz/item/CS_URS_2022_02/151101111" TargetMode="External" /><Relationship Id="rId9" Type="http://schemas.openxmlformats.org/officeDocument/2006/relationships/hyperlink" Target="https://podminky.urs.cz/item/CS_URS_2022_02/162351103" TargetMode="External" /><Relationship Id="rId10" Type="http://schemas.openxmlformats.org/officeDocument/2006/relationships/hyperlink" Target="https://podminky.urs.cz/item/CS_URS_2022_02/162351123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167151101" TargetMode="External" /><Relationship Id="rId13" Type="http://schemas.openxmlformats.org/officeDocument/2006/relationships/hyperlink" Target="https://podminky.urs.cz/item/CS_URS_2022_02/167151102" TargetMode="External" /><Relationship Id="rId14" Type="http://schemas.openxmlformats.org/officeDocument/2006/relationships/hyperlink" Target="https://podminky.urs.cz/item/CS_URS_2022_02/171151103" TargetMode="External" /><Relationship Id="rId15" Type="http://schemas.openxmlformats.org/officeDocument/2006/relationships/hyperlink" Target="https://podminky.urs.cz/item/CS_URS_2022_02/171201221" TargetMode="External" /><Relationship Id="rId16" Type="http://schemas.openxmlformats.org/officeDocument/2006/relationships/hyperlink" Target="https://podminky.urs.cz/item/CS_URS_2022_02/171251201" TargetMode="External" /><Relationship Id="rId17" Type="http://schemas.openxmlformats.org/officeDocument/2006/relationships/hyperlink" Target="https://podminky.urs.cz/item/CS_URS_2022_02/174101101" TargetMode="External" /><Relationship Id="rId18" Type="http://schemas.openxmlformats.org/officeDocument/2006/relationships/hyperlink" Target="https://podminky.urs.cz/item/CS_URS_2022_02/174151101" TargetMode="External" /><Relationship Id="rId19" Type="http://schemas.openxmlformats.org/officeDocument/2006/relationships/hyperlink" Target="https://podminky.urs.cz/item/CS_URS_2022_02/175151101" TargetMode="External" /><Relationship Id="rId20" Type="http://schemas.openxmlformats.org/officeDocument/2006/relationships/hyperlink" Target="https://podminky.urs.cz/item/CS_URS_2022_02/212751101" TargetMode="External" /><Relationship Id="rId21" Type="http://schemas.openxmlformats.org/officeDocument/2006/relationships/hyperlink" Target="https://podminky.urs.cz/item/CS_URS_2022_02/359901111" TargetMode="External" /><Relationship Id="rId22" Type="http://schemas.openxmlformats.org/officeDocument/2006/relationships/hyperlink" Target="https://podminky.urs.cz/item/CS_URS_2022_02/451541111" TargetMode="External" /><Relationship Id="rId23" Type="http://schemas.openxmlformats.org/officeDocument/2006/relationships/hyperlink" Target="https://podminky.urs.cz/item/CS_URS_2022_02/452312131" TargetMode="External" /><Relationship Id="rId24" Type="http://schemas.openxmlformats.org/officeDocument/2006/relationships/hyperlink" Target="https://podminky.urs.cz/item/CS_URS_2022_02/452351101" TargetMode="External" /><Relationship Id="rId25" Type="http://schemas.openxmlformats.org/officeDocument/2006/relationships/hyperlink" Target="https://podminky.urs.cz/item/CS_URS_2022_02/831312121" TargetMode="External" /><Relationship Id="rId26" Type="http://schemas.openxmlformats.org/officeDocument/2006/relationships/hyperlink" Target="https://podminky.urs.cz/item/CS_URS_2022_02/871315221" TargetMode="External" /><Relationship Id="rId27" Type="http://schemas.openxmlformats.org/officeDocument/2006/relationships/hyperlink" Target="https://podminky.urs.cz/item/CS_URS_2022_02/877315211" TargetMode="External" /><Relationship Id="rId28" Type="http://schemas.openxmlformats.org/officeDocument/2006/relationships/hyperlink" Target="https://podminky.urs.cz/item/CS_URS_2022_02/892312121" TargetMode="External" /><Relationship Id="rId29" Type="http://schemas.openxmlformats.org/officeDocument/2006/relationships/hyperlink" Target="https://podminky.urs.cz/item/CS_URS_2022_02/894812001" TargetMode="External" /><Relationship Id="rId30" Type="http://schemas.openxmlformats.org/officeDocument/2006/relationships/hyperlink" Target="https://podminky.urs.cz/item/CS_URS_2022_02/894812033" TargetMode="External" /><Relationship Id="rId31" Type="http://schemas.openxmlformats.org/officeDocument/2006/relationships/hyperlink" Target="https://podminky.urs.cz/item/CS_URS_2022_02/894812041" TargetMode="External" /><Relationship Id="rId32" Type="http://schemas.openxmlformats.org/officeDocument/2006/relationships/hyperlink" Target="https://podminky.urs.cz/item/CS_URS_2022_02/894812063" TargetMode="External" /><Relationship Id="rId33" Type="http://schemas.openxmlformats.org/officeDocument/2006/relationships/hyperlink" Target="https://podminky.urs.cz/item/CS_URS_2022_02/998275101" TargetMode="External" /><Relationship Id="rId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5001102" TargetMode="External" /><Relationship Id="rId2" Type="http://schemas.openxmlformats.org/officeDocument/2006/relationships/hyperlink" Target="https://podminky.urs.cz/item/CS_URS_2022_02/115101201" TargetMode="External" /><Relationship Id="rId3" Type="http://schemas.openxmlformats.org/officeDocument/2006/relationships/hyperlink" Target="https://podminky.urs.cz/item/CS_URS_2022_02/115101301" TargetMode="External" /><Relationship Id="rId4" Type="http://schemas.openxmlformats.org/officeDocument/2006/relationships/hyperlink" Target="https://podminky.urs.cz/item/CS_URS_2022_02/121151113" TargetMode="External" /><Relationship Id="rId5" Type="http://schemas.openxmlformats.org/officeDocument/2006/relationships/hyperlink" Target="https://podminky.urs.cz/item/CS_URS_2022_02/131351205" TargetMode="External" /><Relationship Id="rId6" Type="http://schemas.openxmlformats.org/officeDocument/2006/relationships/hyperlink" Target="https://podminky.urs.cz/item/CS_URS_2022_02/132312211" TargetMode="External" /><Relationship Id="rId7" Type="http://schemas.openxmlformats.org/officeDocument/2006/relationships/hyperlink" Target="https://podminky.urs.cz/item/CS_URS_2022_02/132354102" TargetMode="External" /><Relationship Id="rId8" Type="http://schemas.openxmlformats.org/officeDocument/2006/relationships/hyperlink" Target="https://podminky.urs.cz/item/CS_URS_2022_02/161151113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74151101" TargetMode="External" /><Relationship Id="rId11" Type="http://schemas.openxmlformats.org/officeDocument/2006/relationships/hyperlink" Target="https://podminky.urs.cz/item/CS_URS_2022_02/181351003" TargetMode="External" /><Relationship Id="rId12" Type="http://schemas.openxmlformats.org/officeDocument/2006/relationships/hyperlink" Target="https://podminky.urs.cz/item/CS_URS_2022_02/311113134" TargetMode="External" /><Relationship Id="rId13" Type="http://schemas.openxmlformats.org/officeDocument/2006/relationships/hyperlink" Target="https://podminky.urs.cz/item/CS_URS_2022_02/311361821" TargetMode="External" /><Relationship Id="rId14" Type="http://schemas.openxmlformats.org/officeDocument/2006/relationships/hyperlink" Target="https://podminky.urs.cz/item/CS_URS_2022_02/346271113" TargetMode="External" /><Relationship Id="rId15" Type="http://schemas.openxmlformats.org/officeDocument/2006/relationships/hyperlink" Target="https://podminky.urs.cz/item/CS_URS_2022_02/380326123" TargetMode="External" /><Relationship Id="rId16" Type="http://schemas.openxmlformats.org/officeDocument/2006/relationships/hyperlink" Target="https://podminky.urs.cz/item/CS_URS_2022_02/380356211" TargetMode="External" /><Relationship Id="rId17" Type="http://schemas.openxmlformats.org/officeDocument/2006/relationships/hyperlink" Target="https://podminky.urs.cz/item/CS_URS_2022_02/380356212" TargetMode="External" /><Relationship Id="rId18" Type="http://schemas.openxmlformats.org/officeDocument/2006/relationships/hyperlink" Target="https://podminky.urs.cz/item/CS_URS_2022_02/380361006" TargetMode="External" /><Relationship Id="rId19" Type="http://schemas.openxmlformats.org/officeDocument/2006/relationships/hyperlink" Target="https://podminky.urs.cz/item/CS_URS_2022_02/380361011" TargetMode="External" /><Relationship Id="rId20" Type="http://schemas.openxmlformats.org/officeDocument/2006/relationships/hyperlink" Target="https://podminky.urs.cz/item/CS_URS_2022_02/411321414" TargetMode="External" /><Relationship Id="rId21" Type="http://schemas.openxmlformats.org/officeDocument/2006/relationships/hyperlink" Target="https://podminky.urs.cz/item/CS_URS_2022_02/411351021" TargetMode="External" /><Relationship Id="rId22" Type="http://schemas.openxmlformats.org/officeDocument/2006/relationships/hyperlink" Target="https://podminky.urs.cz/item/CS_URS_2022_02/411351022" TargetMode="External" /><Relationship Id="rId23" Type="http://schemas.openxmlformats.org/officeDocument/2006/relationships/hyperlink" Target="https://podminky.urs.cz/item/CS_URS_2022_02/411354315" TargetMode="External" /><Relationship Id="rId24" Type="http://schemas.openxmlformats.org/officeDocument/2006/relationships/hyperlink" Target="https://podminky.urs.cz/item/CS_URS_2022_02/411354316" TargetMode="External" /><Relationship Id="rId25" Type="http://schemas.openxmlformats.org/officeDocument/2006/relationships/hyperlink" Target="https://podminky.urs.cz/item/CS_URS_2022_02/411361821" TargetMode="External" /><Relationship Id="rId26" Type="http://schemas.openxmlformats.org/officeDocument/2006/relationships/hyperlink" Target="https://podminky.urs.cz/item/CS_URS_2022_02/411362021" TargetMode="External" /><Relationship Id="rId27" Type="http://schemas.openxmlformats.org/officeDocument/2006/relationships/hyperlink" Target="https://podminky.urs.cz/item/CS_URS_2022_02/413321515" TargetMode="External" /><Relationship Id="rId28" Type="http://schemas.openxmlformats.org/officeDocument/2006/relationships/hyperlink" Target="https://podminky.urs.cz/item/CS_URS_2022_02/413351121" TargetMode="External" /><Relationship Id="rId29" Type="http://schemas.openxmlformats.org/officeDocument/2006/relationships/hyperlink" Target="https://podminky.urs.cz/item/CS_URS_2022_02/413351122" TargetMode="External" /><Relationship Id="rId30" Type="http://schemas.openxmlformats.org/officeDocument/2006/relationships/hyperlink" Target="https://podminky.urs.cz/item/CS_URS_2022_02/413352115" TargetMode="External" /><Relationship Id="rId31" Type="http://schemas.openxmlformats.org/officeDocument/2006/relationships/hyperlink" Target="https://podminky.urs.cz/item/CS_URS_2022_02/413352116" TargetMode="External" /><Relationship Id="rId32" Type="http://schemas.openxmlformats.org/officeDocument/2006/relationships/hyperlink" Target="https://podminky.urs.cz/item/CS_URS_2022_02/413361821" TargetMode="External" /><Relationship Id="rId33" Type="http://schemas.openxmlformats.org/officeDocument/2006/relationships/hyperlink" Target="https://podminky.urs.cz/item/CS_URS_2022_02/413941125" TargetMode="External" /><Relationship Id="rId34" Type="http://schemas.openxmlformats.org/officeDocument/2006/relationships/hyperlink" Target="https://podminky.urs.cz/item/CS_URS_2022_02/413941135" TargetMode="External" /><Relationship Id="rId35" Type="http://schemas.openxmlformats.org/officeDocument/2006/relationships/hyperlink" Target="https://podminky.urs.cz/item/CS_URS_2022_02/417321414" TargetMode="External" /><Relationship Id="rId36" Type="http://schemas.openxmlformats.org/officeDocument/2006/relationships/hyperlink" Target="https://podminky.urs.cz/item/CS_URS_2022_02/417321515" TargetMode="External" /><Relationship Id="rId37" Type="http://schemas.openxmlformats.org/officeDocument/2006/relationships/hyperlink" Target="https://podminky.urs.cz/item/CS_URS_2022_02/417351115" TargetMode="External" /><Relationship Id="rId38" Type="http://schemas.openxmlformats.org/officeDocument/2006/relationships/hyperlink" Target="https://podminky.urs.cz/item/CS_URS_2022_02/417351116" TargetMode="External" /><Relationship Id="rId39" Type="http://schemas.openxmlformats.org/officeDocument/2006/relationships/hyperlink" Target="https://podminky.urs.cz/item/CS_URS_2022_02/417361821" TargetMode="External" /><Relationship Id="rId40" Type="http://schemas.openxmlformats.org/officeDocument/2006/relationships/hyperlink" Target="https://podminky.urs.cz/item/CS_URS_2022_02/612631011" TargetMode="External" /><Relationship Id="rId41" Type="http://schemas.openxmlformats.org/officeDocument/2006/relationships/hyperlink" Target="https://podminky.urs.cz/item/CS_URS_2022_02/631311123" TargetMode="External" /><Relationship Id="rId42" Type="http://schemas.openxmlformats.org/officeDocument/2006/relationships/hyperlink" Target="https://podminky.urs.cz/item/CS_URS_2022_02/631311134" TargetMode="External" /><Relationship Id="rId43" Type="http://schemas.openxmlformats.org/officeDocument/2006/relationships/hyperlink" Target="https://podminky.urs.cz/item/CS_URS_2022_02/631319173" TargetMode="External" /><Relationship Id="rId44" Type="http://schemas.openxmlformats.org/officeDocument/2006/relationships/hyperlink" Target="https://podminky.urs.cz/item/CS_URS_2022_02/631362021" TargetMode="External" /><Relationship Id="rId45" Type="http://schemas.openxmlformats.org/officeDocument/2006/relationships/hyperlink" Target="https://podminky.urs.cz/item/CS_URS_2022_02/632451457" TargetMode="External" /><Relationship Id="rId46" Type="http://schemas.openxmlformats.org/officeDocument/2006/relationships/hyperlink" Target="https://podminky.urs.cz/item/CS_URS_2022_02/637121112" TargetMode="External" /><Relationship Id="rId47" Type="http://schemas.openxmlformats.org/officeDocument/2006/relationships/hyperlink" Target="https://podminky.urs.cz/item/CS_URS_2022_02/949101111" TargetMode="External" /><Relationship Id="rId48" Type="http://schemas.openxmlformats.org/officeDocument/2006/relationships/hyperlink" Target="https://podminky.urs.cz/item/CS_URS_2022_02/949101112" TargetMode="External" /><Relationship Id="rId49" Type="http://schemas.openxmlformats.org/officeDocument/2006/relationships/hyperlink" Target="https://podminky.urs.cz/item/CS_URS_2022_02/952901111" TargetMode="External" /><Relationship Id="rId50" Type="http://schemas.openxmlformats.org/officeDocument/2006/relationships/hyperlink" Target="https://podminky.urs.cz/item/CS_URS_2022_02/977151111" TargetMode="External" /><Relationship Id="rId51" Type="http://schemas.openxmlformats.org/officeDocument/2006/relationships/hyperlink" Target="https://podminky.urs.cz/item/CS_URS_2022_02/977151121" TargetMode="External" /><Relationship Id="rId52" Type="http://schemas.openxmlformats.org/officeDocument/2006/relationships/hyperlink" Target="https://podminky.urs.cz/item/CS_URS_2022_02/977151127" TargetMode="External" /><Relationship Id="rId53" Type="http://schemas.openxmlformats.org/officeDocument/2006/relationships/hyperlink" Target="https://podminky.urs.cz/item/CS_URS_2022_02/977151131" TargetMode="External" /><Relationship Id="rId54" Type="http://schemas.openxmlformats.org/officeDocument/2006/relationships/hyperlink" Target="https://podminky.urs.cz/item/CS_URS_2022_02/998012101" TargetMode="External" /><Relationship Id="rId55" Type="http://schemas.openxmlformats.org/officeDocument/2006/relationships/hyperlink" Target="https://podminky.urs.cz/item/CS_URS_2022_02/711111001" TargetMode="External" /><Relationship Id="rId56" Type="http://schemas.openxmlformats.org/officeDocument/2006/relationships/hyperlink" Target="https://podminky.urs.cz/item/CS_URS_2022_02/711112001" TargetMode="External" /><Relationship Id="rId57" Type="http://schemas.openxmlformats.org/officeDocument/2006/relationships/hyperlink" Target="https://podminky.urs.cz/item/CS_URS_2022_02/711141559" TargetMode="External" /><Relationship Id="rId58" Type="http://schemas.openxmlformats.org/officeDocument/2006/relationships/hyperlink" Target="https://podminky.urs.cz/item/CS_URS_2022_02/711142559" TargetMode="External" /><Relationship Id="rId59" Type="http://schemas.openxmlformats.org/officeDocument/2006/relationships/hyperlink" Target="https://podminky.urs.cz/item/CS_URS_2022_02/998711101" TargetMode="External" /><Relationship Id="rId60" Type="http://schemas.openxmlformats.org/officeDocument/2006/relationships/hyperlink" Target="https://podminky.urs.cz/item/CS_URS_2022_02/712461701" TargetMode="External" /><Relationship Id="rId61" Type="http://schemas.openxmlformats.org/officeDocument/2006/relationships/hyperlink" Target="https://podminky.urs.cz/item/CS_URS_2022_02/998712101" TargetMode="External" /><Relationship Id="rId62" Type="http://schemas.openxmlformats.org/officeDocument/2006/relationships/hyperlink" Target="https://podminky.urs.cz/item/CS_URS_2022_02/713131145" TargetMode="External" /><Relationship Id="rId63" Type="http://schemas.openxmlformats.org/officeDocument/2006/relationships/hyperlink" Target="https://podminky.urs.cz/item/CS_URS_2022_02/713132331" TargetMode="External" /><Relationship Id="rId64" Type="http://schemas.openxmlformats.org/officeDocument/2006/relationships/hyperlink" Target="https://podminky.urs.cz/item/CS_URS_2022_02/713151111" TargetMode="External" /><Relationship Id="rId65" Type="http://schemas.openxmlformats.org/officeDocument/2006/relationships/hyperlink" Target="https://podminky.urs.cz/item/CS_URS_2022_02/998713101" TargetMode="External" /><Relationship Id="rId66" Type="http://schemas.openxmlformats.org/officeDocument/2006/relationships/hyperlink" Target="https://podminky.urs.cz/item/CS_URS_2022_02/762083122" TargetMode="External" /><Relationship Id="rId67" Type="http://schemas.openxmlformats.org/officeDocument/2006/relationships/hyperlink" Target="https://podminky.urs.cz/item/CS_URS_2022_02/762131124" TargetMode="External" /><Relationship Id="rId68" Type="http://schemas.openxmlformats.org/officeDocument/2006/relationships/hyperlink" Target="https://podminky.urs.cz/item/CS_URS_2022_02/762195000" TargetMode="External" /><Relationship Id="rId69" Type="http://schemas.openxmlformats.org/officeDocument/2006/relationships/hyperlink" Target="https://podminky.urs.cz/item/CS_URS_2022_02/762332132" TargetMode="External" /><Relationship Id="rId70" Type="http://schemas.openxmlformats.org/officeDocument/2006/relationships/hyperlink" Target="https://podminky.urs.cz/item/CS_URS_2022_02/762332133" TargetMode="External" /><Relationship Id="rId71" Type="http://schemas.openxmlformats.org/officeDocument/2006/relationships/hyperlink" Target="https://podminky.urs.cz/item/CS_URS_2022_02/762341250" TargetMode="External" /><Relationship Id="rId72" Type="http://schemas.openxmlformats.org/officeDocument/2006/relationships/hyperlink" Target="https://podminky.urs.cz/item/CS_URS_2022_02/762342214" TargetMode="External" /><Relationship Id="rId73" Type="http://schemas.openxmlformats.org/officeDocument/2006/relationships/hyperlink" Target="https://podminky.urs.cz/item/CS_URS_2022_02/762395000" TargetMode="External" /><Relationship Id="rId74" Type="http://schemas.openxmlformats.org/officeDocument/2006/relationships/hyperlink" Target="https://podminky.urs.cz/item/CS_URS_2022_02/762495000" TargetMode="External" /><Relationship Id="rId75" Type="http://schemas.openxmlformats.org/officeDocument/2006/relationships/hyperlink" Target="https://podminky.urs.cz/item/CS_URS_2022_02/998762101" TargetMode="External" /><Relationship Id="rId76" Type="http://schemas.openxmlformats.org/officeDocument/2006/relationships/hyperlink" Target="https://podminky.urs.cz/item/CS_URS_2022_02/764222403" TargetMode="External" /><Relationship Id="rId77" Type="http://schemas.openxmlformats.org/officeDocument/2006/relationships/hyperlink" Target="https://podminky.urs.cz/item/CS_URS_2022_02/998764101" TargetMode="External" /><Relationship Id="rId78" Type="http://schemas.openxmlformats.org/officeDocument/2006/relationships/hyperlink" Target="https://podminky.urs.cz/item/CS_URS_2022_02/783314203" TargetMode="External" /><Relationship Id="rId79" Type="http://schemas.openxmlformats.org/officeDocument/2006/relationships/hyperlink" Target="https://podminky.urs.cz/item/CS_URS_2022_02/783315103" TargetMode="External" /><Relationship Id="rId80" Type="http://schemas.openxmlformats.org/officeDocument/2006/relationships/hyperlink" Target="https://podminky.urs.cz/item/CS_URS_2022_02/783317105" TargetMode="External" /><Relationship Id="rId8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871254202" TargetMode="External" /><Relationship Id="rId2" Type="http://schemas.openxmlformats.org/officeDocument/2006/relationships/hyperlink" Target="https://podminky.urs.cz/item/CS_URS_2022_02/871375221" TargetMode="External" /><Relationship Id="rId3" Type="http://schemas.openxmlformats.org/officeDocument/2006/relationships/hyperlink" Target="https://podminky.urs.cz/item/CS_URS_2022_02/877245201" TargetMode="External" /><Relationship Id="rId4" Type="http://schemas.openxmlformats.org/officeDocument/2006/relationships/hyperlink" Target="https://podminky.urs.cz/item/CS_URS_2022_02/877245212" TargetMode="External" /><Relationship Id="rId5" Type="http://schemas.openxmlformats.org/officeDocument/2006/relationships/hyperlink" Target="https://podminky.urs.cz/item/CS_URS_2022_02/877375211" TargetMode="External" /><Relationship Id="rId6" Type="http://schemas.openxmlformats.org/officeDocument/2006/relationships/hyperlink" Target="https://podminky.urs.cz/item/CS_URS_2022_02/891212222" TargetMode="External" /><Relationship Id="rId7" Type="http://schemas.openxmlformats.org/officeDocument/2006/relationships/hyperlink" Target="https://podminky.urs.cz/item/CS_URS_2022_02/891242222" TargetMode="External" /><Relationship Id="rId8" Type="http://schemas.openxmlformats.org/officeDocument/2006/relationships/hyperlink" Target="https://podminky.urs.cz/item/CS_URS_2022_02/891243321" TargetMode="External" /><Relationship Id="rId9" Type="http://schemas.openxmlformats.org/officeDocument/2006/relationships/hyperlink" Target="https://podminky.urs.cz/item/CS_URS_2022_02/891245321" TargetMode="External" /><Relationship Id="rId10" Type="http://schemas.openxmlformats.org/officeDocument/2006/relationships/hyperlink" Target="https://podminky.urs.cz/item/CS_URS_2022_02/891392322" TargetMode="External" /><Relationship Id="rId11" Type="http://schemas.openxmlformats.org/officeDocument/2006/relationships/hyperlink" Target="https://podminky.urs.cz/item/CS_URS_2022_02/891492322" TargetMode="External" /><Relationship Id="rId12" Type="http://schemas.openxmlformats.org/officeDocument/2006/relationships/hyperlink" Target="https://podminky.urs.cz/item/CS_URS_2022_02/977151111" TargetMode="External" /><Relationship Id="rId13" Type="http://schemas.openxmlformats.org/officeDocument/2006/relationships/hyperlink" Target="https://podminky.urs.cz/item/CS_URS_2022_02/977151118" TargetMode="External" /><Relationship Id="rId14" Type="http://schemas.openxmlformats.org/officeDocument/2006/relationships/hyperlink" Target="https://podminky.urs.cz/item/CS_URS_2022_02/977151121" TargetMode="External" /><Relationship Id="rId15" Type="http://schemas.openxmlformats.org/officeDocument/2006/relationships/hyperlink" Target="https://podminky.urs.cz/item/CS_URS_2022_02/977151127" TargetMode="External" /><Relationship Id="rId16" Type="http://schemas.openxmlformats.org/officeDocument/2006/relationships/hyperlink" Target="https://podminky.urs.cz/item/CS_URS_2022_02/977151131" TargetMode="External" /><Relationship Id="rId17" Type="http://schemas.openxmlformats.org/officeDocument/2006/relationships/hyperlink" Target="https://podminky.urs.cz/item/CS_URS_2022_02/997221561" TargetMode="External" /><Relationship Id="rId18" Type="http://schemas.openxmlformats.org/officeDocument/2006/relationships/hyperlink" Target="https://podminky.urs.cz/item/CS_URS_2022_02/997221569" TargetMode="External" /><Relationship Id="rId19" Type="http://schemas.openxmlformats.org/officeDocument/2006/relationships/hyperlink" Target="https://podminky.urs.cz/item/CS_URS_2022_02/997221625" TargetMode="External" /><Relationship Id="rId20" Type="http://schemas.openxmlformats.org/officeDocument/2006/relationships/hyperlink" Target="https://podminky.urs.cz/item/CS_URS_2022_02/998276101" TargetMode="External" /><Relationship Id="rId21" Type="http://schemas.openxmlformats.org/officeDocument/2006/relationships/hyperlink" Target="https://podminky.urs.cz/item/CS_URS_2022_02/998724101" TargetMode="External" /><Relationship Id="rId22" Type="http://schemas.openxmlformats.org/officeDocument/2006/relationships/hyperlink" Target="https://podminky.urs.cz/item/CS_URS_2022_02/230032027" TargetMode="External" /><Relationship Id="rId23" Type="http://schemas.openxmlformats.org/officeDocument/2006/relationships/hyperlink" Target="https://podminky.urs.cz/item/CS_URS_2022_02/230032029" TargetMode="External" /><Relationship Id="rId24" Type="http://schemas.openxmlformats.org/officeDocument/2006/relationships/hyperlink" Target="https://podminky.urs.cz/item/CS_URS_2022_02/230032030" TargetMode="External" /><Relationship Id="rId25" Type="http://schemas.openxmlformats.org/officeDocument/2006/relationships/hyperlink" Target="https://podminky.urs.cz/item/CS_URS_2022_02/230032033" TargetMode="External" /><Relationship Id="rId26" Type="http://schemas.openxmlformats.org/officeDocument/2006/relationships/hyperlink" Target="https://podminky.urs.cz/item/CS_URS_2022_02/230140015" TargetMode="External" /><Relationship Id="rId27" Type="http://schemas.openxmlformats.org/officeDocument/2006/relationships/hyperlink" Target="https://podminky.urs.cz/item/CS_URS_2022_02/230140037" TargetMode="External" /><Relationship Id="rId28" Type="http://schemas.openxmlformats.org/officeDocument/2006/relationships/hyperlink" Target="https://podminky.urs.cz/item/CS_URS_2022_02/230140048" TargetMode="External" /><Relationship Id="rId29" Type="http://schemas.openxmlformats.org/officeDocument/2006/relationships/hyperlink" Target="https://podminky.urs.cz/item/CS_URS_2022_02/230140080" TargetMode="External" /><Relationship Id="rId30" Type="http://schemas.openxmlformats.org/officeDocument/2006/relationships/hyperlink" Target="https://podminky.urs.cz/item/CS_URS_2022_02/230140145" TargetMode="External" /><Relationship Id="rId31" Type="http://schemas.openxmlformats.org/officeDocument/2006/relationships/hyperlink" Target="https://podminky.urs.cz/item/CS_URS_2022_02/230140167" TargetMode="External" /><Relationship Id="rId32" Type="http://schemas.openxmlformats.org/officeDocument/2006/relationships/hyperlink" Target="https://podminky.urs.cz/item/CS_URS_2022_02/230140179" TargetMode="External" /><Relationship Id="rId33" Type="http://schemas.openxmlformats.org/officeDocument/2006/relationships/hyperlink" Target="https://podminky.urs.cz/item/CS_URS_2022_02/230140210" TargetMode="External" /><Relationship Id="rId34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31212532" TargetMode="External" /><Relationship Id="rId2" Type="http://schemas.openxmlformats.org/officeDocument/2006/relationships/hyperlink" Target="https://podminky.urs.cz/item/CS_URS_2022_02/162751117" TargetMode="External" /><Relationship Id="rId3" Type="http://schemas.openxmlformats.org/officeDocument/2006/relationships/hyperlink" Target="https://podminky.urs.cz/item/CS_URS_2022_02/171151103" TargetMode="External" /><Relationship Id="rId4" Type="http://schemas.openxmlformats.org/officeDocument/2006/relationships/hyperlink" Target="https://podminky.urs.cz/item/CS_URS_2022_02/171201221" TargetMode="External" /><Relationship Id="rId5" Type="http://schemas.openxmlformats.org/officeDocument/2006/relationships/hyperlink" Target="https://podminky.urs.cz/item/CS_URS_2022_02/181351003" TargetMode="External" /><Relationship Id="rId6" Type="http://schemas.openxmlformats.org/officeDocument/2006/relationships/hyperlink" Target="https://podminky.urs.cz/item/CS_URS_2022_02/181411131" TargetMode="External" /><Relationship Id="rId7" Type="http://schemas.openxmlformats.org/officeDocument/2006/relationships/hyperlink" Target="https://podminky.urs.cz/item/CS_URS_2022_02/338171113" TargetMode="External" /><Relationship Id="rId8" Type="http://schemas.openxmlformats.org/officeDocument/2006/relationships/hyperlink" Target="https://podminky.urs.cz/item/CS_URS_2022_02/348101120" TargetMode="External" /><Relationship Id="rId9" Type="http://schemas.openxmlformats.org/officeDocument/2006/relationships/hyperlink" Target="https://podminky.urs.cz/item/CS_URS_2022_02/348401130" TargetMode="External" /><Relationship Id="rId10" Type="http://schemas.openxmlformats.org/officeDocument/2006/relationships/hyperlink" Target="https://podminky.urs.cz/item/CS_URS_2022_02/564861011" TargetMode="External" /><Relationship Id="rId11" Type="http://schemas.openxmlformats.org/officeDocument/2006/relationships/hyperlink" Target="https://podminky.urs.cz/item/CS_URS_2022_02/596212312" TargetMode="External" /><Relationship Id="rId12" Type="http://schemas.openxmlformats.org/officeDocument/2006/relationships/hyperlink" Target="https://podminky.urs.cz/item/CS_URS_2022_02/916131113" TargetMode="External" /><Relationship Id="rId13" Type="http://schemas.openxmlformats.org/officeDocument/2006/relationships/hyperlink" Target="https://podminky.urs.cz/item/CS_URS_2022_02/916231213" TargetMode="External" /><Relationship Id="rId14" Type="http://schemas.openxmlformats.org/officeDocument/2006/relationships/hyperlink" Target="https://podminky.urs.cz/item/CS_URS_2022_02/998223011" TargetMode="External" /><Relationship Id="rId15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21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24</v>
      </c>
      <c r="AL8" s="25"/>
      <c r="AM8" s="25"/>
      <c r="AN8" s="36" t="s">
        <v>25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27</v>
      </c>
      <c r="AL10" s="25"/>
      <c r="AM10" s="25"/>
      <c r="AN10" s="30" t="s">
        <v>28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30</v>
      </c>
      <c r="AL11" s="25"/>
      <c r="AM11" s="25"/>
      <c r="AN11" s="30" t="s">
        <v>31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27</v>
      </c>
      <c r="AL13" s="25"/>
      <c r="AM13" s="25"/>
      <c r="AN13" s="37" t="s">
        <v>33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30</v>
      </c>
      <c r="AL14" s="25"/>
      <c r="AM14" s="25"/>
      <c r="AN14" s="37" t="s">
        <v>33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27</v>
      </c>
      <c r="AL16" s="25"/>
      <c r="AM16" s="25"/>
      <c r="AN16" s="30" t="s">
        <v>35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30</v>
      </c>
      <c r="AL17" s="25"/>
      <c r="AM17" s="25"/>
      <c r="AN17" s="30" t="s">
        <v>37</v>
      </c>
      <c r="AO17" s="25"/>
      <c r="AP17" s="25"/>
      <c r="AQ17" s="25"/>
      <c r="AR17" s="23"/>
      <c r="BE17" s="34"/>
      <c r="BS17" s="20" t="s">
        <v>38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27</v>
      </c>
      <c r="AL19" s="25"/>
      <c r="AM19" s="25"/>
      <c r="AN19" s="30" t="s">
        <v>35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30</v>
      </c>
      <c r="AL20" s="25"/>
      <c r="AM20" s="25"/>
      <c r="AN20" s="30" t="s">
        <v>37</v>
      </c>
      <c r="AO20" s="25"/>
      <c r="AP20" s="25"/>
      <c r="AQ20" s="25"/>
      <c r="AR20" s="23"/>
      <c r="BE20" s="34"/>
      <c r="BS20" s="20" t="s">
        <v>38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41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42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43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44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45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46</v>
      </c>
      <c r="E29" s="50"/>
      <c r="F29" s="35" t="s">
        <v>47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48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49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50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51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53</v>
      </c>
      <c r="U35" s="57"/>
      <c r="V35" s="57"/>
      <c r="W35" s="57"/>
      <c r="X35" s="59" t="s">
        <v>54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2017046-LUKA-2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ODKANALIZOVÁNÍ UL. LUKÁŠOVSKÁ A KADLICKÁ , LIBEREC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Liberec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24</v>
      </c>
      <c r="AJ47" s="43"/>
      <c r="AK47" s="43"/>
      <c r="AL47" s="43"/>
      <c r="AM47" s="75" t="str">
        <f>IF(AN8="","",AN8)</f>
        <v>16. 2. 2024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26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Statutární město Liberec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34</v>
      </c>
      <c r="AJ49" s="43"/>
      <c r="AK49" s="43"/>
      <c r="AL49" s="43"/>
      <c r="AM49" s="76" t="str">
        <f>IF(E17="","",E17)</f>
        <v>SNOWPLAN, spol. s r.o.</v>
      </c>
      <c r="AN49" s="67"/>
      <c r="AO49" s="67"/>
      <c r="AP49" s="67"/>
      <c r="AQ49" s="43"/>
      <c r="AR49" s="47"/>
      <c r="AS49" s="77" t="s">
        <v>56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32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39</v>
      </c>
      <c r="AJ50" s="43"/>
      <c r="AK50" s="43"/>
      <c r="AL50" s="43"/>
      <c r="AM50" s="76" t="str">
        <f>IF(E20="","",E20)</f>
        <v>SNOWPLAN, spol. s r.o.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57</v>
      </c>
      <c r="D52" s="90"/>
      <c r="E52" s="90"/>
      <c r="F52" s="90"/>
      <c r="G52" s="90"/>
      <c r="H52" s="91"/>
      <c r="I52" s="92" t="s">
        <v>58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59</v>
      </c>
      <c r="AH52" s="90"/>
      <c r="AI52" s="90"/>
      <c r="AJ52" s="90"/>
      <c r="AK52" s="90"/>
      <c r="AL52" s="90"/>
      <c r="AM52" s="90"/>
      <c r="AN52" s="92" t="s">
        <v>60</v>
      </c>
      <c r="AO52" s="90"/>
      <c r="AP52" s="90"/>
      <c r="AQ52" s="94" t="s">
        <v>61</v>
      </c>
      <c r="AR52" s="47"/>
      <c r="AS52" s="95" t="s">
        <v>62</v>
      </c>
      <c r="AT52" s="96" t="s">
        <v>63</v>
      </c>
      <c r="AU52" s="96" t="s">
        <v>64</v>
      </c>
      <c r="AV52" s="96" t="s">
        <v>65</v>
      </c>
      <c r="AW52" s="96" t="s">
        <v>66</v>
      </c>
      <c r="AX52" s="96" t="s">
        <v>67</v>
      </c>
      <c r="AY52" s="96" t="s">
        <v>68</v>
      </c>
      <c r="AZ52" s="96" t="s">
        <v>69</v>
      </c>
      <c r="BA52" s="96" t="s">
        <v>70</v>
      </c>
      <c r="BB52" s="96" t="s">
        <v>71</v>
      </c>
      <c r="BC52" s="96" t="s">
        <v>72</v>
      </c>
      <c r="BD52" s="97" t="s">
        <v>73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74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ROUND(AG55+SUM(AG56:AG59)+SUM(AG64:AG66),2)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75</v>
      </c>
      <c r="AR54" s="107"/>
      <c r="AS54" s="108">
        <f>ROUND(AS55+SUM(AS56:AS59)+SUM(AS64:AS66),2)</f>
        <v>0</v>
      </c>
      <c r="AT54" s="109">
        <f>ROUND(SUM(AV54:AW54),2)</f>
        <v>0</v>
      </c>
      <c r="AU54" s="110">
        <f>ROUND(AU55+SUM(AU56:AU59)+SUM(AU64:AU66),5)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ROUND(AZ55+SUM(AZ56:AZ59)+SUM(AZ64:AZ66),2)</f>
        <v>0</v>
      </c>
      <c r="BA54" s="109">
        <f>ROUND(BA55+SUM(BA56:BA59)+SUM(BA64:BA66),2)</f>
        <v>0</v>
      </c>
      <c r="BB54" s="109">
        <f>ROUND(BB55+SUM(BB56:BB59)+SUM(BB64:BB66),2)</f>
        <v>0</v>
      </c>
      <c r="BC54" s="109">
        <f>ROUND(BC55+SUM(BC56:BC59)+SUM(BC64:BC66),2)</f>
        <v>0</v>
      </c>
      <c r="BD54" s="111">
        <f>ROUND(BD55+SUM(BD56:BD59)+SUM(BD64:BD66),2)</f>
        <v>0</v>
      </c>
      <c r="BE54" s="6"/>
      <c r="BS54" s="112" t="s">
        <v>76</v>
      </c>
      <c r="BT54" s="112" t="s">
        <v>77</v>
      </c>
      <c r="BU54" s="113" t="s">
        <v>78</v>
      </c>
      <c r="BV54" s="112" t="s">
        <v>79</v>
      </c>
      <c r="BW54" s="112" t="s">
        <v>5</v>
      </c>
      <c r="BX54" s="112" t="s">
        <v>80</v>
      </c>
      <c r="CL54" s="112" t="s">
        <v>19</v>
      </c>
    </row>
    <row r="55" spans="1:91" s="7" customFormat="1" ht="24.75" customHeight="1">
      <c r="A55" s="114" t="s">
        <v>81</v>
      </c>
      <c r="B55" s="115"/>
      <c r="C55" s="116"/>
      <c r="D55" s="117" t="s">
        <v>82</v>
      </c>
      <c r="E55" s="117"/>
      <c r="F55" s="117"/>
      <c r="G55" s="117"/>
      <c r="H55" s="117"/>
      <c r="I55" s="118"/>
      <c r="J55" s="117" t="s">
        <v>83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SO 301 - Splašková k...'!J30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84</v>
      </c>
      <c r="AR55" s="121"/>
      <c r="AS55" s="122">
        <v>0</v>
      </c>
      <c r="AT55" s="123">
        <f>ROUND(SUM(AV55:AW55),2)</f>
        <v>0</v>
      </c>
      <c r="AU55" s="124">
        <f>'01 - SO 301 - Splašková k...'!P87</f>
        <v>0</v>
      </c>
      <c r="AV55" s="123">
        <f>'01 - SO 301 - Splašková k...'!J33</f>
        <v>0</v>
      </c>
      <c r="AW55" s="123">
        <f>'01 - SO 301 - Splašková k...'!J34</f>
        <v>0</v>
      </c>
      <c r="AX55" s="123">
        <f>'01 - SO 301 - Splašková k...'!J35</f>
        <v>0</v>
      </c>
      <c r="AY55" s="123">
        <f>'01 - SO 301 - Splašková k...'!J36</f>
        <v>0</v>
      </c>
      <c r="AZ55" s="123">
        <f>'01 - SO 301 - Splašková k...'!F33</f>
        <v>0</v>
      </c>
      <c r="BA55" s="123">
        <f>'01 - SO 301 - Splašková k...'!F34</f>
        <v>0</v>
      </c>
      <c r="BB55" s="123">
        <f>'01 - SO 301 - Splašková k...'!F35</f>
        <v>0</v>
      </c>
      <c r="BC55" s="123">
        <f>'01 - SO 301 - Splašková k...'!F36</f>
        <v>0</v>
      </c>
      <c r="BD55" s="125">
        <f>'01 - SO 301 - Splašková k...'!F37</f>
        <v>0</v>
      </c>
      <c r="BE55" s="7"/>
      <c r="BT55" s="126" t="s">
        <v>85</v>
      </c>
      <c r="BV55" s="126" t="s">
        <v>79</v>
      </c>
      <c r="BW55" s="126" t="s">
        <v>86</v>
      </c>
      <c r="BX55" s="126" t="s">
        <v>5</v>
      </c>
      <c r="CL55" s="126" t="s">
        <v>19</v>
      </c>
      <c r="CM55" s="126" t="s">
        <v>87</v>
      </c>
    </row>
    <row r="56" spans="1:91" s="7" customFormat="1" ht="24.75" customHeight="1">
      <c r="A56" s="114" t="s">
        <v>81</v>
      </c>
      <c r="B56" s="115"/>
      <c r="C56" s="116"/>
      <c r="D56" s="117" t="s">
        <v>88</v>
      </c>
      <c r="E56" s="117"/>
      <c r="F56" s="117"/>
      <c r="G56" s="117"/>
      <c r="H56" s="117"/>
      <c r="I56" s="118"/>
      <c r="J56" s="117" t="s">
        <v>89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SO 301.1 - Splaškové...'!J30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84</v>
      </c>
      <c r="AR56" s="121"/>
      <c r="AS56" s="122">
        <v>0</v>
      </c>
      <c r="AT56" s="123">
        <f>ROUND(SUM(AV56:AW56),2)</f>
        <v>0</v>
      </c>
      <c r="AU56" s="124">
        <f>'02 - SO 301.1 - Splaškové...'!P86</f>
        <v>0</v>
      </c>
      <c r="AV56" s="123">
        <f>'02 - SO 301.1 - Splaškové...'!J33</f>
        <v>0</v>
      </c>
      <c r="AW56" s="123">
        <f>'02 - SO 301.1 - Splaškové...'!J34</f>
        <v>0</v>
      </c>
      <c r="AX56" s="123">
        <f>'02 - SO 301.1 - Splaškové...'!J35</f>
        <v>0</v>
      </c>
      <c r="AY56" s="123">
        <f>'02 - SO 301.1 - Splaškové...'!J36</f>
        <v>0</v>
      </c>
      <c r="AZ56" s="123">
        <f>'02 - SO 301.1 - Splaškové...'!F33</f>
        <v>0</v>
      </c>
      <c r="BA56" s="123">
        <f>'02 - SO 301.1 - Splaškové...'!F34</f>
        <v>0</v>
      </c>
      <c r="BB56" s="123">
        <f>'02 - SO 301.1 - Splaškové...'!F35</f>
        <v>0</v>
      </c>
      <c r="BC56" s="123">
        <f>'02 - SO 301.1 - Splaškové...'!F36</f>
        <v>0</v>
      </c>
      <c r="BD56" s="125">
        <f>'02 - SO 301.1 - Splaškové...'!F37</f>
        <v>0</v>
      </c>
      <c r="BE56" s="7"/>
      <c r="BT56" s="126" t="s">
        <v>85</v>
      </c>
      <c r="BV56" s="126" t="s">
        <v>79</v>
      </c>
      <c r="BW56" s="126" t="s">
        <v>90</v>
      </c>
      <c r="BX56" s="126" t="s">
        <v>5</v>
      </c>
      <c r="CL56" s="126" t="s">
        <v>19</v>
      </c>
      <c r="CM56" s="126" t="s">
        <v>87</v>
      </c>
    </row>
    <row r="57" spans="1:91" s="7" customFormat="1" ht="24.75" customHeight="1">
      <c r="A57" s="114" t="s">
        <v>81</v>
      </c>
      <c r="B57" s="115"/>
      <c r="C57" s="116"/>
      <c r="D57" s="117" t="s">
        <v>91</v>
      </c>
      <c r="E57" s="117"/>
      <c r="F57" s="117"/>
      <c r="G57" s="117"/>
      <c r="H57" s="117"/>
      <c r="I57" s="118"/>
      <c r="J57" s="117" t="s">
        <v>92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SO 303 - Splašková k...'!J30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84</v>
      </c>
      <c r="AR57" s="121"/>
      <c r="AS57" s="122">
        <v>0</v>
      </c>
      <c r="AT57" s="123">
        <f>ROUND(SUM(AV57:AW57),2)</f>
        <v>0</v>
      </c>
      <c r="AU57" s="124">
        <f>'03 - SO 303 - Splašková k...'!P86</f>
        <v>0</v>
      </c>
      <c r="AV57" s="123">
        <f>'03 - SO 303 - Splašková k...'!J33</f>
        <v>0</v>
      </c>
      <c r="AW57" s="123">
        <f>'03 - SO 303 - Splašková k...'!J34</f>
        <v>0</v>
      </c>
      <c r="AX57" s="123">
        <f>'03 - SO 303 - Splašková k...'!J35</f>
        <v>0</v>
      </c>
      <c r="AY57" s="123">
        <f>'03 - SO 303 - Splašková k...'!J36</f>
        <v>0</v>
      </c>
      <c r="AZ57" s="123">
        <f>'03 - SO 303 - Splašková k...'!F33</f>
        <v>0</v>
      </c>
      <c r="BA57" s="123">
        <f>'03 - SO 303 - Splašková k...'!F34</f>
        <v>0</v>
      </c>
      <c r="BB57" s="123">
        <f>'03 - SO 303 - Splašková k...'!F35</f>
        <v>0</v>
      </c>
      <c r="BC57" s="123">
        <f>'03 - SO 303 - Splašková k...'!F36</f>
        <v>0</v>
      </c>
      <c r="BD57" s="125">
        <f>'03 - SO 303 - Splašková k...'!F37</f>
        <v>0</v>
      </c>
      <c r="BE57" s="7"/>
      <c r="BT57" s="126" t="s">
        <v>85</v>
      </c>
      <c r="BV57" s="126" t="s">
        <v>79</v>
      </c>
      <c r="BW57" s="126" t="s">
        <v>93</v>
      </c>
      <c r="BX57" s="126" t="s">
        <v>5</v>
      </c>
      <c r="CL57" s="126" t="s">
        <v>19</v>
      </c>
      <c r="CM57" s="126" t="s">
        <v>87</v>
      </c>
    </row>
    <row r="58" spans="1:91" s="7" customFormat="1" ht="24.75" customHeight="1">
      <c r="A58" s="114" t="s">
        <v>81</v>
      </c>
      <c r="B58" s="115"/>
      <c r="C58" s="116"/>
      <c r="D58" s="117" t="s">
        <v>94</v>
      </c>
      <c r="E58" s="117"/>
      <c r="F58" s="117"/>
      <c r="G58" s="117"/>
      <c r="H58" s="117"/>
      <c r="I58" s="118"/>
      <c r="J58" s="117" t="s">
        <v>95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SO 303.1 - Splaškové...'!J30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84</v>
      </c>
      <c r="AR58" s="121"/>
      <c r="AS58" s="122">
        <v>0</v>
      </c>
      <c r="AT58" s="123">
        <f>ROUND(SUM(AV58:AW58),2)</f>
        <v>0</v>
      </c>
      <c r="AU58" s="124">
        <f>'04 - SO 303.1 - Splaškové...'!P86</f>
        <v>0</v>
      </c>
      <c r="AV58" s="123">
        <f>'04 - SO 303.1 - Splaškové...'!J33</f>
        <v>0</v>
      </c>
      <c r="AW58" s="123">
        <f>'04 - SO 303.1 - Splaškové...'!J34</f>
        <v>0</v>
      </c>
      <c r="AX58" s="123">
        <f>'04 - SO 303.1 - Splaškové...'!J35</f>
        <v>0</v>
      </c>
      <c r="AY58" s="123">
        <f>'04 - SO 303.1 - Splaškové...'!J36</f>
        <v>0</v>
      </c>
      <c r="AZ58" s="123">
        <f>'04 - SO 303.1 - Splaškové...'!F33</f>
        <v>0</v>
      </c>
      <c r="BA58" s="123">
        <f>'04 - SO 303.1 - Splaškové...'!F34</f>
        <v>0</v>
      </c>
      <c r="BB58" s="123">
        <f>'04 - SO 303.1 - Splaškové...'!F35</f>
        <v>0</v>
      </c>
      <c r="BC58" s="123">
        <f>'04 - SO 303.1 - Splaškové...'!F36</f>
        <v>0</v>
      </c>
      <c r="BD58" s="125">
        <f>'04 - SO 303.1 - Splaškové...'!F37</f>
        <v>0</v>
      </c>
      <c r="BE58" s="7"/>
      <c r="BT58" s="126" t="s">
        <v>85</v>
      </c>
      <c r="BV58" s="126" t="s">
        <v>79</v>
      </c>
      <c r="BW58" s="126" t="s">
        <v>96</v>
      </c>
      <c r="BX58" s="126" t="s">
        <v>5</v>
      </c>
      <c r="CL58" s="126" t="s">
        <v>19</v>
      </c>
      <c r="CM58" s="126" t="s">
        <v>87</v>
      </c>
    </row>
    <row r="59" spans="1:91" s="7" customFormat="1" ht="16.5" customHeight="1">
      <c r="A59" s="7"/>
      <c r="B59" s="115"/>
      <c r="C59" s="116"/>
      <c r="D59" s="117" t="s">
        <v>97</v>
      </c>
      <c r="E59" s="117"/>
      <c r="F59" s="117"/>
      <c r="G59" s="117"/>
      <c r="H59" s="117"/>
      <c r="I59" s="118"/>
      <c r="J59" s="117" t="s">
        <v>98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27">
        <f>ROUND(SUM(AG60:AG63),2)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84</v>
      </c>
      <c r="AR59" s="121"/>
      <c r="AS59" s="122">
        <f>ROUND(SUM(AS60:AS63),2)</f>
        <v>0</v>
      </c>
      <c r="AT59" s="123">
        <f>ROUND(SUM(AV59:AW59),2)</f>
        <v>0</v>
      </c>
      <c r="AU59" s="124">
        <f>ROUND(SUM(AU60:AU63),5)</f>
        <v>0</v>
      </c>
      <c r="AV59" s="123">
        <f>ROUND(AZ59*L29,2)</f>
        <v>0</v>
      </c>
      <c r="AW59" s="123">
        <f>ROUND(BA59*L30,2)</f>
        <v>0</v>
      </c>
      <c r="AX59" s="123">
        <f>ROUND(BB59*L29,2)</f>
        <v>0</v>
      </c>
      <c r="AY59" s="123">
        <f>ROUND(BC59*L30,2)</f>
        <v>0</v>
      </c>
      <c r="AZ59" s="123">
        <f>ROUND(SUM(AZ60:AZ63),2)</f>
        <v>0</v>
      </c>
      <c r="BA59" s="123">
        <f>ROUND(SUM(BA60:BA63),2)</f>
        <v>0</v>
      </c>
      <c r="BB59" s="123">
        <f>ROUND(SUM(BB60:BB63),2)</f>
        <v>0</v>
      </c>
      <c r="BC59" s="123">
        <f>ROUND(SUM(BC60:BC63),2)</f>
        <v>0</v>
      </c>
      <c r="BD59" s="125">
        <f>ROUND(SUM(BD60:BD63),2)</f>
        <v>0</v>
      </c>
      <c r="BE59" s="7"/>
      <c r="BS59" s="126" t="s">
        <v>76</v>
      </c>
      <c r="BT59" s="126" t="s">
        <v>85</v>
      </c>
      <c r="BU59" s="126" t="s">
        <v>78</v>
      </c>
      <c r="BV59" s="126" t="s">
        <v>79</v>
      </c>
      <c r="BW59" s="126" t="s">
        <v>99</v>
      </c>
      <c r="BX59" s="126" t="s">
        <v>5</v>
      </c>
      <c r="CL59" s="126" t="s">
        <v>19</v>
      </c>
      <c r="CM59" s="126" t="s">
        <v>87</v>
      </c>
    </row>
    <row r="60" spans="1:90" s="4" customFormat="1" ht="23.25" customHeight="1">
      <c r="A60" s="114" t="s">
        <v>81</v>
      </c>
      <c r="B60" s="66"/>
      <c r="C60" s="128"/>
      <c r="D60" s="128"/>
      <c r="E60" s="129" t="s">
        <v>100</v>
      </c>
      <c r="F60" s="129"/>
      <c r="G60" s="129"/>
      <c r="H60" s="129"/>
      <c r="I60" s="129"/>
      <c r="J60" s="128"/>
      <c r="K60" s="129" t="s">
        <v>101</v>
      </c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30">
        <f>'05.1 - SO 306.1 - Čerpací...'!J32</f>
        <v>0</v>
      </c>
      <c r="AH60" s="128"/>
      <c r="AI60" s="128"/>
      <c r="AJ60" s="128"/>
      <c r="AK60" s="128"/>
      <c r="AL60" s="128"/>
      <c r="AM60" s="128"/>
      <c r="AN60" s="130">
        <f>SUM(AG60,AT60)</f>
        <v>0</v>
      </c>
      <c r="AO60" s="128"/>
      <c r="AP60" s="128"/>
      <c r="AQ60" s="131" t="s">
        <v>102</v>
      </c>
      <c r="AR60" s="68"/>
      <c r="AS60" s="132">
        <v>0</v>
      </c>
      <c r="AT60" s="133">
        <f>ROUND(SUM(AV60:AW60),2)</f>
        <v>0</v>
      </c>
      <c r="AU60" s="134">
        <f>'05.1 - SO 306.1 - Čerpací...'!P103</f>
        <v>0</v>
      </c>
      <c r="AV60" s="133">
        <f>'05.1 - SO 306.1 - Čerpací...'!J35</f>
        <v>0</v>
      </c>
      <c r="AW60" s="133">
        <f>'05.1 - SO 306.1 - Čerpací...'!J36</f>
        <v>0</v>
      </c>
      <c r="AX60" s="133">
        <f>'05.1 - SO 306.1 - Čerpací...'!J37</f>
        <v>0</v>
      </c>
      <c r="AY60" s="133">
        <f>'05.1 - SO 306.1 - Čerpací...'!J38</f>
        <v>0</v>
      </c>
      <c r="AZ60" s="133">
        <f>'05.1 - SO 306.1 - Čerpací...'!F35</f>
        <v>0</v>
      </c>
      <c r="BA60" s="133">
        <f>'05.1 - SO 306.1 - Čerpací...'!F36</f>
        <v>0</v>
      </c>
      <c r="BB60" s="133">
        <f>'05.1 - SO 306.1 - Čerpací...'!F37</f>
        <v>0</v>
      </c>
      <c r="BC60" s="133">
        <f>'05.1 - SO 306.1 - Čerpací...'!F38</f>
        <v>0</v>
      </c>
      <c r="BD60" s="135">
        <f>'05.1 - SO 306.1 - Čerpací...'!F39</f>
        <v>0</v>
      </c>
      <c r="BE60" s="4"/>
      <c r="BT60" s="136" t="s">
        <v>87</v>
      </c>
      <c r="BV60" s="136" t="s">
        <v>79</v>
      </c>
      <c r="BW60" s="136" t="s">
        <v>103</v>
      </c>
      <c r="BX60" s="136" t="s">
        <v>99</v>
      </c>
      <c r="CL60" s="136" t="s">
        <v>19</v>
      </c>
    </row>
    <row r="61" spans="1:90" s="4" customFormat="1" ht="23.25" customHeight="1">
      <c r="A61" s="114" t="s">
        <v>81</v>
      </c>
      <c r="B61" s="66"/>
      <c r="C61" s="128"/>
      <c r="D61" s="128"/>
      <c r="E61" s="129" t="s">
        <v>104</v>
      </c>
      <c r="F61" s="129"/>
      <c r="G61" s="129"/>
      <c r="H61" s="129"/>
      <c r="I61" s="129"/>
      <c r="J61" s="128"/>
      <c r="K61" s="129" t="s">
        <v>105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'05.2 - SO 306.2 - Čerpací...'!J32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102</v>
      </c>
      <c r="AR61" s="68"/>
      <c r="AS61" s="132">
        <v>0</v>
      </c>
      <c r="AT61" s="133">
        <f>ROUND(SUM(AV61:AW61),2)</f>
        <v>0</v>
      </c>
      <c r="AU61" s="134">
        <f>'05.2 - SO 306.2 - Čerpací...'!P92</f>
        <v>0</v>
      </c>
      <c r="AV61" s="133">
        <f>'05.2 - SO 306.2 - Čerpací...'!J35</f>
        <v>0</v>
      </c>
      <c r="AW61" s="133">
        <f>'05.2 - SO 306.2 - Čerpací...'!J36</f>
        <v>0</v>
      </c>
      <c r="AX61" s="133">
        <f>'05.2 - SO 306.2 - Čerpací...'!J37</f>
        <v>0</v>
      </c>
      <c r="AY61" s="133">
        <f>'05.2 - SO 306.2 - Čerpací...'!J38</f>
        <v>0</v>
      </c>
      <c r="AZ61" s="133">
        <f>'05.2 - SO 306.2 - Čerpací...'!F35</f>
        <v>0</v>
      </c>
      <c r="BA61" s="133">
        <f>'05.2 - SO 306.2 - Čerpací...'!F36</f>
        <v>0</v>
      </c>
      <c r="BB61" s="133">
        <f>'05.2 - SO 306.2 - Čerpací...'!F37</f>
        <v>0</v>
      </c>
      <c r="BC61" s="133">
        <f>'05.2 - SO 306.2 - Čerpací...'!F38</f>
        <v>0</v>
      </c>
      <c r="BD61" s="135">
        <f>'05.2 - SO 306.2 - Čerpací...'!F39</f>
        <v>0</v>
      </c>
      <c r="BE61" s="4"/>
      <c r="BT61" s="136" t="s">
        <v>87</v>
      </c>
      <c r="BV61" s="136" t="s">
        <v>79</v>
      </c>
      <c r="BW61" s="136" t="s">
        <v>106</v>
      </c>
      <c r="BX61" s="136" t="s">
        <v>99</v>
      </c>
      <c r="CL61" s="136" t="s">
        <v>19</v>
      </c>
    </row>
    <row r="62" spans="1:90" s="4" customFormat="1" ht="23.25" customHeight="1">
      <c r="A62" s="114" t="s">
        <v>81</v>
      </c>
      <c r="B62" s="66"/>
      <c r="C62" s="128"/>
      <c r="D62" s="128"/>
      <c r="E62" s="129" t="s">
        <v>107</v>
      </c>
      <c r="F62" s="129"/>
      <c r="G62" s="129"/>
      <c r="H62" s="129"/>
      <c r="I62" s="129"/>
      <c r="J62" s="128"/>
      <c r="K62" s="129" t="s">
        <v>108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'05.3 - SO 306.4 - Čerpací...'!J32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102</v>
      </c>
      <c r="AR62" s="68"/>
      <c r="AS62" s="132">
        <v>0</v>
      </c>
      <c r="AT62" s="133">
        <f>ROUND(SUM(AV62:AW62),2)</f>
        <v>0</v>
      </c>
      <c r="AU62" s="134">
        <f>'05.3 - SO 306.4 - Čerpací...'!P95</f>
        <v>0</v>
      </c>
      <c r="AV62" s="133">
        <f>'05.3 - SO 306.4 - Čerpací...'!J35</f>
        <v>0</v>
      </c>
      <c r="AW62" s="133">
        <f>'05.3 - SO 306.4 - Čerpací...'!J36</f>
        <v>0</v>
      </c>
      <c r="AX62" s="133">
        <f>'05.3 - SO 306.4 - Čerpací...'!J37</f>
        <v>0</v>
      </c>
      <c r="AY62" s="133">
        <f>'05.3 - SO 306.4 - Čerpací...'!J38</f>
        <v>0</v>
      </c>
      <c r="AZ62" s="133">
        <f>'05.3 - SO 306.4 - Čerpací...'!F35</f>
        <v>0</v>
      </c>
      <c r="BA62" s="133">
        <f>'05.3 - SO 306.4 - Čerpací...'!F36</f>
        <v>0</v>
      </c>
      <c r="BB62" s="133">
        <f>'05.3 - SO 306.4 - Čerpací...'!F37</f>
        <v>0</v>
      </c>
      <c r="BC62" s="133">
        <f>'05.3 - SO 306.4 - Čerpací...'!F38</f>
        <v>0</v>
      </c>
      <c r="BD62" s="135">
        <f>'05.3 - SO 306.4 - Čerpací...'!F39</f>
        <v>0</v>
      </c>
      <c r="BE62" s="4"/>
      <c r="BT62" s="136" t="s">
        <v>87</v>
      </c>
      <c r="BV62" s="136" t="s">
        <v>79</v>
      </c>
      <c r="BW62" s="136" t="s">
        <v>109</v>
      </c>
      <c r="BX62" s="136" t="s">
        <v>99</v>
      </c>
      <c r="CL62" s="136" t="s">
        <v>19</v>
      </c>
    </row>
    <row r="63" spans="1:90" s="4" customFormat="1" ht="23.25" customHeight="1">
      <c r="A63" s="114" t="s">
        <v>81</v>
      </c>
      <c r="B63" s="66"/>
      <c r="C63" s="128"/>
      <c r="D63" s="128"/>
      <c r="E63" s="129" t="s">
        <v>110</v>
      </c>
      <c r="F63" s="129"/>
      <c r="G63" s="129"/>
      <c r="H63" s="129"/>
      <c r="I63" s="129"/>
      <c r="J63" s="128"/>
      <c r="K63" s="129" t="s">
        <v>111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'05.4 - SO 306.5 - Čerpací...'!J32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102</v>
      </c>
      <c r="AR63" s="68"/>
      <c r="AS63" s="132">
        <v>0</v>
      </c>
      <c r="AT63" s="133">
        <f>ROUND(SUM(AV63:AW63),2)</f>
        <v>0</v>
      </c>
      <c r="AU63" s="134">
        <f>'05.4 - SO 306.5 - Čerpací...'!P91</f>
        <v>0</v>
      </c>
      <c r="AV63" s="133">
        <f>'05.4 - SO 306.5 - Čerpací...'!J35</f>
        <v>0</v>
      </c>
      <c r="AW63" s="133">
        <f>'05.4 - SO 306.5 - Čerpací...'!J36</f>
        <v>0</v>
      </c>
      <c r="AX63" s="133">
        <f>'05.4 - SO 306.5 - Čerpací...'!J37</f>
        <v>0</v>
      </c>
      <c r="AY63" s="133">
        <f>'05.4 - SO 306.5 - Čerpací...'!J38</f>
        <v>0</v>
      </c>
      <c r="AZ63" s="133">
        <f>'05.4 - SO 306.5 - Čerpací...'!F35</f>
        <v>0</v>
      </c>
      <c r="BA63" s="133">
        <f>'05.4 - SO 306.5 - Čerpací...'!F36</f>
        <v>0</v>
      </c>
      <c r="BB63" s="133">
        <f>'05.4 - SO 306.5 - Čerpací...'!F37</f>
        <v>0</v>
      </c>
      <c r="BC63" s="133">
        <f>'05.4 - SO 306.5 - Čerpací...'!F38</f>
        <v>0</v>
      </c>
      <c r="BD63" s="135">
        <f>'05.4 - SO 306.5 - Čerpací...'!F39</f>
        <v>0</v>
      </c>
      <c r="BE63" s="4"/>
      <c r="BT63" s="136" t="s">
        <v>87</v>
      </c>
      <c r="BV63" s="136" t="s">
        <v>79</v>
      </c>
      <c r="BW63" s="136" t="s">
        <v>112</v>
      </c>
      <c r="BX63" s="136" t="s">
        <v>99</v>
      </c>
      <c r="CL63" s="136" t="s">
        <v>19</v>
      </c>
    </row>
    <row r="64" spans="1:91" s="7" customFormat="1" ht="24.75" customHeight="1">
      <c r="A64" s="114" t="s">
        <v>81</v>
      </c>
      <c r="B64" s="115"/>
      <c r="C64" s="116"/>
      <c r="D64" s="117" t="s">
        <v>113</v>
      </c>
      <c r="E64" s="117"/>
      <c r="F64" s="117"/>
      <c r="G64" s="117"/>
      <c r="H64" s="117"/>
      <c r="I64" s="118"/>
      <c r="J64" s="117" t="s">
        <v>114</v>
      </c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9">
        <f>'06 - SO 307 - Splašková k...'!J30</f>
        <v>0</v>
      </c>
      <c r="AH64" s="118"/>
      <c r="AI64" s="118"/>
      <c r="AJ64" s="118"/>
      <c r="AK64" s="118"/>
      <c r="AL64" s="118"/>
      <c r="AM64" s="118"/>
      <c r="AN64" s="119">
        <f>SUM(AG64,AT64)</f>
        <v>0</v>
      </c>
      <c r="AO64" s="118"/>
      <c r="AP64" s="118"/>
      <c r="AQ64" s="120" t="s">
        <v>84</v>
      </c>
      <c r="AR64" s="121"/>
      <c r="AS64" s="122">
        <v>0</v>
      </c>
      <c r="AT64" s="123">
        <f>ROUND(SUM(AV64:AW64),2)</f>
        <v>0</v>
      </c>
      <c r="AU64" s="124">
        <f>'06 - SO 307 - Splašková k...'!P87</f>
        <v>0</v>
      </c>
      <c r="AV64" s="123">
        <f>'06 - SO 307 - Splašková k...'!J33</f>
        <v>0</v>
      </c>
      <c r="AW64" s="123">
        <f>'06 - SO 307 - Splašková k...'!J34</f>
        <v>0</v>
      </c>
      <c r="AX64" s="123">
        <f>'06 - SO 307 - Splašková k...'!J35</f>
        <v>0</v>
      </c>
      <c r="AY64" s="123">
        <f>'06 - SO 307 - Splašková k...'!J36</f>
        <v>0</v>
      </c>
      <c r="AZ64" s="123">
        <f>'06 - SO 307 - Splašková k...'!F33</f>
        <v>0</v>
      </c>
      <c r="BA64" s="123">
        <f>'06 - SO 307 - Splašková k...'!F34</f>
        <v>0</v>
      </c>
      <c r="BB64" s="123">
        <f>'06 - SO 307 - Splašková k...'!F35</f>
        <v>0</v>
      </c>
      <c r="BC64" s="123">
        <f>'06 - SO 307 - Splašková k...'!F36</f>
        <v>0</v>
      </c>
      <c r="BD64" s="125">
        <f>'06 - SO 307 - Splašková k...'!F37</f>
        <v>0</v>
      </c>
      <c r="BE64" s="7"/>
      <c r="BT64" s="126" t="s">
        <v>85</v>
      </c>
      <c r="BV64" s="126" t="s">
        <v>79</v>
      </c>
      <c r="BW64" s="126" t="s">
        <v>115</v>
      </c>
      <c r="BX64" s="126" t="s">
        <v>5</v>
      </c>
      <c r="CL64" s="126" t="s">
        <v>19</v>
      </c>
      <c r="CM64" s="126" t="s">
        <v>87</v>
      </c>
    </row>
    <row r="65" spans="1:91" s="7" customFormat="1" ht="16.5" customHeight="1">
      <c r="A65" s="114" t="s">
        <v>81</v>
      </c>
      <c r="B65" s="115"/>
      <c r="C65" s="116"/>
      <c r="D65" s="117" t="s">
        <v>116</v>
      </c>
      <c r="E65" s="117"/>
      <c r="F65" s="117"/>
      <c r="G65" s="117"/>
      <c r="H65" s="117"/>
      <c r="I65" s="118"/>
      <c r="J65" s="117" t="s">
        <v>117</v>
      </c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9">
        <f>'07 - Oprava povrchů'!J30</f>
        <v>0</v>
      </c>
      <c r="AH65" s="118"/>
      <c r="AI65" s="118"/>
      <c r="AJ65" s="118"/>
      <c r="AK65" s="118"/>
      <c r="AL65" s="118"/>
      <c r="AM65" s="118"/>
      <c r="AN65" s="119">
        <f>SUM(AG65,AT65)</f>
        <v>0</v>
      </c>
      <c r="AO65" s="118"/>
      <c r="AP65" s="118"/>
      <c r="AQ65" s="120" t="s">
        <v>84</v>
      </c>
      <c r="AR65" s="121"/>
      <c r="AS65" s="122">
        <v>0</v>
      </c>
      <c r="AT65" s="123">
        <f>ROUND(SUM(AV65:AW65),2)</f>
        <v>0</v>
      </c>
      <c r="AU65" s="124">
        <f>'07 - Oprava povrchů'!P86</f>
        <v>0</v>
      </c>
      <c r="AV65" s="123">
        <f>'07 - Oprava povrchů'!J33</f>
        <v>0</v>
      </c>
      <c r="AW65" s="123">
        <f>'07 - Oprava povrchů'!J34</f>
        <v>0</v>
      </c>
      <c r="AX65" s="123">
        <f>'07 - Oprava povrchů'!J35</f>
        <v>0</v>
      </c>
      <c r="AY65" s="123">
        <f>'07 - Oprava povrchů'!J36</f>
        <v>0</v>
      </c>
      <c r="AZ65" s="123">
        <f>'07 - Oprava povrchů'!F33</f>
        <v>0</v>
      </c>
      <c r="BA65" s="123">
        <f>'07 - Oprava povrchů'!F34</f>
        <v>0</v>
      </c>
      <c r="BB65" s="123">
        <f>'07 - Oprava povrchů'!F35</f>
        <v>0</v>
      </c>
      <c r="BC65" s="123">
        <f>'07 - Oprava povrchů'!F36</f>
        <v>0</v>
      </c>
      <c r="BD65" s="125">
        <f>'07 - Oprava povrchů'!F37</f>
        <v>0</v>
      </c>
      <c r="BE65" s="7"/>
      <c r="BT65" s="126" t="s">
        <v>85</v>
      </c>
      <c r="BV65" s="126" t="s">
        <v>79</v>
      </c>
      <c r="BW65" s="126" t="s">
        <v>118</v>
      </c>
      <c r="BX65" s="126" t="s">
        <v>5</v>
      </c>
      <c r="CL65" s="126" t="s">
        <v>19</v>
      </c>
      <c r="CM65" s="126" t="s">
        <v>87</v>
      </c>
    </row>
    <row r="66" spans="1:91" s="7" customFormat="1" ht="16.5" customHeight="1">
      <c r="A66" s="114" t="s">
        <v>81</v>
      </c>
      <c r="B66" s="115"/>
      <c r="C66" s="116"/>
      <c r="D66" s="117" t="s">
        <v>119</v>
      </c>
      <c r="E66" s="117"/>
      <c r="F66" s="117"/>
      <c r="G66" s="117"/>
      <c r="H66" s="117"/>
      <c r="I66" s="118"/>
      <c r="J66" s="117" t="s">
        <v>120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'08 - VRN - Vedlejší rozpo...'!J30</f>
        <v>0</v>
      </c>
      <c r="AH66" s="118"/>
      <c r="AI66" s="118"/>
      <c r="AJ66" s="118"/>
      <c r="AK66" s="118"/>
      <c r="AL66" s="118"/>
      <c r="AM66" s="118"/>
      <c r="AN66" s="119">
        <f>SUM(AG66,AT66)</f>
        <v>0</v>
      </c>
      <c r="AO66" s="118"/>
      <c r="AP66" s="118"/>
      <c r="AQ66" s="120" t="s">
        <v>84</v>
      </c>
      <c r="AR66" s="121"/>
      <c r="AS66" s="137">
        <v>0</v>
      </c>
      <c r="AT66" s="138">
        <f>ROUND(SUM(AV66:AW66),2)</f>
        <v>0</v>
      </c>
      <c r="AU66" s="139">
        <f>'08 - VRN - Vedlejší rozpo...'!P86</f>
        <v>0</v>
      </c>
      <c r="AV66" s="138">
        <f>'08 - VRN - Vedlejší rozpo...'!J33</f>
        <v>0</v>
      </c>
      <c r="AW66" s="138">
        <f>'08 - VRN - Vedlejší rozpo...'!J34</f>
        <v>0</v>
      </c>
      <c r="AX66" s="138">
        <f>'08 - VRN - Vedlejší rozpo...'!J35</f>
        <v>0</v>
      </c>
      <c r="AY66" s="138">
        <f>'08 - VRN - Vedlejší rozpo...'!J36</f>
        <v>0</v>
      </c>
      <c r="AZ66" s="138">
        <f>'08 - VRN - Vedlejší rozpo...'!F33</f>
        <v>0</v>
      </c>
      <c r="BA66" s="138">
        <f>'08 - VRN - Vedlejší rozpo...'!F34</f>
        <v>0</v>
      </c>
      <c r="BB66" s="138">
        <f>'08 - VRN - Vedlejší rozpo...'!F35</f>
        <v>0</v>
      </c>
      <c r="BC66" s="138">
        <f>'08 - VRN - Vedlejší rozpo...'!F36</f>
        <v>0</v>
      </c>
      <c r="BD66" s="140">
        <f>'08 - VRN - Vedlejší rozpo...'!F37</f>
        <v>0</v>
      </c>
      <c r="BE66" s="7"/>
      <c r="BT66" s="126" t="s">
        <v>85</v>
      </c>
      <c r="BV66" s="126" t="s">
        <v>79</v>
      </c>
      <c r="BW66" s="126" t="s">
        <v>121</v>
      </c>
      <c r="BX66" s="126" t="s">
        <v>5</v>
      </c>
      <c r="CL66" s="126" t="s">
        <v>19</v>
      </c>
      <c r="CM66" s="126" t="s">
        <v>87</v>
      </c>
    </row>
    <row r="67" spans="1:57" s="2" customFormat="1" ht="30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47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</sheetData>
  <sheetProtection password="CC35" sheet="1" objects="1" scenarios="1" formatColumns="0" formatRows="0"/>
  <mergeCells count="86">
    <mergeCell ref="C52:G52"/>
    <mergeCell ref="D64:H64"/>
    <mergeCell ref="D58:H58"/>
    <mergeCell ref="D56:H56"/>
    <mergeCell ref="D59:H59"/>
    <mergeCell ref="D55:H55"/>
    <mergeCell ref="D57:H57"/>
    <mergeCell ref="E61:I61"/>
    <mergeCell ref="E60:I60"/>
    <mergeCell ref="E62:I62"/>
    <mergeCell ref="E63:I63"/>
    <mergeCell ref="I52:AF52"/>
    <mergeCell ref="J55:AF55"/>
    <mergeCell ref="J59:AF59"/>
    <mergeCell ref="J64:AF64"/>
    <mergeCell ref="J56:AF56"/>
    <mergeCell ref="J58:AF58"/>
    <mergeCell ref="J57:AF57"/>
    <mergeCell ref="K62:AF62"/>
    <mergeCell ref="K60:AF60"/>
    <mergeCell ref="K63:AF63"/>
    <mergeCell ref="K61:AF61"/>
    <mergeCell ref="L45:AO45"/>
    <mergeCell ref="D65:H65"/>
    <mergeCell ref="J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8:AM58"/>
    <mergeCell ref="AG52:AM52"/>
    <mergeCell ref="AG57:AM57"/>
    <mergeCell ref="AG61:AM61"/>
    <mergeCell ref="AG60:AM60"/>
    <mergeCell ref="AG62:AM62"/>
    <mergeCell ref="AG55:AM55"/>
    <mergeCell ref="AG59:AM59"/>
    <mergeCell ref="AG63:AM63"/>
    <mergeCell ref="AG56:AM56"/>
    <mergeCell ref="AG64:AM64"/>
    <mergeCell ref="AM49:AP49"/>
    <mergeCell ref="AM47:AN47"/>
    <mergeCell ref="AM50:AP50"/>
    <mergeCell ref="AN62:AP62"/>
    <mergeCell ref="AN63:AP63"/>
    <mergeCell ref="AN61:AP61"/>
    <mergeCell ref="AN60:AP60"/>
    <mergeCell ref="AN59:AP59"/>
    <mergeCell ref="AN55:AP55"/>
    <mergeCell ref="AN56:AP56"/>
    <mergeCell ref="AN64:AP64"/>
    <mergeCell ref="AN58:AP58"/>
    <mergeCell ref="AN52:AP52"/>
    <mergeCell ref="AN57:AP57"/>
    <mergeCell ref="AS49:AT51"/>
    <mergeCell ref="AN65:AP65"/>
    <mergeCell ref="AG65:AM65"/>
    <mergeCell ref="AN66:AP66"/>
    <mergeCell ref="AG66:AM66"/>
    <mergeCell ref="AN54:AP54"/>
  </mergeCells>
  <hyperlinks>
    <hyperlink ref="A55" location="'01 - SO 301 - Splašková k...'!C2" display="/"/>
    <hyperlink ref="A56" location="'02 - SO 301.1 - Splaškové...'!C2" display="/"/>
    <hyperlink ref="A57" location="'03 - SO 303 - Splašková k...'!C2" display="/"/>
    <hyperlink ref="A58" location="'04 - SO 303.1 - Splaškové...'!C2" display="/"/>
    <hyperlink ref="A60" location="'05.1 - SO 306.1 - Čerpací...'!C2" display="/"/>
    <hyperlink ref="A61" location="'05.2 - SO 306.2 - Čerpací...'!C2" display="/"/>
    <hyperlink ref="A62" location="'05.3 - SO 306.4 - Čerpací...'!C2" display="/"/>
    <hyperlink ref="A63" location="'05.4 - SO 306.5 - Čerpací...'!C2" display="/"/>
    <hyperlink ref="A64" location="'06 - SO 307 - Splašková k...'!C2" display="/"/>
    <hyperlink ref="A65" location="'07 - Oprava povrchů'!C2" display="/"/>
    <hyperlink ref="A66" location="'08 - VRN - Vedlejší rozp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2714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75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ROUND(J87,2)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ROUND((SUM(BE87:BE378)),2)</f>
        <v>0</v>
      </c>
      <c r="G33" s="41"/>
      <c r="H33" s="41"/>
      <c r="I33" s="160">
        <v>0.21</v>
      </c>
      <c r="J33" s="159">
        <f>ROUND(((SUM(BE87:BE378))*I33),2)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ROUND((SUM(BF87:BF378)),2)</f>
        <v>0</v>
      </c>
      <c r="G34" s="41"/>
      <c r="H34" s="41"/>
      <c r="I34" s="160">
        <v>0.15</v>
      </c>
      <c r="J34" s="159">
        <f>ROUND(((SUM(BF87:BF378))*I34),2)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ROUND((SUM(BG87:BG378)),2)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ROUND((SUM(BH87:BH378)),2)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ROUND((SUM(BI87:BI378)),2)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06 - SO 307 - Splašková kanalizace - stoka 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J89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J252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J259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J270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J306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136</v>
      </c>
      <c r="E66" s="185"/>
      <c r="F66" s="185"/>
      <c r="G66" s="185"/>
      <c r="H66" s="185"/>
      <c r="I66" s="185"/>
      <c r="J66" s="186">
        <f>J371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137</v>
      </c>
      <c r="E67" s="185"/>
      <c r="F67" s="185"/>
      <c r="G67" s="185"/>
      <c r="H67" s="185"/>
      <c r="I67" s="185"/>
      <c r="J67" s="186">
        <f>J375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ODKANALIZOVÁNÍ UL. LUKÁŠOVSKÁ A KADLICKÁ , LIBEREC</v>
      </c>
      <c r="F77" s="35"/>
      <c r="G77" s="35"/>
      <c r="H77" s="35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123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06 - SO 307 - Splašková kanalizace - stoka T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22</v>
      </c>
      <c r="D81" s="43"/>
      <c r="E81" s="43"/>
      <c r="F81" s="30" t="str">
        <f>F12</f>
        <v>Liberec</v>
      </c>
      <c r="G81" s="43"/>
      <c r="H81" s="43"/>
      <c r="I81" s="35" t="s">
        <v>24</v>
      </c>
      <c r="J81" s="75" t="str">
        <f>IF(J12="","",J12)</f>
        <v>16. 2. 2024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26</v>
      </c>
      <c r="D83" s="43"/>
      <c r="E83" s="43"/>
      <c r="F83" s="30" t="str">
        <f>E15</f>
        <v>Statutární město Liberec</v>
      </c>
      <c r="G83" s="43"/>
      <c r="H83" s="43"/>
      <c r="I83" s="35" t="s">
        <v>34</v>
      </c>
      <c r="J83" s="39" t="str">
        <f>E21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5" t="s">
        <v>32</v>
      </c>
      <c r="D84" s="43"/>
      <c r="E84" s="43"/>
      <c r="F84" s="30" t="str">
        <f>IF(E18="","",E18)</f>
        <v>Vyplň údaj</v>
      </c>
      <c r="G84" s="43"/>
      <c r="H84" s="43"/>
      <c r="I84" s="35" t="s">
        <v>39</v>
      </c>
      <c r="J84" s="39" t="str">
        <f>E24</f>
        <v>SNOWPLAN, spol. s r.o.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8"/>
      <c r="B86" s="189"/>
      <c r="C86" s="190" t="s">
        <v>139</v>
      </c>
      <c r="D86" s="191" t="s">
        <v>61</v>
      </c>
      <c r="E86" s="191" t="s">
        <v>57</v>
      </c>
      <c r="F86" s="191" t="s">
        <v>58</v>
      </c>
      <c r="G86" s="191" t="s">
        <v>140</v>
      </c>
      <c r="H86" s="191" t="s">
        <v>141</v>
      </c>
      <c r="I86" s="191" t="s">
        <v>142</v>
      </c>
      <c r="J86" s="191" t="s">
        <v>128</v>
      </c>
      <c r="K86" s="192" t="s">
        <v>143</v>
      </c>
      <c r="L86" s="193"/>
      <c r="M86" s="95" t="s">
        <v>75</v>
      </c>
      <c r="N86" s="96" t="s">
        <v>46</v>
      </c>
      <c r="O86" s="96" t="s">
        <v>144</v>
      </c>
      <c r="P86" s="96" t="s">
        <v>145</v>
      </c>
      <c r="Q86" s="96" t="s">
        <v>146</v>
      </c>
      <c r="R86" s="96" t="s">
        <v>147</v>
      </c>
      <c r="S86" s="96" t="s">
        <v>148</v>
      </c>
      <c r="T86" s="97" t="s">
        <v>149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1"/>
      <c r="B87" s="42"/>
      <c r="C87" s="102" t="s">
        <v>150</v>
      </c>
      <c r="D87" s="43"/>
      <c r="E87" s="43"/>
      <c r="F87" s="43"/>
      <c r="G87" s="43"/>
      <c r="H87" s="43"/>
      <c r="I87" s="43"/>
      <c r="J87" s="194">
        <f>BK87</f>
        <v>0</v>
      </c>
      <c r="K87" s="43"/>
      <c r="L87" s="47"/>
      <c r="M87" s="98"/>
      <c r="N87" s="195"/>
      <c r="O87" s="99"/>
      <c r="P87" s="196">
        <f>P88</f>
        <v>0</v>
      </c>
      <c r="Q87" s="99"/>
      <c r="R87" s="196">
        <f>R88</f>
        <v>10.75014838</v>
      </c>
      <c r="S87" s="99"/>
      <c r="T87" s="197">
        <f>T88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76</v>
      </c>
      <c r="AU87" s="20" t="s">
        <v>129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76</v>
      </c>
      <c r="E88" s="202" t="s">
        <v>151</v>
      </c>
      <c r="F88" s="202" t="s">
        <v>152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P89+P252+P259+P270+P306+P371+P375</f>
        <v>0</v>
      </c>
      <c r="Q88" s="207"/>
      <c r="R88" s="208">
        <f>R89+R252+R259+R270+R306+R371+R375</f>
        <v>10.75014838</v>
      </c>
      <c r="S88" s="207"/>
      <c r="T88" s="209">
        <f>T89+T252+T259+T270+T306+T371+T375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77</v>
      </c>
      <c r="AY88" s="210" t="s">
        <v>153</v>
      </c>
      <c r="BK88" s="212">
        <f>BK89+BK252+BK259+BK270+BK306+BK371+BK375</f>
        <v>0</v>
      </c>
    </row>
    <row r="89" spans="1:63" s="12" customFormat="1" ht="22.8" customHeight="1">
      <c r="A89" s="12"/>
      <c r="B89" s="199"/>
      <c r="C89" s="200"/>
      <c r="D89" s="201" t="s">
        <v>76</v>
      </c>
      <c r="E89" s="213" t="s">
        <v>85</v>
      </c>
      <c r="F89" s="213" t="s">
        <v>154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SUM(P90:P251)</f>
        <v>0</v>
      </c>
      <c r="Q89" s="207"/>
      <c r="R89" s="208">
        <f>SUM(R90:R251)</f>
        <v>0.2258013</v>
      </c>
      <c r="S89" s="207"/>
      <c r="T89" s="209">
        <f>SUM(T90:T251)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85</v>
      </c>
      <c r="AT89" s="211" t="s">
        <v>76</v>
      </c>
      <c r="AU89" s="211" t="s">
        <v>85</v>
      </c>
      <c r="AY89" s="210" t="s">
        <v>153</v>
      </c>
      <c r="BK89" s="212">
        <f>SUM(BK90:BK251)</f>
        <v>0</v>
      </c>
    </row>
    <row r="90" spans="1:65" s="2" customFormat="1" ht="16.5" customHeight="1">
      <c r="A90" s="41"/>
      <c r="B90" s="42"/>
      <c r="C90" s="215" t="s">
        <v>85</v>
      </c>
      <c r="D90" s="215" t="s">
        <v>155</v>
      </c>
      <c r="E90" s="216" t="s">
        <v>701</v>
      </c>
      <c r="F90" s="217" t="s">
        <v>702</v>
      </c>
      <c r="G90" s="218" t="s">
        <v>185</v>
      </c>
      <c r="H90" s="219">
        <v>84</v>
      </c>
      <c r="I90" s="220"/>
      <c r="J90" s="221">
        <f>ROUND(I90*H90,2)</f>
        <v>0</v>
      </c>
      <c r="K90" s="217" t="s">
        <v>159</v>
      </c>
      <c r="L90" s="47"/>
      <c r="M90" s="222" t="s">
        <v>75</v>
      </c>
      <c r="N90" s="223" t="s">
        <v>47</v>
      </c>
      <c r="O90" s="87"/>
      <c r="P90" s="224">
        <f>O90*H90</f>
        <v>0</v>
      </c>
      <c r="Q90" s="224">
        <v>3E-05</v>
      </c>
      <c r="R90" s="224">
        <f>Q90*H90</f>
        <v>0.00252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160</v>
      </c>
      <c r="AT90" s="226" t="s">
        <v>155</v>
      </c>
      <c r="AU90" s="226" t="s">
        <v>87</v>
      </c>
      <c r="AY90" s="20" t="s">
        <v>153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85</v>
      </c>
      <c r="BK90" s="227">
        <f>ROUND(I90*H90,2)</f>
        <v>0</v>
      </c>
      <c r="BL90" s="20" t="s">
        <v>160</v>
      </c>
      <c r="BM90" s="226" t="s">
        <v>2715</v>
      </c>
    </row>
    <row r="91" spans="1:47" s="2" customFormat="1" ht="12">
      <c r="A91" s="41"/>
      <c r="B91" s="42"/>
      <c r="C91" s="43"/>
      <c r="D91" s="228" t="s">
        <v>162</v>
      </c>
      <c r="E91" s="43"/>
      <c r="F91" s="229" t="s">
        <v>704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162</v>
      </c>
      <c r="AU91" s="20" t="s">
        <v>87</v>
      </c>
    </row>
    <row r="92" spans="1:47" s="2" customFormat="1" ht="12">
      <c r="A92" s="41"/>
      <c r="B92" s="42"/>
      <c r="C92" s="43"/>
      <c r="D92" s="233" t="s">
        <v>164</v>
      </c>
      <c r="E92" s="43"/>
      <c r="F92" s="234" t="s">
        <v>705</v>
      </c>
      <c r="G92" s="43"/>
      <c r="H92" s="43"/>
      <c r="I92" s="230"/>
      <c r="J92" s="43"/>
      <c r="K92" s="43"/>
      <c r="L92" s="47"/>
      <c r="M92" s="231"/>
      <c r="N92" s="232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164</v>
      </c>
      <c r="AU92" s="20" t="s">
        <v>87</v>
      </c>
    </row>
    <row r="93" spans="1:51" s="13" customFormat="1" ht="12">
      <c r="A93" s="13"/>
      <c r="B93" s="235"/>
      <c r="C93" s="236"/>
      <c r="D93" s="228" t="s">
        <v>189</v>
      </c>
      <c r="E93" s="237" t="s">
        <v>75</v>
      </c>
      <c r="F93" s="238" t="s">
        <v>2716</v>
      </c>
      <c r="G93" s="236"/>
      <c r="H93" s="239">
        <v>84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189</v>
      </c>
      <c r="AU93" s="245" t="s">
        <v>87</v>
      </c>
      <c r="AV93" s="13" t="s">
        <v>87</v>
      </c>
      <c r="AW93" s="13" t="s">
        <v>38</v>
      </c>
      <c r="AX93" s="13" t="s">
        <v>85</v>
      </c>
      <c r="AY93" s="245" t="s">
        <v>153</v>
      </c>
    </row>
    <row r="94" spans="1:65" s="2" customFormat="1" ht="16.5" customHeight="1">
      <c r="A94" s="41"/>
      <c r="B94" s="42"/>
      <c r="C94" s="215" t="s">
        <v>87</v>
      </c>
      <c r="D94" s="215" t="s">
        <v>155</v>
      </c>
      <c r="E94" s="216" t="s">
        <v>707</v>
      </c>
      <c r="F94" s="217" t="s">
        <v>708</v>
      </c>
      <c r="G94" s="218" t="s">
        <v>194</v>
      </c>
      <c r="H94" s="219">
        <v>7</v>
      </c>
      <c r="I94" s="220"/>
      <c r="J94" s="221">
        <f>ROUND(I94*H94,2)</f>
        <v>0</v>
      </c>
      <c r="K94" s="217" t="s">
        <v>159</v>
      </c>
      <c r="L94" s="47"/>
      <c r="M94" s="222" t="s">
        <v>75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160</v>
      </c>
      <c r="AT94" s="226" t="s">
        <v>155</v>
      </c>
      <c r="AU94" s="226" t="s">
        <v>87</v>
      </c>
      <c r="AY94" s="20" t="s">
        <v>153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85</v>
      </c>
      <c r="BK94" s="227">
        <f>ROUND(I94*H94,2)</f>
        <v>0</v>
      </c>
      <c r="BL94" s="20" t="s">
        <v>160</v>
      </c>
      <c r="BM94" s="226" t="s">
        <v>2717</v>
      </c>
    </row>
    <row r="95" spans="1:47" s="2" customFormat="1" ht="12">
      <c r="A95" s="41"/>
      <c r="B95" s="42"/>
      <c r="C95" s="43"/>
      <c r="D95" s="228" t="s">
        <v>162</v>
      </c>
      <c r="E95" s="43"/>
      <c r="F95" s="229" t="s">
        <v>710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162</v>
      </c>
      <c r="AU95" s="20" t="s">
        <v>87</v>
      </c>
    </row>
    <row r="96" spans="1:47" s="2" customFormat="1" ht="12">
      <c r="A96" s="41"/>
      <c r="B96" s="42"/>
      <c r="C96" s="43"/>
      <c r="D96" s="233" t="s">
        <v>164</v>
      </c>
      <c r="E96" s="43"/>
      <c r="F96" s="234" t="s">
        <v>711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164</v>
      </c>
      <c r="AU96" s="20" t="s">
        <v>87</v>
      </c>
    </row>
    <row r="97" spans="1:51" s="13" customFormat="1" ht="12">
      <c r="A97" s="13"/>
      <c r="B97" s="235"/>
      <c r="C97" s="236"/>
      <c r="D97" s="228" t="s">
        <v>189</v>
      </c>
      <c r="E97" s="237" t="s">
        <v>75</v>
      </c>
      <c r="F97" s="238" t="s">
        <v>2718</v>
      </c>
      <c r="G97" s="236"/>
      <c r="H97" s="239">
        <v>7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189</v>
      </c>
      <c r="AU97" s="245" t="s">
        <v>87</v>
      </c>
      <c r="AV97" s="13" t="s">
        <v>87</v>
      </c>
      <c r="AW97" s="13" t="s">
        <v>38</v>
      </c>
      <c r="AX97" s="13" t="s">
        <v>85</v>
      </c>
      <c r="AY97" s="245" t="s">
        <v>153</v>
      </c>
    </row>
    <row r="98" spans="1:65" s="2" customFormat="1" ht="16.5" customHeight="1">
      <c r="A98" s="41"/>
      <c r="B98" s="42"/>
      <c r="C98" s="215" t="s">
        <v>171</v>
      </c>
      <c r="D98" s="215" t="s">
        <v>155</v>
      </c>
      <c r="E98" s="216" t="s">
        <v>219</v>
      </c>
      <c r="F98" s="217" t="s">
        <v>220</v>
      </c>
      <c r="G98" s="218" t="s">
        <v>202</v>
      </c>
      <c r="H98" s="219">
        <v>4</v>
      </c>
      <c r="I98" s="220"/>
      <c r="J98" s="221">
        <f>ROUND(I98*H98,2)</f>
        <v>0</v>
      </c>
      <c r="K98" s="217" t="s">
        <v>159</v>
      </c>
      <c r="L98" s="47"/>
      <c r="M98" s="222" t="s">
        <v>75</v>
      </c>
      <c r="N98" s="223" t="s">
        <v>47</v>
      </c>
      <c r="O98" s="87"/>
      <c r="P98" s="224">
        <f>O98*H98</f>
        <v>0</v>
      </c>
      <c r="Q98" s="224">
        <v>0.0369</v>
      </c>
      <c r="R98" s="224">
        <f>Q98*H98</f>
        <v>0.1476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160</v>
      </c>
      <c r="AT98" s="226" t="s">
        <v>155</v>
      </c>
      <c r="AU98" s="226" t="s">
        <v>87</v>
      </c>
      <c r="AY98" s="20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85</v>
      </c>
      <c r="BK98" s="227">
        <f>ROUND(I98*H98,2)</f>
        <v>0</v>
      </c>
      <c r="BL98" s="20" t="s">
        <v>160</v>
      </c>
      <c r="BM98" s="226" t="s">
        <v>2719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222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162</v>
      </c>
      <c r="AU99" s="20" t="s">
        <v>87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223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164</v>
      </c>
      <c r="AU100" s="20" t="s">
        <v>87</v>
      </c>
    </row>
    <row r="101" spans="1:65" s="2" customFormat="1" ht="21.75" customHeight="1">
      <c r="A101" s="41"/>
      <c r="B101" s="42"/>
      <c r="C101" s="215" t="s">
        <v>160</v>
      </c>
      <c r="D101" s="215" t="s">
        <v>155</v>
      </c>
      <c r="E101" s="216" t="s">
        <v>2720</v>
      </c>
      <c r="F101" s="217" t="s">
        <v>2721</v>
      </c>
      <c r="G101" s="218" t="s">
        <v>227</v>
      </c>
      <c r="H101" s="219">
        <v>20.022</v>
      </c>
      <c r="I101" s="220"/>
      <c r="J101" s="221">
        <f>ROUND(I101*H101,2)</f>
        <v>0</v>
      </c>
      <c r="K101" s="217" t="s">
        <v>159</v>
      </c>
      <c r="L101" s="47"/>
      <c r="M101" s="222" t="s">
        <v>75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160</v>
      </c>
      <c r="AT101" s="226" t="s">
        <v>155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2722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2723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47" s="2" customFormat="1" ht="12">
      <c r="A103" s="41"/>
      <c r="B103" s="42"/>
      <c r="C103" s="43"/>
      <c r="D103" s="233" t="s">
        <v>164</v>
      </c>
      <c r="E103" s="43"/>
      <c r="F103" s="234" t="s">
        <v>2724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164</v>
      </c>
      <c r="AU103" s="20" t="s">
        <v>87</v>
      </c>
    </row>
    <row r="104" spans="1:51" s="13" customFormat="1" ht="12">
      <c r="A104" s="13"/>
      <c r="B104" s="235"/>
      <c r="C104" s="236"/>
      <c r="D104" s="228" t="s">
        <v>189</v>
      </c>
      <c r="E104" s="237" t="s">
        <v>75</v>
      </c>
      <c r="F104" s="238" t="s">
        <v>2725</v>
      </c>
      <c r="G104" s="236"/>
      <c r="H104" s="239">
        <v>1.275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189</v>
      </c>
      <c r="AU104" s="245" t="s">
        <v>87</v>
      </c>
      <c r="AV104" s="13" t="s">
        <v>87</v>
      </c>
      <c r="AW104" s="13" t="s">
        <v>38</v>
      </c>
      <c r="AX104" s="13" t="s">
        <v>77</v>
      </c>
      <c r="AY104" s="245" t="s">
        <v>153</v>
      </c>
    </row>
    <row r="105" spans="1:51" s="14" customFormat="1" ht="12">
      <c r="A105" s="14"/>
      <c r="B105" s="246"/>
      <c r="C105" s="247"/>
      <c r="D105" s="228" t="s">
        <v>189</v>
      </c>
      <c r="E105" s="248" t="s">
        <v>75</v>
      </c>
      <c r="F105" s="249" t="s">
        <v>233</v>
      </c>
      <c r="G105" s="247"/>
      <c r="H105" s="250">
        <v>1.275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189</v>
      </c>
      <c r="AU105" s="256" t="s">
        <v>87</v>
      </c>
      <c r="AV105" s="14" t="s">
        <v>171</v>
      </c>
      <c r="AW105" s="14" t="s">
        <v>38</v>
      </c>
      <c r="AX105" s="14" t="s">
        <v>77</v>
      </c>
      <c r="AY105" s="256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2726</v>
      </c>
      <c r="G106" s="236"/>
      <c r="H106" s="239">
        <v>48.96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2727</v>
      </c>
      <c r="G107" s="236"/>
      <c r="H107" s="239">
        <v>-2.904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3" customFormat="1" ht="12">
      <c r="A108" s="13"/>
      <c r="B108" s="235"/>
      <c r="C108" s="236"/>
      <c r="D108" s="228" t="s">
        <v>189</v>
      </c>
      <c r="E108" s="237" t="s">
        <v>75</v>
      </c>
      <c r="F108" s="238" t="s">
        <v>2728</v>
      </c>
      <c r="G108" s="236"/>
      <c r="H108" s="239">
        <v>-5.352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189</v>
      </c>
      <c r="AU108" s="245" t="s">
        <v>87</v>
      </c>
      <c r="AV108" s="13" t="s">
        <v>87</v>
      </c>
      <c r="AW108" s="13" t="s">
        <v>38</v>
      </c>
      <c r="AX108" s="13" t="s">
        <v>77</v>
      </c>
      <c r="AY108" s="245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2729</v>
      </c>
      <c r="G109" s="236"/>
      <c r="H109" s="239">
        <v>-0.66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77</v>
      </c>
      <c r="AY109" s="245" t="s">
        <v>153</v>
      </c>
    </row>
    <row r="110" spans="1:51" s="14" customFormat="1" ht="12">
      <c r="A110" s="14"/>
      <c r="B110" s="246"/>
      <c r="C110" s="247"/>
      <c r="D110" s="228" t="s">
        <v>189</v>
      </c>
      <c r="E110" s="248" t="s">
        <v>75</v>
      </c>
      <c r="F110" s="249" t="s">
        <v>233</v>
      </c>
      <c r="G110" s="247"/>
      <c r="H110" s="250">
        <v>40.044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189</v>
      </c>
      <c r="AU110" s="256" t="s">
        <v>87</v>
      </c>
      <c r="AV110" s="14" t="s">
        <v>171</v>
      </c>
      <c r="AW110" s="14" t="s">
        <v>38</v>
      </c>
      <c r="AX110" s="14" t="s">
        <v>77</v>
      </c>
      <c r="AY110" s="256" t="s">
        <v>153</v>
      </c>
    </row>
    <row r="111" spans="1:51" s="13" customFormat="1" ht="12">
      <c r="A111" s="13"/>
      <c r="B111" s="235"/>
      <c r="C111" s="236"/>
      <c r="D111" s="228" t="s">
        <v>189</v>
      </c>
      <c r="E111" s="237" t="s">
        <v>75</v>
      </c>
      <c r="F111" s="238" t="s">
        <v>2730</v>
      </c>
      <c r="G111" s="236"/>
      <c r="H111" s="239">
        <v>20.022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189</v>
      </c>
      <c r="AU111" s="245" t="s">
        <v>87</v>
      </c>
      <c r="AV111" s="13" t="s">
        <v>87</v>
      </c>
      <c r="AW111" s="13" t="s">
        <v>38</v>
      </c>
      <c r="AX111" s="13" t="s">
        <v>85</v>
      </c>
      <c r="AY111" s="245" t="s">
        <v>153</v>
      </c>
    </row>
    <row r="112" spans="1:65" s="2" customFormat="1" ht="21.75" customHeight="1">
      <c r="A112" s="41"/>
      <c r="B112" s="42"/>
      <c r="C112" s="215" t="s">
        <v>182</v>
      </c>
      <c r="D112" s="215" t="s">
        <v>155</v>
      </c>
      <c r="E112" s="216" t="s">
        <v>999</v>
      </c>
      <c r="F112" s="217" t="s">
        <v>1000</v>
      </c>
      <c r="G112" s="218" t="s">
        <v>227</v>
      </c>
      <c r="H112" s="219">
        <v>4.109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2731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1002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1003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2732</v>
      </c>
      <c r="G115" s="236"/>
      <c r="H115" s="239">
        <v>1.225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77</v>
      </c>
      <c r="AY115" s="245" t="s">
        <v>153</v>
      </c>
    </row>
    <row r="116" spans="1:51" s="14" customFormat="1" ht="12">
      <c r="A116" s="14"/>
      <c r="B116" s="246"/>
      <c r="C116" s="247"/>
      <c r="D116" s="228" t="s">
        <v>189</v>
      </c>
      <c r="E116" s="248" t="s">
        <v>75</v>
      </c>
      <c r="F116" s="249" t="s">
        <v>233</v>
      </c>
      <c r="G116" s="247"/>
      <c r="H116" s="250">
        <v>1.225</v>
      </c>
      <c r="I116" s="251"/>
      <c r="J116" s="247"/>
      <c r="K116" s="247"/>
      <c r="L116" s="252"/>
      <c r="M116" s="253"/>
      <c r="N116" s="254"/>
      <c r="O116" s="254"/>
      <c r="P116" s="254"/>
      <c r="Q116" s="254"/>
      <c r="R116" s="254"/>
      <c r="S116" s="254"/>
      <c r="T116" s="25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6" t="s">
        <v>189</v>
      </c>
      <c r="AU116" s="256" t="s">
        <v>87</v>
      </c>
      <c r="AV116" s="14" t="s">
        <v>171</v>
      </c>
      <c r="AW116" s="14" t="s">
        <v>38</v>
      </c>
      <c r="AX116" s="14" t="s">
        <v>77</v>
      </c>
      <c r="AY116" s="256" t="s">
        <v>153</v>
      </c>
    </row>
    <row r="117" spans="1:51" s="13" customFormat="1" ht="12">
      <c r="A117" s="13"/>
      <c r="B117" s="235"/>
      <c r="C117" s="236"/>
      <c r="D117" s="228" t="s">
        <v>189</v>
      </c>
      <c r="E117" s="237" t="s">
        <v>75</v>
      </c>
      <c r="F117" s="238" t="s">
        <v>2733</v>
      </c>
      <c r="G117" s="236"/>
      <c r="H117" s="239">
        <v>4.528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189</v>
      </c>
      <c r="AU117" s="245" t="s">
        <v>87</v>
      </c>
      <c r="AV117" s="13" t="s">
        <v>87</v>
      </c>
      <c r="AW117" s="13" t="s">
        <v>38</v>
      </c>
      <c r="AX117" s="13" t="s">
        <v>77</v>
      </c>
      <c r="AY117" s="245" t="s">
        <v>153</v>
      </c>
    </row>
    <row r="118" spans="1:51" s="13" customFormat="1" ht="12">
      <c r="A118" s="13"/>
      <c r="B118" s="235"/>
      <c r="C118" s="236"/>
      <c r="D118" s="228" t="s">
        <v>189</v>
      </c>
      <c r="E118" s="237" t="s">
        <v>75</v>
      </c>
      <c r="F118" s="238" t="s">
        <v>2734</v>
      </c>
      <c r="G118" s="236"/>
      <c r="H118" s="239">
        <v>5.723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189</v>
      </c>
      <c r="AU118" s="245" t="s">
        <v>87</v>
      </c>
      <c r="AV118" s="13" t="s">
        <v>87</v>
      </c>
      <c r="AW118" s="13" t="s">
        <v>38</v>
      </c>
      <c r="AX118" s="13" t="s">
        <v>77</v>
      </c>
      <c r="AY118" s="245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2735</v>
      </c>
      <c r="G119" s="236"/>
      <c r="H119" s="239">
        <v>-2.033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77</v>
      </c>
      <c r="AY119" s="245" t="s">
        <v>153</v>
      </c>
    </row>
    <row r="120" spans="1:51" s="14" customFormat="1" ht="12">
      <c r="A120" s="14"/>
      <c r="B120" s="246"/>
      <c r="C120" s="247"/>
      <c r="D120" s="228" t="s">
        <v>189</v>
      </c>
      <c r="E120" s="248" t="s">
        <v>75</v>
      </c>
      <c r="F120" s="249" t="s">
        <v>233</v>
      </c>
      <c r="G120" s="247"/>
      <c r="H120" s="250">
        <v>8.218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6" t="s">
        <v>189</v>
      </c>
      <c r="AU120" s="256" t="s">
        <v>87</v>
      </c>
      <c r="AV120" s="14" t="s">
        <v>171</v>
      </c>
      <c r="AW120" s="14" t="s">
        <v>38</v>
      </c>
      <c r="AX120" s="14" t="s">
        <v>77</v>
      </c>
      <c r="AY120" s="256" t="s">
        <v>153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2736</v>
      </c>
      <c r="G121" s="236"/>
      <c r="H121" s="239">
        <v>4.109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85</v>
      </c>
      <c r="AY121" s="245" t="s">
        <v>153</v>
      </c>
    </row>
    <row r="122" spans="1:65" s="2" customFormat="1" ht="21.75" customHeight="1">
      <c r="A122" s="41"/>
      <c r="B122" s="42"/>
      <c r="C122" s="215" t="s">
        <v>191</v>
      </c>
      <c r="D122" s="215" t="s">
        <v>155</v>
      </c>
      <c r="E122" s="216" t="s">
        <v>1131</v>
      </c>
      <c r="F122" s="217" t="s">
        <v>1132</v>
      </c>
      <c r="G122" s="218" t="s">
        <v>227</v>
      </c>
      <c r="H122" s="219">
        <v>20.022</v>
      </c>
      <c r="I122" s="220"/>
      <c r="J122" s="221">
        <f>ROUND(I122*H122,2)</f>
        <v>0</v>
      </c>
      <c r="K122" s="217" t="s">
        <v>159</v>
      </c>
      <c r="L122" s="47"/>
      <c r="M122" s="222" t="s">
        <v>75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160</v>
      </c>
      <c r="AT122" s="226" t="s">
        <v>155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2737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1134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1135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164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2725</v>
      </c>
      <c r="G125" s="236"/>
      <c r="H125" s="239">
        <v>1.275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4" customFormat="1" ht="12">
      <c r="A126" s="14"/>
      <c r="B126" s="246"/>
      <c r="C126" s="247"/>
      <c r="D126" s="228" t="s">
        <v>189</v>
      </c>
      <c r="E126" s="248" t="s">
        <v>75</v>
      </c>
      <c r="F126" s="249" t="s">
        <v>233</v>
      </c>
      <c r="G126" s="247"/>
      <c r="H126" s="250">
        <v>1.275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6" t="s">
        <v>189</v>
      </c>
      <c r="AU126" s="256" t="s">
        <v>87</v>
      </c>
      <c r="AV126" s="14" t="s">
        <v>171</v>
      </c>
      <c r="AW126" s="14" t="s">
        <v>38</v>
      </c>
      <c r="AX126" s="14" t="s">
        <v>77</v>
      </c>
      <c r="AY126" s="256" t="s">
        <v>153</v>
      </c>
    </row>
    <row r="127" spans="1:51" s="13" customFormat="1" ht="12">
      <c r="A127" s="13"/>
      <c r="B127" s="235"/>
      <c r="C127" s="236"/>
      <c r="D127" s="228" t="s">
        <v>189</v>
      </c>
      <c r="E127" s="237" t="s">
        <v>75</v>
      </c>
      <c r="F127" s="238" t="s">
        <v>2726</v>
      </c>
      <c r="G127" s="236"/>
      <c r="H127" s="239">
        <v>48.96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189</v>
      </c>
      <c r="AU127" s="245" t="s">
        <v>87</v>
      </c>
      <c r="AV127" s="13" t="s">
        <v>87</v>
      </c>
      <c r="AW127" s="13" t="s">
        <v>38</v>
      </c>
      <c r="AX127" s="13" t="s">
        <v>77</v>
      </c>
      <c r="AY127" s="245" t="s">
        <v>153</v>
      </c>
    </row>
    <row r="128" spans="1:51" s="13" customFormat="1" ht="12">
      <c r="A128" s="13"/>
      <c r="B128" s="235"/>
      <c r="C128" s="236"/>
      <c r="D128" s="228" t="s">
        <v>189</v>
      </c>
      <c r="E128" s="237" t="s">
        <v>75</v>
      </c>
      <c r="F128" s="238" t="s">
        <v>2727</v>
      </c>
      <c r="G128" s="236"/>
      <c r="H128" s="239">
        <v>-2.904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87</v>
      </c>
      <c r="AV128" s="13" t="s">
        <v>87</v>
      </c>
      <c r="AW128" s="13" t="s">
        <v>38</v>
      </c>
      <c r="AX128" s="13" t="s">
        <v>77</v>
      </c>
      <c r="AY128" s="245" t="s">
        <v>153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2728</v>
      </c>
      <c r="G129" s="236"/>
      <c r="H129" s="239">
        <v>-5.352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2729</v>
      </c>
      <c r="G130" s="236"/>
      <c r="H130" s="239">
        <v>-0.66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4" customFormat="1" ht="12">
      <c r="A131" s="14"/>
      <c r="B131" s="246"/>
      <c r="C131" s="247"/>
      <c r="D131" s="228" t="s">
        <v>189</v>
      </c>
      <c r="E131" s="248" t="s">
        <v>75</v>
      </c>
      <c r="F131" s="249" t="s">
        <v>233</v>
      </c>
      <c r="G131" s="247"/>
      <c r="H131" s="250">
        <v>40.044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189</v>
      </c>
      <c r="AU131" s="256" t="s">
        <v>87</v>
      </c>
      <c r="AV131" s="14" t="s">
        <v>171</v>
      </c>
      <c r="AW131" s="14" t="s">
        <v>38</v>
      </c>
      <c r="AX131" s="14" t="s">
        <v>77</v>
      </c>
      <c r="AY131" s="256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2730</v>
      </c>
      <c r="G132" s="236"/>
      <c r="H132" s="239">
        <v>20.022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85</v>
      </c>
      <c r="AY132" s="245" t="s">
        <v>153</v>
      </c>
    </row>
    <row r="133" spans="1:65" s="2" customFormat="1" ht="21.75" customHeight="1">
      <c r="A133" s="41"/>
      <c r="B133" s="42"/>
      <c r="C133" s="215" t="s">
        <v>199</v>
      </c>
      <c r="D133" s="215" t="s">
        <v>155</v>
      </c>
      <c r="E133" s="216" t="s">
        <v>1009</v>
      </c>
      <c r="F133" s="217" t="s">
        <v>1010</v>
      </c>
      <c r="G133" s="218" t="s">
        <v>227</v>
      </c>
      <c r="H133" s="219">
        <v>4.109</v>
      </c>
      <c r="I133" s="220"/>
      <c r="J133" s="221">
        <f>ROUND(I133*H133,2)</f>
        <v>0</v>
      </c>
      <c r="K133" s="217" t="s">
        <v>159</v>
      </c>
      <c r="L133" s="47"/>
      <c r="M133" s="222" t="s">
        <v>75</v>
      </c>
      <c r="N133" s="223" t="s">
        <v>47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160</v>
      </c>
      <c r="AT133" s="226" t="s">
        <v>155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2738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1012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47" s="2" customFormat="1" ht="12">
      <c r="A135" s="41"/>
      <c r="B135" s="42"/>
      <c r="C135" s="43"/>
      <c r="D135" s="233" t="s">
        <v>164</v>
      </c>
      <c r="E135" s="43"/>
      <c r="F135" s="234" t="s">
        <v>1013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164</v>
      </c>
      <c r="AU135" s="20" t="s">
        <v>87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2732</v>
      </c>
      <c r="G136" s="236"/>
      <c r="H136" s="239">
        <v>1.225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4" customFormat="1" ht="12">
      <c r="A137" s="14"/>
      <c r="B137" s="246"/>
      <c r="C137" s="247"/>
      <c r="D137" s="228" t="s">
        <v>189</v>
      </c>
      <c r="E137" s="248" t="s">
        <v>75</v>
      </c>
      <c r="F137" s="249" t="s">
        <v>233</v>
      </c>
      <c r="G137" s="247"/>
      <c r="H137" s="250">
        <v>1.225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189</v>
      </c>
      <c r="AU137" s="256" t="s">
        <v>87</v>
      </c>
      <c r="AV137" s="14" t="s">
        <v>171</v>
      </c>
      <c r="AW137" s="14" t="s">
        <v>38</v>
      </c>
      <c r="AX137" s="14" t="s">
        <v>77</v>
      </c>
      <c r="AY137" s="25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2733</v>
      </c>
      <c r="G138" s="236"/>
      <c r="H138" s="239">
        <v>4.528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77</v>
      </c>
      <c r="AY138" s="245" t="s">
        <v>153</v>
      </c>
    </row>
    <row r="139" spans="1:51" s="13" customFormat="1" ht="12">
      <c r="A139" s="13"/>
      <c r="B139" s="235"/>
      <c r="C139" s="236"/>
      <c r="D139" s="228" t="s">
        <v>189</v>
      </c>
      <c r="E139" s="237" t="s">
        <v>75</v>
      </c>
      <c r="F139" s="238" t="s">
        <v>2734</v>
      </c>
      <c r="G139" s="236"/>
      <c r="H139" s="239">
        <v>5.723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189</v>
      </c>
      <c r="AU139" s="245" t="s">
        <v>87</v>
      </c>
      <c r="AV139" s="13" t="s">
        <v>87</v>
      </c>
      <c r="AW139" s="13" t="s">
        <v>38</v>
      </c>
      <c r="AX139" s="13" t="s">
        <v>77</v>
      </c>
      <c r="AY139" s="245" t="s">
        <v>153</v>
      </c>
    </row>
    <row r="140" spans="1:51" s="13" customFormat="1" ht="12">
      <c r="A140" s="13"/>
      <c r="B140" s="235"/>
      <c r="C140" s="236"/>
      <c r="D140" s="228" t="s">
        <v>189</v>
      </c>
      <c r="E140" s="237" t="s">
        <v>75</v>
      </c>
      <c r="F140" s="238" t="s">
        <v>2735</v>
      </c>
      <c r="G140" s="236"/>
      <c r="H140" s="239">
        <v>-2.033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189</v>
      </c>
      <c r="AU140" s="245" t="s">
        <v>87</v>
      </c>
      <c r="AV140" s="13" t="s">
        <v>87</v>
      </c>
      <c r="AW140" s="13" t="s">
        <v>38</v>
      </c>
      <c r="AX140" s="13" t="s">
        <v>77</v>
      </c>
      <c r="AY140" s="245" t="s">
        <v>153</v>
      </c>
    </row>
    <row r="141" spans="1:51" s="14" customFormat="1" ht="12">
      <c r="A141" s="14"/>
      <c r="B141" s="246"/>
      <c r="C141" s="247"/>
      <c r="D141" s="228" t="s">
        <v>189</v>
      </c>
      <c r="E141" s="248" t="s">
        <v>75</v>
      </c>
      <c r="F141" s="249" t="s">
        <v>233</v>
      </c>
      <c r="G141" s="247"/>
      <c r="H141" s="250">
        <v>8.218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189</v>
      </c>
      <c r="AU141" s="256" t="s">
        <v>87</v>
      </c>
      <c r="AV141" s="14" t="s">
        <v>171</v>
      </c>
      <c r="AW141" s="14" t="s">
        <v>38</v>
      </c>
      <c r="AX141" s="14" t="s">
        <v>77</v>
      </c>
      <c r="AY141" s="256" t="s">
        <v>153</v>
      </c>
    </row>
    <row r="142" spans="1:51" s="13" customFormat="1" ht="12">
      <c r="A142" s="13"/>
      <c r="B142" s="235"/>
      <c r="C142" s="236"/>
      <c r="D142" s="228" t="s">
        <v>189</v>
      </c>
      <c r="E142" s="237" t="s">
        <v>75</v>
      </c>
      <c r="F142" s="238" t="s">
        <v>2736</v>
      </c>
      <c r="G142" s="236"/>
      <c r="H142" s="239">
        <v>4.109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189</v>
      </c>
      <c r="AU142" s="245" t="s">
        <v>87</v>
      </c>
      <c r="AV142" s="13" t="s">
        <v>87</v>
      </c>
      <c r="AW142" s="13" t="s">
        <v>38</v>
      </c>
      <c r="AX142" s="13" t="s">
        <v>85</v>
      </c>
      <c r="AY142" s="245" t="s">
        <v>153</v>
      </c>
    </row>
    <row r="143" spans="1:65" s="2" customFormat="1" ht="16.5" customHeight="1">
      <c r="A143" s="41"/>
      <c r="B143" s="42"/>
      <c r="C143" s="215" t="s">
        <v>206</v>
      </c>
      <c r="D143" s="215" t="s">
        <v>155</v>
      </c>
      <c r="E143" s="216" t="s">
        <v>890</v>
      </c>
      <c r="F143" s="217" t="s">
        <v>891</v>
      </c>
      <c r="G143" s="218" t="s">
        <v>258</v>
      </c>
      <c r="H143" s="219">
        <v>130.485</v>
      </c>
      <c r="I143" s="220"/>
      <c r="J143" s="221">
        <f>ROUND(I143*H143,2)</f>
        <v>0</v>
      </c>
      <c r="K143" s="217" t="s">
        <v>159</v>
      </c>
      <c r="L143" s="47"/>
      <c r="M143" s="222" t="s">
        <v>75</v>
      </c>
      <c r="N143" s="223" t="s">
        <v>47</v>
      </c>
      <c r="O143" s="87"/>
      <c r="P143" s="224">
        <f>O143*H143</f>
        <v>0</v>
      </c>
      <c r="Q143" s="224">
        <v>0.00058</v>
      </c>
      <c r="R143" s="224">
        <f>Q143*H143</f>
        <v>0.0756813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160</v>
      </c>
      <c r="AT143" s="226" t="s">
        <v>155</v>
      </c>
      <c r="AU143" s="226" t="s">
        <v>87</v>
      </c>
      <c r="AY143" s="20" t="s">
        <v>153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85</v>
      </c>
      <c r="BK143" s="227">
        <f>ROUND(I143*H143,2)</f>
        <v>0</v>
      </c>
      <c r="BL143" s="20" t="s">
        <v>160</v>
      </c>
      <c r="BM143" s="226" t="s">
        <v>2739</v>
      </c>
    </row>
    <row r="144" spans="1:47" s="2" customFormat="1" ht="12">
      <c r="A144" s="41"/>
      <c r="B144" s="42"/>
      <c r="C144" s="43"/>
      <c r="D144" s="228" t="s">
        <v>162</v>
      </c>
      <c r="E144" s="43"/>
      <c r="F144" s="229" t="s">
        <v>893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162</v>
      </c>
      <c r="AU144" s="20" t="s">
        <v>87</v>
      </c>
    </row>
    <row r="145" spans="1:47" s="2" customFormat="1" ht="12">
      <c r="A145" s="41"/>
      <c r="B145" s="42"/>
      <c r="C145" s="43"/>
      <c r="D145" s="233" t="s">
        <v>164</v>
      </c>
      <c r="E145" s="43"/>
      <c r="F145" s="234" t="s">
        <v>894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164</v>
      </c>
      <c r="AU145" s="20" t="s">
        <v>87</v>
      </c>
    </row>
    <row r="146" spans="1:51" s="13" customFormat="1" ht="12">
      <c r="A146" s="13"/>
      <c r="B146" s="235"/>
      <c r="C146" s="236"/>
      <c r="D146" s="228" t="s">
        <v>189</v>
      </c>
      <c r="E146" s="237" t="s">
        <v>75</v>
      </c>
      <c r="F146" s="238" t="s">
        <v>2740</v>
      </c>
      <c r="G146" s="236"/>
      <c r="H146" s="239">
        <v>122.4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189</v>
      </c>
      <c r="AU146" s="245" t="s">
        <v>87</v>
      </c>
      <c r="AV146" s="13" t="s">
        <v>87</v>
      </c>
      <c r="AW146" s="13" t="s">
        <v>38</v>
      </c>
      <c r="AX146" s="13" t="s">
        <v>77</v>
      </c>
      <c r="AY146" s="245" t="s">
        <v>153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2741</v>
      </c>
      <c r="G147" s="236"/>
      <c r="H147" s="239">
        <v>8.085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77</v>
      </c>
      <c r="AY147" s="245" t="s">
        <v>153</v>
      </c>
    </row>
    <row r="148" spans="1:51" s="16" customFormat="1" ht="12">
      <c r="A148" s="16"/>
      <c r="B148" s="267"/>
      <c r="C148" s="268"/>
      <c r="D148" s="228" t="s">
        <v>189</v>
      </c>
      <c r="E148" s="269" t="s">
        <v>75</v>
      </c>
      <c r="F148" s="270" t="s">
        <v>349</v>
      </c>
      <c r="G148" s="268"/>
      <c r="H148" s="271">
        <v>130.485</v>
      </c>
      <c r="I148" s="272"/>
      <c r="J148" s="268"/>
      <c r="K148" s="268"/>
      <c r="L148" s="273"/>
      <c r="M148" s="274"/>
      <c r="N148" s="275"/>
      <c r="O148" s="275"/>
      <c r="P148" s="275"/>
      <c r="Q148" s="275"/>
      <c r="R148" s="275"/>
      <c r="S148" s="275"/>
      <c r="T148" s="27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7" t="s">
        <v>189</v>
      </c>
      <c r="AU148" s="277" t="s">
        <v>87</v>
      </c>
      <c r="AV148" s="16" t="s">
        <v>160</v>
      </c>
      <c r="AW148" s="16" t="s">
        <v>38</v>
      </c>
      <c r="AX148" s="16" t="s">
        <v>85</v>
      </c>
      <c r="AY148" s="277" t="s">
        <v>153</v>
      </c>
    </row>
    <row r="149" spans="1:65" s="2" customFormat="1" ht="16.5" customHeight="1">
      <c r="A149" s="41"/>
      <c r="B149" s="42"/>
      <c r="C149" s="215" t="s">
        <v>212</v>
      </c>
      <c r="D149" s="215" t="s">
        <v>155</v>
      </c>
      <c r="E149" s="216" t="s">
        <v>897</v>
      </c>
      <c r="F149" s="217" t="s">
        <v>898</v>
      </c>
      <c r="G149" s="218" t="s">
        <v>258</v>
      </c>
      <c r="H149" s="219">
        <v>130.485</v>
      </c>
      <c r="I149" s="220"/>
      <c r="J149" s="221">
        <f>ROUND(I149*H149,2)</f>
        <v>0</v>
      </c>
      <c r="K149" s="217" t="s">
        <v>159</v>
      </c>
      <c r="L149" s="47"/>
      <c r="M149" s="222" t="s">
        <v>75</v>
      </c>
      <c r="N149" s="223" t="s">
        <v>47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160</v>
      </c>
      <c r="AT149" s="226" t="s">
        <v>155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2742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900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47" s="2" customFormat="1" ht="12">
      <c r="A151" s="41"/>
      <c r="B151" s="42"/>
      <c r="C151" s="43"/>
      <c r="D151" s="233" t="s">
        <v>164</v>
      </c>
      <c r="E151" s="43"/>
      <c r="F151" s="234" t="s">
        <v>901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164</v>
      </c>
      <c r="AU151" s="20" t="s">
        <v>87</v>
      </c>
    </row>
    <row r="152" spans="1:65" s="2" customFormat="1" ht="21.75" customHeight="1">
      <c r="A152" s="41"/>
      <c r="B152" s="42"/>
      <c r="C152" s="215" t="s">
        <v>218</v>
      </c>
      <c r="D152" s="215" t="s">
        <v>155</v>
      </c>
      <c r="E152" s="216" t="s">
        <v>341</v>
      </c>
      <c r="F152" s="217" t="s">
        <v>342</v>
      </c>
      <c r="G152" s="218" t="s">
        <v>227</v>
      </c>
      <c r="H152" s="219">
        <v>27.324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2743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344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345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5" customFormat="1" ht="12">
      <c r="A155" s="15"/>
      <c r="B155" s="257"/>
      <c r="C155" s="258"/>
      <c r="D155" s="228" t="s">
        <v>189</v>
      </c>
      <c r="E155" s="259" t="s">
        <v>75</v>
      </c>
      <c r="F155" s="260" t="s">
        <v>346</v>
      </c>
      <c r="G155" s="258"/>
      <c r="H155" s="259" t="s">
        <v>75</v>
      </c>
      <c r="I155" s="261"/>
      <c r="J155" s="258"/>
      <c r="K155" s="258"/>
      <c r="L155" s="262"/>
      <c r="M155" s="263"/>
      <c r="N155" s="264"/>
      <c r="O155" s="264"/>
      <c r="P155" s="264"/>
      <c r="Q155" s="264"/>
      <c r="R155" s="264"/>
      <c r="S155" s="264"/>
      <c r="T155" s="26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6" t="s">
        <v>189</v>
      </c>
      <c r="AU155" s="266" t="s">
        <v>87</v>
      </c>
      <c r="AV155" s="15" t="s">
        <v>85</v>
      </c>
      <c r="AW155" s="15" t="s">
        <v>38</v>
      </c>
      <c r="AX155" s="15" t="s">
        <v>77</v>
      </c>
      <c r="AY155" s="266" t="s">
        <v>153</v>
      </c>
    </row>
    <row r="156" spans="1:51" s="13" customFormat="1" ht="12">
      <c r="A156" s="13"/>
      <c r="B156" s="235"/>
      <c r="C156" s="236"/>
      <c r="D156" s="228" t="s">
        <v>189</v>
      </c>
      <c r="E156" s="237" t="s">
        <v>75</v>
      </c>
      <c r="F156" s="238" t="s">
        <v>2744</v>
      </c>
      <c r="G156" s="236"/>
      <c r="H156" s="239">
        <v>13.662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189</v>
      </c>
      <c r="AU156" s="245" t="s">
        <v>87</v>
      </c>
      <c r="AV156" s="13" t="s">
        <v>87</v>
      </c>
      <c r="AW156" s="13" t="s">
        <v>38</v>
      </c>
      <c r="AX156" s="13" t="s">
        <v>77</v>
      </c>
      <c r="AY156" s="245" t="s">
        <v>153</v>
      </c>
    </row>
    <row r="157" spans="1:51" s="15" customFormat="1" ht="12">
      <c r="A157" s="15"/>
      <c r="B157" s="257"/>
      <c r="C157" s="258"/>
      <c r="D157" s="228" t="s">
        <v>189</v>
      </c>
      <c r="E157" s="259" t="s">
        <v>75</v>
      </c>
      <c r="F157" s="260" t="s">
        <v>348</v>
      </c>
      <c r="G157" s="258"/>
      <c r="H157" s="259" t="s">
        <v>75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189</v>
      </c>
      <c r="AU157" s="266" t="s">
        <v>87</v>
      </c>
      <c r="AV157" s="15" t="s">
        <v>85</v>
      </c>
      <c r="AW157" s="15" t="s">
        <v>38</v>
      </c>
      <c r="AX157" s="15" t="s">
        <v>77</v>
      </c>
      <c r="AY157" s="266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2744</v>
      </c>
      <c r="G158" s="236"/>
      <c r="H158" s="239">
        <v>13.662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6" customFormat="1" ht="12">
      <c r="A159" s="16"/>
      <c r="B159" s="267"/>
      <c r="C159" s="268"/>
      <c r="D159" s="228" t="s">
        <v>189</v>
      </c>
      <c r="E159" s="269" t="s">
        <v>75</v>
      </c>
      <c r="F159" s="270" t="s">
        <v>349</v>
      </c>
      <c r="G159" s="268"/>
      <c r="H159" s="271">
        <v>27.324</v>
      </c>
      <c r="I159" s="272"/>
      <c r="J159" s="268"/>
      <c r="K159" s="268"/>
      <c r="L159" s="273"/>
      <c r="M159" s="274"/>
      <c r="N159" s="275"/>
      <c r="O159" s="275"/>
      <c r="P159" s="275"/>
      <c r="Q159" s="275"/>
      <c r="R159" s="275"/>
      <c r="S159" s="275"/>
      <c r="T159" s="27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7" t="s">
        <v>189</v>
      </c>
      <c r="AU159" s="277" t="s">
        <v>87</v>
      </c>
      <c r="AV159" s="16" t="s">
        <v>160</v>
      </c>
      <c r="AW159" s="16" t="s">
        <v>38</v>
      </c>
      <c r="AX159" s="16" t="s">
        <v>85</v>
      </c>
      <c r="AY159" s="277" t="s">
        <v>153</v>
      </c>
    </row>
    <row r="160" spans="1:65" s="2" customFormat="1" ht="21.75" customHeight="1">
      <c r="A160" s="41"/>
      <c r="B160" s="42"/>
      <c r="C160" s="215" t="s">
        <v>224</v>
      </c>
      <c r="D160" s="215" t="s">
        <v>155</v>
      </c>
      <c r="E160" s="216" t="s">
        <v>351</v>
      </c>
      <c r="F160" s="217" t="s">
        <v>352</v>
      </c>
      <c r="G160" s="218" t="s">
        <v>227</v>
      </c>
      <c r="H160" s="219">
        <v>24.131</v>
      </c>
      <c r="I160" s="220"/>
      <c r="J160" s="221">
        <f>ROUND(I160*H160,2)</f>
        <v>0</v>
      </c>
      <c r="K160" s="217" t="s">
        <v>159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2745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354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47" s="2" customFormat="1" ht="12">
      <c r="A162" s="41"/>
      <c r="B162" s="42"/>
      <c r="C162" s="43"/>
      <c r="D162" s="233" t="s">
        <v>164</v>
      </c>
      <c r="E162" s="43"/>
      <c r="F162" s="234" t="s">
        <v>355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164</v>
      </c>
      <c r="AU162" s="20" t="s">
        <v>87</v>
      </c>
    </row>
    <row r="163" spans="1:51" s="15" customFormat="1" ht="12">
      <c r="A163" s="15"/>
      <c r="B163" s="257"/>
      <c r="C163" s="258"/>
      <c r="D163" s="228" t="s">
        <v>189</v>
      </c>
      <c r="E163" s="259" t="s">
        <v>75</v>
      </c>
      <c r="F163" s="260" t="s">
        <v>356</v>
      </c>
      <c r="G163" s="258"/>
      <c r="H163" s="259" t="s">
        <v>75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189</v>
      </c>
      <c r="AU163" s="266" t="s">
        <v>87</v>
      </c>
      <c r="AV163" s="15" t="s">
        <v>85</v>
      </c>
      <c r="AW163" s="15" t="s">
        <v>38</v>
      </c>
      <c r="AX163" s="15" t="s">
        <v>77</v>
      </c>
      <c r="AY163" s="266" t="s">
        <v>153</v>
      </c>
    </row>
    <row r="164" spans="1:51" s="15" customFormat="1" ht="12">
      <c r="A164" s="15"/>
      <c r="B164" s="257"/>
      <c r="C164" s="258"/>
      <c r="D164" s="228" t="s">
        <v>189</v>
      </c>
      <c r="E164" s="259" t="s">
        <v>75</v>
      </c>
      <c r="F164" s="260" t="s">
        <v>2746</v>
      </c>
      <c r="G164" s="258"/>
      <c r="H164" s="259" t="s">
        <v>75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189</v>
      </c>
      <c r="AU164" s="266" t="s">
        <v>87</v>
      </c>
      <c r="AV164" s="15" t="s">
        <v>85</v>
      </c>
      <c r="AW164" s="15" t="s">
        <v>38</v>
      </c>
      <c r="AX164" s="15" t="s">
        <v>77</v>
      </c>
      <c r="AY164" s="266" t="s">
        <v>153</v>
      </c>
    </row>
    <row r="165" spans="1:51" s="13" customFormat="1" ht="12">
      <c r="A165" s="13"/>
      <c r="B165" s="235"/>
      <c r="C165" s="236"/>
      <c r="D165" s="228" t="s">
        <v>189</v>
      </c>
      <c r="E165" s="237" t="s">
        <v>75</v>
      </c>
      <c r="F165" s="238" t="s">
        <v>2726</v>
      </c>
      <c r="G165" s="236"/>
      <c r="H165" s="239">
        <v>48.96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189</v>
      </c>
      <c r="AU165" s="245" t="s">
        <v>87</v>
      </c>
      <c r="AV165" s="13" t="s">
        <v>87</v>
      </c>
      <c r="AW165" s="13" t="s">
        <v>38</v>
      </c>
      <c r="AX165" s="13" t="s">
        <v>77</v>
      </c>
      <c r="AY165" s="245" t="s">
        <v>153</v>
      </c>
    </row>
    <row r="166" spans="1:51" s="13" customFormat="1" ht="12">
      <c r="A166" s="13"/>
      <c r="B166" s="235"/>
      <c r="C166" s="236"/>
      <c r="D166" s="228" t="s">
        <v>189</v>
      </c>
      <c r="E166" s="237" t="s">
        <v>75</v>
      </c>
      <c r="F166" s="238" t="s">
        <v>2727</v>
      </c>
      <c r="G166" s="236"/>
      <c r="H166" s="239">
        <v>-2.904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87</v>
      </c>
      <c r="AV166" s="13" t="s">
        <v>87</v>
      </c>
      <c r="AW166" s="13" t="s">
        <v>38</v>
      </c>
      <c r="AX166" s="13" t="s">
        <v>77</v>
      </c>
      <c r="AY166" s="245" t="s">
        <v>153</v>
      </c>
    </row>
    <row r="167" spans="1:51" s="13" customFormat="1" ht="12">
      <c r="A167" s="13"/>
      <c r="B167" s="235"/>
      <c r="C167" s="236"/>
      <c r="D167" s="228" t="s">
        <v>189</v>
      </c>
      <c r="E167" s="237" t="s">
        <v>75</v>
      </c>
      <c r="F167" s="238" t="s">
        <v>2728</v>
      </c>
      <c r="G167" s="236"/>
      <c r="H167" s="239">
        <v>-5.352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189</v>
      </c>
      <c r="AU167" s="245" t="s">
        <v>87</v>
      </c>
      <c r="AV167" s="13" t="s">
        <v>87</v>
      </c>
      <c r="AW167" s="13" t="s">
        <v>38</v>
      </c>
      <c r="AX167" s="13" t="s">
        <v>77</v>
      </c>
      <c r="AY167" s="245" t="s">
        <v>153</v>
      </c>
    </row>
    <row r="168" spans="1:51" s="13" customFormat="1" ht="12">
      <c r="A168" s="13"/>
      <c r="B168" s="235"/>
      <c r="C168" s="236"/>
      <c r="D168" s="228" t="s">
        <v>189</v>
      </c>
      <c r="E168" s="237" t="s">
        <v>75</v>
      </c>
      <c r="F168" s="238" t="s">
        <v>2729</v>
      </c>
      <c r="G168" s="236"/>
      <c r="H168" s="239">
        <v>-0.66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189</v>
      </c>
      <c r="AU168" s="245" t="s">
        <v>87</v>
      </c>
      <c r="AV168" s="13" t="s">
        <v>87</v>
      </c>
      <c r="AW168" s="13" t="s">
        <v>38</v>
      </c>
      <c r="AX168" s="13" t="s">
        <v>77</v>
      </c>
      <c r="AY168" s="245" t="s">
        <v>153</v>
      </c>
    </row>
    <row r="169" spans="1:51" s="14" customFormat="1" ht="12">
      <c r="A169" s="14"/>
      <c r="B169" s="246"/>
      <c r="C169" s="247"/>
      <c r="D169" s="228" t="s">
        <v>189</v>
      </c>
      <c r="E169" s="248" t="s">
        <v>75</v>
      </c>
      <c r="F169" s="249" t="s">
        <v>233</v>
      </c>
      <c r="G169" s="247"/>
      <c r="H169" s="250">
        <v>40.044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6" t="s">
        <v>189</v>
      </c>
      <c r="AU169" s="256" t="s">
        <v>87</v>
      </c>
      <c r="AV169" s="14" t="s">
        <v>171</v>
      </c>
      <c r="AW169" s="14" t="s">
        <v>38</v>
      </c>
      <c r="AX169" s="14" t="s">
        <v>77</v>
      </c>
      <c r="AY169" s="256" t="s">
        <v>153</v>
      </c>
    </row>
    <row r="170" spans="1:51" s="15" customFormat="1" ht="12">
      <c r="A170" s="15"/>
      <c r="B170" s="257"/>
      <c r="C170" s="258"/>
      <c r="D170" s="228" t="s">
        <v>189</v>
      </c>
      <c r="E170" s="259" t="s">
        <v>75</v>
      </c>
      <c r="F170" s="260" t="s">
        <v>752</v>
      </c>
      <c r="G170" s="258"/>
      <c r="H170" s="259" t="s">
        <v>75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6" t="s">
        <v>189</v>
      </c>
      <c r="AU170" s="266" t="s">
        <v>87</v>
      </c>
      <c r="AV170" s="15" t="s">
        <v>85</v>
      </c>
      <c r="AW170" s="15" t="s">
        <v>38</v>
      </c>
      <c r="AX170" s="15" t="s">
        <v>77</v>
      </c>
      <c r="AY170" s="266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2733</v>
      </c>
      <c r="G171" s="236"/>
      <c r="H171" s="239">
        <v>4.528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3" customFormat="1" ht="12">
      <c r="A172" s="13"/>
      <c r="B172" s="235"/>
      <c r="C172" s="236"/>
      <c r="D172" s="228" t="s">
        <v>189</v>
      </c>
      <c r="E172" s="237" t="s">
        <v>75</v>
      </c>
      <c r="F172" s="238" t="s">
        <v>2734</v>
      </c>
      <c r="G172" s="236"/>
      <c r="H172" s="239">
        <v>5.723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189</v>
      </c>
      <c r="AU172" s="245" t="s">
        <v>87</v>
      </c>
      <c r="AV172" s="13" t="s">
        <v>87</v>
      </c>
      <c r="AW172" s="13" t="s">
        <v>38</v>
      </c>
      <c r="AX172" s="13" t="s">
        <v>77</v>
      </c>
      <c r="AY172" s="245" t="s">
        <v>153</v>
      </c>
    </row>
    <row r="173" spans="1:51" s="13" customFormat="1" ht="12">
      <c r="A173" s="13"/>
      <c r="B173" s="235"/>
      <c r="C173" s="236"/>
      <c r="D173" s="228" t="s">
        <v>189</v>
      </c>
      <c r="E173" s="237" t="s">
        <v>75</v>
      </c>
      <c r="F173" s="238" t="s">
        <v>2735</v>
      </c>
      <c r="G173" s="236"/>
      <c r="H173" s="239">
        <v>-2.033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189</v>
      </c>
      <c r="AU173" s="245" t="s">
        <v>87</v>
      </c>
      <c r="AV173" s="13" t="s">
        <v>87</v>
      </c>
      <c r="AW173" s="13" t="s">
        <v>38</v>
      </c>
      <c r="AX173" s="13" t="s">
        <v>77</v>
      </c>
      <c r="AY173" s="245" t="s">
        <v>153</v>
      </c>
    </row>
    <row r="174" spans="1:51" s="14" customFormat="1" ht="12">
      <c r="A174" s="14"/>
      <c r="B174" s="246"/>
      <c r="C174" s="247"/>
      <c r="D174" s="228" t="s">
        <v>189</v>
      </c>
      <c r="E174" s="248" t="s">
        <v>75</v>
      </c>
      <c r="F174" s="249" t="s">
        <v>233</v>
      </c>
      <c r="G174" s="247"/>
      <c r="H174" s="250">
        <v>8.218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189</v>
      </c>
      <c r="AU174" s="256" t="s">
        <v>87</v>
      </c>
      <c r="AV174" s="14" t="s">
        <v>171</v>
      </c>
      <c r="AW174" s="14" t="s">
        <v>38</v>
      </c>
      <c r="AX174" s="14" t="s">
        <v>77</v>
      </c>
      <c r="AY174" s="256" t="s">
        <v>153</v>
      </c>
    </row>
    <row r="175" spans="1:51" s="16" customFormat="1" ht="12">
      <c r="A175" s="16"/>
      <c r="B175" s="267"/>
      <c r="C175" s="268"/>
      <c r="D175" s="228" t="s">
        <v>189</v>
      </c>
      <c r="E175" s="269" t="s">
        <v>75</v>
      </c>
      <c r="F175" s="270" t="s">
        <v>349</v>
      </c>
      <c r="G175" s="268"/>
      <c r="H175" s="271">
        <v>48.262</v>
      </c>
      <c r="I175" s="272"/>
      <c r="J175" s="268"/>
      <c r="K175" s="268"/>
      <c r="L175" s="273"/>
      <c r="M175" s="274"/>
      <c r="N175" s="275"/>
      <c r="O175" s="275"/>
      <c r="P175" s="275"/>
      <c r="Q175" s="275"/>
      <c r="R175" s="275"/>
      <c r="S175" s="275"/>
      <c r="T175" s="27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T175" s="277" t="s">
        <v>189</v>
      </c>
      <c r="AU175" s="277" t="s">
        <v>87</v>
      </c>
      <c r="AV175" s="16" t="s">
        <v>160</v>
      </c>
      <c r="AW175" s="16" t="s">
        <v>38</v>
      </c>
      <c r="AX175" s="16" t="s">
        <v>77</v>
      </c>
      <c r="AY175" s="277" t="s">
        <v>153</v>
      </c>
    </row>
    <row r="176" spans="1:51" s="13" customFormat="1" ht="12">
      <c r="A176" s="13"/>
      <c r="B176" s="235"/>
      <c r="C176" s="236"/>
      <c r="D176" s="228" t="s">
        <v>189</v>
      </c>
      <c r="E176" s="237" t="s">
        <v>75</v>
      </c>
      <c r="F176" s="238" t="s">
        <v>2747</v>
      </c>
      <c r="G176" s="236"/>
      <c r="H176" s="239">
        <v>20.022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189</v>
      </c>
      <c r="AU176" s="245" t="s">
        <v>87</v>
      </c>
      <c r="AV176" s="13" t="s">
        <v>87</v>
      </c>
      <c r="AW176" s="13" t="s">
        <v>38</v>
      </c>
      <c r="AX176" s="13" t="s">
        <v>77</v>
      </c>
      <c r="AY176" s="245" t="s">
        <v>153</v>
      </c>
    </row>
    <row r="177" spans="1:51" s="13" customFormat="1" ht="12">
      <c r="A177" s="13"/>
      <c r="B177" s="235"/>
      <c r="C177" s="236"/>
      <c r="D177" s="228" t="s">
        <v>189</v>
      </c>
      <c r="E177" s="237" t="s">
        <v>75</v>
      </c>
      <c r="F177" s="238" t="s">
        <v>2748</v>
      </c>
      <c r="G177" s="236"/>
      <c r="H177" s="239">
        <v>4.109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189</v>
      </c>
      <c r="AU177" s="245" t="s">
        <v>87</v>
      </c>
      <c r="AV177" s="13" t="s">
        <v>87</v>
      </c>
      <c r="AW177" s="13" t="s">
        <v>38</v>
      </c>
      <c r="AX177" s="13" t="s">
        <v>77</v>
      </c>
      <c r="AY177" s="245" t="s">
        <v>153</v>
      </c>
    </row>
    <row r="178" spans="1:51" s="14" customFormat="1" ht="12">
      <c r="A178" s="14"/>
      <c r="B178" s="246"/>
      <c r="C178" s="247"/>
      <c r="D178" s="228" t="s">
        <v>189</v>
      </c>
      <c r="E178" s="248" t="s">
        <v>75</v>
      </c>
      <c r="F178" s="249" t="s">
        <v>233</v>
      </c>
      <c r="G178" s="247"/>
      <c r="H178" s="250">
        <v>24.131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189</v>
      </c>
      <c r="AU178" s="256" t="s">
        <v>87</v>
      </c>
      <c r="AV178" s="14" t="s">
        <v>171</v>
      </c>
      <c r="AW178" s="14" t="s">
        <v>38</v>
      </c>
      <c r="AX178" s="14" t="s">
        <v>85</v>
      </c>
      <c r="AY178" s="256" t="s">
        <v>153</v>
      </c>
    </row>
    <row r="179" spans="1:65" s="2" customFormat="1" ht="21.75" customHeight="1">
      <c r="A179" s="41"/>
      <c r="B179" s="42"/>
      <c r="C179" s="215" t="s">
        <v>242</v>
      </c>
      <c r="D179" s="215" t="s">
        <v>155</v>
      </c>
      <c r="E179" s="216" t="s">
        <v>358</v>
      </c>
      <c r="F179" s="217" t="s">
        <v>359</v>
      </c>
      <c r="G179" s="218" t="s">
        <v>227</v>
      </c>
      <c r="H179" s="219">
        <v>10.469</v>
      </c>
      <c r="I179" s="220"/>
      <c r="J179" s="221">
        <f>ROUND(I179*H179,2)</f>
        <v>0</v>
      </c>
      <c r="K179" s="217" t="s">
        <v>159</v>
      </c>
      <c r="L179" s="47"/>
      <c r="M179" s="222" t="s">
        <v>75</v>
      </c>
      <c r="N179" s="223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160</v>
      </c>
      <c r="AT179" s="226" t="s">
        <v>155</v>
      </c>
      <c r="AU179" s="226" t="s">
        <v>87</v>
      </c>
      <c r="AY179" s="20" t="s">
        <v>153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85</v>
      </c>
      <c r="BK179" s="227">
        <f>ROUND(I179*H179,2)</f>
        <v>0</v>
      </c>
      <c r="BL179" s="20" t="s">
        <v>160</v>
      </c>
      <c r="BM179" s="226" t="s">
        <v>2749</v>
      </c>
    </row>
    <row r="180" spans="1:47" s="2" customFormat="1" ht="12">
      <c r="A180" s="41"/>
      <c r="B180" s="42"/>
      <c r="C180" s="43"/>
      <c r="D180" s="228" t="s">
        <v>162</v>
      </c>
      <c r="E180" s="43"/>
      <c r="F180" s="229" t="s">
        <v>361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162</v>
      </c>
      <c r="AU180" s="20" t="s">
        <v>87</v>
      </c>
    </row>
    <row r="181" spans="1:47" s="2" customFormat="1" ht="12">
      <c r="A181" s="41"/>
      <c r="B181" s="42"/>
      <c r="C181" s="43"/>
      <c r="D181" s="233" t="s">
        <v>164</v>
      </c>
      <c r="E181" s="43"/>
      <c r="F181" s="234" t="s">
        <v>362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164</v>
      </c>
      <c r="AU181" s="20" t="s">
        <v>87</v>
      </c>
    </row>
    <row r="182" spans="1:51" s="15" customFormat="1" ht="12">
      <c r="A182" s="15"/>
      <c r="B182" s="257"/>
      <c r="C182" s="258"/>
      <c r="D182" s="228" t="s">
        <v>189</v>
      </c>
      <c r="E182" s="259" t="s">
        <v>75</v>
      </c>
      <c r="F182" s="260" t="s">
        <v>356</v>
      </c>
      <c r="G182" s="258"/>
      <c r="H182" s="259" t="s">
        <v>75</v>
      </c>
      <c r="I182" s="261"/>
      <c r="J182" s="258"/>
      <c r="K182" s="258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189</v>
      </c>
      <c r="AU182" s="266" t="s">
        <v>87</v>
      </c>
      <c r="AV182" s="15" t="s">
        <v>85</v>
      </c>
      <c r="AW182" s="15" t="s">
        <v>38</v>
      </c>
      <c r="AX182" s="15" t="s">
        <v>77</v>
      </c>
      <c r="AY182" s="266" t="s">
        <v>153</v>
      </c>
    </row>
    <row r="183" spans="1:51" s="15" customFormat="1" ht="12">
      <c r="A183" s="15"/>
      <c r="B183" s="257"/>
      <c r="C183" s="258"/>
      <c r="D183" s="228" t="s">
        <v>189</v>
      </c>
      <c r="E183" s="259" t="s">
        <v>75</v>
      </c>
      <c r="F183" s="260" t="s">
        <v>2746</v>
      </c>
      <c r="G183" s="258"/>
      <c r="H183" s="259" t="s">
        <v>75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189</v>
      </c>
      <c r="AU183" s="266" t="s">
        <v>87</v>
      </c>
      <c r="AV183" s="15" t="s">
        <v>85</v>
      </c>
      <c r="AW183" s="15" t="s">
        <v>38</v>
      </c>
      <c r="AX183" s="15" t="s">
        <v>77</v>
      </c>
      <c r="AY183" s="266" t="s">
        <v>153</v>
      </c>
    </row>
    <row r="184" spans="1:51" s="13" customFormat="1" ht="12">
      <c r="A184" s="13"/>
      <c r="B184" s="235"/>
      <c r="C184" s="236"/>
      <c r="D184" s="228" t="s">
        <v>189</v>
      </c>
      <c r="E184" s="237" t="s">
        <v>75</v>
      </c>
      <c r="F184" s="238" t="s">
        <v>2726</v>
      </c>
      <c r="G184" s="236"/>
      <c r="H184" s="239">
        <v>48.96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87</v>
      </c>
      <c r="AV184" s="13" t="s">
        <v>87</v>
      </c>
      <c r="AW184" s="13" t="s">
        <v>38</v>
      </c>
      <c r="AX184" s="13" t="s">
        <v>77</v>
      </c>
      <c r="AY184" s="245" t="s">
        <v>153</v>
      </c>
    </row>
    <row r="185" spans="1:51" s="13" customFormat="1" ht="12">
      <c r="A185" s="13"/>
      <c r="B185" s="235"/>
      <c r="C185" s="236"/>
      <c r="D185" s="228" t="s">
        <v>189</v>
      </c>
      <c r="E185" s="237" t="s">
        <v>75</v>
      </c>
      <c r="F185" s="238" t="s">
        <v>2727</v>
      </c>
      <c r="G185" s="236"/>
      <c r="H185" s="239">
        <v>-2.904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189</v>
      </c>
      <c r="AU185" s="245" t="s">
        <v>87</v>
      </c>
      <c r="AV185" s="13" t="s">
        <v>87</v>
      </c>
      <c r="AW185" s="13" t="s">
        <v>38</v>
      </c>
      <c r="AX185" s="13" t="s">
        <v>77</v>
      </c>
      <c r="AY185" s="245" t="s">
        <v>153</v>
      </c>
    </row>
    <row r="186" spans="1:51" s="13" customFormat="1" ht="12">
      <c r="A186" s="13"/>
      <c r="B186" s="235"/>
      <c r="C186" s="236"/>
      <c r="D186" s="228" t="s">
        <v>189</v>
      </c>
      <c r="E186" s="237" t="s">
        <v>75</v>
      </c>
      <c r="F186" s="238" t="s">
        <v>2728</v>
      </c>
      <c r="G186" s="236"/>
      <c r="H186" s="239">
        <v>-5.352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189</v>
      </c>
      <c r="AU186" s="245" t="s">
        <v>87</v>
      </c>
      <c r="AV186" s="13" t="s">
        <v>87</v>
      </c>
      <c r="AW186" s="13" t="s">
        <v>38</v>
      </c>
      <c r="AX186" s="13" t="s">
        <v>77</v>
      </c>
      <c r="AY186" s="245" t="s">
        <v>153</v>
      </c>
    </row>
    <row r="187" spans="1:51" s="13" customFormat="1" ht="12">
      <c r="A187" s="13"/>
      <c r="B187" s="235"/>
      <c r="C187" s="236"/>
      <c r="D187" s="228" t="s">
        <v>189</v>
      </c>
      <c r="E187" s="237" t="s">
        <v>75</v>
      </c>
      <c r="F187" s="238" t="s">
        <v>2729</v>
      </c>
      <c r="G187" s="236"/>
      <c r="H187" s="239">
        <v>-0.66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189</v>
      </c>
      <c r="AU187" s="245" t="s">
        <v>87</v>
      </c>
      <c r="AV187" s="13" t="s">
        <v>87</v>
      </c>
      <c r="AW187" s="13" t="s">
        <v>38</v>
      </c>
      <c r="AX187" s="13" t="s">
        <v>77</v>
      </c>
      <c r="AY187" s="245" t="s">
        <v>153</v>
      </c>
    </row>
    <row r="188" spans="1:51" s="14" customFormat="1" ht="12">
      <c r="A188" s="14"/>
      <c r="B188" s="246"/>
      <c r="C188" s="247"/>
      <c r="D188" s="228" t="s">
        <v>189</v>
      </c>
      <c r="E188" s="248" t="s">
        <v>75</v>
      </c>
      <c r="F188" s="249" t="s">
        <v>233</v>
      </c>
      <c r="G188" s="247"/>
      <c r="H188" s="250">
        <v>40.044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189</v>
      </c>
      <c r="AU188" s="256" t="s">
        <v>87</v>
      </c>
      <c r="AV188" s="14" t="s">
        <v>171</v>
      </c>
      <c r="AW188" s="14" t="s">
        <v>38</v>
      </c>
      <c r="AX188" s="14" t="s">
        <v>77</v>
      </c>
      <c r="AY188" s="256" t="s">
        <v>153</v>
      </c>
    </row>
    <row r="189" spans="1:51" s="15" customFormat="1" ht="12">
      <c r="A189" s="15"/>
      <c r="B189" s="257"/>
      <c r="C189" s="258"/>
      <c r="D189" s="228" t="s">
        <v>189</v>
      </c>
      <c r="E189" s="259" t="s">
        <v>75</v>
      </c>
      <c r="F189" s="260" t="s">
        <v>752</v>
      </c>
      <c r="G189" s="258"/>
      <c r="H189" s="259" t="s">
        <v>75</v>
      </c>
      <c r="I189" s="261"/>
      <c r="J189" s="258"/>
      <c r="K189" s="258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189</v>
      </c>
      <c r="AU189" s="266" t="s">
        <v>87</v>
      </c>
      <c r="AV189" s="15" t="s">
        <v>85</v>
      </c>
      <c r="AW189" s="15" t="s">
        <v>38</v>
      </c>
      <c r="AX189" s="15" t="s">
        <v>77</v>
      </c>
      <c r="AY189" s="266" t="s">
        <v>153</v>
      </c>
    </row>
    <row r="190" spans="1:51" s="13" customFormat="1" ht="12">
      <c r="A190" s="13"/>
      <c r="B190" s="235"/>
      <c r="C190" s="236"/>
      <c r="D190" s="228" t="s">
        <v>189</v>
      </c>
      <c r="E190" s="237" t="s">
        <v>75</v>
      </c>
      <c r="F190" s="238" t="s">
        <v>2733</v>
      </c>
      <c r="G190" s="236"/>
      <c r="H190" s="239">
        <v>4.528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189</v>
      </c>
      <c r="AU190" s="245" t="s">
        <v>87</v>
      </c>
      <c r="AV190" s="13" t="s">
        <v>87</v>
      </c>
      <c r="AW190" s="13" t="s">
        <v>38</v>
      </c>
      <c r="AX190" s="13" t="s">
        <v>77</v>
      </c>
      <c r="AY190" s="245" t="s">
        <v>153</v>
      </c>
    </row>
    <row r="191" spans="1:51" s="13" customFormat="1" ht="12">
      <c r="A191" s="13"/>
      <c r="B191" s="235"/>
      <c r="C191" s="236"/>
      <c r="D191" s="228" t="s">
        <v>189</v>
      </c>
      <c r="E191" s="237" t="s">
        <v>75</v>
      </c>
      <c r="F191" s="238" t="s">
        <v>2734</v>
      </c>
      <c r="G191" s="236"/>
      <c r="H191" s="239">
        <v>5.723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189</v>
      </c>
      <c r="AU191" s="245" t="s">
        <v>87</v>
      </c>
      <c r="AV191" s="13" t="s">
        <v>87</v>
      </c>
      <c r="AW191" s="13" t="s">
        <v>38</v>
      </c>
      <c r="AX191" s="13" t="s">
        <v>77</v>
      </c>
      <c r="AY191" s="245" t="s">
        <v>153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2735</v>
      </c>
      <c r="G192" s="236"/>
      <c r="H192" s="239">
        <v>-2.033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77</v>
      </c>
      <c r="AY192" s="245" t="s">
        <v>153</v>
      </c>
    </row>
    <row r="193" spans="1:51" s="14" customFormat="1" ht="12">
      <c r="A193" s="14"/>
      <c r="B193" s="246"/>
      <c r="C193" s="247"/>
      <c r="D193" s="228" t="s">
        <v>189</v>
      </c>
      <c r="E193" s="248" t="s">
        <v>75</v>
      </c>
      <c r="F193" s="249" t="s">
        <v>233</v>
      </c>
      <c r="G193" s="247"/>
      <c r="H193" s="250">
        <v>8.218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189</v>
      </c>
      <c r="AU193" s="256" t="s">
        <v>87</v>
      </c>
      <c r="AV193" s="14" t="s">
        <v>171</v>
      </c>
      <c r="AW193" s="14" t="s">
        <v>38</v>
      </c>
      <c r="AX193" s="14" t="s">
        <v>77</v>
      </c>
      <c r="AY193" s="256" t="s">
        <v>153</v>
      </c>
    </row>
    <row r="194" spans="1:51" s="16" customFormat="1" ht="12">
      <c r="A194" s="16"/>
      <c r="B194" s="267"/>
      <c r="C194" s="268"/>
      <c r="D194" s="228" t="s">
        <v>189</v>
      </c>
      <c r="E194" s="269" t="s">
        <v>75</v>
      </c>
      <c r="F194" s="270" t="s">
        <v>349</v>
      </c>
      <c r="G194" s="268"/>
      <c r="H194" s="271">
        <v>48.262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7" t="s">
        <v>189</v>
      </c>
      <c r="AU194" s="277" t="s">
        <v>87</v>
      </c>
      <c r="AV194" s="16" t="s">
        <v>160</v>
      </c>
      <c r="AW194" s="16" t="s">
        <v>38</v>
      </c>
      <c r="AX194" s="16" t="s">
        <v>77</v>
      </c>
      <c r="AY194" s="277" t="s">
        <v>153</v>
      </c>
    </row>
    <row r="195" spans="1:51" s="13" customFormat="1" ht="12">
      <c r="A195" s="13"/>
      <c r="B195" s="235"/>
      <c r="C195" s="236"/>
      <c r="D195" s="228" t="s">
        <v>189</v>
      </c>
      <c r="E195" s="237" t="s">
        <v>75</v>
      </c>
      <c r="F195" s="238" t="s">
        <v>2747</v>
      </c>
      <c r="G195" s="236"/>
      <c r="H195" s="239">
        <v>20.022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189</v>
      </c>
      <c r="AU195" s="245" t="s">
        <v>87</v>
      </c>
      <c r="AV195" s="13" t="s">
        <v>87</v>
      </c>
      <c r="AW195" s="13" t="s">
        <v>38</v>
      </c>
      <c r="AX195" s="13" t="s">
        <v>77</v>
      </c>
      <c r="AY195" s="245" t="s">
        <v>153</v>
      </c>
    </row>
    <row r="196" spans="1:51" s="13" customFormat="1" ht="12">
      <c r="A196" s="13"/>
      <c r="B196" s="235"/>
      <c r="C196" s="236"/>
      <c r="D196" s="228" t="s">
        <v>189</v>
      </c>
      <c r="E196" s="237" t="s">
        <v>75</v>
      </c>
      <c r="F196" s="238" t="s">
        <v>2748</v>
      </c>
      <c r="G196" s="236"/>
      <c r="H196" s="239">
        <v>4.109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189</v>
      </c>
      <c r="AU196" s="245" t="s">
        <v>87</v>
      </c>
      <c r="AV196" s="13" t="s">
        <v>87</v>
      </c>
      <c r="AW196" s="13" t="s">
        <v>38</v>
      </c>
      <c r="AX196" s="13" t="s">
        <v>77</v>
      </c>
      <c r="AY196" s="245" t="s">
        <v>153</v>
      </c>
    </row>
    <row r="197" spans="1:51" s="13" customFormat="1" ht="12">
      <c r="A197" s="13"/>
      <c r="B197" s="235"/>
      <c r="C197" s="236"/>
      <c r="D197" s="228" t="s">
        <v>189</v>
      </c>
      <c r="E197" s="237" t="s">
        <v>75</v>
      </c>
      <c r="F197" s="238" t="s">
        <v>2750</v>
      </c>
      <c r="G197" s="236"/>
      <c r="H197" s="239">
        <v>-13.662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189</v>
      </c>
      <c r="AU197" s="245" t="s">
        <v>87</v>
      </c>
      <c r="AV197" s="13" t="s">
        <v>87</v>
      </c>
      <c r="AW197" s="13" t="s">
        <v>38</v>
      </c>
      <c r="AX197" s="13" t="s">
        <v>77</v>
      </c>
      <c r="AY197" s="245" t="s">
        <v>153</v>
      </c>
    </row>
    <row r="198" spans="1:51" s="14" customFormat="1" ht="12">
      <c r="A198" s="14"/>
      <c r="B198" s="246"/>
      <c r="C198" s="247"/>
      <c r="D198" s="228" t="s">
        <v>189</v>
      </c>
      <c r="E198" s="248" t="s">
        <v>75</v>
      </c>
      <c r="F198" s="249" t="s">
        <v>233</v>
      </c>
      <c r="G198" s="247"/>
      <c r="H198" s="250">
        <v>10.469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6" t="s">
        <v>189</v>
      </c>
      <c r="AU198" s="256" t="s">
        <v>87</v>
      </c>
      <c r="AV198" s="14" t="s">
        <v>171</v>
      </c>
      <c r="AW198" s="14" t="s">
        <v>38</v>
      </c>
      <c r="AX198" s="14" t="s">
        <v>85</v>
      </c>
      <c r="AY198" s="256" t="s">
        <v>153</v>
      </c>
    </row>
    <row r="199" spans="1:65" s="2" customFormat="1" ht="16.5" customHeight="1">
      <c r="A199" s="41"/>
      <c r="B199" s="42"/>
      <c r="C199" s="215" t="s">
        <v>248</v>
      </c>
      <c r="D199" s="215" t="s">
        <v>155</v>
      </c>
      <c r="E199" s="216" t="s">
        <v>756</v>
      </c>
      <c r="F199" s="217" t="s">
        <v>757</v>
      </c>
      <c r="G199" s="218" t="s">
        <v>227</v>
      </c>
      <c r="H199" s="219">
        <v>13.662</v>
      </c>
      <c r="I199" s="220"/>
      <c r="J199" s="221">
        <f>ROUND(I199*H199,2)</f>
        <v>0</v>
      </c>
      <c r="K199" s="217" t="s">
        <v>159</v>
      </c>
      <c r="L199" s="47"/>
      <c r="M199" s="222" t="s">
        <v>75</v>
      </c>
      <c r="N199" s="223" t="s">
        <v>47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160</v>
      </c>
      <c r="AT199" s="226" t="s">
        <v>155</v>
      </c>
      <c r="AU199" s="226" t="s">
        <v>87</v>
      </c>
      <c r="AY199" s="20" t="s">
        <v>153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85</v>
      </c>
      <c r="BK199" s="227">
        <f>ROUND(I199*H199,2)</f>
        <v>0</v>
      </c>
      <c r="BL199" s="20" t="s">
        <v>160</v>
      </c>
      <c r="BM199" s="226" t="s">
        <v>2751</v>
      </c>
    </row>
    <row r="200" spans="1:47" s="2" customFormat="1" ht="12">
      <c r="A200" s="41"/>
      <c r="B200" s="42"/>
      <c r="C200" s="43"/>
      <c r="D200" s="228" t="s">
        <v>162</v>
      </c>
      <c r="E200" s="43"/>
      <c r="F200" s="229" t="s">
        <v>759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162</v>
      </c>
      <c r="AU200" s="20" t="s">
        <v>87</v>
      </c>
    </row>
    <row r="201" spans="1:47" s="2" customFormat="1" ht="12">
      <c r="A201" s="41"/>
      <c r="B201" s="42"/>
      <c r="C201" s="43"/>
      <c r="D201" s="233" t="s">
        <v>164</v>
      </c>
      <c r="E201" s="43"/>
      <c r="F201" s="234" t="s">
        <v>760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164</v>
      </c>
      <c r="AU201" s="20" t="s">
        <v>87</v>
      </c>
    </row>
    <row r="202" spans="1:51" s="13" customFormat="1" ht="12">
      <c r="A202" s="13"/>
      <c r="B202" s="235"/>
      <c r="C202" s="236"/>
      <c r="D202" s="228" t="s">
        <v>189</v>
      </c>
      <c r="E202" s="237" t="s">
        <v>75</v>
      </c>
      <c r="F202" s="238" t="s">
        <v>2744</v>
      </c>
      <c r="G202" s="236"/>
      <c r="H202" s="239">
        <v>13.662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189</v>
      </c>
      <c r="AU202" s="245" t="s">
        <v>87</v>
      </c>
      <c r="AV202" s="13" t="s">
        <v>87</v>
      </c>
      <c r="AW202" s="13" t="s">
        <v>38</v>
      </c>
      <c r="AX202" s="13" t="s">
        <v>85</v>
      </c>
      <c r="AY202" s="245" t="s">
        <v>153</v>
      </c>
    </row>
    <row r="203" spans="1:65" s="2" customFormat="1" ht="16.5" customHeight="1">
      <c r="A203" s="41"/>
      <c r="B203" s="42"/>
      <c r="C203" s="215" t="s">
        <v>255</v>
      </c>
      <c r="D203" s="215" t="s">
        <v>155</v>
      </c>
      <c r="E203" s="216" t="s">
        <v>372</v>
      </c>
      <c r="F203" s="217" t="s">
        <v>373</v>
      </c>
      <c r="G203" s="218" t="s">
        <v>227</v>
      </c>
      <c r="H203" s="219">
        <v>34.6</v>
      </c>
      <c r="I203" s="220"/>
      <c r="J203" s="221">
        <f>ROUND(I203*H203,2)</f>
        <v>0</v>
      </c>
      <c r="K203" s="217" t="s">
        <v>159</v>
      </c>
      <c r="L203" s="47"/>
      <c r="M203" s="222" t="s">
        <v>75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160</v>
      </c>
      <c r="AT203" s="226" t="s">
        <v>155</v>
      </c>
      <c r="AU203" s="226" t="s">
        <v>87</v>
      </c>
      <c r="AY203" s="20" t="s">
        <v>153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85</v>
      </c>
      <c r="BK203" s="227">
        <f>ROUND(I203*H203,2)</f>
        <v>0</v>
      </c>
      <c r="BL203" s="20" t="s">
        <v>160</v>
      </c>
      <c r="BM203" s="226" t="s">
        <v>2752</v>
      </c>
    </row>
    <row r="204" spans="1:47" s="2" customFormat="1" ht="12">
      <c r="A204" s="41"/>
      <c r="B204" s="42"/>
      <c r="C204" s="43"/>
      <c r="D204" s="228" t="s">
        <v>162</v>
      </c>
      <c r="E204" s="43"/>
      <c r="F204" s="229" t="s">
        <v>375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162</v>
      </c>
      <c r="AU204" s="20" t="s">
        <v>87</v>
      </c>
    </row>
    <row r="205" spans="1:47" s="2" customFormat="1" ht="12">
      <c r="A205" s="41"/>
      <c r="B205" s="42"/>
      <c r="C205" s="43"/>
      <c r="D205" s="233" t="s">
        <v>164</v>
      </c>
      <c r="E205" s="43"/>
      <c r="F205" s="234" t="s">
        <v>376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164</v>
      </c>
      <c r="AU205" s="20" t="s">
        <v>87</v>
      </c>
    </row>
    <row r="206" spans="1:51" s="13" customFormat="1" ht="12">
      <c r="A206" s="13"/>
      <c r="B206" s="235"/>
      <c r="C206" s="236"/>
      <c r="D206" s="228" t="s">
        <v>189</v>
      </c>
      <c r="E206" s="237" t="s">
        <v>75</v>
      </c>
      <c r="F206" s="238" t="s">
        <v>2753</v>
      </c>
      <c r="G206" s="236"/>
      <c r="H206" s="239">
        <v>34.6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189</v>
      </c>
      <c r="AU206" s="245" t="s">
        <v>87</v>
      </c>
      <c r="AV206" s="13" t="s">
        <v>87</v>
      </c>
      <c r="AW206" s="13" t="s">
        <v>38</v>
      </c>
      <c r="AX206" s="13" t="s">
        <v>85</v>
      </c>
      <c r="AY206" s="245" t="s">
        <v>153</v>
      </c>
    </row>
    <row r="207" spans="1:65" s="2" customFormat="1" ht="16.5" customHeight="1">
      <c r="A207" s="41"/>
      <c r="B207" s="42"/>
      <c r="C207" s="215" t="s">
        <v>8</v>
      </c>
      <c r="D207" s="215" t="s">
        <v>155</v>
      </c>
      <c r="E207" s="216" t="s">
        <v>379</v>
      </c>
      <c r="F207" s="217" t="s">
        <v>380</v>
      </c>
      <c r="G207" s="218" t="s">
        <v>381</v>
      </c>
      <c r="H207" s="219">
        <v>62.28</v>
      </c>
      <c r="I207" s="220"/>
      <c r="J207" s="221">
        <f>ROUND(I207*H207,2)</f>
        <v>0</v>
      </c>
      <c r="K207" s="217" t="s">
        <v>159</v>
      </c>
      <c r="L207" s="47"/>
      <c r="M207" s="222" t="s">
        <v>75</v>
      </c>
      <c r="N207" s="223" t="s">
        <v>47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160</v>
      </c>
      <c r="AT207" s="226" t="s">
        <v>155</v>
      </c>
      <c r="AU207" s="226" t="s">
        <v>87</v>
      </c>
      <c r="AY207" s="20" t="s">
        <v>153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0" t="s">
        <v>85</v>
      </c>
      <c r="BK207" s="227">
        <f>ROUND(I207*H207,2)</f>
        <v>0</v>
      </c>
      <c r="BL207" s="20" t="s">
        <v>160</v>
      </c>
      <c r="BM207" s="226" t="s">
        <v>2754</v>
      </c>
    </row>
    <row r="208" spans="1:47" s="2" customFormat="1" ht="12">
      <c r="A208" s="41"/>
      <c r="B208" s="42"/>
      <c r="C208" s="43"/>
      <c r="D208" s="228" t="s">
        <v>162</v>
      </c>
      <c r="E208" s="43"/>
      <c r="F208" s="229" t="s">
        <v>383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162</v>
      </c>
      <c r="AU208" s="20" t="s">
        <v>87</v>
      </c>
    </row>
    <row r="209" spans="1:47" s="2" customFormat="1" ht="12">
      <c r="A209" s="41"/>
      <c r="B209" s="42"/>
      <c r="C209" s="43"/>
      <c r="D209" s="233" t="s">
        <v>164</v>
      </c>
      <c r="E209" s="43"/>
      <c r="F209" s="234" t="s">
        <v>384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164</v>
      </c>
      <c r="AU209" s="20" t="s">
        <v>87</v>
      </c>
    </row>
    <row r="210" spans="1:51" s="13" customFormat="1" ht="12">
      <c r="A210" s="13"/>
      <c r="B210" s="235"/>
      <c r="C210" s="236"/>
      <c r="D210" s="228" t="s">
        <v>189</v>
      </c>
      <c r="E210" s="237" t="s">
        <v>75</v>
      </c>
      <c r="F210" s="238" t="s">
        <v>2755</v>
      </c>
      <c r="G210" s="236"/>
      <c r="H210" s="239">
        <v>62.28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189</v>
      </c>
      <c r="AU210" s="245" t="s">
        <v>87</v>
      </c>
      <c r="AV210" s="13" t="s">
        <v>87</v>
      </c>
      <c r="AW210" s="13" t="s">
        <v>38</v>
      </c>
      <c r="AX210" s="13" t="s">
        <v>85</v>
      </c>
      <c r="AY210" s="245" t="s">
        <v>153</v>
      </c>
    </row>
    <row r="211" spans="1:65" s="2" customFormat="1" ht="16.5" customHeight="1">
      <c r="A211" s="41"/>
      <c r="B211" s="42"/>
      <c r="C211" s="215" t="s">
        <v>269</v>
      </c>
      <c r="D211" s="215" t="s">
        <v>155</v>
      </c>
      <c r="E211" s="216" t="s">
        <v>396</v>
      </c>
      <c r="F211" s="217" t="s">
        <v>397</v>
      </c>
      <c r="G211" s="218" t="s">
        <v>227</v>
      </c>
      <c r="H211" s="219">
        <v>13.662</v>
      </c>
      <c r="I211" s="220"/>
      <c r="J211" s="221">
        <f>ROUND(I211*H211,2)</f>
        <v>0</v>
      </c>
      <c r="K211" s="217" t="s">
        <v>159</v>
      </c>
      <c r="L211" s="47"/>
      <c r="M211" s="222" t="s">
        <v>75</v>
      </c>
      <c r="N211" s="223" t="s">
        <v>47</v>
      </c>
      <c r="O211" s="87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160</v>
      </c>
      <c r="AT211" s="226" t="s">
        <v>155</v>
      </c>
      <c r="AU211" s="226" t="s">
        <v>87</v>
      </c>
      <c r="AY211" s="20" t="s">
        <v>153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0" t="s">
        <v>85</v>
      </c>
      <c r="BK211" s="227">
        <f>ROUND(I211*H211,2)</f>
        <v>0</v>
      </c>
      <c r="BL211" s="20" t="s">
        <v>160</v>
      </c>
      <c r="BM211" s="226" t="s">
        <v>2756</v>
      </c>
    </row>
    <row r="212" spans="1:47" s="2" customFormat="1" ht="12">
      <c r="A212" s="41"/>
      <c r="B212" s="42"/>
      <c r="C212" s="43"/>
      <c r="D212" s="228" t="s">
        <v>162</v>
      </c>
      <c r="E212" s="43"/>
      <c r="F212" s="229" t="s">
        <v>399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162</v>
      </c>
      <c r="AU212" s="20" t="s">
        <v>87</v>
      </c>
    </row>
    <row r="213" spans="1:47" s="2" customFormat="1" ht="12">
      <c r="A213" s="41"/>
      <c r="B213" s="42"/>
      <c r="C213" s="43"/>
      <c r="D213" s="233" t="s">
        <v>164</v>
      </c>
      <c r="E213" s="43"/>
      <c r="F213" s="234" t="s">
        <v>400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164</v>
      </c>
      <c r="AU213" s="20" t="s">
        <v>87</v>
      </c>
    </row>
    <row r="214" spans="1:51" s="13" customFormat="1" ht="12">
      <c r="A214" s="13"/>
      <c r="B214" s="235"/>
      <c r="C214" s="236"/>
      <c r="D214" s="228" t="s">
        <v>189</v>
      </c>
      <c r="E214" s="237" t="s">
        <v>75</v>
      </c>
      <c r="F214" s="238" t="s">
        <v>2744</v>
      </c>
      <c r="G214" s="236"/>
      <c r="H214" s="239">
        <v>13.662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189</v>
      </c>
      <c r="AU214" s="245" t="s">
        <v>87</v>
      </c>
      <c r="AV214" s="13" t="s">
        <v>87</v>
      </c>
      <c r="AW214" s="13" t="s">
        <v>38</v>
      </c>
      <c r="AX214" s="13" t="s">
        <v>85</v>
      </c>
      <c r="AY214" s="245" t="s">
        <v>153</v>
      </c>
    </row>
    <row r="215" spans="1:65" s="2" customFormat="1" ht="16.5" customHeight="1">
      <c r="A215" s="41"/>
      <c r="B215" s="42"/>
      <c r="C215" s="215" t="s">
        <v>275</v>
      </c>
      <c r="D215" s="215" t="s">
        <v>155</v>
      </c>
      <c r="E215" s="216" t="s">
        <v>402</v>
      </c>
      <c r="F215" s="217" t="s">
        <v>403</v>
      </c>
      <c r="G215" s="218" t="s">
        <v>227</v>
      </c>
      <c r="H215" s="219">
        <v>13.662</v>
      </c>
      <c r="I215" s="220"/>
      <c r="J215" s="221">
        <f>ROUND(I215*H215,2)</f>
        <v>0</v>
      </c>
      <c r="K215" s="217" t="s">
        <v>159</v>
      </c>
      <c r="L215" s="47"/>
      <c r="M215" s="222" t="s">
        <v>75</v>
      </c>
      <c r="N215" s="223" t="s">
        <v>47</v>
      </c>
      <c r="O215" s="87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160</v>
      </c>
      <c r="AT215" s="226" t="s">
        <v>155</v>
      </c>
      <c r="AU215" s="226" t="s">
        <v>87</v>
      </c>
      <c r="AY215" s="20" t="s">
        <v>153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85</v>
      </c>
      <c r="BK215" s="227">
        <f>ROUND(I215*H215,2)</f>
        <v>0</v>
      </c>
      <c r="BL215" s="20" t="s">
        <v>160</v>
      </c>
      <c r="BM215" s="226" t="s">
        <v>2757</v>
      </c>
    </row>
    <row r="216" spans="1:47" s="2" customFormat="1" ht="12">
      <c r="A216" s="41"/>
      <c r="B216" s="42"/>
      <c r="C216" s="43"/>
      <c r="D216" s="228" t="s">
        <v>162</v>
      </c>
      <c r="E216" s="43"/>
      <c r="F216" s="229" t="s">
        <v>405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162</v>
      </c>
      <c r="AU216" s="20" t="s">
        <v>87</v>
      </c>
    </row>
    <row r="217" spans="1:47" s="2" customFormat="1" ht="12">
      <c r="A217" s="41"/>
      <c r="B217" s="42"/>
      <c r="C217" s="43"/>
      <c r="D217" s="233" t="s">
        <v>164</v>
      </c>
      <c r="E217" s="43"/>
      <c r="F217" s="234" t="s">
        <v>406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164</v>
      </c>
      <c r="AU217" s="20" t="s">
        <v>87</v>
      </c>
    </row>
    <row r="218" spans="1:51" s="15" customFormat="1" ht="12">
      <c r="A218" s="15"/>
      <c r="B218" s="257"/>
      <c r="C218" s="258"/>
      <c r="D218" s="228" t="s">
        <v>189</v>
      </c>
      <c r="E218" s="259" t="s">
        <v>75</v>
      </c>
      <c r="F218" s="260" t="s">
        <v>2746</v>
      </c>
      <c r="G218" s="258"/>
      <c r="H218" s="259" t="s">
        <v>75</v>
      </c>
      <c r="I218" s="261"/>
      <c r="J218" s="258"/>
      <c r="K218" s="258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189</v>
      </c>
      <c r="AU218" s="266" t="s">
        <v>87</v>
      </c>
      <c r="AV218" s="15" t="s">
        <v>85</v>
      </c>
      <c r="AW218" s="15" t="s">
        <v>38</v>
      </c>
      <c r="AX218" s="15" t="s">
        <v>77</v>
      </c>
      <c r="AY218" s="266" t="s">
        <v>153</v>
      </c>
    </row>
    <row r="219" spans="1:51" s="13" customFormat="1" ht="12">
      <c r="A219" s="13"/>
      <c r="B219" s="235"/>
      <c r="C219" s="236"/>
      <c r="D219" s="228" t="s">
        <v>189</v>
      </c>
      <c r="E219" s="237" t="s">
        <v>75</v>
      </c>
      <c r="F219" s="238" t="s">
        <v>2726</v>
      </c>
      <c r="G219" s="236"/>
      <c r="H219" s="239">
        <v>48.96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189</v>
      </c>
      <c r="AU219" s="245" t="s">
        <v>87</v>
      </c>
      <c r="AV219" s="13" t="s">
        <v>87</v>
      </c>
      <c r="AW219" s="13" t="s">
        <v>38</v>
      </c>
      <c r="AX219" s="13" t="s">
        <v>77</v>
      </c>
      <c r="AY219" s="245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2727</v>
      </c>
      <c r="G220" s="236"/>
      <c r="H220" s="239">
        <v>-2.904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3" customFormat="1" ht="12">
      <c r="A221" s="13"/>
      <c r="B221" s="235"/>
      <c r="C221" s="236"/>
      <c r="D221" s="228" t="s">
        <v>189</v>
      </c>
      <c r="E221" s="237" t="s">
        <v>75</v>
      </c>
      <c r="F221" s="238" t="s">
        <v>2728</v>
      </c>
      <c r="G221" s="236"/>
      <c r="H221" s="239">
        <v>-5.352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189</v>
      </c>
      <c r="AU221" s="245" t="s">
        <v>87</v>
      </c>
      <c r="AV221" s="13" t="s">
        <v>87</v>
      </c>
      <c r="AW221" s="13" t="s">
        <v>38</v>
      </c>
      <c r="AX221" s="13" t="s">
        <v>77</v>
      </c>
      <c r="AY221" s="245" t="s">
        <v>153</v>
      </c>
    </row>
    <row r="222" spans="1:51" s="13" customFormat="1" ht="12">
      <c r="A222" s="13"/>
      <c r="B222" s="235"/>
      <c r="C222" s="236"/>
      <c r="D222" s="228" t="s">
        <v>189</v>
      </c>
      <c r="E222" s="237" t="s">
        <v>75</v>
      </c>
      <c r="F222" s="238" t="s">
        <v>2729</v>
      </c>
      <c r="G222" s="236"/>
      <c r="H222" s="239">
        <v>-0.66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189</v>
      </c>
      <c r="AU222" s="245" t="s">
        <v>87</v>
      </c>
      <c r="AV222" s="13" t="s">
        <v>87</v>
      </c>
      <c r="AW222" s="13" t="s">
        <v>38</v>
      </c>
      <c r="AX222" s="13" t="s">
        <v>77</v>
      </c>
      <c r="AY222" s="245" t="s">
        <v>153</v>
      </c>
    </row>
    <row r="223" spans="1:51" s="14" customFormat="1" ht="12">
      <c r="A223" s="14"/>
      <c r="B223" s="246"/>
      <c r="C223" s="247"/>
      <c r="D223" s="228" t="s">
        <v>189</v>
      </c>
      <c r="E223" s="248" t="s">
        <v>75</v>
      </c>
      <c r="F223" s="249" t="s">
        <v>233</v>
      </c>
      <c r="G223" s="247"/>
      <c r="H223" s="250">
        <v>40.044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189</v>
      </c>
      <c r="AU223" s="256" t="s">
        <v>87</v>
      </c>
      <c r="AV223" s="14" t="s">
        <v>171</v>
      </c>
      <c r="AW223" s="14" t="s">
        <v>38</v>
      </c>
      <c r="AX223" s="14" t="s">
        <v>77</v>
      </c>
      <c r="AY223" s="256" t="s">
        <v>153</v>
      </c>
    </row>
    <row r="224" spans="1:51" s="15" customFormat="1" ht="12">
      <c r="A224" s="15"/>
      <c r="B224" s="257"/>
      <c r="C224" s="258"/>
      <c r="D224" s="228" t="s">
        <v>189</v>
      </c>
      <c r="E224" s="259" t="s">
        <v>75</v>
      </c>
      <c r="F224" s="260" t="s">
        <v>752</v>
      </c>
      <c r="G224" s="258"/>
      <c r="H224" s="259" t="s">
        <v>75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6" t="s">
        <v>189</v>
      </c>
      <c r="AU224" s="266" t="s">
        <v>87</v>
      </c>
      <c r="AV224" s="15" t="s">
        <v>85</v>
      </c>
      <c r="AW224" s="15" t="s">
        <v>38</v>
      </c>
      <c r="AX224" s="15" t="s">
        <v>77</v>
      </c>
      <c r="AY224" s="266" t="s">
        <v>153</v>
      </c>
    </row>
    <row r="225" spans="1:51" s="13" customFormat="1" ht="12">
      <c r="A225" s="13"/>
      <c r="B225" s="235"/>
      <c r="C225" s="236"/>
      <c r="D225" s="228" t="s">
        <v>189</v>
      </c>
      <c r="E225" s="237" t="s">
        <v>75</v>
      </c>
      <c r="F225" s="238" t="s">
        <v>2733</v>
      </c>
      <c r="G225" s="236"/>
      <c r="H225" s="239">
        <v>4.528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189</v>
      </c>
      <c r="AU225" s="245" t="s">
        <v>87</v>
      </c>
      <c r="AV225" s="13" t="s">
        <v>87</v>
      </c>
      <c r="AW225" s="13" t="s">
        <v>38</v>
      </c>
      <c r="AX225" s="13" t="s">
        <v>77</v>
      </c>
      <c r="AY225" s="245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2734</v>
      </c>
      <c r="G226" s="236"/>
      <c r="H226" s="239">
        <v>5.723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3" customFormat="1" ht="12">
      <c r="A227" s="13"/>
      <c r="B227" s="235"/>
      <c r="C227" s="236"/>
      <c r="D227" s="228" t="s">
        <v>189</v>
      </c>
      <c r="E227" s="237" t="s">
        <v>75</v>
      </c>
      <c r="F227" s="238" t="s">
        <v>2735</v>
      </c>
      <c r="G227" s="236"/>
      <c r="H227" s="239">
        <v>-2.033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189</v>
      </c>
      <c r="AU227" s="245" t="s">
        <v>87</v>
      </c>
      <c r="AV227" s="13" t="s">
        <v>87</v>
      </c>
      <c r="AW227" s="13" t="s">
        <v>38</v>
      </c>
      <c r="AX227" s="13" t="s">
        <v>77</v>
      </c>
      <c r="AY227" s="245" t="s">
        <v>153</v>
      </c>
    </row>
    <row r="228" spans="1:51" s="14" customFormat="1" ht="12">
      <c r="A228" s="14"/>
      <c r="B228" s="246"/>
      <c r="C228" s="247"/>
      <c r="D228" s="228" t="s">
        <v>189</v>
      </c>
      <c r="E228" s="248" t="s">
        <v>75</v>
      </c>
      <c r="F228" s="249" t="s">
        <v>233</v>
      </c>
      <c r="G228" s="247"/>
      <c r="H228" s="250">
        <v>8.218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6" t="s">
        <v>189</v>
      </c>
      <c r="AU228" s="256" t="s">
        <v>87</v>
      </c>
      <c r="AV228" s="14" t="s">
        <v>171</v>
      </c>
      <c r="AW228" s="14" t="s">
        <v>38</v>
      </c>
      <c r="AX228" s="14" t="s">
        <v>77</v>
      </c>
      <c r="AY228" s="256" t="s">
        <v>153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2758</v>
      </c>
      <c r="G229" s="236"/>
      <c r="H229" s="239">
        <v>-0.307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3" customFormat="1" ht="12">
      <c r="A230" s="13"/>
      <c r="B230" s="235"/>
      <c r="C230" s="236"/>
      <c r="D230" s="228" t="s">
        <v>189</v>
      </c>
      <c r="E230" s="237" t="s">
        <v>75</v>
      </c>
      <c r="F230" s="238" t="s">
        <v>2759</v>
      </c>
      <c r="G230" s="236"/>
      <c r="H230" s="239">
        <v>-0.294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189</v>
      </c>
      <c r="AU230" s="245" t="s">
        <v>87</v>
      </c>
      <c r="AV230" s="13" t="s">
        <v>87</v>
      </c>
      <c r="AW230" s="13" t="s">
        <v>38</v>
      </c>
      <c r="AX230" s="13" t="s">
        <v>77</v>
      </c>
      <c r="AY230" s="245" t="s">
        <v>153</v>
      </c>
    </row>
    <row r="231" spans="1:51" s="13" customFormat="1" ht="12">
      <c r="A231" s="13"/>
      <c r="B231" s="235"/>
      <c r="C231" s="236"/>
      <c r="D231" s="228" t="s">
        <v>189</v>
      </c>
      <c r="E231" s="237" t="s">
        <v>75</v>
      </c>
      <c r="F231" s="238" t="s">
        <v>2760</v>
      </c>
      <c r="G231" s="236"/>
      <c r="H231" s="239">
        <v>-5.76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189</v>
      </c>
      <c r="AU231" s="245" t="s">
        <v>87</v>
      </c>
      <c r="AV231" s="13" t="s">
        <v>87</v>
      </c>
      <c r="AW231" s="13" t="s">
        <v>38</v>
      </c>
      <c r="AX231" s="13" t="s">
        <v>77</v>
      </c>
      <c r="AY231" s="245" t="s">
        <v>153</v>
      </c>
    </row>
    <row r="232" spans="1:51" s="13" customFormat="1" ht="12">
      <c r="A232" s="13"/>
      <c r="B232" s="235"/>
      <c r="C232" s="236"/>
      <c r="D232" s="228" t="s">
        <v>189</v>
      </c>
      <c r="E232" s="237" t="s">
        <v>75</v>
      </c>
      <c r="F232" s="238" t="s">
        <v>2761</v>
      </c>
      <c r="G232" s="236"/>
      <c r="H232" s="239">
        <v>-13.104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189</v>
      </c>
      <c r="AU232" s="245" t="s">
        <v>87</v>
      </c>
      <c r="AV232" s="13" t="s">
        <v>87</v>
      </c>
      <c r="AW232" s="13" t="s">
        <v>38</v>
      </c>
      <c r="AX232" s="13" t="s">
        <v>77</v>
      </c>
      <c r="AY232" s="245" t="s">
        <v>153</v>
      </c>
    </row>
    <row r="233" spans="1:51" s="13" customFormat="1" ht="12">
      <c r="A233" s="13"/>
      <c r="B233" s="235"/>
      <c r="C233" s="236"/>
      <c r="D233" s="228" t="s">
        <v>189</v>
      </c>
      <c r="E233" s="237" t="s">
        <v>75</v>
      </c>
      <c r="F233" s="238" t="s">
        <v>2762</v>
      </c>
      <c r="G233" s="236"/>
      <c r="H233" s="239">
        <v>-0.417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87</v>
      </c>
      <c r="AV233" s="13" t="s">
        <v>87</v>
      </c>
      <c r="AW233" s="13" t="s">
        <v>38</v>
      </c>
      <c r="AX233" s="13" t="s">
        <v>77</v>
      </c>
      <c r="AY233" s="245" t="s">
        <v>153</v>
      </c>
    </row>
    <row r="234" spans="1:51" s="13" customFormat="1" ht="12">
      <c r="A234" s="13"/>
      <c r="B234" s="235"/>
      <c r="C234" s="236"/>
      <c r="D234" s="228" t="s">
        <v>189</v>
      </c>
      <c r="E234" s="237" t="s">
        <v>75</v>
      </c>
      <c r="F234" s="238" t="s">
        <v>2763</v>
      </c>
      <c r="G234" s="236"/>
      <c r="H234" s="239">
        <v>-1.056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189</v>
      </c>
      <c r="AU234" s="245" t="s">
        <v>87</v>
      </c>
      <c r="AV234" s="13" t="s">
        <v>87</v>
      </c>
      <c r="AW234" s="13" t="s">
        <v>38</v>
      </c>
      <c r="AX234" s="13" t="s">
        <v>77</v>
      </c>
      <c r="AY234" s="245" t="s">
        <v>153</v>
      </c>
    </row>
    <row r="235" spans="1:51" s="13" customFormat="1" ht="12">
      <c r="A235" s="13"/>
      <c r="B235" s="235"/>
      <c r="C235" s="236"/>
      <c r="D235" s="228" t="s">
        <v>189</v>
      </c>
      <c r="E235" s="237" t="s">
        <v>75</v>
      </c>
      <c r="F235" s="238" t="s">
        <v>2750</v>
      </c>
      <c r="G235" s="236"/>
      <c r="H235" s="239">
        <v>-13.662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189</v>
      </c>
      <c r="AU235" s="245" t="s">
        <v>87</v>
      </c>
      <c r="AV235" s="13" t="s">
        <v>87</v>
      </c>
      <c r="AW235" s="13" t="s">
        <v>38</v>
      </c>
      <c r="AX235" s="13" t="s">
        <v>77</v>
      </c>
      <c r="AY235" s="245" t="s">
        <v>153</v>
      </c>
    </row>
    <row r="236" spans="1:51" s="16" customFormat="1" ht="12">
      <c r="A236" s="16"/>
      <c r="B236" s="267"/>
      <c r="C236" s="268"/>
      <c r="D236" s="228" t="s">
        <v>189</v>
      </c>
      <c r="E236" s="269" t="s">
        <v>75</v>
      </c>
      <c r="F236" s="270" t="s">
        <v>349</v>
      </c>
      <c r="G236" s="268"/>
      <c r="H236" s="271">
        <v>13.662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77" t="s">
        <v>189</v>
      </c>
      <c r="AU236" s="277" t="s">
        <v>87</v>
      </c>
      <c r="AV236" s="16" t="s">
        <v>160</v>
      </c>
      <c r="AW236" s="16" t="s">
        <v>38</v>
      </c>
      <c r="AX236" s="16" t="s">
        <v>85</v>
      </c>
      <c r="AY236" s="277" t="s">
        <v>153</v>
      </c>
    </row>
    <row r="237" spans="1:65" s="2" customFormat="1" ht="16.5" customHeight="1">
      <c r="A237" s="41"/>
      <c r="B237" s="42"/>
      <c r="C237" s="278" t="s">
        <v>281</v>
      </c>
      <c r="D237" s="278" t="s">
        <v>414</v>
      </c>
      <c r="E237" s="279" t="s">
        <v>415</v>
      </c>
      <c r="F237" s="280" t="s">
        <v>416</v>
      </c>
      <c r="G237" s="281" t="s">
        <v>381</v>
      </c>
      <c r="H237" s="282">
        <v>28.38</v>
      </c>
      <c r="I237" s="283"/>
      <c r="J237" s="284">
        <f>ROUND(I237*H237,2)</f>
        <v>0</v>
      </c>
      <c r="K237" s="280" t="s">
        <v>159</v>
      </c>
      <c r="L237" s="285"/>
      <c r="M237" s="286" t="s">
        <v>75</v>
      </c>
      <c r="N237" s="287" t="s">
        <v>47</v>
      </c>
      <c r="O237" s="87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206</v>
      </c>
      <c r="AT237" s="226" t="s">
        <v>414</v>
      </c>
      <c r="AU237" s="226" t="s">
        <v>87</v>
      </c>
      <c r="AY237" s="20" t="s">
        <v>153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0" t="s">
        <v>85</v>
      </c>
      <c r="BK237" s="227">
        <f>ROUND(I237*H237,2)</f>
        <v>0</v>
      </c>
      <c r="BL237" s="20" t="s">
        <v>160</v>
      </c>
      <c r="BM237" s="226" t="s">
        <v>2764</v>
      </c>
    </row>
    <row r="238" spans="1:47" s="2" customFormat="1" ht="12">
      <c r="A238" s="41"/>
      <c r="B238" s="42"/>
      <c r="C238" s="43"/>
      <c r="D238" s="228" t="s">
        <v>162</v>
      </c>
      <c r="E238" s="43"/>
      <c r="F238" s="229" t="s">
        <v>416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162</v>
      </c>
      <c r="AU238" s="20" t="s">
        <v>87</v>
      </c>
    </row>
    <row r="239" spans="1:51" s="13" customFormat="1" ht="12">
      <c r="A239" s="13"/>
      <c r="B239" s="235"/>
      <c r="C239" s="236"/>
      <c r="D239" s="228" t="s">
        <v>189</v>
      </c>
      <c r="E239" s="237" t="s">
        <v>75</v>
      </c>
      <c r="F239" s="238" t="s">
        <v>2765</v>
      </c>
      <c r="G239" s="236"/>
      <c r="H239" s="239">
        <v>28.38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189</v>
      </c>
      <c r="AU239" s="245" t="s">
        <v>87</v>
      </c>
      <c r="AV239" s="13" t="s">
        <v>87</v>
      </c>
      <c r="AW239" s="13" t="s">
        <v>38</v>
      </c>
      <c r="AX239" s="13" t="s">
        <v>85</v>
      </c>
      <c r="AY239" s="245" t="s">
        <v>153</v>
      </c>
    </row>
    <row r="240" spans="1:65" s="2" customFormat="1" ht="16.5" customHeight="1">
      <c r="A240" s="41"/>
      <c r="B240" s="42"/>
      <c r="C240" s="215" t="s">
        <v>287</v>
      </c>
      <c r="D240" s="215" t="s">
        <v>155</v>
      </c>
      <c r="E240" s="216" t="s">
        <v>772</v>
      </c>
      <c r="F240" s="217" t="s">
        <v>403</v>
      </c>
      <c r="G240" s="218" t="s">
        <v>227</v>
      </c>
      <c r="H240" s="219">
        <v>13.662</v>
      </c>
      <c r="I240" s="220"/>
      <c r="J240" s="221">
        <f>ROUND(I240*H240,2)</f>
        <v>0</v>
      </c>
      <c r="K240" s="217" t="s">
        <v>159</v>
      </c>
      <c r="L240" s="47"/>
      <c r="M240" s="222" t="s">
        <v>75</v>
      </c>
      <c r="N240" s="223" t="s">
        <v>47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160</v>
      </c>
      <c r="AT240" s="226" t="s">
        <v>155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160</v>
      </c>
      <c r="BM240" s="226" t="s">
        <v>2766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405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47" s="2" customFormat="1" ht="12">
      <c r="A242" s="41"/>
      <c r="B242" s="42"/>
      <c r="C242" s="43"/>
      <c r="D242" s="233" t="s">
        <v>164</v>
      </c>
      <c r="E242" s="43"/>
      <c r="F242" s="234" t="s">
        <v>774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164</v>
      </c>
      <c r="AU242" s="20" t="s">
        <v>87</v>
      </c>
    </row>
    <row r="243" spans="1:51" s="13" customFormat="1" ht="12">
      <c r="A243" s="13"/>
      <c r="B243" s="235"/>
      <c r="C243" s="236"/>
      <c r="D243" s="228" t="s">
        <v>189</v>
      </c>
      <c r="E243" s="237" t="s">
        <v>75</v>
      </c>
      <c r="F243" s="238" t="s">
        <v>2744</v>
      </c>
      <c r="G243" s="236"/>
      <c r="H243" s="239">
        <v>13.662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189</v>
      </c>
      <c r="AU243" s="245" t="s">
        <v>87</v>
      </c>
      <c r="AV243" s="13" t="s">
        <v>87</v>
      </c>
      <c r="AW243" s="13" t="s">
        <v>38</v>
      </c>
      <c r="AX243" s="13" t="s">
        <v>85</v>
      </c>
      <c r="AY243" s="245" t="s">
        <v>153</v>
      </c>
    </row>
    <row r="244" spans="1:65" s="2" customFormat="1" ht="16.5" customHeight="1">
      <c r="A244" s="41"/>
      <c r="B244" s="42"/>
      <c r="C244" s="215" t="s">
        <v>293</v>
      </c>
      <c r="D244" s="215" t="s">
        <v>155</v>
      </c>
      <c r="E244" s="216" t="s">
        <v>422</v>
      </c>
      <c r="F244" s="217" t="s">
        <v>423</v>
      </c>
      <c r="G244" s="218" t="s">
        <v>227</v>
      </c>
      <c r="H244" s="219">
        <v>13.104</v>
      </c>
      <c r="I244" s="220"/>
      <c r="J244" s="221">
        <f>ROUND(I244*H244,2)</f>
        <v>0</v>
      </c>
      <c r="K244" s="217" t="s">
        <v>159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160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160</v>
      </c>
      <c r="BM244" s="226" t="s">
        <v>2767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425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47" s="2" customFormat="1" ht="12">
      <c r="A246" s="41"/>
      <c r="B246" s="42"/>
      <c r="C246" s="43"/>
      <c r="D246" s="233" t="s">
        <v>164</v>
      </c>
      <c r="E246" s="43"/>
      <c r="F246" s="234" t="s">
        <v>426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164</v>
      </c>
      <c r="AU246" s="20" t="s">
        <v>87</v>
      </c>
    </row>
    <row r="247" spans="1:51" s="13" customFormat="1" ht="12">
      <c r="A247" s="13"/>
      <c r="B247" s="235"/>
      <c r="C247" s="236"/>
      <c r="D247" s="228" t="s">
        <v>189</v>
      </c>
      <c r="E247" s="237" t="s">
        <v>75</v>
      </c>
      <c r="F247" s="238" t="s">
        <v>2768</v>
      </c>
      <c r="G247" s="236"/>
      <c r="H247" s="239">
        <v>13.104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189</v>
      </c>
      <c r="AU247" s="245" t="s">
        <v>87</v>
      </c>
      <c r="AV247" s="13" t="s">
        <v>87</v>
      </c>
      <c r="AW247" s="13" t="s">
        <v>38</v>
      </c>
      <c r="AX247" s="13" t="s">
        <v>77</v>
      </c>
      <c r="AY247" s="245" t="s">
        <v>153</v>
      </c>
    </row>
    <row r="248" spans="1:51" s="14" customFormat="1" ht="12">
      <c r="A248" s="14"/>
      <c r="B248" s="246"/>
      <c r="C248" s="247"/>
      <c r="D248" s="228" t="s">
        <v>189</v>
      </c>
      <c r="E248" s="248" t="s">
        <v>75</v>
      </c>
      <c r="F248" s="249" t="s">
        <v>233</v>
      </c>
      <c r="G248" s="247"/>
      <c r="H248" s="250">
        <v>13.104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189</v>
      </c>
      <c r="AU248" s="256" t="s">
        <v>87</v>
      </c>
      <c r="AV248" s="14" t="s">
        <v>171</v>
      </c>
      <c r="AW248" s="14" t="s">
        <v>38</v>
      </c>
      <c r="AX248" s="14" t="s">
        <v>85</v>
      </c>
      <c r="AY248" s="256" t="s">
        <v>153</v>
      </c>
    </row>
    <row r="249" spans="1:65" s="2" customFormat="1" ht="16.5" customHeight="1">
      <c r="A249" s="41"/>
      <c r="B249" s="42"/>
      <c r="C249" s="278" t="s">
        <v>7</v>
      </c>
      <c r="D249" s="278" t="s">
        <v>414</v>
      </c>
      <c r="E249" s="279" t="s">
        <v>433</v>
      </c>
      <c r="F249" s="280" t="s">
        <v>434</v>
      </c>
      <c r="G249" s="281" t="s">
        <v>381</v>
      </c>
      <c r="H249" s="282">
        <v>26.208</v>
      </c>
      <c r="I249" s="283"/>
      <c r="J249" s="284">
        <f>ROUND(I249*H249,2)</f>
        <v>0</v>
      </c>
      <c r="K249" s="280" t="s">
        <v>159</v>
      </c>
      <c r="L249" s="285"/>
      <c r="M249" s="286" t="s">
        <v>75</v>
      </c>
      <c r="N249" s="287" t="s">
        <v>47</v>
      </c>
      <c r="O249" s="87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6" t="s">
        <v>206</v>
      </c>
      <c r="AT249" s="226" t="s">
        <v>414</v>
      </c>
      <c r="AU249" s="226" t="s">
        <v>87</v>
      </c>
      <c r="AY249" s="20" t="s">
        <v>153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0" t="s">
        <v>85</v>
      </c>
      <c r="BK249" s="227">
        <f>ROUND(I249*H249,2)</f>
        <v>0</v>
      </c>
      <c r="BL249" s="20" t="s">
        <v>160</v>
      </c>
      <c r="BM249" s="226" t="s">
        <v>2769</v>
      </c>
    </row>
    <row r="250" spans="1:47" s="2" customFormat="1" ht="12">
      <c r="A250" s="41"/>
      <c r="B250" s="42"/>
      <c r="C250" s="43"/>
      <c r="D250" s="228" t="s">
        <v>162</v>
      </c>
      <c r="E250" s="43"/>
      <c r="F250" s="229" t="s">
        <v>434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162</v>
      </c>
      <c r="AU250" s="20" t="s">
        <v>87</v>
      </c>
    </row>
    <row r="251" spans="1:51" s="13" customFormat="1" ht="12">
      <c r="A251" s="13"/>
      <c r="B251" s="235"/>
      <c r="C251" s="236"/>
      <c r="D251" s="228" t="s">
        <v>189</v>
      </c>
      <c r="E251" s="237" t="s">
        <v>75</v>
      </c>
      <c r="F251" s="238" t="s">
        <v>2770</v>
      </c>
      <c r="G251" s="236"/>
      <c r="H251" s="239">
        <v>26.208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189</v>
      </c>
      <c r="AU251" s="245" t="s">
        <v>87</v>
      </c>
      <c r="AV251" s="13" t="s">
        <v>87</v>
      </c>
      <c r="AW251" s="13" t="s">
        <v>38</v>
      </c>
      <c r="AX251" s="13" t="s">
        <v>85</v>
      </c>
      <c r="AY251" s="245" t="s">
        <v>153</v>
      </c>
    </row>
    <row r="252" spans="1:63" s="12" customFormat="1" ht="22.8" customHeight="1">
      <c r="A252" s="12"/>
      <c r="B252" s="199"/>
      <c r="C252" s="200"/>
      <c r="D252" s="201" t="s">
        <v>76</v>
      </c>
      <c r="E252" s="213" t="s">
        <v>87</v>
      </c>
      <c r="F252" s="213" t="s">
        <v>441</v>
      </c>
      <c r="G252" s="200"/>
      <c r="H252" s="200"/>
      <c r="I252" s="203"/>
      <c r="J252" s="214">
        <f>BK252</f>
        <v>0</v>
      </c>
      <c r="K252" s="200"/>
      <c r="L252" s="205"/>
      <c r="M252" s="206"/>
      <c r="N252" s="207"/>
      <c r="O252" s="207"/>
      <c r="P252" s="208">
        <f>SUM(P253:P258)</f>
        <v>0</v>
      </c>
      <c r="Q252" s="207"/>
      <c r="R252" s="208">
        <f>SUM(R253:R258)</f>
        <v>7.421058</v>
      </c>
      <c r="S252" s="207"/>
      <c r="T252" s="209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0" t="s">
        <v>85</v>
      </c>
      <c r="AT252" s="211" t="s">
        <v>76</v>
      </c>
      <c r="AU252" s="211" t="s">
        <v>85</v>
      </c>
      <c r="AY252" s="210" t="s">
        <v>153</v>
      </c>
      <c r="BK252" s="212">
        <f>SUM(BK253:BK258)</f>
        <v>0</v>
      </c>
    </row>
    <row r="253" spans="1:65" s="2" customFormat="1" ht="24.15" customHeight="1">
      <c r="A253" s="41"/>
      <c r="B253" s="42"/>
      <c r="C253" s="215" t="s">
        <v>304</v>
      </c>
      <c r="D253" s="215" t="s">
        <v>155</v>
      </c>
      <c r="E253" s="216" t="s">
        <v>443</v>
      </c>
      <c r="F253" s="217" t="s">
        <v>444</v>
      </c>
      <c r="G253" s="218" t="s">
        <v>202</v>
      </c>
      <c r="H253" s="219">
        <v>51.3</v>
      </c>
      <c r="I253" s="220"/>
      <c r="J253" s="221">
        <f>ROUND(I253*H253,2)</f>
        <v>0</v>
      </c>
      <c r="K253" s="217" t="s">
        <v>159</v>
      </c>
      <c r="L253" s="47"/>
      <c r="M253" s="222" t="s">
        <v>75</v>
      </c>
      <c r="N253" s="223" t="s">
        <v>47</v>
      </c>
      <c r="O253" s="87"/>
      <c r="P253" s="224">
        <f>O253*H253</f>
        <v>0</v>
      </c>
      <c r="Q253" s="224">
        <v>0.14466</v>
      </c>
      <c r="R253" s="224">
        <f>Q253*H253</f>
        <v>7.421058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160</v>
      </c>
      <c r="AT253" s="226" t="s">
        <v>155</v>
      </c>
      <c r="AU253" s="226" t="s">
        <v>87</v>
      </c>
      <c r="AY253" s="20" t="s">
        <v>153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85</v>
      </c>
      <c r="BK253" s="227">
        <f>ROUND(I253*H253,2)</f>
        <v>0</v>
      </c>
      <c r="BL253" s="20" t="s">
        <v>160</v>
      </c>
      <c r="BM253" s="226" t="s">
        <v>2771</v>
      </c>
    </row>
    <row r="254" spans="1:47" s="2" customFormat="1" ht="12">
      <c r="A254" s="41"/>
      <c r="B254" s="42"/>
      <c r="C254" s="43"/>
      <c r="D254" s="228" t="s">
        <v>162</v>
      </c>
      <c r="E254" s="43"/>
      <c r="F254" s="229" t="s">
        <v>446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162</v>
      </c>
      <c r="AU254" s="20" t="s">
        <v>87</v>
      </c>
    </row>
    <row r="255" spans="1:47" s="2" customFormat="1" ht="12">
      <c r="A255" s="41"/>
      <c r="B255" s="42"/>
      <c r="C255" s="43"/>
      <c r="D255" s="233" t="s">
        <v>164</v>
      </c>
      <c r="E255" s="43"/>
      <c r="F255" s="234" t="s">
        <v>447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164</v>
      </c>
      <c r="AU255" s="20" t="s">
        <v>87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2772</v>
      </c>
      <c r="G256" s="236"/>
      <c r="H256" s="239">
        <v>48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77</v>
      </c>
      <c r="AY256" s="245" t="s">
        <v>153</v>
      </c>
    </row>
    <row r="257" spans="1:51" s="13" customFormat="1" ht="12">
      <c r="A257" s="13"/>
      <c r="B257" s="235"/>
      <c r="C257" s="236"/>
      <c r="D257" s="228" t="s">
        <v>189</v>
      </c>
      <c r="E257" s="237" t="s">
        <v>75</v>
      </c>
      <c r="F257" s="238" t="s">
        <v>2773</v>
      </c>
      <c r="G257" s="236"/>
      <c r="H257" s="239">
        <v>3.3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189</v>
      </c>
      <c r="AU257" s="245" t="s">
        <v>87</v>
      </c>
      <c r="AV257" s="13" t="s">
        <v>87</v>
      </c>
      <c r="AW257" s="13" t="s">
        <v>38</v>
      </c>
      <c r="AX257" s="13" t="s">
        <v>77</v>
      </c>
      <c r="AY257" s="245" t="s">
        <v>153</v>
      </c>
    </row>
    <row r="258" spans="1:51" s="16" customFormat="1" ht="12">
      <c r="A258" s="16"/>
      <c r="B258" s="267"/>
      <c r="C258" s="268"/>
      <c r="D258" s="228" t="s">
        <v>189</v>
      </c>
      <c r="E258" s="269" t="s">
        <v>75</v>
      </c>
      <c r="F258" s="270" t="s">
        <v>349</v>
      </c>
      <c r="G258" s="268"/>
      <c r="H258" s="271">
        <v>51.3</v>
      </c>
      <c r="I258" s="272"/>
      <c r="J258" s="268"/>
      <c r="K258" s="268"/>
      <c r="L258" s="273"/>
      <c r="M258" s="274"/>
      <c r="N258" s="275"/>
      <c r="O258" s="275"/>
      <c r="P258" s="275"/>
      <c r="Q258" s="275"/>
      <c r="R258" s="275"/>
      <c r="S258" s="275"/>
      <c r="T258" s="27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T258" s="277" t="s">
        <v>189</v>
      </c>
      <c r="AU258" s="277" t="s">
        <v>87</v>
      </c>
      <c r="AV258" s="16" t="s">
        <v>160</v>
      </c>
      <c r="AW258" s="16" t="s">
        <v>38</v>
      </c>
      <c r="AX258" s="16" t="s">
        <v>85</v>
      </c>
      <c r="AY258" s="277" t="s">
        <v>153</v>
      </c>
    </row>
    <row r="259" spans="1:63" s="12" customFormat="1" ht="22.8" customHeight="1">
      <c r="A259" s="12"/>
      <c r="B259" s="199"/>
      <c r="C259" s="200"/>
      <c r="D259" s="201" t="s">
        <v>76</v>
      </c>
      <c r="E259" s="213" t="s">
        <v>171</v>
      </c>
      <c r="F259" s="213" t="s">
        <v>451</v>
      </c>
      <c r="G259" s="200"/>
      <c r="H259" s="200"/>
      <c r="I259" s="203"/>
      <c r="J259" s="214">
        <f>BK259</f>
        <v>0</v>
      </c>
      <c r="K259" s="200"/>
      <c r="L259" s="205"/>
      <c r="M259" s="206"/>
      <c r="N259" s="207"/>
      <c r="O259" s="207"/>
      <c r="P259" s="208">
        <f>SUM(P260:P269)</f>
        <v>0</v>
      </c>
      <c r="Q259" s="207"/>
      <c r="R259" s="208">
        <f>SUM(R260:R269)</f>
        <v>0</v>
      </c>
      <c r="S259" s="207"/>
      <c r="T259" s="209">
        <f>SUM(T260:T269)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0" t="s">
        <v>85</v>
      </c>
      <c r="AT259" s="211" t="s">
        <v>76</v>
      </c>
      <c r="AU259" s="211" t="s">
        <v>85</v>
      </c>
      <c r="AY259" s="210" t="s">
        <v>153</v>
      </c>
      <c r="BK259" s="212">
        <f>SUM(BK260:BK269)</f>
        <v>0</v>
      </c>
    </row>
    <row r="260" spans="1:65" s="2" customFormat="1" ht="16.5" customHeight="1">
      <c r="A260" s="41"/>
      <c r="B260" s="42"/>
      <c r="C260" s="215" t="s">
        <v>310</v>
      </c>
      <c r="D260" s="215" t="s">
        <v>155</v>
      </c>
      <c r="E260" s="216" t="s">
        <v>453</v>
      </c>
      <c r="F260" s="217" t="s">
        <v>454</v>
      </c>
      <c r="G260" s="218" t="s">
        <v>202</v>
      </c>
      <c r="H260" s="219">
        <v>3.3</v>
      </c>
      <c r="I260" s="220"/>
      <c r="J260" s="221">
        <f>ROUND(I260*H260,2)</f>
        <v>0</v>
      </c>
      <c r="K260" s="217" t="s">
        <v>159</v>
      </c>
      <c r="L260" s="47"/>
      <c r="M260" s="222" t="s">
        <v>75</v>
      </c>
      <c r="N260" s="223" t="s">
        <v>47</v>
      </c>
      <c r="O260" s="87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6" t="s">
        <v>160</v>
      </c>
      <c r="AT260" s="226" t="s">
        <v>155</v>
      </c>
      <c r="AU260" s="226" t="s">
        <v>87</v>
      </c>
      <c r="AY260" s="20" t="s">
        <v>153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20" t="s">
        <v>85</v>
      </c>
      <c r="BK260" s="227">
        <f>ROUND(I260*H260,2)</f>
        <v>0</v>
      </c>
      <c r="BL260" s="20" t="s">
        <v>160</v>
      </c>
      <c r="BM260" s="226" t="s">
        <v>2774</v>
      </c>
    </row>
    <row r="261" spans="1:47" s="2" customFormat="1" ht="12">
      <c r="A261" s="41"/>
      <c r="B261" s="42"/>
      <c r="C261" s="43"/>
      <c r="D261" s="228" t="s">
        <v>162</v>
      </c>
      <c r="E261" s="43"/>
      <c r="F261" s="229" t="s">
        <v>456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162</v>
      </c>
      <c r="AU261" s="20" t="s">
        <v>87</v>
      </c>
    </row>
    <row r="262" spans="1:47" s="2" customFormat="1" ht="12">
      <c r="A262" s="41"/>
      <c r="B262" s="42"/>
      <c r="C262" s="43"/>
      <c r="D262" s="233" t="s">
        <v>164</v>
      </c>
      <c r="E262" s="43"/>
      <c r="F262" s="234" t="s">
        <v>457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164</v>
      </c>
      <c r="AU262" s="20" t="s">
        <v>87</v>
      </c>
    </row>
    <row r="263" spans="1:51" s="13" customFormat="1" ht="12">
      <c r="A263" s="13"/>
      <c r="B263" s="235"/>
      <c r="C263" s="236"/>
      <c r="D263" s="228" t="s">
        <v>189</v>
      </c>
      <c r="E263" s="237" t="s">
        <v>75</v>
      </c>
      <c r="F263" s="238" t="s">
        <v>2773</v>
      </c>
      <c r="G263" s="236"/>
      <c r="H263" s="239">
        <v>3.3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189</v>
      </c>
      <c r="AU263" s="245" t="s">
        <v>87</v>
      </c>
      <c r="AV263" s="13" t="s">
        <v>87</v>
      </c>
      <c r="AW263" s="13" t="s">
        <v>38</v>
      </c>
      <c r="AX263" s="13" t="s">
        <v>77</v>
      </c>
      <c r="AY263" s="245" t="s">
        <v>153</v>
      </c>
    </row>
    <row r="264" spans="1:51" s="16" customFormat="1" ht="12">
      <c r="A264" s="16"/>
      <c r="B264" s="267"/>
      <c r="C264" s="268"/>
      <c r="D264" s="228" t="s">
        <v>189</v>
      </c>
      <c r="E264" s="269" t="s">
        <v>75</v>
      </c>
      <c r="F264" s="270" t="s">
        <v>349</v>
      </c>
      <c r="G264" s="268"/>
      <c r="H264" s="271">
        <v>3.3</v>
      </c>
      <c r="I264" s="272"/>
      <c r="J264" s="268"/>
      <c r="K264" s="268"/>
      <c r="L264" s="273"/>
      <c r="M264" s="274"/>
      <c r="N264" s="275"/>
      <c r="O264" s="275"/>
      <c r="P264" s="275"/>
      <c r="Q264" s="275"/>
      <c r="R264" s="275"/>
      <c r="S264" s="275"/>
      <c r="T264" s="27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77" t="s">
        <v>189</v>
      </c>
      <c r="AU264" s="277" t="s">
        <v>87</v>
      </c>
      <c r="AV264" s="16" t="s">
        <v>160</v>
      </c>
      <c r="AW264" s="16" t="s">
        <v>38</v>
      </c>
      <c r="AX264" s="16" t="s">
        <v>85</v>
      </c>
      <c r="AY264" s="277" t="s">
        <v>153</v>
      </c>
    </row>
    <row r="265" spans="1:65" s="2" customFormat="1" ht="16.5" customHeight="1">
      <c r="A265" s="41"/>
      <c r="B265" s="42"/>
      <c r="C265" s="215" t="s">
        <v>316</v>
      </c>
      <c r="D265" s="215" t="s">
        <v>155</v>
      </c>
      <c r="E265" s="216" t="s">
        <v>459</v>
      </c>
      <c r="F265" s="217" t="s">
        <v>460</v>
      </c>
      <c r="G265" s="218" t="s">
        <v>202</v>
      </c>
      <c r="H265" s="219">
        <v>3.3</v>
      </c>
      <c r="I265" s="220"/>
      <c r="J265" s="221">
        <f>ROUND(I265*H265,2)</f>
        <v>0</v>
      </c>
      <c r="K265" s="217" t="s">
        <v>159</v>
      </c>
      <c r="L265" s="47"/>
      <c r="M265" s="222" t="s">
        <v>75</v>
      </c>
      <c r="N265" s="223" t="s">
        <v>47</v>
      </c>
      <c r="O265" s="87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6" t="s">
        <v>160</v>
      </c>
      <c r="AT265" s="226" t="s">
        <v>155</v>
      </c>
      <c r="AU265" s="226" t="s">
        <v>87</v>
      </c>
      <c r="AY265" s="20" t="s">
        <v>153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20" t="s">
        <v>85</v>
      </c>
      <c r="BK265" s="227">
        <f>ROUND(I265*H265,2)</f>
        <v>0</v>
      </c>
      <c r="BL265" s="20" t="s">
        <v>160</v>
      </c>
      <c r="BM265" s="226" t="s">
        <v>2775</v>
      </c>
    </row>
    <row r="266" spans="1:47" s="2" customFormat="1" ht="12">
      <c r="A266" s="41"/>
      <c r="B266" s="42"/>
      <c r="C266" s="43"/>
      <c r="D266" s="228" t="s">
        <v>162</v>
      </c>
      <c r="E266" s="43"/>
      <c r="F266" s="229" t="s">
        <v>462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162</v>
      </c>
      <c r="AU266" s="20" t="s">
        <v>87</v>
      </c>
    </row>
    <row r="267" spans="1:47" s="2" customFormat="1" ht="12">
      <c r="A267" s="41"/>
      <c r="B267" s="42"/>
      <c r="C267" s="43"/>
      <c r="D267" s="233" t="s">
        <v>164</v>
      </c>
      <c r="E267" s="43"/>
      <c r="F267" s="234" t="s">
        <v>463</v>
      </c>
      <c r="G267" s="43"/>
      <c r="H267" s="43"/>
      <c r="I267" s="230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164</v>
      </c>
      <c r="AU267" s="20" t="s">
        <v>87</v>
      </c>
    </row>
    <row r="268" spans="1:51" s="13" customFormat="1" ht="12">
      <c r="A268" s="13"/>
      <c r="B268" s="235"/>
      <c r="C268" s="236"/>
      <c r="D268" s="228" t="s">
        <v>189</v>
      </c>
      <c r="E268" s="237" t="s">
        <v>75</v>
      </c>
      <c r="F268" s="238" t="s">
        <v>2773</v>
      </c>
      <c r="G268" s="236"/>
      <c r="H268" s="239">
        <v>3.3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189</v>
      </c>
      <c r="AU268" s="245" t="s">
        <v>87</v>
      </c>
      <c r="AV268" s="13" t="s">
        <v>87</v>
      </c>
      <c r="AW268" s="13" t="s">
        <v>38</v>
      </c>
      <c r="AX268" s="13" t="s">
        <v>77</v>
      </c>
      <c r="AY268" s="245" t="s">
        <v>153</v>
      </c>
    </row>
    <row r="269" spans="1:51" s="16" customFormat="1" ht="12">
      <c r="A269" s="16"/>
      <c r="B269" s="267"/>
      <c r="C269" s="268"/>
      <c r="D269" s="228" t="s">
        <v>189</v>
      </c>
      <c r="E269" s="269" t="s">
        <v>75</v>
      </c>
      <c r="F269" s="270" t="s">
        <v>349</v>
      </c>
      <c r="G269" s="268"/>
      <c r="H269" s="271">
        <v>3.3</v>
      </c>
      <c r="I269" s="272"/>
      <c r="J269" s="268"/>
      <c r="K269" s="268"/>
      <c r="L269" s="273"/>
      <c r="M269" s="274"/>
      <c r="N269" s="275"/>
      <c r="O269" s="275"/>
      <c r="P269" s="275"/>
      <c r="Q269" s="275"/>
      <c r="R269" s="275"/>
      <c r="S269" s="275"/>
      <c r="T269" s="27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T269" s="277" t="s">
        <v>189</v>
      </c>
      <c r="AU269" s="277" t="s">
        <v>87</v>
      </c>
      <c r="AV269" s="16" t="s">
        <v>160</v>
      </c>
      <c r="AW269" s="16" t="s">
        <v>38</v>
      </c>
      <c r="AX269" s="16" t="s">
        <v>85</v>
      </c>
      <c r="AY269" s="277" t="s">
        <v>153</v>
      </c>
    </row>
    <row r="270" spans="1:63" s="12" customFormat="1" ht="22.8" customHeight="1">
      <c r="A270" s="12"/>
      <c r="B270" s="199"/>
      <c r="C270" s="200"/>
      <c r="D270" s="201" t="s">
        <v>76</v>
      </c>
      <c r="E270" s="213" t="s">
        <v>160</v>
      </c>
      <c r="F270" s="213" t="s">
        <v>464</v>
      </c>
      <c r="G270" s="200"/>
      <c r="H270" s="200"/>
      <c r="I270" s="203"/>
      <c r="J270" s="214">
        <f>BK270</f>
        <v>0</v>
      </c>
      <c r="K270" s="200"/>
      <c r="L270" s="205"/>
      <c r="M270" s="206"/>
      <c r="N270" s="207"/>
      <c r="O270" s="207"/>
      <c r="P270" s="208">
        <f>SUM(P271:P305)</f>
        <v>0</v>
      </c>
      <c r="Q270" s="207"/>
      <c r="R270" s="208">
        <f>SUM(R271:R305)</f>
        <v>0.27996667999999997</v>
      </c>
      <c r="S270" s="207"/>
      <c r="T270" s="209">
        <f>SUM(T271:T305)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0" t="s">
        <v>85</v>
      </c>
      <c r="AT270" s="211" t="s">
        <v>76</v>
      </c>
      <c r="AU270" s="211" t="s">
        <v>85</v>
      </c>
      <c r="AY270" s="210" t="s">
        <v>153</v>
      </c>
      <c r="BK270" s="212">
        <f>SUM(BK271:BK305)</f>
        <v>0</v>
      </c>
    </row>
    <row r="271" spans="1:65" s="2" customFormat="1" ht="16.5" customHeight="1">
      <c r="A271" s="41"/>
      <c r="B271" s="42"/>
      <c r="C271" s="215" t="s">
        <v>322</v>
      </c>
      <c r="D271" s="215" t="s">
        <v>155</v>
      </c>
      <c r="E271" s="216" t="s">
        <v>466</v>
      </c>
      <c r="F271" s="217" t="s">
        <v>467</v>
      </c>
      <c r="G271" s="218" t="s">
        <v>227</v>
      </c>
      <c r="H271" s="219">
        <v>0.307</v>
      </c>
      <c r="I271" s="220"/>
      <c r="J271" s="221">
        <f>ROUND(I271*H271,2)</f>
        <v>0</v>
      </c>
      <c r="K271" s="217" t="s">
        <v>159</v>
      </c>
      <c r="L271" s="47"/>
      <c r="M271" s="222" t="s">
        <v>75</v>
      </c>
      <c r="N271" s="223" t="s">
        <v>47</v>
      </c>
      <c r="O271" s="87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160</v>
      </c>
      <c r="AT271" s="226" t="s">
        <v>155</v>
      </c>
      <c r="AU271" s="226" t="s">
        <v>87</v>
      </c>
      <c r="AY271" s="20" t="s">
        <v>153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0" t="s">
        <v>85</v>
      </c>
      <c r="BK271" s="227">
        <f>ROUND(I271*H271,2)</f>
        <v>0</v>
      </c>
      <c r="BL271" s="20" t="s">
        <v>160</v>
      </c>
      <c r="BM271" s="226" t="s">
        <v>2776</v>
      </c>
    </row>
    <row r="272" spans="1:47" s="2" customFormat="1" ht="12">
      <c r="A272" s="41"/>
      <c r="B272" s="42"/>
      <c r="C272" s="43"/>
      <c r="D272" s="228" t="s">
        <v>162</v>
      </c>
      <c r="E272" s="43"/>
      <c r="F272" s="229" t="s">
        <v>469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162</v>
      </c>
      <c r="AU272" s="20" t="s">
        <v>87</v>
      </c>
    </row>
    <row r="273" spans="1:47" s="2" customFormat="1" ht="12">
      <c r="A273" s="41"/>
      <c r="B273" s="42"/>
      <c r="C273" s="43"/>
      <c r="D273" s="233" t="s">
        <v>164</v>
      </c>
      <c r="E273" s="43"/>
      <c r="F273" s="234" t="s">
        <v>470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164</v>
      </c>
      <c r="AU273" s="20" t="s">
        <v>87</v>
      </c>
    </row>
    <row r="274" spans="1:51" s="13" customFormat="1" ht="12">
      <c r="A274" s="13"/>
      <c r="B274" s="235"/>
      <c r="C274" s="236"/>
      <c r="D274" s="228" t="s">
        <v>189</v>
      </c>
      <c r="E274" s="237" t="s">
        <v>75</v>
      </c>
      <c r="F274" s="238" t="s">
        <v>2777</v>
      </c>
      <c r="G274" s="236"/>
      <c r="H274" s="239">
        <v>0.307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189</v>
      </c>
      <c r="AU274" s="245" t="s">
        <v>87</v>
      </c>
      <c r="AV274" s="13" t="s">
        <v>87</v>
      </c>
      <c r="AW274" s="13" t="s">
        <v>38</v>
      </c>
      <c r="AX274" s="13" t="s">
        <v>77</v>
      </c>
      <c r="AY274" s="245" t="s">
        <v>153</v>
      </c>
    </row>
    <row r="275" spans="1:51" s="16" customFormat="1" ht="12">
      <c r="A275" s="16"/>
      <c r="B275" s="267"/>
      <c r="C275" s="268"/>
      <c r="D275" s="228" t="s">
        <v>189</v>
      </c>
      <c r="E275" s="269" t="s">
        <v>75</v>
      </c>
      <c r="F275" s="270" t="s">
        <v>349</v>
      </c>
      <c r="G275" s="268"/>
      <c r="H275" s="271">
        <v>0.307</v>
      </c>
      <c r="I275" s="272"/>
      <c r="J275" s="268"/>
      <c r="K275" s="268"/>
      <c r="L275" s="273"/>
      <c r="M275" s="274"/>
      <c r="N275" s="275"/>
      <c r="O275" s="275"/>
      <c r="P275" s="275"/>
      <c r="Q275" s="275"/>
      <c r="R275" s="275"/>
      <c r="S275" s="275"/>
      <c r="T275" s="27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T275" s="277" t="s">
        <v>189</v>
      </c>
      <c r="AU275" s="277" t="s">
        <v>87</v>
      </c>
      <c r="AV275" s="16" t="s">
        <v>160</v>
      </c>
      <c r="AW275" s="16" t="s">
        <v>38</v>
      </c>
      <c r="AX275" s="16" t="s">
        <v>85</v>
      </c>
      <c r="AY275" s="277" t="s">
        <v>153</v>
      </c>
    </row>
    <row r="276" spans="1:65" s="2" customFormat="1" ht="16.5" customHeight="1">
      <c r="A276" s="41"/>
      <c r="B276" s="42"/>
      <c r="C276" s="215" t="s">
        <v>328</v>
      </c>
      <c r="D276" s="215" t="s">
        <v>155</v>
      </c>
      <c r="E276" s="216" t="s">
        <v>473</v>
      </c>
      <c r="F276" s="217" t="s">
        <v>474</v>
      </c>
      <c r="G276" s="218" t="s">
        <v>227</v>
      </c>
      <c r="H276" s="219">
        <v>5.76</v>
      </c>
      <c r="I276" s="220"/>
      <c r="J276" s="221">
        <f>ROUND(I276*H276,2)</f>
        <v>0</v>
      </c>
      <c r="K276" s="217" t="s">
        <v>159</v>
      </c>
      <c r="L276" s="47"/>
      <c r="M276" s="222" t="s">
        <v>75</v>
      </c>
      <c r="N276" s="223" t="s">
        <v>47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160</v>
      </c>
      <c r="AT276" s="226" t="s">
        <v>155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160</v>
      </c>
      <c r="BM276" s="226" t="s">
        <v>2778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476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47" s="2" customFormat="1" ht="12">
      <c r="A278" s="41"/>
      <c r="B278" s="42"/>
      <c r="C278" s="43"/>
      <c r="D278" s="233" t="s">
        <v>164</v>
      </c>
      <c r="E278" s="43"/>
      <c r="F278" s="234" t="s">
        <v>477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164</v>
      </c>
      <c r="AU278" s="20" t="s">
        <v>87</v>
      </c>
    </row>
    <row r="279" spans="1:51" s="13" customFormat="1" ht="12">
      <c r="A279" s="13"/>
      <c r="B279" s="235"/>
      <c r="C279" s="236"/>
      <c r="D279" s="228" t="s">
        <v>189</v>
      </c>
      <c r="E279" s="237" t="s">
        <v>75</v>
      </c>
      <c r="F279" s="238" t="s">
        <v>2779</v>
      </c>
      <c r="G279" s="236"/>
      <c r="H279" s="239">
        <v>5.76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189</v>
      </c>
      <c r="AU279" s="245" t="s">
        <v>87</v>
      </c>
      <c r="AV279" s="13" t="s">
        <v>87</v>
      </c>
      <c r="AW279" s="13" t="s">
        <v>38</v>
      </c>
      <c r="AX279" s="13" t="s">
        <v>85</v>
      </c>
      <c r="AY279" s="245" t="s">
        <v>153</v>
      </c>
    </row>
    <row r="280" spans="1:65" s="2" customFormat="1" ht="16.5" customHeight="1">
      <c r="A280" s="41"/>
      <c r="B280" s="42"/>
      <c r="C280" s="215" t="s">
        <v>334</v>
      </c>
      <c r="D280" s="215" t="s">
        <v>155</v>
      </c>
      <c r="E280" s="216" t="s">
        <v>480</v>
      </c>
      <c r="F280" s="217" t="s">
        <v>481</v>
      </c>
      <c r="G280" s="218" t="s">
        <v>158</v>
      </c>
      <c r="H280" s="219">
        <v>1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0.223938</v>
      </c>
      <c r="R280" s="224">
        <f>Q280*H280</f>
        <v>0.223938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2780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483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484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65" s="2" customFormat="1" ht="16.5" customHeight="1">
      <c r="A283" s="41"/>
      <c r="B283" s="42"/>
      <c r="C283" s="278" t="s">
        <v>340</v>
      </c>
      <c r="D283" s="278" t="s">
        <v>414</v>
      </c>
      <c r="E283" s="279" t="s">
        <v>936</v>
      </c>
      <c r="F283" s="280" t="s">
        <v>937</v>
      </c>
      <c r="G283" s="281" t="s">
        <v>158</v>
      </c>
      <c r="H283" s="282">
        <v>1</v>
      </c>
      <c r="I283" s="283"/>
      <c r="J283" s="284">
        <f>ROUND(I283*H283,2)</f>
        <v>0</v>
      </c>
      <c r="K283" s="280" t="s">
        <v>159</v>
      </c>
      <c r="L283" s="285"/>
      <c r="M283" s="286" t="s">
        <v>75</v>
      </c>
      <c r="N283" s="287" t="s">
        <v>47</v>
      </c>
      <c r="O283" s="87"/>
      <c r="P283" s="224">
        <f>O283*H283</f>
        <v>0</v>
      </c>
      <c r="Q283" s="224">
        <v>0.028</v>
      </c>
      <c r="R283" s="224">
        <f>Q283*H283</f>
        <v>0.028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206</v>
      </c>
      <c r="AT283" s="226" t="s">
        <v>414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160</v>
      </c>
      <c r="BM283" s="226" t="s">
        <v>2781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937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65" s="2" customFormat="1" ht="16.5" customHeight="1">
      <c r="A285" s="41"/>
      <c r="B285" s="42"/>
      <c r="C285" s="215" t="s">
        <v>350</v>
      </c>
      <c r="D285" s="215" t="s">
        <v>155</v>
      </c>
      <c r="E285" s="216" t="s">
        <v>508</v>
      </c>
      <c r="F285" s="217" t="s">
        <v>509</v>
      </c>
      <c r="G285" s="218" t="s">
        <v>227</v>
      </c>
      <c r="H285" s="219">
        <v>0.294</v>
      </c>
      <c r="I285" s="220"/>
      <c r="J285" s="221">
        <f>ROUND(I285*H285,2)</f>
        <v>0</v>
      </c>
      <c r="K285" s="217" t="s">
        <v>159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2782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511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47" s="2" customFormat="1" ht="12">
      <c r="A287" s="41"/>
      <c r="B287" s="42"/>
      <c r="C287" s="43"/>
      <c r="D287" s="233" t="s">
        <v>164</v>
      </c>
      <c r="E287" s="43"/>
      <c r="F287" s="234" t="s">
        <v>512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164</v>
      </c>
      <c r="AU287" s="20" t="s">
        <v>87</v>
      </c>
    </row>
    <row r="288" spans="1:51" s="13" customFormat="1" ht="12">
      <c r="A288" s="13"/>
      <c r="B288" s="235"/>
      <c r="C288" s="236"/>
      <c r="D288" s="228" t="s">
        <v>189</v>
      </c>
      <c r="E288" s="237" t="s">
        <v>75</v>
      </c>
      <c r="F288" s="238" t="s">
        <v>2783</v>
      </c>
      <c r="G288" s="236"/>
      <c r="H288" s="239">
        <v>0.294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189</v>
      </c>
      <c r="AU288" s="245" t="s">
        <v>87</v>
      </c>
      <c r="AV288" s="13" t="s">
        <v>87</v>
      </c>
      <c r="AW288" s="13" t="s">
        <v>38</v>
      </c>
      <c r="AX288" s="13" t="s">
        <v>77</v>
      </c>
      <c r="AY288" s="245" t="s">
        <v>153</v>
      </c>
    </row>
    <row r="289" spans="1:51" s="16" customFormat="1" ht="12">
      <c r="A289" s="16"/>
      <c r="B289" s="267"/>
      <c r="C289" s="268"/>
      <c r="D289" s="228" t="s">
        <v>189</v>
      </c>
      <c r="E289" s="269" t="s">
        <v>75</v>
      </c>
      <c r="F289" s="270" t="s">
        <v>349</v>
      </c>
      <c r="G289" s="268"/>
      <c r="H289" s="271">
        <v>0.294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77" t="s">
        <v>189</v>
      </c>
      <c r="AU289" s="277" t="s">
        <v>87</v>
      </c>
      <c r="AV289" s="16" t="s">
        <v>160</v>
      </c>
      <c r="AW289" s="16" t="s">
        <v>38</v>
      </c>
      <c r="AX289" s="16" t="s">
        <v>85</v>
      </c>
      <c r="AY289" s="277" t="s">
        <v>153</v>
      </c>
    </row>
    <row r="290" spans="1:65" s="2" customFormat="1" ht="16.5" customHeight="1">
      <c r="A290" s="41"/>
      <c r="B290" s="42"/>
      <c r="C290" s="215" t="s">
        <v>357</v>
      </c>
      <c r="D290" s="215" t="s">
        <v>155</v>
      </c>
      <c r="E290" s="216" t="s">
        <v>515</v>
      </c>
      <c r="F290" s="217" t="s">
        <v>516</v>
      </c>
      <c r="G290" s="218" t="s">
        <v>227</v>
      </c>
      <c r="H290" s="219">
        <v>0.417</v>
      </c>
      <c r="I290" s="220"/>
      <c r="J290" s="221">
        <f>ROUND(I290*H290,2)</f>
        <v>0</v>
      </c>
      <c r="K290" s="217" t="s">
        <v>159</v>
      </c>
      <c r="L290" s="47"/>
      <c r="M290" s="222" t="s">
        <v>75</v>
      </c>
      <c r="N290" s="223" t="s">
        <v>47</v>
      </c>
      <c r="O290" s="87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160</v>
      </c>
      <c r="AT290" s="226" t="s">
        <v>155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160</v>
      </c>
      <c r="BM290" s="226" t="s">
        <v>2784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518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47" s="2" customFormat="1" ht="12">
      <c r="A292" s="41"/>
      <c r="B292" s="42"/>
      <c r="C292" s="43"/>
      <c r="D292" s="233" t="s">
        <v>164</v>
      </c>
      <c r="E292" s="43"/>
      <c r="F292" s="234" t="s">
        <v>519</v>
      </c>
      <c r="G292" s="43"/>
      <c r="H292" s="43"/>
      <c r="I292" s="230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164</v>
      </c>
      <c r="AU292" s="20" t="s">
        <v>87</v>
      </c>
    </row>
    <row r="293" spans="1:51" s="13" customFormat="1" ht="12">
      <c r="A293" s="13"/>
      <c r="B293" s="235"/>
      <c r="C293" s="236"/>
      <c r="D293" s="228" t="s">
        <v>189</v>
      </c>
      <c r="E293" s="237" t="s">
        <v>75</v>
      </c>
      <c r="F293" s="238" t="s">
        <v>2785</v>
      </c>
      <c r="G293" s="236"/>
      <c r="H293" s="239">
        <v>0.481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189</v>
      </c>
      <c r="AU293" s="245" t="s">
        <v>87</v>
      </c>
      <c r="AV293" s="13" t="s">
        <v>87</v>
      </c>
      <c r="AW293" s="13" t="s">
        <v>38</v>
      </c>
      <c r="AX293" s="13" t="s">
        <v>77</v>
      </c>
      <c r="AY293" s="245" t="s">
        <v>153</v>
      </c>
    </row>
    <row r="294" spans="1:51" s="13" customFormat="1" ht="12">
      <c r="A294" s="13"/>
      <c r="B294" s="235"/>
      <c r="C294" s="236"/>
      <c r="D294" s="228" t="s">
        <v>189</v>
      </c>
      <c r="E294" s="237" t="s">
        <v>75</v>
      </c>
      <c r="F294" s="238" t="s">
        <v>2786</v>
      </c>
      <c r="G294" s="236"/>
      <c r="H294" s="239">
        <v>-0.064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189</v>
      </c>
      <c r="AU294" s="245" t="s">
        <v>87</v>
      </c>
      <c r="AV294" s="13" t="s">
        <v>87</v>
      </c>
      <c r="AW294" s="13" t="s">
        <v>38</v>
      </c>
      <c r="AX294" s="13" t="s">
        <v>77</v>
      </c>
      <c r="AY294" s="245" t="s">
        <v>153</v>
      </c>
    </row>
    <row r="295" spans="1:51" s="14" customFormat="1" ht="12">
      <c r="A295" s="14"/>
      <c r="B295" s="246"/>
      <c r="C295" s="247"/>
      <c r="D295" s="228" t="s">
        <v>189</v>
      </c>
      <c r="E295" s="248" t="s">
        <v>75</v>
      </c>
      <c r="F295" s="249" t="s">
        <v>233</v>
      </c>
      <c r="G295" s="247"/>
      <c r="H295" s="250">
        <v>0.417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189</v>
      </c>
      <c r="AU295" s="256" t="s">
        <v>87</v>
      </c>
      <c r="AV295" s="14" t="s">
        <v>171</v>
      </c>
      <c r="AW295" s="14" t="s">
        <v>38</v>
      </c>
      <c r="AX295" s="14" t="s">
        <v>85</v>
      </c>
      <c r="AY295" s="256" t="s">
        <v>153</v>
      </c>
    </row>
    <row r="296" spans="1:65" s="2" customFormat="1" ht="16.5" customHeight="1">
      <c r="A296" s="41"/>
      <c r="B296" s="42"/>
      <c r="C296" s="215" t="s">
        <v>365</v>
      </c>
      <c r="D296" s="215" t="s">
        <v>155</v>
      </c>
      <c r="E296" s="216" t="s">
        <v>524</v>
      </c>
      <c r="F296" s="217" t="s">
        <v>525</v>
      </c>
      <c r="G296" s="218" t="s">
        <v>258</v>
      </c>
      <c r="H296" s="219">
        <v>2.417</v>
      </c>
      <c r="I296" s="220"/>
      <c r="J296" s="221">
        <f>ROUND(I296*H296,2)</f>
        <v>0</v>
      </c>
      <c r="K296" s="217" t="s">
        <v>159</v>
      </c>
      <c r="L296" s="47"/>
      <c r="M296" s="222" t="s">
        <v>75</v>
      </c>
      <c r="N296" s="223" t="s">
        <v>47</v>
      </c>
      <c r="O296" s="87"/>
      <c r="P296" s="224">
        <f>O296*H296</f>
        <v>0</v>
      </c>
      <c r="Q296" s="224">
        <v>0.00632</v>
      </c>
      <c r="R296" s="224">
        <f>Q296*H296</f>
        <v>0.01527544</v>
      </c>
      <c r="S296" s="224">
        <v>0</v>
      </c>
      <c r="T296" s="225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6" t="s">
        <v>160</v>
      </c>
      <c r="AT296" s="226" t="s">
        <v>155</v>
      </c>
      <c r="AU296" s="226" t="s">
        <v>87</v>
      </c>
      <c r="AY296" s="20" t="s">
        <v>153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20" t="s">
        <v>85</v>
      </c>
      <c r="BK296" s="227">
        <f>ROUND(I296*H296,2)</f>
        <v>0</v>
      </c>
      <c r="BL296" s="20" t="s">
        <v>160</v>
      </c>
      <c r="BM296" s="226" t="s">
        <v>2787</v>
      </c>
    </row>
    <row r="297" spans="1:47" s="2" customFormat="1" ht="12">
      <c r="A297" s="41"/>
      <c r="B297" s="42"/>
      <c r="C297" s="43"/>
      <c r="D297" s="228" t="s">
        <v>162</v>
      </c>
      <c r="E297" s="43"/>
      <c r="F297" s="229" t="s">
        <v>527</v>
      </c>
      <c r="G297" s="43"/>
      <c r="H297" s="43"/>
      <c r="I297" s="230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162</v>
      </c>
      <c r="AU297" s="20" t="s">
        <v>87</v>
      </c>
    </row>
    <row r="298" spans="1:47" s="2" customFormat="1" ht="12">
      <c r="A298" s="41"/>
      <c r="B298" s="42"/>
      <c r="C298" s="43"/>
      <c r="D298" s="233" t="s">
        <v>164</v>
      </c>
      <c r="E298" s="43"/>
      <c r="F298" s="234" t="s">
        <v>528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164</v>
      </c>
      <c r="AU298" s="20" t="s">
        <v>87</v>
      </c>
    </row>
    <row r="299" spans="1:51" s="13" customFormat="1" ht="12">
      <c r="A299" s="13"/>
      <c r="B299" s="235"/>
      <c r="C299" s="236"/>
      <c r="D299" s="228" t="s">
        <v>189</v>
      </c>
      <c r="E299" s="237" t="s">
        <v>75</v>
      </c>
      <c r="F299" s="238" t="s">
        <v>2788</v>
      </c>
      <c r="G299" s="236"/>
      <c r="H299" s="239">
        <v>1.577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189</v>
      </c>
      <c r="AU299" s="245" t="s">
        <v>87</v>
      </c>
      <c r="AV299" s="13" t="s">
        <v>87</v>
      </c>
      <c r="AW299" s="13" t="s">
        <v>38</v>
      </c>
      <c r="AX299" s="13" t="s">
        <v>77</v>
      </c>
      <c r="AY299" s="245" t="s">
        <v>153</v>
      </c>
    </row>
    <row r="300" spans="1:51" s="13" customFormat="1" ht="12">
      <c r="A300" s="13"/>
      <c r="B300" s="235"/>
      <c r="C300" s="236"/>
      <c r="D300" s="228" t="s">
        <v>189</v>
      </c>
      <c r="E300" s="237" t="s">
        <v>75</v>
      </c>
      <c r="F300" s="238" t="s">
        <v>2789</v>
      </c>
      <c r="G300" s="236"/>
      <c r="H300" s="239">
        <v>0.84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189</v>
      </c>
      <c r="AU300" s="245" t="s">
        <v>87</v>
      </c>
      <c r="AV300" s="13" t="s">
        <v>87</v>
      </c>
      <c r="AW300" s="13" t="s">
        <v>38</v>
      </c>
      <c r="AX300" s="13" t="s">
        <v>77</v>
      </c>
      <c r="AY300" s="245" t="s">
        <v>153</v>
      </c>
    </row>
    <row r="301" spans="1:51" s="16" customFormat="1" ht="12">
      <c r="A301" s="16"/>
      <c r="B301" s="267"/>
      <c r="C301" s="268"/>
      <c r="D301" s="228" t="s">
        <v>189</v>
      </c>
      <c r="E301" s="269" t="s">
        <v>75</v>
      </c>
      <c r="F301" s="270" t="s">
        <v>349</v>
      </c>
      <c r="G301" s="268"/>
      <c r="H301" s="271">
        <v>2.417</v>
      </c>
      <c r="I301" s="272"/>
      <c r="J301" s="268"/>
      <c r="K301" s="268"/>
      <c r="L301" s="273"/>
      <c r="M301" s="274"/>
      <c r="N301" s="275"/>
      <c r="O301" s="275"/>
      <c r="P301" s="275"/>
      <c r="Q301" s="275"/>
      <c r="R301" s="275"/>
      <c r="S301" s="275"/>
      <c r="T301" s="27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77" t="s">
        <v>189</v>
      </c>
      <c r="AU301" s="277" t="s">
        <v>87</v>
      </c>
      <c r="AV301" s="16" t="s">
        <v>160</v>
      </c>
      <c r="AW301" s="16" t="s">
        <v>38</v>
      </c>
      <c r="AX301" s="16" t="s">
        <v>85</v>
      </c>
      <c r="AY301" s="277" t="s">
        <v>153</v>
      </c>
    </row>
    <row r="302" spans="1:65" s="2" customFormat="1" ht="16.5" customHeight="1">
      <c r="A302" s="41"/>
      <c r="B302" s="42"/>
      <c r="C302" s="215" t="s">
        <v>371</v>
      </c>
      <c r="D302" s="215" t="s">
        <v>155</v>
      </c>
      <c r="E302" s="216" t="s">
        <v>532</v>
      </c>
      <c r="F302" s="217" t="s">
        <v>533</v>
      </c>
      <c r="G302" s="218" t="s">
        <v>381</v>
      </c>
      <c r="H302" s="219">
        <v>0.012</v>
      </c>
      <c r="I302" s="220"/>
      <c r="J302" s="221">
        <f>ROUND(I302*H302,2)</f>
        <v>0</v>
      </c>
      <c r="K302" s="217" t="s">
        <v>159</v>
      </c>
      <c r="L302" s="47"/>
      <c r="M302" s="222" t="s">
        <v>75</v>
      </c>
      <c r="N302" s="223" t="s">
        <v>47</v>
      </c>
      <c r="O302" s="87"/>
      <c r="P302" s="224">
        <f>O302*H302</f>
        <v>0</v>
      </c>
      <c r="Q302" s="224">
        <v>1.06277</v>
      </c>
      <c r="R302" s="224">
        <f>Q302*H302</f>
        <v>0.01275324</v>
      </c>
      <c r="S302" s="224">
        <v>0</v>
      </c>
      <c r="T302" s="225">
        <f>S302*H302</f>
        <v>0</v>
      </c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R302" s="226" t="s">
        <v>160</v>
      </c>
      <c r="AT302" s="226" t="s">
        <v>155</v>
      </c>
      <c r="AU302" s="226" t="s">
        <v>87</v>
      </c>
      <c r="AY302" s="20" t="s">
        <v>153</v>
      </c>
      <c r="BE302" s="227">
        <f>IF(N302="základní",J302,0)</f>
        <v>0</v>
      </c>
      <c r="BF302" s="227">
        <f>IF(N302="snížená",J302,0)</f>
        <v>0</v>
      </c>
      <c r="BG302" s="227">
        <f>IF(N302="zákl. přenesená",J302,0)</f>
        <v>0</v>
      </c>
      <c r="BH302" s="227">
        <f>IF(N302="sníž. přenesená",J302,0)</f>
        <v>0</v>
      </c>
      <c r="BI302" s="227">
        <f>IF(N302="nulová",J302,0)</f>
        <v>0</v>
      </c>
      <c r="BJ302" s="20" t="s">
        <v>85</v>
      </c>
      <c r="BK302" s="227">
        <f>ROUND(I302*H302,2)</f>
        <v>0</v>
      </c>
      <c r="BL302" s="20" t="s">
        <v>160</v>
      </c>
      <c r="BM302" s="226" t="s">
        <v>2790</v>
      </c>
    </row>
    <row r="303" spans="1:47" s="2" customFormat="1" ht="12">
      <c r="A303" s="41"/>
      <c r="B303" s="42"/>
      <c r="C303" s="43"/>
      <c r="D303" s="228" t="s">
        <v>162</v>
      </c>
      <c r="E303" s="43"/>
      <c r="F303" s="229" t="s">
        <v>535</v>
      </c>
      <c r="G303" s="43"/>
      <c r="H303" s="43"/>
      <c r="I303" s="230"/>
      <c r="J303" s="43"/>
      <c r="K303" s="43"/>
      <c r="L303" s="47"/>
      <c r="M303" s="231"/>
      <c r="N303" s="232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162</v>
      </c>
      <c r="AU303" s="20" t="s">
        <v>87</v>
      </c>
    </row>
    <row r="304" spans="1:47" s="2" customFormat="1" ht="12">
      <c r="A304" s="41"/>
      <c r="B304" s="42"/>
      <c r="C304" s="43"/>
      <c r="D304" s="233" t="s">
        <v>164</v>
      </c>
      <c r="E304" s="43"/>
      <c r="F304" s="234" t="s">
        <v>536</v>
      </c>
      <c r="G304" s="43"/>
      <c r="H304" s="43"/>
      <c r="I304" s="230"/>
      <c r="J304" s="43"/>
      <c r="K304" s="43"/>
      <c r="L304" s="47"/>
      <c r="M304" s="231"/>
      <c r="N304" s="232"/>
      <c r="O304" s="87"/>
      <c r="P304" s="87"/>
      <c r="Q304" s="87"/>
      <c r="R304" s="87"/>
      <c r="S304" s="87"/>
      <c r="T304" s="88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T304" s="20" t="s">
        <v>164</v>
      </c>
      <c r="AU304" s="20" t="s">
        <v>87</v>
      </c>
    </row>
    <row r="305" spans="1:51" s="13" customFormat="1" ht="12">
      <c r="A305" s="13"/>
      <c r="B305" s="235"/>
      <c r="C305" s="236"/>
      <c r="D305" s="228" t="s">
        <v>189</v>
      </c>
      <c r="E305" s="237" t="s">
        <v>75</v>
      </c>
      <c r="F305" s="238" t="s">
        <v>2791</v>
      </c>
      <c r="G305" s="236"/>
      <c r="H305" s="239">
        <v>0.012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5" t="s">
        <v>189</v>
      </c>
      <c r="AU305" s="245" t="s">
        <v>87</v>
      </c>
      <c r="AV305" s="13" t="s">
        <v>87</v>
      </c>
      <c r="AW305" s="13" t="s">
        <v>38</v>
      </c>
      <c r="AX305" s="13" t="s">
        <v>85</v>
      </c>
      <c r="AY305" s="245" t="s">
        <v>153</v>
      </c>
    </row>
    <row r="306" spans="1:63" s="12" customFormat="1" ht="22.8" customHeight="1">
      <c r="A306" s="12"/>
      <c r="B306" s="199"/>
      <c r="C306" s="200"/>
      <c r="D306" s="201" t="s">
        <v>76</v>
      </c>
      <c r="E306" s="213" t="s">
        <v>206</v>
      </c>
      <c r="F306" s="213" t="s">
        <v>538</v>
      </c>
      <c r="G306" s="200"/>
      <c r="H306" s="200"/>
      <c r="I306" s="203"/>
      <c r="J306" s="214">
        <f>BK306</f>
        <v>0</v>
      </c>
      <c r="K306" s="200"/>
      <c r="L306" s="205"/>
      <c r="M306" s="206"/>
      <c r="N306" s="207"/>
      <c r="O306" s="207"/>
      <c r="P306" s="208">
        <f>SUM(P307:P370)</f>
        <v>0</v>
      </c>
      <c r="Q306" s="207"/>
      <c r="R306" s="208">
        <f>SUM(R307:R370)</f>
        <v>2.8233224</v>
      </c>
      <c r="S306" s="207"/>
      <c r="T306" s="209">
        <f>SUM(T307:T370)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0" t="s">
        <v>85</v>
      </c>
      <c r="AT306" s="211" t="s">
        <v>76</v>
      </c>
      <c r="AU306" s="211" t="s">
        <v>85</v>
      </c>
      <c r="AY306" s="210" t="s">
        <v>153</v>
      </c>
      <c r="BK306" s="212">
        <f>SUM(BK307:BK370)</f>
        <v>0</v>
      </c>
    </row>
    <row r="307" spans="1:65" s="2" customFormat="1" ht="21.75" customHeight="1">
      <c r="A307" s="41"/>
      <c r="B307" s="42"/>
      <c r="C307" s="215" t="s">
        <v>378</v>
      </c>
      <c r="D307" s="215" t="s">
        <v>155</v>
      </c>
      <c r="E307" s="216" t="s">
        <v>2251</v>
      </c>
      <c r="F307" s="217" t="s">
        <v>2252</v>
      </c>
      <c r="G307" s="218" t="s">
        <v>202</v>
      </c>
      <c r="H307" s="219">
        <v>48</v>
      </c>
      <c r="I307" s="220"/>
      <c r="J307" s="221">
        <f>ROUND(I307*H307,2)</f>
        <v>0</v>
      </c>
      <c r="K307" s="217" t="s">
        <v>159</v>
      </c>
      <c r="L307" s="47"/>
      <c r="M307" s="222" t="s">
        <v>75</v>
      </c>
      <c r="N307" s="223" t="s">
        <v>47</v>
      </c>
      <c r="O307" s="87"/>
      <c r="P307" s="224">
        <f>O307*H307</f>
        <v>0</v>
      </c>
      <c r="Q307" s="224">
        <v>0</v>
      </c>
      <c r="R307" s="224">
        <f>Q307*H307</f>
        <v>0</v>
      </c>
      <c r="S307" s="224">
        <v>0</v>
      </c>
      <c r="T307" s="225">
        <f>S307*H307</f>
        <v>0</v>
      </c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R307" s="226" t="s">
        <v>160</v>
      </c>
      <c r="AT307" s="226" t="s">
        <v>155</v>
      </c>
      <c r="AU307" s="226" t="s">
        <v>87</v>
      </c>
      <c r="AY307" s="20" t="s">
        <v>153</v>
      </c>
      <c r="BE307" s="227">
        <f>IF(N307="základní",J307,0)</f>
        <v>0</v>
      </c>
      <c r="BF307" s="227">
        <f>IF(N307="snížená",J307,0)</f>
        <v>0</v>
      </c>
      <c r="BG307" s="227">
        <f>IF(N307="zákl. přenesená",J307,0)</f>
        <v>0</v>
      </c>
      <c r="BH307" s="227">
        <f>IF(N307="sníž. přenesená",J307,0)</f>
        <v>0</v>
      </c>
      <c r="BI307" s="227">
        <f>IF(N307="nulová",J307,0)</f>
        <v>0</v>
      </c>
      <c r="BJ307" s="20" t="s">
        <v>85</v>
      </c>
      <c r="BK307" s="227">
        <f>ROUND(I307*H307,2)</f>
        <v>0</v>
      </c>
      <c r="BL307" s="20" t="s">
        <v>160</v>
      </c>
      <c r="BM307" s="226" t="s">
        <v>2792</v>
      </c>
    </row>
    <row r="308" spans="1:47" s="2" customFormat="1" ht="12">
      <c r="A308" s="41"/>
      <c r="B308" s="42"/>
      <c r="C308" s="43"/>
      <c r="D308" s="228" t="s">
        <v>162</v>
      </c>
      <c r="E308" s="43"/>
      <c r="F308" s="229" t="s">
        <v>2254</v>
      </c>
      <c r="G308" s="43"/>
      <c r="H308" s="43"/>
      <c r="I308" s="230"/>
      <c r="J308" s="43"/>
      <c r="K308" s="43"/>
      <c r="L308" s="47"/>
      <c r="M308" s="231"/>
      <c r="N308" s="232"/>
      <c r="O308" s="87"/>
      <c r="P308" s="87"/>
      <c r="Q308" s="87"/>
      <c r="R308" s="87"/>
      <c r="S308" s="87"/>
      <c r="T308" s="88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T308" s="20" t="s">
        <v>162</v>
      </c>
      <c r="AU308" s="20" t="s">
        <v>87</v>
      </c>
    </row>
    <row r="309" spans="1:47" s="2" customFormat="1" ht="12">
      <c r="A309" s="41"/>
      <c r="B309" s="42"/>
      <c r="C309" s="43"/>
      <c r="D309" s="233" t="s">
        <v>164</v>
      </c>
      <c r="E309" s="43"/>
      <c r="F309" s="234" t="s">
        <v>2255</v>
      </c>
      <c r="G309" s="43"/>
      <c r="H309" s="43"/>
      <c r="I309" s="230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164</v>
      </c>
      <c r="AU309" s="20" t="s">
        <v>87</v>
      </c>
    </row>
    <row r="310" spans="1:65" s="2" customFormat="1" ht="16.5" customHeight="1">
      <c r="A310" s="41"/>
      <c r="B310" s="42"/>
      <c r="C310" s="278" t="s">
        <v>386</v>
      </c>
      <c r="D310" s="278" t="s">
        <v>414</v>
      </c>
      <c r="E310" s="279" t="s">
        <v>2793</v>
      </c>
      <c r="F310" s="280" t="s">
        <v>2794</v>
      </c>
      <c r="G310" s="281" t="s">
        <v>202</v>
      </c>
      <c r="H310" s="282">
        <v>48.72</v>
      </c>
      <c r="I310" s="283"/>
      <c r="J310" s="284">
        <f>ROUND(I310*H310,2)</f>
        <v>0</v>
      </c>
      <c r="K310" s="280" t="s">
        <v>159</v>
      </c>
      <c r="L310" s="285"/>
      <c r="M310" s="286" t="s">
        <v>75</v>
      </c>
      <c r="N310" s="287" t="s">
        <v>47</v>
      </c>
      <c r="O310" s="87"/>
      <c r="P310" s="224">
        <f>O310*H310</f>
        <v>0</v>
      </c>
      <c r="Q310" s="224">
        <v>0.00212</v>
      </c>
      <c r="R310" s="224">
        <f>Q310*H310</f>
        <v>0.1032864</v>
      </c>
      <c r="S310" s="224">
        <v>0</v>
      </c>
      <c r="T310" s="225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26" t="s">
        <v>206</v>
      </c>
      <c r="AT310" s="226" t="s">
        <v>414</v>
      </c>
      <c r="AU310" s="226" t="s">
        <v>87</v>
      </c>
      <c r="AY310" s="20" t="s">
        <v>153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20" t="s">
        <v>85</v>
      </c>
      <c r="BK310" s="227">
        <f>ROUND(I310*H310,2)</f>
        <v>0</v>
      </c>
      <c r="BL310" s="20" t="s">
        <v>160</v>
      </c>
      <c r="BM310" s="226" t="s">
        <v>2795</v>
      </c>
    </row>
    <row r="311" spans="1:47" s="2" customFormat="1" ht="12">
      <c r="A311" s="41"/>
      <c r="B311" s="42"/>
      <c r="C311" s="43"/>
      <c r="D311" s="228" t="s">
        <v>162</v>
      </c>
      <c r="E311" s="43"/>
      <c r="F311" s="229" t="s">
        <v>2794</v>
      </c>
      <c r="G311" s="43"/>
      <c r="H311" s="43"/>
      <c r="I311" s="230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162</v>
      </c>
      <c r="AU311" s="20" t="s">
        <v>87</v>
      </c>
    </row>
    <row r="312" spans="1:51" s="13" customFormat="1" ht="12">
      <c r="A312" s="13"/>
      <c r="B312" s="235"/>
      <c r="C312" s="236"/>
      <c r="D312" s="228" t="s">
        <v>189</v>
      </c>
      <c r="E312" s="236"/>
      <c r="F312" s="238" t="s">
        <v>2796</v>
      </c>
      <c r="G312" s="236"/>
      <c r="H312" s="239">
        <v>48.72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189</v>
      </c>
      <c r="AU312" s="245" t="s">
        <v>87</v>
      </c>
      <c r="AV312" s="13" t="s">
        <v>87</v>
      </c>
      <c r="AW312" s="13" t="s">
        <v>4</v>
      </c>
      <c r="AX312" s="13" t="s">
        <v>85</v>
      </c>
      <c r="AY312" s="245" t="s">
        <v>153</v>
      </c>
    </row>
    <row r="313" spans="1:65" s="2" customFormat="1" ht="16.5" customHeight="1">
      <c r="A313" s="41"/>
      <c r="B313" s="42"/>
      <c r="C313" s="215" t="s">
        <v>391</v>
      </c>
      <c r="D313" s="215" t="s">
        <v>155</v>
      </c>
      <c r="E313" s="216" t="s">
        <v>2261</v>
      </c>
      <c r="F313" s="217" t="s">
        <v>2262</v>
      </c>
      <c r="G313" s="218" t="s">
        <v>158</v>
      </c>
      <c r="H313" s="219">
        <v>1</v>
      </c>
      <c r="I313" s="220"/>
      <c r="J313" s="221">
        <f>ROUND(I313*H313,2)</f>
        <v>0</v>
      </c>
      <c r="K313" s="217" t="s">
        <v>159</v>
      </c>
      <c r="L313" s="47"/>
      <c r="M313" s="222" t="s">
        <v>75</v>
      </c>
      <c r="N313" s="223" t="s">
        <v>47</v>
      </c>
      <c r="O313" s="87"/>
      <c r="P313" s="224">
        <f>O313*H313</f>
        <v>0</v>
      </c>
      <c r="Q313" s="224">
        <v>0</v>
      </c>
      <c r="R313" s="224">
        <f>Q313*H313</f>
        <v>0</v>
      </c>
      <c r="S313" s="224">
        <v>0</v>
      </c>
      <c r="T313" s="225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26" t="s">
        <v>160</v>
      </c>
      <c r="AT313" s="226" t="s">
        <v>155</v>
      </c>
      <c r="AU313" s="226" t="s">
        <v>87</v>
      </c>
      <c r="AY313" s="20" t="s">
        <v>153</v>
      </c>
      <c r="BE313" s="227">
        <f>IF(N313="základní",J313,0)</f>
        <v>0</v>
      </c>
      <c r="BF313" s="227">
        <f>IF(N313="snížená",J313,0)</f>
        <v>0</v>
      </c>
      <c r="BG313" s="227">
        <f>IF(N313="zákl. přenesená",J313,0)</f>
        <v>0</v>
      </c>
      <c r="BH313" s="227">
        <f>IF(N313="sníž. přenesená",J313,0)</f>
        <v>0</v>
      </c>
      <c r="BI313" s="227">
        <f>IF(N313="nulová",J313,0)</f>
        <v>0</v>
      </c>
      <c r="BJ313" s="20" t="s">
        <v>85</v>
      </c>
      <c r="BK313" s="227">
        <f>ROUND(I313*H313,2)</f>
        <v>0</v>
      </c>
      <c r="BL313" s="20" t="s">
        <v>160</v>
      </c>
      <c r="BM313" s="226" t="s">
        <v>2797</v>
      </c>
    </row>
    <row r="314" spans="1:47" s="2" customFormat="1" ht="12">
      <c r="A314" s="41"/>
      <c r="B314" s="42"/>
      <c r="C314" s="43"/>
      <c r="D314" s="228" t="s">
        <v>162</v>
      </c>
      <c r="E314" s="43"/>
      <c r="F314" s="229" t="s">
        <v>2264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162</v>
      </c>
      <c r="AU314" s="20" t="s">
        <v>87</v>
      </c>
    </row>
    <row r="315" spans="1:47" s="2" customFormat="1" ht="12">
      <c r="A315" s="41"/>
      <c r="B315" s="42"/>
      <c r="C315" s="43"/>
      <c r="D315" s="233" t="s">
        <v>164</v>
      </c>
      <c r="E315" s="43"/>
      <c r="F315" s="234" t="s">
        <v>2265</v>
      </c>
      <c r="G315" s="43"/>
      <c r="H315" s="43"/>
      <c r="I315" s="230"/>
      <c r="J315" s="43"/>
      <c r="K315" s="43"/>
      <c r="L315" s="47"/>
      <c r="M315" s="231"/>
      <c r="N315" s="232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164</v>
      </c>
      <c r="AU315" s="20" t="s">
        <v>87</v>
      </c>
    </row>
    <row r="316" spans="1:65" s="2" customFormat="1" ht="16.5" customHeight="1">
      <c r="A316" s="41"/>
      <c r="B316" s="42"/>
      <c r="C316" s="278" t="s">
        <v>395</v>
      </c>
      <c r="D316" s="278" t="s">
        <v>414</v>
      </c>
      <c r="E316" s="279" t="s">
        <v>2269</v>
      </c>
      <c r="F316" s="280" t="s">
        <v>2270</v>
      </c>
      <c r="G316" s="281" t="s">
        <v>158</v>
      </c>
      <c r="H316" s="282">
        <v>1</v>
      </c>
      <c r="I316" s="283"/>
      <c r="J316" s="284">
        <f>ROUND(I316*H316,2)</f>
        <v>0</v>
      </c>
      <c r="K316" s="280" t="s">
        <v>159</v>
      </c>
      <c r="L316" s="285"/>
      <c r="M316" s="286" t="s">
        <v>75</v>
      </c>
      <c r="N316" s="287" t="s">
        <v>47</v>
      </c>
      <c r="O316" s="87"/>
      <c r="P316" s="224">
        <f>O316*H316</f>
        <v>0</v>
      </c>
      <c r="Q316" s="224">
        <v>0.00039</v>
      </c>
      <c r="R316" s="224">
        <f>Q316*H316</f>
        <v>0.00039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206</v>
      </c>
      <c r="AT316" s="226" t="s">
        <v>414</v>
      </c>
      <c r="AU316" s="226" t="s">
        <v>87</v>
      </c>
      <c r="AY316" s="20" t="s">
        <v>153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85</v>
      </c>
      <c r="BK316" s="227">
        <f>ROUND(I316*H316,2)</f>
        <v>0</v>
      </c>
      <c r="BL316" s="20" t="s">
        <v>160</v>
      </c>
      <c r="BM316" s="226" t="s">
        <v>2798</v>
      </c>
    </row>
    <row r="317" spans="1:47" s="2" customFormat="1" ht="12">
      <c r="A317" s="41"/>
      <c r="B317" s="42"/>
      <c r="C317" s="43"/>
      <c r="D317" s="228" t="s">
        <v>162</v>
      </c>
      <c r="E317" s="43"/>
      <c r="F317" s="229" t="s">
        <v>2270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162</v>
      </c>
      <c r="AU317" s="20" t="s">
        <v>87</v>
      </c>
    </row>
    <row r="318" spans="1:65" s="2" customFormat="1" ht="16.5" customHeight="1">
      <c r="A318" s="41"/>
      <c r="B318" s="42"/>
      <c r="C318" s="215" t="s">
        <v>401</v>
      </c>
      <c r="D318" s="215" t="s">
        <v>155</v>
      </c>
      <c r="E318" s="216" t="s">
        <v>2272</v>
      </c>
      <c r="F318" s="217" t="s">
        <v>2273</v>
      </c>
      <c r="G318" s="218" t="s">
        <v>158</v>
      </c>
      <c r="H318" s="219">
        <v>3</v>
      </c>
      <c r="I318" s="220"/>
      <c r="J318" s="221">
        <f>ROUND(I318*H318,2)</f>
        <v>0</v>
      </c>
      <c r="K318" s="217" t="s">
        <v>159</v>
      </c>
      <c r="L318" s="47"/>
      <c r="M318" s="222" t="s">
        <v>75</v>
      </c>
      <c r="N318" s="223" t="s">
        <v>47</v>
      </c>
      <c r="O318" s="87"/>
      <c r="P318" s="224">
        <f>O318*H318</f>
        <v>0</v>
      </c>
      <c r="Q318" s="224">
        <v>0</v>
      </c>
      <c r="R318" s="224">
        <f>Q318*H318</f>
        <v>0</v>
      </c>
      <c r="S318" s="224">
        <v>0</v>
      </c>
      <c r="T318" s="22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6" t="s">
        <v>160</v>
      </c>
      <c r="AT318" s="226" t="s">
        <v>155</v>
      </c>
      <c r="AU318" s="226" t="s">
        <v>87</v>
      </c>
      <c r="AY318" s="20" t="s">
        <v>153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20" t="s">
        <v>85</v>
      </c>
      <c r="BK318" s="227">
        <f>ROUND(I318*H318,2)</f>
        <v>0</v>
      </c>
      <c r="BL318" s="20" t="s">
        <v>160</v>
      </c>
      <c r="BM318" s="226" t="s">
        <v>2799</v>
      </c>
    </row>
    <row r="319" spans="1:47" s="2" customFormat="1" ht="12">
      <c r="A319" s="41"/>
      <c r="B319" s="42"/>
      <c r="C319" s="43"/>
      <c r="D319" s="228" t="s">
        <v>162</v>
      </c>
      <c r="E319" s="43"/>
      <c r="F319" s="229" t="s">
        <v>2275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162</v>
      </c>
      <c r="AU319" s="20" t="s">
        <v>87</v>
      </c>
    </row>
    <row r="320" spans="1:47" s="2" customFormat="1" ht="12">
      <c r="A320" s="41"/>
      <c r="B320" s="42"/>
      <c r="C320" s="43"/>
      <c r="D320" s="233" t="s">
        <v>164</v>
      </c>
      <c r="E320" s="43"/>
      <c r="F320" s="234" t="s">
        <v>2276</v>
      </c>
      <c r="G320" s="43"/>
      <c r="H320" s="43"/>
      <c r="I320" s="230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164</v>
      </c>
      <c r="AU320" s="20" t="s">
        <v>87</v>
      </c>
    </row>
    <row r="321" spans="1:65" s="2" customFormat="1" ht="16.5" customHeight="1">
      <c r="A321" s="41"/>
      <c r="B321" s="42"/>
      <c r="C321" s="278" t="s">
        <v>413</v>
      </c>
      <c r="D321" s="278" t="s">
        <v>414</v>
      </c>
      <c r="E321" s="279" t="s">
        <v>2277</v>
      </c>
      <c r="F321" s="280" t="s">
        <v>2278</v>
      </c>
      <c r="G321" s="281" t="s">
        <v>158</v>
      </c>
      <c r="H321" s="282">
        <v>3</v>
      </c>
      <c r="I321" s="283"/>
      <c r="J321" s="284">
        <f>ROUND(I321*H321,2)</f>
        <v>0</v>
      </c>
      <c r="K321" s="280" t="s">
        <v>159</v>
      </c>
      <c r="L321" s="285"/>
      <c r="M321" s="286" t="s">
        <v>75</v>
      </c>
      <c r="N321" s="287" t="s">
        <v>47</v>
      </c>
      <c r="O321" s="87"/>
      <c r="P321" s="224">
        <f>O321*H321</f>
        <v>0</v>
      </c>
      <c r="Q321" s="224">
        <v>0.00084</v>
      </c>
      <c r="R321" s="224">
        <f>Q321*H321</f>
        <v>0.00252</v>
      </c>
      <c r="S321" s="224">
        <v>0</v>
      </c>
      <c r="T321" s="225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26" t="s">
        <v>206</v>
      </c>
      <c r="AT321" s="226" t="s">
        <v>414</v>
      </c>
      <c r="AU321" s="226" t="s">
        <v>87</v>
      </c>
      <c r="AY321" s="20" t="s">
        <v>153</v>
      </c>
      <c r="BE321" s="227">
        <f>IF(N321="základní",J321,0)</f>
        <v>0</v>
      </c>
      <c r="BF321" s="227">
        <f>IF(N321="snížená",J321,0)</f>
        <v>0</v>
      </c>
      <c r="BG321" s="227">
        <f>IF(N321="zákl. přenesená",J321,0)</f>
        <v>0</v>
      </c>
      <c r="BH321" s="227">
        <f>IF(N321="sníž. přenesená",J321,0)</f>
        <v>0</v>
      </c>
      <c r="BI321" s="227">
        <f>IF(N321="nulová",J321,0)</f>
        <v>0</v>
      </c>
      <c r="BJ321" s="20" t="s">
        <v>85</v>
      </c>
      <c r="BK321" s="227">
        <f>ROUND(I321*H321,2)</f>
        <v>0</v>
      </c>
      <c r="BL321" s="20" t="s">
        <v>160</v>
      </c>
      <c r="BM321" s="226" t="s">
        <v>2800</v>
      </c>
    </row>
    <row r="322" spans="1:47" s="2" customFormat="1" ht="12">
      <c r="A322" s="41"/>
      <c r="B322" s="42"/>
      <c r="C322" s="43"/>
      <c r="D322" s="228" t="s">
        <v>162</v>
      </c>
      <c r="E322" s="43"/>
      <c r="F322" s="229" t="s">
        <v>2278</v>
      </c>
      <c r="G322" s="43"/>
      <c r="H322" s="43"/>
      <c r="I322" s="230"/>
      <c r="J322" s="43"/>
      <c r="K322" s="43"/>
      <c r="L322" s="47"/>
      <c r="M322" s="231"/>
      <c r="N322" s="232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162</v>
      </c>
      <c r="AU322" s="20" t="s">
        <v>87</v>
      </c>
    </row>
    <row r="323" spans="1:65" s="2" customFormat="1" ht="16.5" customHeight="1">
      <c r="A323" s="41"/>
      <c r="B323" s="42"/>
      <c r="C323" s="215" t="s">
        <v>421</v>
      </c>
      <c r="D323" s="215" t="s">
        <v>155</v>
      </c>
      <c r="E323" s="216" t="s">
        <v>2801</v>
      </c>
      <c r="F323" s="217" t="s">
        <v>2802</v>
      </c>
      <c r="G323" s="218" t="s">
        <v>202</v>
      </c>
      <c r="H323" s="219">
        <v>48</v>
      </c>
      <c r="I323" s="220"/>
      <c r="J323" s="221">
        <f>ROUND(I323*H323,2)</f>
        <v>0</v>
      </c>
      <c r="K323" s="217" t="s">
        <v>159</v>
      </c>
      <c r="L323" s="47"/>
      <c r="M323" s="222" t="s">
        <v>75</v>
      </c>
      <c r="N323" s="223" t="s">
        <v>47</v>
      </c>
      <c r="O323" s="87"/>
      <c r="P323" s="224">
        <f>O323*H323</f>
        <v>0</v>
      </c>
      <c r="Q323" s="224">
        <v>0</v>
      </c>
      <c r="R323" s="224">
        <f>Q323*H323</f>
        <v>0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160</v>
      </c>
      <c r="AT323" s="226" t="s">
        <v>155</v>
      </c>
      <c r="AU323" s="226" t="s">
        <v>87</v>
      </c>
      <c r="AY323" s="20" t="s">
        <v>153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20" t="s">
        <v>85</v>
      </c>
      <c r="BK323" s="227">
        <f>ROUND(I323*H323,2)</f>
        <v>0</v>
      </c>
      <c r="BL323" s="20" t="s">
        <v>160</v>
      </c>
      <c r="BM323" s="226" t="s">
        <v>2803</v>
      </c>
    </row>
    <row r="324" spans="1:47" s="2" customFormat="1" ht="12">
      <c r="A324" s="41"/>
      <c r="B324" s="42"/>
      <c r="C324" s="43"/>
      <c r="D324" s="228" t="s">
        <v>162</v>
      </c>
      <c r="E324" s="43"/>
      <c r="F324" s="229" t="s">
        <v>2804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20" t="s">
        <v>162</v>
      </c>
      <c r="AU324" s="20" t="s">
        <v>87</v>
      </c>
    </row>
    <row r="325" spans="1:47" s="2" customFormat="1" ht="12">
      <c r="A325" s="41"/>
      <c r="B325" s="42"/>
      <c r="C325" s="43"/>
      <c r="D325" s="233" t="s">
        <v>164</v>
      </c>
      <c r="E325" s="43"/>
      <c r="F325" s="234" t="s">
        <v>2805</v>
      </c>
      <c r="G325" s="43"/>
      <c r="H325" s="43"/>
      <c r="I325" s="230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164</v>
      </c>
      <c r="AU325" s="20" t="s">
        <v>87</v>
      </c>
    </row>
    <row r="326" spans="1:65" s="2" customFormat="1" ht="16.5" customHeight="1">
      <c r="A326" s="41"/>
      <c r="B326" s="42"/>
      <c r="C326" s="215" t="s">
        <v>432</v>
      </c>
      <c r="D326" s="215" t="s">
        <v>155</v>
      </c>
      <c r="E326" s="216" t="s">
        <v>2806</v>
      </c>
      <c r="F326" s="217" t="s">
        <v>2807</v>
      </c>
      <c r="G326" s="218" t="s">
        <v>202</v>
      </c>
      <c r="H326" s="219">
        <v>48</v>
      </c>
      <c r="I326" s="220"/>
      <c r="J326" s="221">
        <f>ROUND(I326*H326,2)</f>
        <v>0</v>
      </c>
      <c r="K326" s="217" t="s">
        <v>159</v>
      </c>
      <c r="L326" s="47"/>
      <c r="M326" s="222" t="s">
        <v>75</v>
      </c>
      <c r="N326" s="223" t="s">
        <v>47</v>
      </c>
      <c r="O326" s="87"/>
      <c r="P326" s="224">
        <f>O326*H326</f>
        <v>0</v>
      </c>
      <c r="Q326" s="224">
        <v>0</v>
      </c>
      <c r="R326" s="224">
        <f>Q326*H326</f>
        <v>0</v>
      </c>
      <c r="S326" s="224">
        <v>0</v>
      </c>
      <c r="T326" s="225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6" t="s">
        <v>160</v>
      </c>
      <c r="AT326" s="226" t="s">
        <v>155</v>
      </c>
      <c r="AU326" s="226" t="s">
        <v>87</v>
      </c>
      <c r="AY326" s="20" t="s">
        <v>153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20" t="s">
        <v>85</v>
      </c>
      <c r="BK326" s="227">
        <f>ROUND(I326*H326,2)</f>
        <v>0</v>
      </c>
      <c r="BL326" s="20" t="s">
        <v>160</v>
      </c>
      <c r="BM326" s="226" t="s">
        <v>2808</v>
      </c>
    </row>
    <row r="327" spans="1:47" s="2" customFormat="1" ht="12">
      <c r="A327" s="41"/>
      <c r="B327" s="42"/>
      <c r="C327" s="43"/>
      <c r="D327" s="228" t="s">
        <v>162</v>
      </c>
      <c r="E327" s="43"/>
      <c r="F327" s="229" t="s">
        <v>2807</v>
      </c>
      <c r="G327" s="43"/>
      <c r="H327" s="43"/>
      <c r="I327" s="230"/>
      <c r="J327" s="43"/>
      <c r="K327" s="43"/>
      <c r="L327" s="47"/>
      <c r="M327" s="231"/>
      <c r="N327" s="232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162</v>
      </c>
      <c r="AU327" s="20" t="s">
        <v>87</v>
      </c>
    </row>
    <row r="328" spans="1:47" s="2" customFormat="1" ht="12">
      <c r="A328" s="41"/>
      <c r="B328" s="42"/>
      <c r="C328" s="43"/>
      <c r="D328" s="233" t="s">
        <v>164</v>
      </c>
      <c r="E328" s="43"/>
      <c r="F328" s="234" t="s">
        <v>2809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164</v>
      </c>
      <c r="AU328" s="20" t="s">
        <v>87</v>
      </c>
    </row>
    <row r="329" spans="1:65" s="2" customFormat="1" ht="16.5" customHeight="1">
      <c r="A329" s="41"/>
      <c r="B329" s="42"/>
      <c r="C329" s="215" t="s">
        <v>437</v>
      </c>
      <c r="D329" s="215" t="s">
        <v>155</v>
      </c>
      <c r="E329" s="216" t="s">
        <v>592</v>
      </c>
      <c r="F329" s="217" t="s">
        <v>593</v>
      </c>
      <c r="G329" s="218" t="s">
        <v>594</v>
      </c>
      <c r="H329" s="219">
        <v>1</v>
      </c>
      <c r="I329" s="220"/>
      <c r="J329" s="221">
        <f>ROUND(I329*H329,2)</f>
        <v>0</v>
      </c>
      <c r="K329" s="217" t="s">
        <v>159</v>
      </c>
      <c r="L329" s="47"/>
      <c r="M329" s="222" t="s">
        <v>75</v>
      </c>
      <c r="N329" s="223" t="s">
        <v>47</v>
      </c>
      <c r="O329" s="87"/>
      <c r="P329" s="224">
        <f>O329*H329</f>
        <v>0</v>
      </c>
      <c r="Q329" s="224">
        <v>0.00031</v>
      </c>
      <c r="R329" s="224">
        <f>Q329*H329</f>
        <v>0.00031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160</v>
      </c>
      <c r="AT329" s="226" t="s">
        <v>155</v>
      </c>
      <c r="AU329" s="226" t="s">
        <v>87</v>
      </c>
      <c r="AY329" s="20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0" t="s">
        <v>85</v>
      </c>
      <c r="BK329" s="227">
        <f>ROUND(I329*H329,2)</f>
        <v>0</v>
      </c>
      <c r="BL329" s="20" t="s">
        <v>160</v>
      </c>
      <c r="BM329" s="226" t="s">
        <v>2810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596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162</v>
      </c>
      <c r="AU330" s="20" t="s">
        <v>87</v>
      </c>
    </row>
    <row r="331" spans="1:47" s="2" customFormat="1" ht="12">
      <c r="A331" s="41"/>
      <c r="B331" s="42"/>
      <c r="C331" s="43"/>
      <c r="D331" s="233" t="s">
        <v>164</v>
      </c>
      <c r="E331" s="43"/>
      <c r="F331" s="234" t="s">
        <v>597</v>
      </c>
      <c r="G331" s="43"/>
      <c r="H331" s="43"/>
      <c r="I331" s="230"/>
      <c r="J331" s="43"/>
      <c r="K331" s="43"/>
      <c r="L331" s="47"/>
      <c r="M331" s="231"/>
      <c r="N331" s="232"/>
      <c r="O331" s="87"/>
      <c r="P331" s="87"/>
      <c r="Q331" s="87"/>
      <c r="R331" s="87"/>
      <c r="S331" s="87"/>
      <c r="T331" s="88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T331" s="20" t="s">
        <v>164</v>
      </c>
      <c r="AU331" s="20" t="s">
        <v>87</v>
      </c>
    </row>
    <row r="332" spans="1:65" s="2" customFormat="1" ht="16.5" customHeight="1">
      <c r="A332" s="41"/>
      <c r="B332" s="42"/>
      <c r="C332" s="215" t="s">
        <v>442</v>
      </c>
      <c r="D332" s="215" t="s">
        <v>155</v>
      </c>
      <c r="E332" s="216" t="s">
        <v>612</v>
      </c>
      <c r="F332" s="217" t="s">
        <v>613</v>
      </c>
      <c r="G332" s="218" t="s">
        <v>158</v>
      </c>
      <c r="H332" s="219">
        <v>1</v>
      </c>
      <c r="I332" s="220"/>
      <c r="J332" s="221">
        <f>ROUND(I332*H332,2)</f>
        <v>0</v>
      </c>
      <c r="K332" s="217" t="s">
        <v>159</v>
      </c>
      <c r="L332" s="47"/>
      <c r="M332" s="222" t="s">
        <v>75</v>
      </c>
      <c r="N332" s="223" t="s">
        <v>47</v>
      </c>
      <c r="O332" s="87"/>
      <c r="P332" s="224">
        <f>O332*H332</f>
        <v>0</v>
      </c>
      <c r="Q332" s="224">
        <v>0.010186</v>
      </c>
      <c r="R332" s="224">
        <f>Q332*H332</f>
        <v>0.010186</v>
      </c>
      <c r="S332" s="224">
        <v>0</v>
      </c>
      <c r="T332" s="225">
        <f>S332*H332</f>
        <v>0</v>
      </c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R332" s="226" t="s">
        <v>160</v>
      </c>
      <c r="AT332" s="226" t="s">
        <v>155</v>
      </c>
      <c r="AU332" s="226" t="s">
        <v>87</v>
      </c>
      <c r="AY332" s="20" t="s">
        <v>153</v>
      </c>
      <c r="BE332" s="227">
        <f>IF(N332="základní",J332,0)</f>
        <v>0</v>
      </c>
      <c r="BF332" s="227">
        <f>IF(N332="snížená",J332,0)</f>
        <v>0</v>
      </c>
      <c r="BG332" s="227">
        <f>IF(N332="zákl. přenesená",J332,0)</f>
        <v>0</v>
      </c>
      <c r="BH332" s="227">
        <f>IF(N332="sníž. přenesená",J332,0)</f>
        <v>0</v>
      </c>
      <c r="BI332" s="227">
        <f>IF(N332="nulová",J332,0)</f>
        <v>0</v>
      </c>
      <c r="BJ332" s="20" t="s">
        <v>85</v>
      </c>
      <c r="BK332" s="227">
        <f>ROUND(I332*H332,2)</f>
        <v>0</v>
      </c>
      <c r="BL332" s="20" t="s">
        <v>160</v>
      </c>
      <c r="BM332" s="226" t="s">
        <v>2811</v>
      </c>
    </row>
    <row r="333" spans="1:47" s="2" customFormat="1" ht="12">
      <c r="A333" s="41"/>
      <c r="B333" s="42"/>
      <c r="C333" s="43"/>
      <c r="D333" s="228" t="s">
        <v>162</v>
      </c>
      <c r="E333" s="43"/>
      <c r="F333" s="229" t="s">
        <v>613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162</v>
      </c>
      <c r="AU333" s="20" t="s">
        <v>87</v>
      </c>
    </row>
    <row r="334" spans="1:47" s="2" customFormat="1" ht="12">
      <c r="A334" s="41"/>
      <c r="B334" s="42"/>
      <c r="C334" s="43"/>
      <c r="D334" s="233" t="s">
        <v>164</v>
      </c>
      <c r="E334" s="43"/>
      <c r="F334" s="234" t="s">
        <v>615</v>
      </c>
      <c r="G334" s="43"/>
      <c r="H334" s="43"/>
      <c r="I334" s="230"/>
      <c r="J334" s="43"/>
      <c r="K334" s="43"/>
      <c r="L334" s="47"/>
      <c r="M334" s="231"/>
      <c r="N334" s="232"/>
      <c r="O334" s="87"/>
      <c r="P334" s="87"/>
      <c r="Q334" s="87"/>
      <c r="R334" s="87"/>
      <c r="S334" s="87"/>
      <c r="T334" s="88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T334" s="20" t="s">
        <v>164</v>
      </c>
      <c r="AU334" s="20" t="s">
        <v>87</v>
      </c>
    </row>
    <row r="335" spans="1:65" s="2" customFormat="1" ht="16.5" customHeight="1">
      <c r="A335" s="41"/>
      <c r="B335" s="42"/>
      <c r="C335" s="278" t="s">
        <v>452</v>
      </c>
      <c r="D335" s="278" t="s">
        <v>414</v>
      </c>
      <c r="E335" s="279" t="s">
        <v>617</v>
      </c>
      <c r="F335" s="280" t="s">
        <v>618</v>
      </c>
      <c r="G335" s="281" t="s">
        <v>158</v>
      </c>
      <c r="H335" s="282">
        <v>1</v>
      </c>
      <c r="I335" s="283"/>
      <c r="J335" s="284">
        <f>ROUND(I335*H335,2)</f>
        <v>0</v>
      </c>
      <c r="K335" s="280" t="s">
        <v>159</v>
      </c>
      <c r="L335" s="285"/>
      <c r="M335" s="286" t="s">
        <v>75</v>
      </c>
      <c r="N335" s="287" t="s">
        <v>47</v>
      </c>
      <c r="O335" s="87"/>
      <c r="P335" s="224">
        <f>O335*H335</f>
        <v>0</v>
      </c>
      <c r="Q335" s="224">
        <v>0.254</v>
      </c>
      <c r="R335" s="224">
        <f>Q335*H335</f>
        <v>0.254</v>
      </c>
      <c r="S335" s="224">
        <v>0</v>
      </c>
      <c r="T335" s="22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6" t="s">
        <v>206</v>
      </c>
      <c r="AT335" s="226" t="s">
        <v>414</v>
      </c>
      <c r="AU335" s="226" t="s">
        <v>87</v>
      </c>
      <c r="AY335" s="20" t="s">
        <v>153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20" t="s">
        <v>85</v>
      </c>
      <c r="BK335" s="227">
        <f>ROUND(I335*H335,2)</f>
        <v>0</v>
      </c>
      <c r="BL335" s="20" t="s">
        <v>160</v>
      </c>
      <c r="BM335" s="226" t="s">
        <v>2812</v>
      </c>
    </row>
    <row r="336" spans="1:47" s="2" customFormat="1" ht="12">
      <c r="A336" s="41"/>
      <c r="B336" s="42"/>
      <c r="C336" s="43"/>
      <c r="D336" s="228" t="s">
        <v>162</v>
      </c>
      <c r="E336" s="43"/>
      <c r="F336" s="229" t="s">
        <v>618</v>
      </c>
      <c r="G336" s="43"/>
      <c r="H336" s="43"/>
      <c r="I336" s="230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162</v>
      </c>
      <c r="AU336" s="20" t="s">
        <v>87</v>
      </c>
    </row>
    <row r="337" spans="1:65" s="2" customFormat="1" ht="16.5" customHeight="1">
      <c r="A337" s="41"/>
      <c r="B337" s="42"/>
      <c r="C337" s="278" t="s">
        <v>458</v>
      </c>
      <c r="D337" s="278" t="s">
        <v>414</v>
      </c>
      <c r="E337" s="279" t="s">
        <v>629</v>
      </c>
      <c r="F337" s="280" t="s">
        <v>630</v>
      </c>
      <c r="G337" s="281" t="s">
        <v>158</v>
      </c>
      <c r="H337" s="282">
        <v>1</v>
      </c>
      <c r="I337" s="283"/>
      <c r="J337" s="284">
        <f>ROUND(I337*H337,2)</f>
        <v>0</v>
      </c>
      <c r="K337" s="280" t="s">
        <v>159</v>
      </c>
      <c r="L337" s="285"/>
      <c r="M337" s="286" t="s">
        <v>75</v>
      </c>
      <c r="N337" s="287" t="s">
        <v>47</v>
      </c>
      <c r="O337" s="87"/>
      <c r="P337" s="224">
        <f>O337*H337</f>
        <v>0</v>
      </c>
      <c r="Q337" s="224">
        <v>0.002</v>
      </c>
      <c r="R337" s="224">
        <f>Q337*H337</f>
        <v>0.002</v>
      </c>
      <c r="S337" s="224">
        <v>0</v>
      </c>
      <c r="T337" s="225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26" t="s">
        <v>206</v>
      </c>
      <c r="AT337" s="226" t="s">
        <v>414</v>
      </c>
      <c r="AU337" s="226" t="s">
        <v>87</v>
      </c>
      <c r="AY337" s="20" t="s">
        <v>153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20" t="s">
        <v>85</v>
      </c>
      <c r="BK337" s="227">
        <f>ROUND(I337*H337,2)</f>
        <v>0</v>
      </c>
      <c r="BL337" s="20" t="s">
        <v>160</v>
      </c>
      <c r="BM337" s="226" t="s">
        <v>2813</v>
      </c>
    </row>
    <row r="338" spans="1:47" s="2" customFormat="1" ht="12">
      <c r="A338" s="41"/>
      <c r="B338" s="42"/>
      <c r="C338" s="43"/>
      <c r="D338" s="228" t="s">
        <v>162</v>
      </c>
      <c r="E338" s="43"/>
      <c r="F338" s="229" t="s">
        <v>630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162</v>
      </c>
      <c r="AU338" s="20" t="s">
        <v>87</v>
      </c>
    </row>
    <row r="339" spans="1:65" s="2" customFormat="1" ht="16.5" customHeight="1">
      <c r="A339" s="41"/>
      <c r="B339" s="42"/>
      <c r="C339" s="215" t="s">
        <v>465</v>
      </c>
      <c r="D339" s="215" t="s">
        <v>155</v>
      </c>
      <c r="E339" s="216" t="s">
        <v>642</v>
      </c>
      <c r="F339" s="217" t="s">
        <v>643</v>
      </c>
      <c r="G339" s="218" t="s">
        <v>158</v>
      </c>
      <c r="H339" s="219">
        <v>1</v>
      </c>
      <c r="I339" s="220"/>
      <c r="J339" s="221">
        <f>ROUND(I339*H339,2)</f>
        <v>0</v>
      </c>
      <c r="K339" s="217" t="s">
        <v>159</v>
      </c>
      <c r="L339" s="47"/>
      <c r="M339" s="222" t="s">
        <v>75</v>
      </c>
      <c r="N339" s="223" t="s">
        <v>47</v>
      </c>
      <c r="O339" s="87"/>
      <c r="P339" s="224">
        <f>O339*H339</f>
        <v>0</v>
      </c>
      <c r="Q339" s="224">
        <v>0.02854</v>
      </c>
      <c r="R339" s="224">
        <f>Q339*H339</f>
        <v>0.02854</v>
      </c>
      <c r="S339" s="224">
        <v>0</v>
      </c>
      <c r="T339" s="22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6" t="s">
        <v>160</v>
      </c>
      <c r="AT339" s="226" t="s">
        <v>155</v>
      </c>
      <c r="AU339" s="226" t="s">
        <v>87</v>
      </c>
      <c r="AY339" s="20" t="s">
        <v>153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20" t="s">
        <v>85</v>
      </c>
      <c r="BK339" s="227">
        <f>ROUND(I339*H339,2)</f>
        <v>0</v>
      </c>
      <c r="BL339" s="20" t="s">
        <v>160</v>
      </c>
      <c r="BM339" s="226" t="s">
        <v>2814</v>
      </c>
    </row>
    <row r="340" spans="1:47" s="2" customFormat="1" ht="12">
      <c r="A340" s="41"/>
      <c r="B340" s="42"/>
      <c r="C340" s="43"/>
      <c r="D340" s="228" t="s">
        <v>162</v>
      </c>
      <c r="E340" s="43"/>
      <c r="F340" s="229" t="s">
        <v>643</v>
      </c>
      <c r="G340" s="43"/>
      <c r="H340" s="43"/>
      <c r="I340" s="230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162</v>
      </c>
      <c r="AU340" s="20" t="s">
        <v>87</v>
      </c>
    </row>
    <row r="341" spans="1:47" s="2" customFormat="1" ht="12">
      <c r="A341" s="41"/>
      <c r="B341" s="42"/>
      <c r="C341" s="43"/>
      <c r="D341" s="233" t="s">
        <v>164</v>
      </c>
      <c r="E341" s="43"/>
      <c r="F341" s="234" t="s">
        <v>645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164</v>
      </c>
      <c r="AU341" s="20" t="s">
        <v>87</v>
      </c>
    </row>
    <row r="342" spans="1:65" s="2" customFormat="1" ht="16.5" customHeight="1">
      <c r="A342" s="41"/>
      <c r="B342" s="42"/>
      <c r="C342" s="278" t="s">
        <v>472</v>
      </c>
      <c r="D342" s="278" t="s">
        <v>414</v>
      </c>
      <c r="E342" s="279" t="s">
        <v>647</v>
      </c>
      <c r="F342" s="280" t="s">
        <v>648</v>
      </c>
      <c r="G342" s="281" t="s">
        <v>158</v>
      </c>
      <c r="H342" s="282">
        <v>1</v>
      </c>
      <c r="I342" s="283"/>
      <c r="J342" s="284">
        <f>ROUND(I342*H342,2)</f>
        <v>0</v>
      </c>
      <c r="K342" s="280" t="s">
        <v>159</v>
      </c>
      <c r="L342" s="285"/>
      <c r="M342" s="286" t="s">
        <v>75</v>
      </c>
      <c r="N342" s="287" t="s">
        <v>47</v>
      </c>
      <c r="O342" s="87"/>
      <c r="P342" s="224">
        <f>O342*H342</f>
        <v>0</v>
      </c>
      <c r="Q342" s="224">
        <v>1.6</v>
      </c>
      <c r="R342" s="224">
        <f>Q342*H342</f>
        <v>1.6</v>
      </c>
      <c r="S342" s="224">
        <v>0</v>
      </c>
      <c r="T342" s="225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6" t="s">
        <v>206</v>
      </c>
      <c r="AT342" s="226" t="s">
        <v>414</v>
      </c>
      <c r="AU342" s="226" t="s">
        <v>87</v>
      </c>
      <c r="AY342" s="20" t="s">
        <v>153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20" t="s">
        <v>85</v>
      </c>
      <c r="BK342" s="227">
        <f>ROUND(I342*H342,2)</f>
        <v>0</v>
      </c>
      <c r="BL342" s="20" t="s">
        <v>160</v>
      </c>
      <c r="BM342" s="226" t="s">
        <v>2815</v>
      </c>
    </row>
    <row r="343" spans="1:47" s="2" customFormat="1" ht="12">
      <c r="A343" s="41"/>
      <c r="B343" s="42"/>
      <c r="C343" s="43"/>
      <c r="D343" s="228" t="s">
        <v>162</v>
      </c>
      <c r="E343" s="43"/>
      <c r="F343" s="229" t="s">
        <v>648</v>
      </c>
      <c r="G343" s="43"/>
      <c r="H343" s="43"/>
      <c r="I343" s="230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162</v>
      </c>
      <c r="AU343" s="20" t="s">
        <v>87</v>
      </c>
    </row>
    <row r="344" spans="1:47" s="2" customFormat="1" ht="12">
      <c r="A344" s="41"/>
      <c r="B344" s="42"/>
      <c r="C344" s="43"/>
      <c r="D344" s="228" t="s">
        <v>679</v>
      </c>
      <c r="E344" s="43"/>
      <c r="F344" s="288" t="s">
        <v>2816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679</v>
      </c>
      <c r="AU344" s="20" t="s">
        <v>87</v>
      </c>
    </row>
    <row r="345" spans="1:65" s="2" customFormat="1" ht="16.5" customHeight="1">
      <c r="A345" s="41"/>
      <c r="B345" s="42"/>
      <c r="C345" s="278" t="s">
        <v>479</v>
      </c>
      <c r="D345" s="278" t="s">
        <v>414</v>
      </c>
      <c r="E345" s="279" t="s">
        <v>629</v>
      </c>
      <c r="F345" s="280" t="s">
        <v>630</v>
      </c>
      <c r="G345" s="281" t="s">
        <v>158</v>
      </c>
      <c r="H345" s="282">
        <v>1</v>
      </c>
      <c r="I345" s="283"/>
      <c r="J345" s="284">
        <f>ROUND(I345*H345,2)</f>
        <v>0</v>
      </c>
      <c r="K345" s="280" t="s">
        <v>159</v>
      </c>
      <c r="L345" s="285"/>
      <c r="M345" s="286" t="s">
        <v>75</v>
      </c>
      <c r="N345" s="287" t="s">
        <v>47</v>
      </c>
      <c r="O345" s="87"/>
      <c r="P345" s="224">
        <f>O345*H345</f>
        <v>0</v>
      </c>
      <c r="Q345" s="224">
        <v>0.002</v>
      </c>
      <c r="R345" s="224">
        <f>Q345*H345</f>
        <v>0.002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206</v>
      </c>
      <c r="AT345" s="226" t="s">
        <v>414</v>
      </c>
      <c r="AU345" s="226" t="s">
        <v>87</v>
      </c>
      <c r="AY345" s="20" t="s">
        <v>153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20" t="s">
        <v>85</v>
      </c>
      <c r="BK345" s="227">
        <f>ROUND(I345*H345,2)</f>
        <v>0</v>
      </c>
      <c r="BL345" s="20" t="s">
        <v>160</v>
      </c>
      <c r="BM345" s="226" t="s">
        <v>2817</v>
      </c>
    </row>
    <row r="346" spans="1:47" s="2" customFormat="1" ht="12">
      <c r="A346" s="41"/>
      <c r="B346" s="42"/>
      <c r="C346" s="43"/>
      <c r="D346" s="228" t="s">
        <v>162</v>
      </c>
      <c r="E346" s="43"/>
      <c r="F346" s="229" t="s">
        <v>630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162</v>
      </c>
      <c r="AU346" s="20" t="s">
        <v>87</v>
      </c>
    </row>
    <row r="347" spans="1:65" s="2" customFormat="1" ht="16.5" customHeight="1">
      <c r="A347" s="41"/>
      <c r="B347" s="42"/>
      <c r="C347" s="215" t="s">
        <v>485</v>
      </c>
      <c r="D347" s="215" t="s">
        <v>155</v>
      </c>
      <c r="E347" s="216" t="s">
        <v>653</v>
      </c>
      <c r="F347" s="217" t="s">
        <v>654</v>
      </c>
      <c r="G347" s="218" t="s">
        <v>158</v>
      </c>
      <c r="H347" s="219">
        <v>1</v>
      </c>
      <c r="I347" s="220"/>
      <c r="J347" s="221">
        <f>ROUND(I347*H347,2)</f>
        <v>0</v>
      </c>
      <c r="K347" s="217" t="s">
        <v>159</v>
      </c>
      <c r="L347" s="47"/>
      <c r="M347" s="222" t="s">
        <v>75</v>
      </c>
      <c r="N347" s="223" t="s">
        <v>47</v>
      </c>
      <c r="O347" s="87"/>
      <c r="P347" s="224">
        <f>O347*H347</f>
        <v>0</v>
      </c>
      <c r="Q347" s="224">
        <v>0.03927</v>
      </c>
      <c r="R347" s="224">
        <f>Q347*H347</f>
        <v>0.03927</v>
      </c>
      <c r="S347" s="224">
        <v>0</v>
      </c>
      <c r="T347" s="225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26" t="s">
        <v>160</v>
      </c>
      <c r="AT347" s="226" t="s">
        <v>155</v>
      </c>
      <c r="AU347" s="226" t="s">
        <v>87</v>
      </c>
      <c r="AY347" s="20" t="s">
        <v>153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20" t="s">
        <v>85</v>
      </c>
      <c r="BK347" s="227">
        <f>ROUND(I347*H347,2)</f>
        <v>0</v>
      </c>
      <c r="BL347" s="20" t="s">
        <v>160</v>
      </c>
      <c r="BM347" s="226" t="s">
        <v>2818</v>
      </c>
    </row>
    <row r="348" spans="1:47" s="2" customFormat="1" ht="12">
      <c r="A348" s="41"/>
      <c r="B348" s="42"/>
      <c r="C348" s="43"/>
      <c r="D348" s="228" t="s">
        <v>162</v>
      </c>
      <c r="E348" s="43"/>
      <c r="F348" s="229" t="s">
        <v>654</v>
      </c>
      <c r="G348" s="43"/>
      <c r="H348" s="43"/>
      <c r="I348" s="230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162</v>
      </c>
      <c r="AU348" s="20" t="s">
        <v>87</v>
      </c>
    </row>
    <row r="349" spans="1:47" s="2" customFormat="1" ht="12">
      <c r="A349" s="41"/>
      <c r="B349" s="42"/>
      <c r="C349" s="43"/>
      <c r="D349" s="233" t="s">
        <v>164</v>
      </c>
      <c r="E349" s="43"/>
      <c r="F349" s="234" t="s">
        <v>656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164</v>
      </c>
      <c r="AU349" s="20" t="s">
        <v>87</v>
      </c>
    </row>
    <row r="350" spans="1:65" s="2" customFormat="1" ht="16.5" customHeight="1">
      <c r="A350" s="41"/>
      <c r="B350" s="42"/>
      <c r="C350" s="278" t="s">
        <v>489</v>
      </c>
      <c r="D350" s="278" t="s">
        <v>414</v>
      </c>
      <c r="E350" s="279" t="s">
        <v>658</v>
      </c>
      <c r="F350" s="280" t="s">
        <v>659</v>
      </c>
      <c r="G350" s="281" t="s">
        <v>158</v>
      </c>
      <c r="H350" s="282">
        <v>1</v>
      </c>
      <c r="I350" s="283"/>
      <c r="J350" s="284">
        <f>ROUND(I350*H350,2)</f>
        <v>0</v>
      </c>
      <c r="K350" s="280" t="s">
        <v>159</v>
      </c>
      <c r="L350" s="285"/>
      <c r="M350" s="286" t="s">
        <v>75</v>
      </c>
      <c r="N350" s="287" t="s">
        <v>47</v>
      </c>
      <c r="O350" s="87"/>
      <c r="P350" s="224">
        <f>O350*H350</f>
        <v>0</v>
      </c>
      <c r="Q350" s="224">
        <v>0.449</v>
      </c>
      <c r="R350" s="224">
        <f>Q350*H350</f>
        <v>0.449</v>
      </c>
      <c r="S350" s="224">
        <v>0</v>
      </c>
      <c r="T350" s="225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26" t="s">
        <v>206</v>
      </c>
      <c r="AT350" s="226" t="s">
        <v>414</v>
      </c>
      <c r="AU350" s="226" t="s">
        <v>87</v>
      </c>
      <c r="AY350" s="20" t="s">
        <v>153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20" t="s">
        <v>85</v>
      </c>
      <c r="BK350" s="227">
        <f>ROUND(I350*H350,2)</f>
        <v>0</v>
      </c>
      <c r="BL350" s="20" t="s">
        <v>160</v>
      </c>
      <c r="BM350" s="226" t="s">
        <v>2819</v>
      </c>
    </row>
    <row r="351" spans="1:47" s="2" customFormat="1" ht="12">
      <c r="A351" s="41"/>
      <c r="B351" s="42"/>
      <c r="C351" s="43"/>
      <c r="D351" s="228" t="s">
        <v>162</v>
      </c>
      <c r="E351" s="43"/>
      <c r="F351" s="229" t="s">
        <v>659</v>
      </c>
      <c r="G351" s="43"/>
      <c r="H351" s="43"/>
      <c r="I351" s="230"/>
      <c r="J351" s="43"/>
      <c r="K351" s="43"/>
      <c r="L351" s="47"/>
      <c r="M351" s="231"/>
      <c r="N351" s="232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162</v>
      </c>
      <c r="AU351" s="20" t="s">
        <v>87</v>
      </c>
    </row>
    <row r="352" spans="1:65" s="2" customFormat="1" ht="16.5" customHeight="1">
      <c r="A352" s="41"/>
      <c r="B352" s="42"/>
      <c r="C352" s="215" t="s">
        <v>493</v>
      </c>
      <c r="D352" s="215" t="s">
        <v>155</v>
      </c>
      <c r="E352" s="216" t="s">
        <v>662</v>
      </c>
      <c r="F352" s="217" t="s">
        <v>663</v>
      </c>
      <c r="G352" s="218" t="s">
        <v>158</v>
      </c>
      <c r="H352" s="219">
        <v>1</v>
      </c>
      <c r="I352" s="220"/>
      <c r="J352" s="221">
        <f>ROUND(I352*H352,2)</f>
        <v>0</v>
      </c>
      <c r="K352" s="217" t="s">
        <v>159</v>
      </c>
      <c r="L352" s="47"/>
      <c r="M352" s="222" t="s">
        <v>75</v>
      </c>
      <c r="N352" s="223" t="s">
        <v>47</v>
      </c>
      <c r="O352" s="87"/>
      <c r="P352" s="224">
        <f>O352*H352</f>
        <v>0</v>
      </c>
      <c r="Q352" s="224">
        <v>0.21734</v>
      </c>
      <c r="R352" s="224">
        <f>Q352*H352</f>
        <v>0.21734</v>
      </c>
      <c r="S352" s="224">
        <v>0</v>
      </c>
      <c r="T352" s="225">
        <f>S352*H352</f>
        <v>0</v>
      </c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R352" s="226" t="s">
        <v>160</v>
      </c>
      <c r="AT352" s="226" t="s">
        <v>155</v>
      </c>
      <c r="AU352" s="226" t="s">
        <v>87</v>
      </c>
      <c r="AY352" s="20" t="s">
        <v>153</v>
      </c>
      <c r="BE352" s="227">
        <f>IF(N352="základní",J352,0)</f>
        <v>0</v>
      </c>
      <c r="BF352" s="227">
        <f>IF(N352="snížená",J352,0)</f>
        <v>0</v>
      </c>
      <c r="BG352" s="227">
        <f>IF(N352="zákl. přenesená",J352,0)</f>
        <v>0</v>
      </c>
      <c r="BH352" s="227">
        <f>IF(N352="sníž. přenesená",J352,0)</f>
        <v>0</v>
      </c>
      <c r="BI352" s="227">
        <f>IF(N352="nulová",J352,0)</f>
        <v>0</v>
      </c>
      <c r="BJ352" s="20" t="s">
        <v>85</v>
      </c>
      <c r="BK352" s="227">
        <f>ROUND(I352*H352,2)</f>
        <v>0</v>
      </c>
      <c r="BL352" s="20" t="s">
        <v>160</v>
      </c>
      <c r="BM352" s="226" t="s">
        <v>2820</v>
      </c>
    </row>
    <row r="353" spans="1:47" s="2" customFormat="1" ht="12">
      <c r="A353" s="41"/>
      <c r="B353" s="42"/>
      <c r="C353" s="43"/>
      <c r="D353" s="228" t="s">
        <v>162</v>
      </c>
      <c r="E353" s="43"/>
      <c r="F353" s="229" t="s">
        <v>665</v>
      </c>
      <c r="G353" s="43"/>
      <c r="H353" s="43"/>
      <c r="I353" s="230"/>
      <c r="J353" s="43"/>
      <c r="K353" s="43"/>
      <c r="L353" s="47"/>
      <c r="M353" s="231"/>
      <c r="N353" s="232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162</v>
      </c>
      <c r="AU353" s="20" t="s">
        <v>87</v>
      </c>
    </row>
    <row r="354" spans="1:47" s="2" customFormat="1" ht="12">
      <c r="A354" s="41"/>
      <c r="B354" s="42"/>
      <c r="C354" s="43"/>
      <c r="D354" s="233" t="s">
        <v>164</v>
      </c>
      <c r="E354" s="43"/>
      <c r="F354" s="234" t="s">
        <v>666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164</v>
      </c>
      <c r="AU354" s="20" t="s">
        <v>87</v>
      </c>
    </row>
    <row r="355" spans="1:65" s="2" customFormat="1" ht="16.5" customHeight="1">
      <c r="A355" s="41"/>
      <c r="B355" s="42"/>
      <c r="C355" s="278" t="s">
        <v>497</v>
      </c>
      <c r="D355" s="278" t="s">
        <v>414</v>
      </c>
      <c r="E355" s="279" t="s">
        <v>668</v>
      </c>
      <c r="F355" s="280" t="s">
        <v>669</v>
      </c>
      <c r="G355" s="281" t="s">
        <v>158</v>
      </c>
      <c r="H355" s="282">
        <v>1</v>
      </c>
      <c r="I355" s="283"/>
      <c r="J355" s="284">
        <f>ROUND(I355*H355,2)</f>
        <v>0</v>
      </c>
      <c r="K355" s="280" t="s">
        <v>159</v>
      </c>
      <c r="L355" s="285"/>
      <c r="M355" s="286" t="s">
        <v>75</v>
      </c>
      <c r="N355" s="287" t="s">
        <v>47</v>
      </c>
      <c r="O355" s="87"/>
      <c r="P355" s="224">
        <f>O355*H355</f>
        <v>0</v>
      </c>
      <c r="Q355" s="224">
        <v>0.102</v>
      </c>
      <c r="R355" s="224">
        <f>Q355*H355</f>
        <v>0.102</v>
      </c>
      <c r="S355" s="224">
        <v>0</v>
      </c>
      <c r="T355" s="225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26" t="s">
        <v>206</v>
      </c>
      <c r="AT355" s="226" t="s">
        <v>414</v>
      </c>
      <c r="AU355" s="226" t="s">
        <v>87</v>
      </c>
      <c r="AY355" s="20" t="s">
        <v>153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20" t="s">
        <v>85</v>
      </c>
      <c r="BK355" s="227">
        <f>ROUND(I355*H355,2)</f>
        <v>0</v>
      </c>
      <c r="BL355" s="20" t="s">
        <v>160</v>
      </c>
      <c r="BM355" s="226" t="s">
        <v>2821</v>
      </c>
    </row>
    <row r="356" spans="1:47" s="2" customFormat="1" ht="12">
      <c r="A356" s="41"/>
      <c r="B356" s="42"/>
      <c r="C356" s="43"/>
      <c r="D356" s="228" t="s">
        <v>162</v>
      </c>
      <c r="E356" s="43"/>
      <c r="F356" s="229" t="s">
        <v>669</v>
      </c>
      <c r="G356" s="43"/>
      <c r="H356" s="43"/>
      <c r="I356" s="230"/>
      <c r="J356" s="43"/>
      <c r="K356" s="43"/>
      <c r="L356" s="47"/>
      <c r="M356" s="231"/>
      <c r="N356" s="23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162</v>
      </c>
      <c r="AU356" s="20" t="s">
        <v>87</v>
      </c>
    </row>
    <row r="357" spans="1:65" s="2" customFormat="1" ht="16.5" customHeight="1">
      <c r="A357" s="41"/>
      <c r="B357" s="42"/>
      <c r="C357" s="215" t="s">
        <v>503</v>
      </c>
      <c r="D357" s="215" t="s">
        <v>155</v>
      </c>
      <c r="E357" s="216" t="s">
        <v>2822</v>
      </c>
      <c r="F357" s="217" t="s">
        <v>2823</v>
      </c>
      <c r="G357" s="218" t="s">
        <v>227</v>
      </c>
      <c r="H357" s="219">
        <v>1.056</v>
      </c>
      <c r="I357" s="220"/>
      <c r="J357" s="221">
        <f>ROUND(I357*H357,2)</f>
        <v>0</v>
      </c>
      <c r="K357" s="217" t="s">
        <v>159</v>
      </c>
      <c r="L357" s="47"/>
      <c r="M357" s="222" t="s">
        <v>75</v>
      </c>
      <c r="N357" s="223" t="s">
        <v>47</v>
      </c>
      <c r="O357" s="87"/>
      <c r="P357" s="224">
        <f>O357*H357</f>
        <v>0</v>
      </c>
      <c r="Q357" s="224">
        <v>0</v>
      </c>
      <c r="R357" s="224">
        <f>Q357*H357</f>
        <v>0</v>
      </c>
      <c r="S357" s="224">
        <v>0</v>
      </c>
      <c r="T357" s="225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26" t="s">
        <v>160</v>
      </c>
      <c r="AT357" s="226" t="s">
        <v>155</v>
      </c>
      <c r="AU357" s="226" t="s">
        <v>87</v>
      </c>
      <c r="AY357" s="20" t="s">
        <v>153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20" t="s">
        <v>85</v>
      </c>
      <c r="BK357" s="227">
        <f>ROUND(I357*H357,2)</f>
        <v>0</v>
      </c>
      <c r="BL357" s="20" t="s">
        <v>160</v>
      </c>
      <c r="BM357" s="226" t="s">
        <v>2824</v>
      </c>
    </row>
    <row r="358" spans="1:47" s="2" customFormat="1" ht="12">
      <c r="A358" s="41"/>
      <c r="B358" s="42"/>
      <c r="C358" s="43"/>
      <c r="D358" s="228" t="s">
        <v>162</v>
      </c>
      <c r="E358" s="43"/>
      <c r="F358" s="229" t="s">
        <v>2825</v>
      </c>
      <c r="G358" s="43"/>
      <c r="H358" s="43"/>
      <c r="I358" s="230"/>
      <c r="J358" s="43"/>
      <c r="K358" s="43"/>
      <c r="L358" s="47"/>
      <c r="M358" s="231"/>
      <c r="N358" s="232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162</v>
      </c>
      <c r="AU358" s="20" t="s">
        <v>87</v>
      </c>
    </row>
    <row r="359" spans="1:47" s="2" customFormat="1" ht="12">
      <c r="A359" s="41"/>
      <c r="B359" s="42"/>
      <c r="C359" s="43"/>
      <c r="D359" s="233" t="s">
        <v>164</v>
      </c>
      <c r="E359" s="43"/>
      <c r="F359" s="234" t="s">
        <v>2826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164</v>
      </c>
      <c r="AU359" s="20" t="s">
        <v>87</v>
      </c>
    </row>
    <row r="360" spans="1:51" s="13" customFormat="1" ht="12">
      <c r="A360" s="13"/>
      <c r="B360" s="235"/>
      <c r="C360" s="236"/>
      <c r="D360" s="228" t="s">
        <v>189</v>
      </c>
      <c r="E360" s="237" t="s">
        <v>75</v>
      </c>
      <c r="F360" s="238" t="s">
        <v>2827</v>
      </c>
      <c r="G360" s="236"/>
      <c r="H360" s="239">
        <v>1.319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189</v>
      </c>
      <c r="AU360" s="245" t="s">
        <v>87</v>
      </c>
      <c r="AV360" s="13" t="s">
        <v>87</v>
      </c>
      <c r="AW360" s="13" t="s">
        <v>38</v>
      </c>
      <c r="AX360" s="13" t="s">
        <v>77</v>
      </c>
      <c r="AY360" s="245" t="s">
        <v>153</v>
      </c>
    </row>
    <row r="361" spans="1:51" s="13" customFormat="1" ht="12">
      <c r="A361" s="13"/>
      <c r="B361" s="235"/>
      <c r="C361" s="236"/>
      <c r="D361" s="228" t="s">
        <v>189</v>
      </c>
      <c r="E361" s="237" t="s">
        <v>75</v>
      </c>
      <c r="F361" s="238" t="s">
        <v>2828</v>
      </c>
      <c r="G361" s="236"/>
      <c r="H361" s="239">
        <v>-0.263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189</v>
      </c>
      <c r="AU361" s="245" t="s">
        <v>87</v>
      </c>
      <c r="AV361" s="13" t="s">
        <v>87</v>
      </c>
      <c r="AW361" s="13" t="s">
        <v>38</v>
      </c>
      <c r="AX361" s="13" t="s">
        <v>77</v>
      </c>
      <c r="AY361" s="245" t="s">
        <v>153</v>
      </c>
    </row>
    <row r="362" spans="1:51" s="14" customFormat="1" ht="12">
      <c r="A362" s="14"/>
      <c r="B362" s="246"/>
      <c r="C362" s="247"/>
      <c r="D362" s="228" t="s">
        <v>189</v>
      </c>
      <c r="E362" s="248" t="s">
        <v>75</v>
      </c>
      <c r="F362" s="249" t="s">
        <v>233</v>
      </c>
      <c r="G362" s="247"/>
      <c r="H362" s="250">
        <v>1.056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189</v>
      </c>
      <c r="AU362" s="256" t="s">
        <v>87</v>
      </c>
      <c r="AV362" s="14" t="s">
        <v>171</v>
      </c>
      <c r="AW362" s="14" t="s">
        <v>38</v>
      </c>
      <c r="AX362" s="14" t="s">
        <v>85</v>
      </c>
      <c r="AY362" s="256" t="s">
        <v>153</v>
      </c>
    </row>
    <row r="363" spans="1:65" s="2" customFormat="1" ht="16.5" customHeight="1">
      <c r="A363" s="41"/>
      <c r="B363" s="42"/>
      <c r="C363" s="215" t="s">
        <v>507</v>
      </c>
      <c r="D363" s="215" t="s">
        <v>155</v>
      </c>
      <c r="E363" s="216" t="s">
        <v>2829</v>
      </c>
      <c r="F363" s="217" t="s">
        <v>2830</v>
      </c>
      <c r="G363" s="218" t="s">
        <v>202</v>
      </c>
      <c r="H363" s="219">
        <v>48</v>
      </c>
      <c r="I363" s="220"/>
      <c r="J363" s="221">
        <f>ROUND(I363*H363,2)</f>
        <v>0</v>
      </c>
      <c r="K363" s="217" t="s">
        <v>159</v>
      </c>
      <c r="L363" s="47"/>
      <c r="M363" s="222" t="s">
        <v>75</v>
      </c>
      <c r="N363" s="223" t="s">
        <v>47</v>
      </c>
      <c r="O363" s="87"/>
      <c r="P363" s="224">
        <f>O363*H363</f>
        <v>0</v>
      </c>
      <c r="Q363" s="224">
        <v>0.00019</v>
      </c>
      <c r="R363" s="224">
        <f>Q363*H363</f>
        <v>0.00912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160</v>
      </c>
      <c r="AT363" s="226" t="s">
        <v>155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2831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2832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47" s="2" customFormat="1" ht="12">
      <c r="A365" s="41"/>
      <c r="B365" s="42"/>
      <c r="C365" s="43"/>
      <c r="D365" s="233" t="s">
        <v>164</v>
      </c>
      <c r="E365" s="43"/>
      <c r="F365" s="234" t="s">
        <v>2833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164</v>
      </c>
      <c r="AU365" s="20" t="s">
        <v>87</v>
      </c>
    </row>
    <row r="366" spans="1:65" s="2" customFormat="1" ht="16.5" customHeight="1">
      <c r="A366" s="41"/>
      <c r="B366" s="42"/>
      <c r="C366" s="215" t="s">
        <v>514</v>
      </c>
      <c r="D366" s="215" t="s">
        <v>155</v>
      </c>
      <c r="E366" s="216" t="s">
        <v>2834</v>
      </c>
      <c r="F366" s="217" t="s">
        <v>2835</v>
      </c>
      <c r="G366" s="218" t="s">
        <v>202</v>
      </c>
      <c r="H366" s="219">
        <v>48</v>
      </c>
      <c r="I366" s="220"/>
      <c r="J366" s="221">
        <f>ROUND(I366*H366,2)</f>
        <v>0</v>
      </c>
      <c r="K366" s="217" t="s">
        <v>159</v>
      </c>
      <c r="L366" s="47"/>
      <c r="M366" s="222" t="s">
        <v>75</v>
      </c>
      <c r="N366" s="223" t="s">
        <v>47</v>
      </c>
      <c r="O366" s="87"/>
      <c r="P366" s="224">
        <f>O366*H366</f>
        <v>0</v>
      </c>
      <c r="Q366" s="224">
        <v>7E-05</v>
      </c>
      <c r="R366" s="224">
        <f>Q366*H366</f>
        <v>0.0033599999999999997</v>
      </c>
      <c r="S366" s="224">
        <v>0</v>
      </c>
      <c r="T366" s="225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26" t="s">
        <v>160</v>
      </c>
      <c r="AT366" s="226" t="s">
        <v>155</v>
      </c>
      <c r="AU366" s="226" t="s">
        <v>87</v>
      </c>
      <c r="AY366" s="20" t="s">
        <v>153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20" t="s">
        <v>85</v>
      </c>
      <c r="BK366" s="227">
        <f>ROUND(I366*H366,2)</f>
        <v>0</v>
      </c>
      <c r="BL366" s="20" t="s">
        <v>160</v>
      </c>
      <c r="BM366" s="226" t="s">
        <v>2836</v>
      </c>
    </row>
    <row r="367" spans="1:47" s="2" customFormat="1" ht="12">
      <c r="A367" s="41"/>
      <c r="B367" s="42"/>
      <c r="C367" s="43"/>
      <c r="D367" s="228" t="s">
        <v>162</v>
      </c>
      <c r="E367" s="43"/>
      <c r="F367" s="229" t="s">
        <v>2837</v>
      </c>
      <c r="G367" s="43"/>
      <c r="H367" s="43"/>
      <c r="I367" s="230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162</v>
      </c>
      <c r="AU367" s="20" t="s">
        <v>87</v>
      </c>
    </row>
    <row r="368" spans="1:47" s="2" customFormat="1" ht="12">
      <c r="A368" s="41"/>
      <c r="B368" s="42"/>
      <c r="C368" s="43"/>
      <c r="D368" s="233" t="s">
        <v>164</v>
      </c>
      <c r="E368" s="43"/>
      <c r="F368" s="234" t="s">
        <v>2838</v>
      </c>
      <c r="G368" s="43"/>
      <c r="H368" s="43"/>
      <c r="I368" s="230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164</v>
      </c>
      <c r="AU368" s="20" t="s">
        <v>87</v>
      </c>
    </row>
    <row r="369" spans="1:65" s="2" customFormat="1" ht="16.5" customHeight="1">
      <c r="A369" s="41"/>
      <c r="B369" s="42"/>
      <c r="C369" s="215" t="s">
        <v>523</v>
      </c>
      <c r="D369" s="215" t="s">
        <v>155</v>
      </c>
      <c r="E369" s="216" t="s">
        <v>676</v>
      </c>
      <c r="F369" s="217" t="s">
        <v>2839</v>
      </c>
      <c r="G369" s="218" t="s">
        <v>75</v>
      </c>
      <c r="H369" s="219">
        <v>2</v>
      </c>
      <c r="I369" s="220"/>
      <c r="J369" s="221">
        <f>ROUND(I369*H369,2)</f>
        <v>0</v>
      </c>
      <c r="K369" s="217" t="s">
        <v>75</v>
      </c>
      <c r="L369" s="47"/>
      <c r="M369" s="222" t="s">
        <v>75</v>
      </c>
      <c r="N369" s="223" t="s">
        <v>47</v>
      </c>
      <c r="O369" s="87"/>
      <c r="P369" s="224">
        <f>O369*H369</f>
        <v>0</v>
      </c>
      <c r="Q369" s="224">
        <v>0</v>
      </c>
      <c r="R369" s="224">
        <f>Q369*H369</f>
        <v>0</v>
      </c>
      <c r="S369" s="224">
        <v>0</v>
      </c>
      <c r="T369" s="225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26" t="s">
        <v>160</v>
      </c>
      <c r="AT369" s="226" t="s">
        <v>155</v>
      </c>
      <c r="AU369" s="226" t="s">
        <v>87</v>
      </c>
      <c r="AY369" s="20" t="s">
        <v>153</v>
      </c>
      <c r="BE369" s="227">
        <f>IF(N369="základní",J369,0)</f>
        <v>0</v>
      </c>
      <c r="BF369" s="227">
        <f>IF(N369="snížená",J369,0)</f>
        <v>0</v>
      </c>
      <c r="BG369" s="227">
        <f>IF(N369="zákl. přenesená",J369,0)</f>
        <v>0</v>
      </c>
      <c r="BH369" s="227">
        <f>IF(N369="sníž. přenesená",J369,0)</f>
        <v>0</v>
      </c>
      <c r="BI369" s="227">
        <f>IF(N369="nulová",J369,0)</f>
        <v>0</v>
      </c>
      <c r="BJ369" s="20" t="s">
        <v>85</v>
      </c>
      <c r="BK369" s="227">
        <f>ROUND(I369*H369,2)</f>
        <v>0</v>
      </c>
      <c r="BL369" s="20" t="s">
        <v>160</v>
      </c>
      <c r="BM369" s="226" t="s">
        <v>2840</v>
      </c>
    </row>
    <row r="370" spans="1:47" s="2" customFormat="1" ht="12">
      <c r="A370" s="41"/>
      <c r="B370" s="42"/>
      <c r="C370" s="43"/>
      <c r="D370" s="228" t="s">
        <v>162</v>
      </c>
      <c r="E370" s="43"/>
      <c r="F370" s="229" t="s">
        <v>2839</v>
      </c>
      <c r="G370" s="43"/>
      <c r="H370" s="43"/>
      <c r="I370" s="230"/>
      <c r="J370" s="43"/>
      <c r="K370" s="43"/>
      <c r="L370" s="47"/>
      <c r="M370" s="231"/>
      <c r="N370" s="232"/>
      <c r="O370" s="87"/>
      <c r="P370" s="87"/>
      <c r="Q370" s="87"/>
      <c r="R370" s="87"/>
      <c r="S370" s="87"/>
      <c r="T370" s="88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T370" s="20" t="s">
        <v>162</v>
      </c>
      <c r="AU370" s="20" t="s">
        <v>87</v>
      </c>
    </row>
    <row r="371" spans="1:63" s="12" customFormat="1" ht="22.8" customHeight="1">
      <c r="A371" s="12"/>
      <c r="B371" s="199"/>
      <c r="C371" s="200"/>
      <c r="D371" s="201" t="s">
        <v>76</v>
      </c>
      <c r="E371" s="213" t="s">
        <v>212</v>
      </c>
      <c r="F371" s="213" t="s">
        <v>681</v>
      </c>
      <c r="G371" s="200"/>
      <c r="H371" s="200"/>
      <c r="I371" s="203"/>
      <c r="J371" s="214">
        <f>BK371</f>
        <v>0</v>
      </c>
      <c r="K371" s="200"/>
      <c r="L371" s="205"/>
      <c r="M371" s="206"/>
      <c r="N371" s="207"/>
      <c r="O371" s="207"/>
      <c r="P371" s="208">
        <f>SUM(P372:P374)</f>
        <v>0</v>
      </c>
      <c r="Q371" s="207"/>
      <c r="R371" s="208">
        <f>SUM(R372:R374)</f>
        <v>0</v>
      </c>
      <c r="S371" s="207"/>
      <c r="T371" s="209">
        <f>SUM(T372:T374)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0" t="s">
        <v>85</v>
      </c>
      <c r="AT371" s="211" t="s">
        <v>76</v>
      </c>
      <c r="AU371" s="211" t="s">
        <v>85</v>
      </c>
      <c r="AY371" s="210" t="s">
        <v>153</v>
      </c>
      <c r="BK371" s="212">
        <f>SUM(BK372:BK374)</f>
        <v>0</v>
      </c>
    </row>
    <row r="372" spans="1:65" s="2" customFormat="1" ht="16.5" customHeight="1">
      <c r="A372" s="41"/>
      <c r="B372" s="42"/>
      <c r="C372" s="215" t="s">
        <v>531</v>
      </c>
      <c r="D372" s="215" t="s">
        <v>155</v>
      </c>
      <c r="E372" s="216" t="s">
        <v>683</v>
      </c>
      <c r="F372" s="217" t="s">
        <v>684</v>
      </c>
      <c r="G372" s="218" t="s">
        <v>158</v>
      </c>
      <c r="H372" s="219">
        <v>1</v>
      </c>
      <c r="I372" s="220"/>
      <c r="J372" s="221">
        <f>ROUND(I372*H372,2)</f>
        <v>0</v>
      </c>
      <c r="K372" s="217" t="s">
        <v>75</v>
      </c>
      <c r="L372" s="47"/>
      <c r="M372" s="222" t="s">
        <v>75</v>
      </c>
      <c r="N372" s="223" t="s">
        <v>47</v>
      </c>
      <c r="O372" s="87"/>
      <c r="P372" s="224">
        <f>O372*H372</f>
        <v>0</v>
      </c>
      <c r="Q372" s="224">
        <v>0</v>
      </c>
      <c r="R372" s="224">
        <f>Q372*H372</f>
        <v>0</v>
      </c>
      <c r="S372" s="224">
        <v>0</v>
      </c>
      <c r="T372" s="22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6" t="s">
        <v>160</v>
      </c>
      <c r="AT372" s="226" t="s">
        <v>155</v>
      </c>
      <c r="AU372" s="226" t="s">
        <v>87</v>
      </c>
      <c r="AY372" s="20" t="s">
        <v>153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20" t="s">
        <v>85</v>
      </c>
      <c r="BK372" s="227">
        <f>ROUND(I372*H372,2)</f>
        <v>0</v>
      </c>
      <c r="BL372" s="20" t="s">
        <v>160</v>
      </c>
      <c r="BM372" s="226" t="s">
        <v>2841</v>
      </c>
    </row>
    <row r="373" spans="1:47" s="2" customFormat="1" ht="12">
      <c r="A373" s="41"/>
      <c r="B373" s="42"/>
      <c r="C373" s="43"/>
      <c r="D373" s="228" t="s">
        <v>162</v>
      </c>
      <c r="E373" s="43"/>
      <c r="F373" s="229" t="s">
        <v>684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162</v>
      </c>
      <c r="AU373" s="20" t="s">
        <v>87</v>
      </c>
    </row>
    <row r="374" spans="1:47" s="2" customFormat="1" ht="12">
      <c r="A374" s="41"/>
      <c r="B374" s="42"/>
      <c r="C374" s="43"/>
      <c r="D374" s="228" t="s">
        <v>679</v>
      </c>
      <c r="E374" s="43"/>
      <c r="F374" s="288" t="s">
        <v>2842</v>
      </c>
      <c r="G374" s="43"/>
      <c r="H374" s="43"/>
      <c r="I374" s="230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20" t="s">
        <v>679</v>
      </c>
      <c r="AU374" s="20" t="s">
        <v>87</v>
      </c>
    </row>
    <row r="375" spans="1:63" s="12" customFormat="1" ht="22.8" customHeight="1">
      <c r="A375" s="12"/>
      <c r="B375" s="199"/>
      <c r="C375" s="200"/>
      <c r="D375" s="201" t="s">
        <v>76</v>
      </c>
      <c r="E375" s="213" t="s">
        <v>692</v>
      </c>
      <c r="F375" s="213" t="s">
        <v>693</v>
      </c>
      <c r="G375" s="200"/>
      <c r="H375" s="200"/>
      <c r="I375" s="203"/>
      <c r="J375" s="214">
        <f>BK375</f>
        <v>0</v>
      </c>
      <c r="K375" s="200"/>
      <c r="L375" s="205"/>
      <c r="M375" s="206"/>
      <c r="N375" s="207"/>
      <c r="O375" s="207"/>
      <c r="P375" s="208">
        <f>SUM(P376:P378)</f>
        <v>0</v>
      </c>
      <c r="Q375" s="207"/>
      <c r="R375" s="208">
        <f>SUM(R376:R378)</f>
        <v>0</v>
      </c>
      <c r="S375" s="207"/>
      <c r="T375" s="209">
        <f>SUM(T376:T378)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210" t="s">
        <v>85</v>
      </c>
      <c r="AT375" s="211" t="s">
        <v>76</v>
      </c>
      <c r="AU375" s="211" t="s">
        <v>85</v>
      </c>
      <c r="AY375" s="210" t="s">
        <v>153</v>
      </c>
      <c r="BK375" s="212">
        <f>SUM(BK376:BK378)</f>
        <v>0</v>
      </c>
    </row>
    <row r="376" spans="1:65" s="2" customFormat="1" ht="16.5" customHeight="1">
      <c r="A376" s="41"/>
      <c r="B376" s="42"/>
      <c r="C376" s="215" t="s">
        <v>539</v>
      </c>
      <c r="D376" s="215" t="s">
        <v>155</v>
      </c>
      <c r="E376" s="216" t="s">
        <v>2417</v>
      </c>
      <c r="F376" s="217" t="s">
        <v>2418</v>
      </c>
      <c r="G376" s="218" t="s">
        <v>381</v>
      </c>
      <c r="H376" s="219">
        <v>10.75</v>
      </c>
      <c r="I376" s="220"/>
      <c r="J376" s="221">
        <f>ROUND(I376*H376,2)</f>
        <v>0</v>
      </c>
      <c r="K376" s="217" t="s">
        <v>159</v>
      </c>
      <c r="L376" s="47"/>
      <c r="M376" s="222" t="s">
        <v>75</v>
      </c>
      <c r="N376" s="223" t="s">
        <v>47</v>
      </c>
      <c r="O376" s="87"/>
      <c r="P376" s="224">
        <f>O376*H376</f>
        <v>0</v>
      </c>
      <c r="Q376" s="224">
        <v>0</v>
      </c>
      <c r="R376" s="224">
        <f>Q376*H376</f>
        <v>0</v>
      </c>
      <c r="S376" s="224">
        <v>0</v>
      </c>
      <c r="T376" s="225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26" t="s">
        <v>160</v>
      </c>
      <c r="AT376" s="226" t="s">
        <v>155</v>
      </c>
      <c r="AU376" s="226" t="s">
        <v>87</v>
      </c>
      <c r="AY376" s="20" t="s">
        <v>153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20" t="s">
        <v>85</v>
      </c>
      <c r="BK376" s="227">
        <f>ROUND(I376*H376,2)</f>
        <v>0</v>
      </c>
      <c r="BL376" s="20" t="s">
        <v>160</v>
      </c>
      <c r="BM376" s="226" t="s">
        <v>2843</v>
      </c>
    </row>
    <row r="377" spans="1:47" s="2" customFormat="1" ht="12">
      <c r="A377" s="41"/>
      <c r="B377" s="42"/>
      <c r="C377" s="43"/>
      <c r="D377" s="228" t="s">
        <v>162</v>
      </c>
      <c r="E377" s="43"/>
      <c r="F377" s="229" t="s">
        <v>2420</v>
      </c>
      <c r="G377" s="43"/>
      <c r="H377" s="43"/>
      <c r="I377" s="230"/>
      <c r="J377" s="43"/>
      <c r="K377" s="43"/>
      <c r="L377" s="47"/>
      <c r="M377" s="231"/>
      <c r="N377" s="232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162</v>
      </c>
      <c r="AU377" s="20" t="s">
        <v>87</v>
      </c>
    </row>
    <row r="378" spans="1:47" s="2" customFormat="1" ht="12">
      <c r="A378" s="41"/>
      <c r="B378" s="42"/>
      <c r="C378" s="43"/>
      <c r="D378" s="233" t="s">
        <v>164</v>
      </c>
      <c r="E378" s="43"/>
      <c r="F378" s="234" t="s">
        <v>2421</v>
      </c>
      <c r="G378" s="43"/>
      <c r="H378" s="43"/>
      <c r="I378" s="230"/>
      <c r="J378" s="43"/>
      <c r="K378" s="43"/>
      <c r="L378" s="47"/>
      <c r="M378" s="289"/>
      <c r="N378" s="290"/>
      <c r="O378" s="291"/>
      <c r="P378" s="291"/>
      <c r="Q378" s="291"/>
      <c r="R378" s="291"/>
      <c r="S378" s="291"/>
      <c r="T378" s="292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20" t="s">
        <v>164</v>
      </c>
      <c r="AU378" s="20" t="s">
        <v>87</v>
      </c>
    </row>
    <row r="379" spans="1:31" s="2" customFormat="1" ht="6.95" customHeight="1">
      <c r="A379" s="41"/>
      <c r="B379" s="62"/>
      <c r="C379" s="63"/>
      <c r="D379" s="63"/>
      <c r="E379" s="63"/>
      <c r="F379" s="63"/>
      <c r="G379" s="63"/>
      <c r="H379" s="63"/>
      <c r="I379" s="63"/>
      <c r="J379" s="63"/>
      <c r="K379" s="63"/>
      <c r="L379" s="47"/>
      <c r="M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</row>
  </sheetData>
  <sheetProtection password="CC35" sheet="1" objects="1" scenarios="1" formatColumns="0" formatRows="0" autoFilter="0"/>
  <autoFilter ref="C86:K37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15101201"/>
    <hyperlink ref="F96" r:id="rId2" display="https://podminky.urs.cz/item/CS_URS_2022_02/115101301"/>
    <hyperlink ref="F100" r:id="rId3" display="https://podminky.urs.cz/item/CS_URS_2022_02/119001421"/>
    <hyperlink ref="F103" r:id="rId4" display="https://podminky.urs.cz/item/CS_URS_2022_02/132254102"/>
    <hyperlink ref="F114" r:id="rId5" display="https://podminky.urs.cz/item/CS_URS_2022_02/132254201"/>
    <hyperlink ref="F124" r:id="rId6" display="https://podminky.urs.cz/item/CS_URS_2022_02/132354102"/>
    <hyperlink ref="F135" r:id="rId7" display="https://podminky.urs.cz/item/CS_URS_2022_02/132354201"/>
    <hyperlink ref="F145" r:id="rId8" display="https://podminky.urs.cz/item/CS_URS_2022_02/151811131"/>
    <hyperlink ref="F151" r:id="rId9" display="https://podminky.urs.cz/item/CS_URS_2022_02/151811231"/>
    <hyperlink ref="F154" r:id="rId10" display="https://podminky.urs.cz/item/CS_URS_2022_02/162351123"/>
    <hyperlink ref="F162" r:id="rId11" display="https://podminky.urs.cz/item/CS_URS_2022_02/162751117"/>
    <hyperlink ref="F181" r:id="rId12" display="https://podminky.urs.cz/item/CS_URS_2022_02/162751137"/>
    <hyperlink ref="F201" r:id="rId13" display="https://podminky.urs.cz/item/CS_URS_2022_02/167151102"/>
    <hyperlink ref="F205" r:id="rId14" display="https://podminky.urs.cz/item/CS_URS_2022_02/171151103"/>
    <hyperlink ref="F209" r:id="rId15" display="https://podminky.urs.cz/item/CS_URS_2022_02/171201221"/>
    <hyperlink ref="F213" r:id="rId16" display="https://podminky.urs.cz/item/CS_URS_2022_02/171251201"/>
    <hyperlink ref="F217" r:id="rId17" display="https://podminky.urs.cz/item/CS_URS_2022_02/174101101"/>
    <hyperlink ref="F242" r:id="rId18" display="https://podminky.urs.cz/item/CS_URS_2022_02/174151101"/>
    <hyperlink ref="F246" r:id="rId19" display="https://podminky.urs.cz/item/CS_URS_2022_02/175151101"/>
    <hyperlink ref="F255" r:id="rId20" display="https://podminky.urs.cz/item/CS_URS_2022_02/212751101"/>
    <hyperlink ref="F262" r:id="rId21" display="https://podminky.urs.cz/item/CS_URS_2022_02/359901111"/>
    <hyperlink ref="F267" r:id="rId22" display="https://podminky.urs.cz/item/CS_URS_2022_02/359901211"/>
    <hyperlink ref="F273" r:id="rId23" display="https://podminky.urs.cz/item/CS_URS_2022_02/451541111"/>
    <hyperlink ref="F278" r:id="rId24" display="https://podminky.urs.cz/item/CS_URS_2022_02/451573111"/>
    <hyperlink ref="F282" r:id="rId25" display="https://podminky.urs.cz/item/CS_URS_2022_02/452112111"/>
    <hyperlink ref="F287" r:id="rId26" display="https://podminky.urs.cz/item/CS_URS_2022_02/452311131"/>
    <hyperlink ref="F292" r:id="rId27" display="https://podminky.urs.cz/item/CS_URS_2022_02/452312131"/>
    <hyperlink ref="F298" r:id="rId28" display="https://podminky.urs.cz/item/CS_URS_2022_02/452351101"/>
    <hyperlink ref="F304" r:id="rId29" display="https://podminky.urs.cz/item/CS_URS_2022_02/452368211"/>
    <hyperlink ref="F309" r:id="rId30" display="https://podminky.urs.cz/item/CS_URS_2022_02/871254202"/>
    <hyperlink ref="F315" r:id="rId31" display="https://podminky.urs.cz/item/CS_URS_2022_02/877245201"/>
    <hyperlink ref="F320" r:id="rId32" display="https://podminky.urs.cz/item/CS_URS_2022_02/877245212"/>
    <hyperlink ref="F325" r:id="rId33" display="https://podminky.urs.cz/item/CS_URS_2022_02/892241111"/>
    <hyperlink ref="F328" r:id="rId34" display="https://podminky.urs.cz/item/CS_URS_2022_02/892273122"/>
    <hyperlink ref="F331" r:id="rId35" display="https://podminky.urs.cz/item/CS_URS_2022_02/892372121"/>
    <hyperlink ref="F334" r:id="rId36" display="https://podminky.urs.cz/item/CS_URS_2022_02/894411311"/>
    <hyperlink ref="F341" r:id="rId37" display="https://podminky.urs.cz/item/CS_URS_2022_02/894414111"/>
    <hyperlink ref="F349" r:id="rId38" display="https://podminky.urs.cz/item/CS_URS_2022_02/894414211"/>
    <hyperlink ref="F354" r:id="rId39" display="https://podminky.urs.cz/item/CS_URS_2022_02/899104112"/>
    <hyperlink ref="F359" r:id="rId40" display="https://podminky.urs.cz/item/CS_URS_2022_02/899623171"/>
    <hyperlink ref="F365" r:id="rId41" display="https://podminky.urs.cz/item/CS_URS_2022_02/899721111"/>
    <hyperlink ref="F368" r:id="rId42" display="https://podminky.urs.cz/item/CS_URS_2022_02/899722112"/>
    <hyperlink ref="F378" r:id="rId43" display="https://podminky.urs.cz/item/CS_URS_2022_02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2844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23.25" customHeight="1">
      <c r="A27" s="150"/>
      <c r="B27" s="151"/>
      <c r="C27" s="150"/>
      <c r="D27" s="150"/>
      <c r="E27" s="152" t="s">
        <v>2845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ROUND((SUM(BE86:BE287)),2)</f>
        <v>0</v>
      </c>
      <c r="G33" s="41"/>
      <c r="H33" s="41"/>
      <c r="I33" s="160">
        <v>0.21</v>
      </c>
      <c r="J33" s="159">
        <f>ROUND(((SUM(BE86:BE287))*I33),2)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ROUND((SUM(BF86:BF287)),2)</f>
        <v>0</v>
      </c>
      <c r="G34" s="41"/>
      <c r="H34" s="41"/>
      <c r="I34" s="160">
        <v>0.15</v>
      </c>
      <c r="J34" s="159">
        <f>ROUND(((SUM(BF86:BF287))*I34),2)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ROUND((SUM(BG86:BG287)),2)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ROUND((SUM(BH86:BH287)),2)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ROUND((SUM(BI86:BI287)),2)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07 - Oprava povrchů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J159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2606</v>
      </c>
      <c r="E63" s="185"/>
      <c r="F63" s="185"/>
      <c r="G63" s="185"/>
      <c r="H63" s="185"/>
      <c r="I63" s="185"/>
      <c r="J63" s="186">
        <f>J171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136</v>
      </c>
      <c r="E64" s="185"/>
      <c r="F64" s="185"/>
      <c r="G64" s="185"/>
      <c r="H64" s="185"/>
      <c r="I64" s="185"/>
      <c r="J64" s="186">
        <f>J228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2247</v>
      </c>
      <c r="E65" s="185"/>
      <c r="F65" s="185"/>
      <c r="G65" s="185"/>
      <c r="H65" s="185"/>
      <c r="I65" s="185"/>
      <c r="J65" s="186">
        <f>J251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J284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07 - Oprava povrchů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148.37568199999998</v>
      </c>
      <c r="S86" s="99"/>
      <c r="T86" s="197">
        <f>T87</f>
        <v>2152.6265000000003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P88+P159+P171+P228+P251+P284</f>
        <v>0</v>
      </c>
      <c r="Q87" s="207"/>
      <c r="R87" s="208">
        <f>R88+R159+R171+R228+R251+R284</f>
        <v>148.37568199999998</v>
      </c>
      <c r="S87" s="207"/>
      <c r="T87" s="209">
        <f>T88+T159+T171+T228+T251+T284</f>
        <v>2152.6265000000003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BK88+BK159+BK171+BK228+BK251+BK284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SUM(P89:P158)</f>
        <v>0</v>
      </c>
      <c r="Q88" s="207"/>
      <c r="R88" s="208">
        <f>SUM(R89:R158)</f>
        <v>0.44707399999999997</v>
      </c>
      <c r="S88" s="207"/>
      <c r="T88" s="209">
        <f>SUM(T89:T158)</f>
        <v>2152.6265000000003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SUM(BK89:BK158)</f>
        <v>0</v>
      </c>
    </row>
    <row r="89" spans="1:65" s="2" customFormat="1" ht="21.75" customHeight="1">
      <c r="A89" s="41"/>
      <c r="B89" s="42"/>
      <c r="C89" s="215" t="s">
        <v>85</v>
      </c>
      <c r="D89" s="215" t="s">
        <v>155</v>
      </c>
      <c r="E89" s="216" t="s">
        <v>2846</v>
      </c>
      <c r="F89" s="217" t="s">
        <v>2847</v>
      </c>
      <c r="G89" s="218" t="s">
        <v>258</v>
      </c>
      <c r="H89" s="219">
        <v>26.7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0.26</v>
      </c>
      <c r="T89" s="225">
        <f>S89*H89</f>
        <v>6.942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2848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2849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2850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5" customFormat="1" ht="12">
      <c r="A92" s="15"/>
      <c r="B92" s="257"/>
      <c r="C92" s="258"/>
      <c r="D92" s="228" t="s">
        <v>189</v>
      </c>
      <c r="E92" s="259" t="s">
        <v>75</v>
      </c>
      <c r="F92" s="260" t="s">
        <v>2851</v>
      </c>
      <c r="G92" s="258"/>
      <c r="H92" s="259" t="s">
        <v>75</v>
      </c>
      <c r="I92" s="261"/>
      <c r="J92" s="258"/>
      <c r="K92" s="258"/>
      <c r="L92" s="262"/>
      <c r="M92" s="263"/>
      <c r="N92" s="264"/>
      <c r="O92" s="264"/>
      <c r="P92" s="264"/>
      <c r="Q92" s="264"/>
      <c r="R92" s="264"/>
      <c r="S92" s="264"/>
      <c r="T92" s="26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66" t="s">
        <v>189</v>
      </c>
      <c r="AU92" s="266" t="s">
        <v>87</v>
      </c>
      <c r="AV92" s="15" t="s">
        <v>85</v>
      </c>
      <c r="AW92" s="15" t="s">
        <v>38</v>
      </c>
      <c r="AX92" s="15" t="s">
        <v>77</v>
      </c>
      <c r="AY92" s="266" t="s">
        <v>153</v>
      </c>
    </row>
    <row r="93" spans="1:51" s="13" customFormat="1" ht="12">
      <c r="A93" s="13"/>
      <c r="B93" s="235"/>
      <c r="C93" s="236"/>
      <c r="D93" s="228" t="s">
        <v>189</v>
      </c>
      <c r="E93" s="237" t="s">
        <v>75</v>
      </c>
      <c r="F93" s="238" t="s">
        <v>2852</v>
      </c>
      <c r="G93" s="236"/>
      <c r="H93" s="239">
        <v>26.7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5" t="s">
        <v>189</v>
      </c>
      <c r="AU93" s="245" t="s">
        <v>87</v>
      </c>
      <c r="AV93" s="13" t="s">
        <v>87</v>
      </c>
      <c r="AW93" s="13" t="s">
        <v>38</v>
      </c>
      <c r="AX93" s="13" t="s">
        <v>77</v>
      </c>
      <c r="AY93" s="245" t="s">
        <v>153</v>
      </c>
    </row>
    <row r="94" spans="1:51" s="14" customFormat="1" ht="12">
      <c r="A94" s="14"/>
      <c r="B94" s="246"/>
      <c r="C94" s="247"/>
      <c r="D94" s="228" t="s">
        <v>189</v>
      </c>
      <c r="E94" s="248" t="s">
        <v>75</v>
      </c>
      <c r="F94" s="249" t="s">
        <v>233</v>
      </c>
      <c r="G94" s="247"/>
      <c r="H94" s="250">
        <v>26.7</v>
      </c>
      <c r="I94" s="251"/>
      <c r="J94" s="247"/>
      <c r="K94" s="247"/>
      <c r="L94" s="252"/>
      <c r="M94" s="253"/>
      <c r="N94" s="254"/>
      <c r="O94" s="254"/>
      <c r="P94" s="254"/>
      <c r="Q94" s="254"/>
      <c r="R94" s="254"/>
      <c r="S94" s="254"/>
      <c r="T94" s="25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6" t="s">
        <v>189</v>
      </c>
      <c r="AU94" s="256" t="s">
        <v>87</v>
      </c>
      <c r="AV94" s="14" t="s">
        <v>171</v>
      </c>
      <c r="AW94" s="14" t="s">
        <v>38</v>
      </c>
      <c r="AX94" s="14" t="s">
        <v>85</v>
      </c>
      <c r="AY94" s="256" t="s">
        <v>153</v>
      </c>
    </row>
    <row r="95" spans="1:65" s="2" customFormat="1" ht="16.5" customHeight="1">
      <c r="A95" s="41"/>
      <c r="B95" s="42"/>
      <c r="C95" s="215" t="s">
        <v>87</v>
      </c>
      <c r="D95" s="215" t="s">
        <v>155</v>
      </c>
      <c r="E95" s="216" t="s">
        <v>2853</v>
      </c>
      <c r="F95" s="217" t="s">
        <v>2854</v>
      </c>
      <c r="G95" s="218" t="s">
        <v>258</v>
      </c>
      <c r="H95" s="219">
        <v>790</v>
      </c>
      <c r="I95" s="220"/>
      <c r="J95" s="221">
        <f>ROUND(I95*H95,2)</f>
        <v>0</v>
      </c>
      <c r="K95" s="217" t="s">
        <v>159</v>
      </c>
      <c r="L95" s="47"/>
      <c r="M95" s="222" t="s">
        <v>75</v>
      </c>
      <c r="N95" s="223" t="s">
        <v>47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0.4</v>
      </c>
      <c r="T95" s="225">
        <f>S95*H95</f>
        <v>316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160</v>
      </c>
      <c r="AT95" s="226" t="s">
        <v>155</v>
      </c>
      <c r="AU95" s="226" t="s">
        <v>87</v>
      </c>
      <c r="AY95" s="20" t="s">
        <v>153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85</v>
      </c>
      <c r="BK95" s="227">
        <f>ROUND(I95*H95,2)</f>
        <v>0</v>
      </c>
      <c r="BL95" s="20" t="s">
        <v>160</v>
      </c>
      <c r="BM95" s="226" t="s">
        <v>2855</v>
      </c>
    </row>
    <row r="96" spans="1:47" s="2" customFormat="1" ht="12">
      <c r="A96" s="41"/>
      <c r="B96" s="42"/>
      <c r="C96" s="43"/>
      <c r="D96" s="228" t="s">
        <v>162</v>
      </c>
      <c r="E96" s="43"/>
      <c r="F96" s="229" t="s">
        <v>2856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162</v>
      </c>
      <c r="AU96" s="20" t="s">
        <v>87</v>
      </c>
    </row>
    <row r="97" spans="1:47" s="2" customFormat="1" ht="12">
      <c r="A97" s="41"/>
      <c r="B97" s="42"/>
      <c r="C97" s="43"/>
      <c r="D97" s="233" t="s">
        <v>164</v>
      </c>
      <c r="E97" s="43"/>
      <c r="F97" s="234" t="s">
        <v>2857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164</v>
      </c>
      <c r="AU97" s="20" t="s">
        <v>87</v>
      </c>
    </row>
    <row r="98" spans="1:51" s="15" customFormat="1" ht="12">
      <c r="A98" s="15"/>
      <c r="B98" s="257"/>
      <c r="C98" s="258"/>
      <c r="D98" s="228" t="s">
        <v>189</v>
      </c>
      <c r="E98" s="259" t="s">
        <v>75</v>
      </c>
      <c r="F98" s="260" t="s">
        <v>2851</v>
      </c>
      <c r="G98" s="258"/>
      <c r="H98" s="259" t="s">
        <v>75</v>
      </c>
      <c r="I98" s="261"/>
      <c r="J98" s="258"/>
      <c r="K98" s="258"/>
      <c r="L98" s="262"/>
      <c r="M98" s="263"/>
      <c r="N98" s="264"/>
      <c r="O98" s="264"/>
      <c r="P98" s="264"/>
      <c r="Q98" s="264"/>
      <c r="R98" s="264"/>
      <c r="S98" s="264"/>
      <c r="T98" s="26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66" t="s">
        <v>189</v>
      </c>
      <c r="AU98" s="266" t="s">
        <v>87</v>
      </c>
      <c r="AV98" s="15" t="s">
        <v>85</v>
      </c>
      <c r="AW98" s="15" t="s">
        <v>38</v>
      </c>
      <c r="AX98" s="15" t="s">
        <v>77</v>
      </c>
      <c r="AY98" s="266" t="s">
        <v>153</v>
      </c>
    </row>
    <row r="99" spans="1:51" s="13" customFormat="1" ht="12">
      <c r="A99" s="13"/>
      <c r="B99" s="235"/>
      <c r="C99" s="236"/>
      <c r="D99" s="228" t="s">
        <v>189</v>
      </c>
      <c r="E99" s="237" t="s">
        <v>75</v>
      </c>
      <c r="F99" s="238" t="s">
        <v>2858</v>
      </c>
      <c r="G99" s="236"/>
      <c r="H99" s="239">
        <v>790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5" t="s">
        <v>189</v>
      </c>
      <c r="AU99" s="245" t="s">
        <v>87</v>
      </c>
      <c r="AV99" s="13" t="s">
        <v>87</v>
      </c>
      <c r="AW99" s="13" t="s">
        <v>38</v>
      </c>
      <c r="AX99" s="13" t="s">
        <v>77</v>
      </c>
      <c r="AY99" s="245" t="s">
        <v>153</v>
      </c>
    </row>
    <row r="100" spans="1:51" s="14" customFormat="1" ht="12">
      <c r="A100" s="14"/>
      <c r="B100" s="246"/>
      <c r="C100" s="247"/>
      <c r="D100" s="228" t="s">
        <v>189</v>
      </c>
      <c r="E100" s="248" t="s">
        <v>75</v>
      </c>
      <c r="F100" s="249" t="s">
        <v>233</v>
      </c>
      <c r="G100" s="247"/>
      <c r="H100" s="250">
        <v>790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6" t="s">
        <v>189</v>
      </c>
      <c r="AU100" s="256" t="s">
        <v>87</v>
      </c>
      <c r="AV100" s="14" t="s">
        <v>171</v>
      </c>
      <c r="AW100" s="14" t="s">
        <v>38</v>
      </c>
      <c r="AX100" s="14" t="s">
        <v>85</v>
      </c>
      <c r="AY100" s="256" t="s">
        <v>153</v>
      </c>
    </row>
    <row r="101" spans="1:65" s="2" customFormat="1" ht="16.5" customHeight="1">
      <c r="A101" s="41"/>
      <c r="B101" s="42"/>
      <c r="C101" s="215" t="s">
        <v>171</v>
      </c>
      <c r="D101" s="215" t="s">
        <v>155</v>
      </c>
      <c r="E101" s="216" t="s">
        <v>2859</v>
      </c>
      <c r="F101" s="217" t="s">
        <v>2860</v>
      </c>
      <c r="G101" s="218" t="s">
        <v>258</v>
      </c>
      <c r="H101" s="219">
        <v>1966.5</v>
      </c>
      <c r="I101" s="220"/>
      <c r="J101" s="221">
        <f>ROUND(I101*H101,2)</f>
        <v>0</v>
      </c>
      <c r="K101" s="217" t="s">
        <v>159</v>
      </c>
      <c r="L101" s="47"/>
      <c r="M101" s="222" t="s">
        <v>75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0.29</v>
      </c>
      <c r="T101" s="225">
        <f>S101*H101</f>
        <v>570.285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160</v>
      </c>
      <c r="AT101" s="226" t="s">
        <v>155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2861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2862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47" s="2" customFormat="1" ht="12">
      <c r="A103" s="41"/>
      <c r="B103" s="42"/>
      <c r="C103" s="43"/>
      <c r="D103" s="233" t="s">
        <v>164</v>
      </c>
      <c r="E103" s="43"/>
      <c r="F103" s="234" t="s">
        <v>2863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164</v>
      </c>
      <c r="AU103" s="20" t="s">
        <v>87</v>
      </c>
    </row>
    <row r="104" spans="1:51" s="15" customFormat="1" ht="12">
      <c r="A104" s="15"/>
      <c r="B104" s="257"/>
      <c r="C104" s="258"/>
      <c r="D104" s="228" t="s">
        <v>189</v>
      </c>
      <c r="E104" s="259" t="s">
        <v>75</v>
      </c>
      <c r="F104" s="260" t="s">
        <v>2851</v>
      </c>
      <c r="G104" s="258"/>
      <c r="H104" s="259" t="s">
        <v>75</v>
      </c>
      <c r="I104" s="261"/>
      <c r="J104" s="258"/>
      <c r="K104" s="258"/>
      <c r="L104" s="262"/>
      <c r="M104" s="263"/>
      <c r="N104" s="264"/>
      <c r="O104" s="264"/>
      <c r="P104" s="264"/>
      <c r="Q104" s="264"/>
      <c r="R104" s="264"/>
      <c r="S104" s="264"/>
      <c r="T104" s="26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6" t="s">
        <v>189</v>
      </c>
      <c r="AU104" s="266" t="s">
        <v>87</v>
      </c>
      <c r="AV104" s="15" t="s">
        <v>85</v>
      </c>
      <c r="AW104" s="15" t="s">
        <v>38</v>
      </c>
      <c r="AX104" s="15" t="s">
        <v>77</v>
      </c>
      <c r="AY104" s="266" t="s">
        <v>153</v>
      </c>
    </row>
    <row r="105" spans="1:51" s="13" customFormat="1" ht="12">
      <c r="A105" s="13"/>
      <c r="B105" s="235"/>
      <c r="C105" s="236"/>
      <c r="D105" s="228" t="s">
        <v>189</v>
      </c>
      <c r="E105" s="237" t="s">
        <v>75</v>
      </c>
      <c r="F105" s="238" t="s">
        <v>2864</v>
      </c>
      <c r="G105" s="236"/>
      <c r="H105" s="239">
        <v>1176.5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189</v>
      </c>
      <c r="AU105" s="245" t="s">
        <v>87</v>
      </c>
      <c r="AV105" s="13" t="s">
        <v>87</v>
      </c>
      <c r="AW105" s="13" t="s">
        <v>38</v>
      </c>
      <c r="AX105" s="13" t="s">
        <v>77</v>
      </c>
      <c r="AY105" s="245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2858</v>
      </c>
      <c r="G106" s="236"/>
      <c r="H106" s="239">
        <v>790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4" customFormat="1" ht="12">
      <c r="A107" s="14"/>
      <c r="B107" s="246"/>
      <c r="C107" s="247"/>
      <c r="D107" s="228" t="s">
        <v>189</v>
      </c>
      <c r="E107" s="248" t="s">
        <v>75</v>
      </c>
      <c r="F107" s="249" t="s">
        <v>233</v>
      </c>
      <c r="G107" s="247"/>
      <c r="H107" s="250">
        <v>1966.5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6" t="s">
        <v>189</v>
      </c>
      <c r="AU107" s="256" t="s">
        <v>87</v>
      </c>
      <c r="AV107" s="14" t="s">
        <v>171</v>
      </c>
      <c r="AW107" s="14" t="s">
        <v>38</v>
      </c>
      <c r="AX107" s="14" t="s">
        <v>85</v>
      </c>
      <c r="AY107" s="256" t="s">
        <v>153</v>
      </c>
    </row>
    <row r="108" spans="1:65" s="2" customFormat="1" ht="16.5" customHeight="1">
      <c r="A108" s="41"/>
      <c r="B108" s="42"/>
      <c r="C108" s="215" t="s">
        <v>160</v>
      </c>
      <c r="D108" s="215" t="s">
        <v>155</v>
      </c>
      <c r="E108" s="216" t="s">
        <v>2865</v>
      </c>
      <c r="F108" s="217" t="s">
        <v>2866</v>
      </c>
      <c r="G108" s="218" t="s">
        <v>258</v>
      </c>
      <c r="H108" s="219">
        <v>1206</v>
      </c>
      <c r="I108" s="220"/>
      <c r="J108" s="221">
        <f>ROUND(I108*H108,2)</f>
        <v>0</v>
      </c>
      <c r="K108" s="217" t="s">
        <v>159</v>
      </c>
      <c r="L108" s="47"/>
      <c r="M108" s="222" t="s">
        <v>75</v>
      </c>
      <c r="N108" s="223" t="s">
        <v>47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0.44</v>
      </c>
      <c r="T108" s="225">
        <f>S108*H108</f>
        <v>530.64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160</v>
      </c>
      <c r="AT108" s="226" t="s">
        <v>155</v>
      </c>
      <c r="AU108" s="226" t="s">
        <v>87</v>
      </c>
      <c r="AY108" s="20" t="s">
        <v>153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85</v>
      </c>
      <c r="BK108" s="227">
        <f>ROUND(I108*H108,2)</f>
        <v>0</v>
      </c>
      <c r="BL108" s="20" t="s">
        <v>160</v>
      </c>
      <c r="BM108" s="226" t="s">
        <v>2867</v>
      </c>
    </row>
    <row r="109" spans="1:47" s="2" customFormat="1" ht="12">
      <c r="A109" s="41"/>
      <c r="B109" s="42"/>
      <c r="C109" s="43"/>
      <c r="D109" s="228" t="s">
        <v>162</v>
      </c>
      <c r="E109" s="43"/>
      <c r="F109" s="229" t="s">
        <v>2868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162</v>
      </c>
      <c r="AU109" s="20" t="s">
        <v>87</v>
      </c>
    </row>
    <row r="110" spans="1:47" s="2" customFormat="1" ht="12">
      <c r="A110" s="41"/>
      <c r="B110" s="42"/>
      <c r="C110" s="43"/>
      <c r="D110" s="233" t="s">
        <v>164</v>
      </c>
      <c r="E110" s="43"/>
      <c r="F110" s="234" t="s">
        <v>2869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164</v>
      </c>
      <c r="AU110" s="20" t="s">
        <v>87</v>
      </c>
    </row>
    <row r="111" spans="1:51" s="15" customFormat="1" ht="12">
      <c r="A111" s="15"/>
      <c r="B111" s="257"/>
      <c r="C111" s="258"/>
      <c r="D111" s="228" t="s">
        <v>189</v>
      </c>
      <c r="E111" s="259" t="s">
        <v>75</v>
      </c>
      <c r="F111" s="260" t="s">
        <v>2851</v>
      </c>
      <c r="G111" s="258"/>
      <c r="H111" s="259" t="s">
        <v>75</v>
      </c>
      <c r="I111" s="261"/>
      <c r="J111" s="258"/>
      <c r="K111" s="258"/>
      <c r="L111" s="262"/>
      <c r="M111" s="263"/>
      <c r="N111" s="264"/>
      <c r="O111" s="264"/>
      <c r="P111" s="264"/>
      <c r="Q111" s="264"/>
      <c r="R111" s="264"/>
      <c r="S111" s="264"/>
      <c r="T111" s="26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6" t="s">
        <v>189</v>
      </c>
      <c r="AU111" s="266" t="s">
        <v>87</v>
      </c>
      <c r="AV111" s="15" t="s">
        <v>85</v>
      </c>
      <c r="AW111" s="15" t="s">
        <v>38</v>
      </c>
      <c r="AX111" s="15" t="s">
        <v>77</v>
      </c>
      <c r="AY111" s="266" t="s">
        <v>153</v>
      </c>
    </row>
    <row r="112" spans="1:51" s="13" customFormat="1" ht="12">
      <c r="A112" s="13"/>
      <c r="B112" s="235"/>
      <c r="C112" s="236"/>
      <c r="D112" s="228" t="s">
        <v>189</v>
      </c>
      <c r="E112" s="237" t="s">
        <v>75</v>
      </c>
      <c r="F112" s="238" t="s">
        <v>2864</v>
      </c>
      <c r="G112" s="236"/>
      <c r="H112" s="239">
        <v>1176.5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189</v>
      </c>
      <c r="AU112" s="245" t="s">
        <v>87</v>
      </c>
      <c r="AV112" s="13" t="s">
        <v>87</v>
      </c>
      <c r="AW112" s="13" t="s">
        <v>38</v>
      </c>
      <c r="AX112" s="13" t="s">
        <v>77</v>
      </c>
      <c r="AY112" s="245" t="s">
        <v>153</v>
      </c>
    </row>
    <row r="113" spans="1:51" s="13" customFormat="1" ht="12">
      <c r="A113" s="13"/>
      <c r="B113" s="235"/>
      <c r="C113" s="236"/>
      <c r="D113" s="228" t="s">
        <v>189</v>
      </c>
      <c r="E113" s="237" t="s">
        <v>75</v>
      </c>
      <c r="F113" s="238" t="s">
        <v>2870</v>
      </c>
      <c r="G113" s="236"/>
      <c r="H113" s="239">
        <v>2.8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189</v>
      </c>
      <c r="AU113" s="245" t="s">
        <v>87</v>
      </c>
      <c r="AV113" s="13" t="s">
        <v>87</v>
      </c>
      <c r="AW113" s="13" t="s">
        <v>38</v>
      </c>
      <c r="AX113" s="13" t="s">
        <v>77</v>
      </c>
      <c r="AY113" s="245" t="s">
        <v>153</v>
      </c>
    </row>
    <row r="114" spans="1:51" s="13" customFormat="1" ht="12">
      <c r="A114" s="13"/>
      <c r="B114" s="235"/>
      <c r="C114" s="236"/>
      <c r="D114" s="228" t="s">
        <v>189</v>
      </c>
      <c r="E114" s="237" t="s">
        <v>75</v>
      </c>
      <c r="F114" s="238" t="s">
        <v>2852</v>
      </c>
      <c r="G114" s="236"/>
      <c r="H114" s="239">
        <v>26.7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5" t="s">
        <v>189</v>
      </c>
      <c r="AU114" s="245" t="s">
        <v>87</v>
      </c>
      <c r="AV114" s="13" t="s">
        <v>87</v>
      </c>
      <c r="AW114" s="13" t="s">
        <v>38</v>
      </c>
      <c r="AX114" s="13" t="s">
        <v>77</v>
      </c>
      <c r="AY114" s="245" t="s">
        <v>153</v>
      </c>
    </row>
    <row r="115" spans="1:51" s="14" customFormat="1" ht="12">
      <c r="A115" s="14"/>
      <c r="B115" s="246"/>
      <c r="C115" s="247"/>
      <c r="D115" s="228" t="s">
        <v>189</v>
      </c>
      <c r="E115" s="248" t="s">
        <v>75</v>
      </c>
      <c r="F115" s="249" t="s">
        <v>233</v>
      </c>
      <c r="G115" s="247"/>
      <c r="H115" s="250">
        <v>1206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6" t="s">
        <v>189</v>
      </c>
      <c r="AU115" s="256" t="s">
        <v>87</v>
      </c>
      <c r="AV115" s="14" t="s">
        <v>171</v>
      </c>
      <c r="AW115" s="14" t="s">
        <v>38</v>
      </c>
      <c r="AX115" s="14" t="s">
        <v>85</v>
      </c>
      <c r="AY115" s="256" t="s">
        <v>153</v>
      </c>
    </row>
    <row r="116" spans="1:65" s="2" customFormat="1" ht="16.5" customHeight="1">
      <c r="A116" s="41"/>
      <c r="B116" s="42"/>
      <c r="C116" s="215" t="s">
        <v>182</v>
      </c>
      <c r="D116" s="215" t="s">
        <v>155</v>
      </c>
      <c r="E116" s="216" t="s">
        <v>2871</v>
      </c>
      <c r="F116" s="217" t="s">
        <v>2872</v>
      </c>
      <c r="G116" s="218" t="s">
        <v>258</v>
      </c>
      <c r="H116" s="219">
        <v>2.8</v>
      </c>
      <c r="I116" s="220"/>
      <c r="J116" s="221">
        <f>ROUND(I116*H116,2)</f>
        <v>0</v>
      </c>
      <c r="K116" s="217" t="s">
        <v>159</v>
      </c>
      <c r="L116" s="47"/>
      <c r="M116" s="222" t="s">
        <v>75</v>
      </c>
      <c r="N116" s="223" t="s">
        <v>47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0.17</v>
      </c>
      <c r="T116" s="225">
        <f>S116*H116</f>
        <v>0.476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160</v>
      </c>
      <c r="AT116" s="226" t="s">
        <v>155</v>
      </c>
      <c r="AU116" s="226" t="s">
        <v>87</v>
      </c>
      <c r="AY116" s="20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85</v>
      </c>
      <c r="BK116" s="227">
        <f>ROUND(I116*H116,2)</f>
        <v>0</v>
      </c>
      <c r="BL116" s="20" t="s">
        <v>160</v>
      </c>
      <c r="BM116" s="226" t="s">
        <v>2873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2874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162</v>
      </c>
      <c r="AU117" s="20" t="s">
        <v>87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2875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164</v>
      </c>
      <c r="AU118" s="20" t="s">
        <v>87</v>
      </c>
    </row>
    <row r="119" spans="1:51" s="15" customFormat="1" ht="12">
      <c r="A119" s="15"/>
      <c r="B119" s="257"/>
      <c r="C119" s="258"/>
      <c r="D119" s="228" t="s">
        <v>189</v>
      </c>
      <c r="E119" s="259" t="s">
        <v>75</v>
      </c>
      <c r="F119" s="260" t="s">
        <v>2851</v>
      </c>
      <c r="G119" s="258"/>
      <c r="H119" s="259" t="s">
        <v>75</v>
      </c>
      <c r="I119" s="261"/>
      <c r="J119" s="258"/>
      <c r="K119" s="258"/>
      <c r="L119" s="262"/>
      <c r="M119" s="263"/>
      <c r="N119" s="264"/>
      <c r="O119" s="264"/>
      <c r="P119" s="264"/>
      <c r="Q119" s="264"/>
      <c r="R119" s="264"/>
      <c r="S119" s="264"/>
      <c r="T119" s="26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6" t="s">
        <v>189</v>
      </c>
      <c r="AU119" s="266" t="s">
        <v>87</v>
      </c>
      <c r="AV119" s="15" t="s">
        <v>85</v>
      </c>
      <c r="AW119" s="15" t="s">
        <v>38</v>
      </c>
      <c r="AX119" s="15" t="s">
        <v>77</v>
      </c>
      <c r="AY119" s="266" t="s">
        <v>153</v>
      </c>
    </row>
    <row r="120" spans="1:51" s="13" customFormat="1" ht="12">
      <c r="A120" s="13"/>
      <c r="B120" s="235"/>
      <c r="C120" s="236"/>
      <c r="D120" s="228" t="s">
        <v>189</v>
      </c>
      <c r="E120" s="237" t="s">
        <v>75</v>
      </c>
      <c r="F120" s="238" t="s">
        <v>2870</v>
      </c>
      <c r="G120" s="236"/>
      <c r="H120" s="239">
        <v>2.8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189</v>
      </c>
      <c r="AU120" s="245" t="s">
        <v>87</v>
      </c>
      <c r="AV120" s="13" t="s">
        <v>87</v>
      </c>
      <c r="AW120" s="13" t="s">
        <v>38</v>
      </c>
      <c r="AX120" s="13" t="s">
        <v>85</v>
      </c>
      <c r="AY120" s="245" t="s">
        <v>153</v>
      </c>
    </row>
    <row r="121" spans="1:65" s="2" customFormat="1" ht="21.75" customHeight="1">
      <c r="A121" s="41"/>
      <c r="B121" s="42"/>
      <c r="C121" s="215" t="s">
        <v>191</v>
      </c>
      <c r="D121" s="215" t="s">
        <v>155</v>
      </c>
      <c r="E121" s="216" t="s">
        <v>2876</v>
      </c>
      <c r="F121" s="217" t="s">
        <v>2877</v>
      </c>
      <c r="G121" s="218" t="s">
        <v>258</v>
      </c>
      <c r="H121" s="219">
        <v>6332.9</v>
      </c>
      <c r="I121" s="220"/>
      <c r="J121" s="221">
        <f>ROUND(I121*H121,2)</f>
        <v>0</v>
      </c>
      <c r="K121" s="217" t="s">
        <v>159</v>
      </c>
      <c r="L121" s="47"/>
      <c r="M121" s="222" t="s">
        <v>75</v>
      </c>
      <c r="N121" s="223" t="s">
        <v>47</v>
      </c>
      <c r="O121" s="87"/>
      <c r="P121" s="224">
        <f>O121*H121</f>
        <v>0</v>
      </c>
      <c r="Q121" s="224">
        <v>7E-05</v>
      </c>
      <c r="R121" s="224">
        <f>Q121*H121</f>
        <v>0.44330299999999995</v>
      </c>
      <c r="S121" s="224">
        <v>0.115</v>
      </c>
      <c r="T121" s="225">
        <f>S121*H121</f>
        <v>728.2835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160</v>
      </c>
      <c r="AT121" s="226" t="s">
        <v>155</v>
      </c>
      <c r="AU121" s="226" t="s">
        <v>87</v>
      </c>
      <c r="AY121" s="20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85</v>
      </c>
      <c r="BK121" s="227">
        <f>ROUND(I121*H121,2)</f>
        <v>0</v>
      </c>
      <c r="BL121" s="20" t="s">
        <v>160</v>
      </c>
      <c r="BM121" s="226" t="s">
        <v>2878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2879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162</v>
      </c>
      <c r="AU122" s="20" t="s">
        <v>87</v>
      </c>
    </row>
    <row r="123" spans="1:47" s="2" customFormat="1" ht="12">
      <c r="A123" s="41"/>
      <c r="B123" s="42"/>
      <c r="C123" s="43"/>
      <c r="D123" s="233" t="s">
        <v>164</v>
      </c>
      <c r="E123" s="43"/>
      <c r="F123" s="234" t="s">
        <v>2880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164</v>
      </c>
      <c r="AU123" s="20" t="s">
        <v>87</v>
      </c>
    </row>
    <row r="124" spans="1:51" s="15" customFormat="1" ht="12">
      <c r="A124" s="15"/>
      <c r="B124" s="257"/>
      <c r="C124" s="258"/>
      <c r="D124" s="228" t="s">
        <v>189</v>
      </c>
      <c r="E124" s="259" t="s">
        <v>75</v>
      </c>
      <c r="F124" s="260" t="s">
        <v>2851</v>
      </c>
      <c r="G124" s="258"/>
      <c r="H124" s="259" t="s">
        <v>75</v>
      </c>
      <c r="I124" s="261"/>
      <c r="J124" s="258"/>
      <c r="K124" s="258"/>
      <c r="L124" s="262"/>
      <c r="M124" s="263"/>
      <c r="N124" s="264"/>
      <c r="O124" s="264"/>
      <c r="P124" s="264"/>
      <c r="Q124" s="264"/>
      <c r="R124" s="264"/>
      <c r="S124" s="264"/>
      <c r="T124" s="26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6" t="s">
        <v>189</v>
      </c>
      <c r="AU124" s="266" t="s">
        <v>87</v>
      </c>
      <c r="AV124" s="15" t="s">
        <v>85</v>
      </c>
      <c r="AW124" s="15" t="s">
        <v>38</v>
      </c>
      <c r="AX124" s="15" t="s">
        <v>77</v>
      </c>
      <c r="AY124" s="266" t="s">
        <v>153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2881</v>
      </c>
      <c r="G125" s="236"/>
      <c r="H125" s="239">
        <v>5156.4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2882</v>
      </c>
      <c r="G126" s="236"/>
      <c r="H126" s="239">
        <v>1176.5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77</v>
      </c>
      <c r="AY126" s="245" t="s">
        <v>153</v>
      </c>
    </row>
    <row r="127" spans="1:51" s="14" customFormat="1" ht="12">
      <c r="A127" s="14"/>
      <c r="B127" s="246"/>
      <c r="C127" s="247"/>
      <c r="D127" s="228" t="s">
        <v>189</v>
      </c>
      <c r="E127" s="248" t="s">
        <v>75</v>
      </c>
      <c r="F127" s="249" t="s">
        <v>233</v>
      </c>
      <c r="G127" s="247"/>
      <c r="H127" s="250">
        <v>6332.9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189</v>
      </c>
      <c r="AU127" s="256" t="s">
        <v>87</v>
      </c>
      <c r="AV127" s="14" t="s">
        <v>171</v>
      </c>
      <c r="AW127" s="14" t="s">
        <v>38</v>
      </c>
      <c r="AX127" s="14" t="s">
        <v>85</v>
      </c>
      <c r="AY127" s="256" t="s">
        <v>153</v>
      </c>
    </row>
    <row r="128" spans="1:65" s="2" customFormat="1" ht="16.5" customHeight="1">
      <c r="A128" s="41"/>
      <c r="B128" s="42"/>
      <c r="C128" s="215" t="s">
        <v>199</v>
      </c>
      <c r="D128" s="215" t="s">
        <v>155</v>
      </c>
      <c r="E128" s="216" t="s">
        <v>1109</v>
      </c>
      <c r="F128" s="217" t="s">
        <v>1110</v>
      </c>
      <c r="G128" s="218" t="s">
        <v>258</v>
      </c>
      <c r="H128" s="219">
        <v>290.1</v>
      </c>
      <c r="I128" s="220"/>
      <c r="J128" s="221">
        <f>ROUND(I128*H128,2)</f>
        <v>0</v>
      </c>
      <c r="K128" s="217" t="s">
        <v>159</v>
      </c>
      <c r="L128" s="47"/>
      <c r="M128" s="222" t="s">
        <v>75</v>
      </c>
      <c r="N128" s="223" t="s">
        <v>47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160</v>
      </c>
      <c r="AT128" s="226" t="s">
        <v>155</v>
      </c>
      <c r="AU128" s="226" t="s">
        <v>87</v>
      </c>
      <c r="AY128" s="20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85</v>
      </c>
      <c r="BK128" s="227">
        <f>ROUND(I128*H128,2)</f>
        <v>0</v>
      </c>
      <c r="BL128" s="20" t="s">
        <v>160</v>
      </c>
      <c r="BM128" s="226" t="s">
        <v>2883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1112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162</v>
      </c>
      <c r="AU129" s="20" t="s">
        <v>87</v>
      </c>
    </row>
    <row r="130" spans="1:47" s="2" customFormat="1" ht="12">
      <c r="A130" s="41"/>
      <c r="B130" s="42"/>
      <c r="C130" s="43"/>
      <c r="D130" s="233" t="s">
        <v>164</v>
      </c>
      <c r="E130" s="43"/>
      <c r="F130" s="234" t="s">
        <v>1113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164</v>
      </c>
      <c r="AU130" s="20" t="s">
        <v>87</v>
      </c>
    </row>
    <row r="131" spans="1:51" s="13" customFormat="1" ht="12">
      <c r="A131" s="13"/>
      <c r="B131" s="235"/>
      <c r="C131" s="236"/>
      <c r="D131" s="228" t="s">
        <v>189</v>
      </c>
      <c r="E131" s="237" t="s">
        <v>75</v>
      </c>
      <c r="F131" s="238" t="s">
        <v>2884</v>
      </c>
      <c r="G131" s="236"/>
      <c r="H131" s="239">
        <v>290.1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87</v>
      </c>
      <c r="AV131" s="13" t="s">
        <v>87</v>
      </c>
      <c r="AW131" s="13" t="s">
        <v>38</v>
      </c>
      <c r="AX131" s="13" t="s">
        <v>85</v>
      </c>
      <c r="AY131" s="245" t="s">
        <v>153</v>
      </c>
    </row>
    <row r="132" spans="1:65" s="2" customFormat="1" ht="21.75" customHeight="1">
      <c r="A132" s="41"/>
      <c r="B132" s="42"/>
      <c r="C132" s="215" t="s">
        <v>206</v>
      </c>
      <c r="D132" s="215" t="s">
        <v>155</v>
      </c>
      <c r="E132" s="216" t="s">
        <v>1019</v>
      </c>
      <c r="F132" s="217" t="s">
        <v>1020</v>
      </c>
      <c r="G132" s="218" t="s">
        <v>227</v>
      </c>
      <c r="H132" s="219">
        <v>87.03</v>
      </c>
      <c r="I132" s="220"/>
      <c r="J132" s="221">
        <f>ROUND(I132*H132,2)</f>
        <v>0</v>
      </c>
      <c r="K132" s="217" t="s">
        <v>159</v>
      </c>
      <c r="L132" s="47"/>
      <c r="M132" s="222" t="s">
        <v>75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160</v>
      </c>
      <c r="AT132" s="226" t="s">
        <v>155</v>
      </c>
      <c r="AU132" s="226" t="s">
        <v>87</v>
      </c>
      <c r="AY132" s="20" t="s">
        <v>153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85</v>
      </c>
      <c r="BK132" s="227">
        <f>ROUND(I132*H132,2)</f>
        <v>0</v>
      </c>
      <c r="BL132" s="20" t="s">
        <v>160</v>
      </c>
      <c r="BM132" s="226" t="s">
        <v>2885</v>
      </c>
    </row>
    <row r="133" spans="1:47" s="2" customFormat="1" ht="12">
      <c r="A133" s="41"/>
      <c r="B133" s="42"/>
      <c r="C133" s="43"/>
      <c r="D133" s="228" t="s">
        <v>162</v>
      </c>
      <c r="E133" s="43"/>
      <c r="F133" s="229" t="s">
        <v>1022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162</v>
      </c>
      <c r="AU133" s="20" t="s">
        <v>87</v>
      </c>
    </row>
    <row r="134" spans="1:47" s="2" customFormat="1" ht="12">
      <c r="A134" s="41"/>
      <c r="B134" s="42"/>
      <c r="C134" s="43"/>
      <c r="D134" s="233" t="s">
        <v>164</v>
      </c>
      <c r="E134" s="43"/>
      <c r="F134" s="234" t="s">
        <v>1023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164</v>
      </c>
      <c r="AU134" s="20" t="s">
        <v>87</v>
      </c>
    </row>
    <row r="135" spans="1:51" s="15" customFormat="1" ht="12">
      <c r="A135" s="15"/>
      <c r="B135" s="257"/>
      <c r="C135" s="258"/>
      <c r="D135" s="228" t="s">
        <v>189</v>
      </c>
      <c r="E135" s="259" t="s">
        <v>75</v>
      </c>
      <c r="F135" s="260" t="s">
        <v>2886</v>
      </c>
      <c r="G135" s="258"/>
      <c r="H135" s="259" t="s">
        <v>75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189</v>
      </c>
      <c r="AU135" s="266" t="s">
        <v>87</v>
      </c>
      <c r="AV135" s="15" t="s">
        <v>85</v>
      </c>
      <c r="AW135" s="15" t="s">
        <v>38</v>
      </c>
      <c r="AX135" s="15" t="s">
        <v>77</v>
      </c>
      <c r="AY135" s="266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2887</v>
      </c>
      <c r="G136" s="236"/>
      <c r="H136" s="239">
        <v>43.515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5" customFormat="1" ht="12">
      <c r="A137" s="15"/>
      <c r="B137" s="257"/>
      <c r="C137" s="258"/>
      <c r="D137" s="228" t="s">
        <v>189</v>
      </c>
      <c r="E137" s="259" t="s">
        <v>75</v>
      </c>
      <c r="F137" s="260" t="s">
        <v>348</v>
      </c>
      <c r="G137" s="258"/>
      <c r="H137" s="259" t="s">
        <v>75</v>
      </c>
      <c r="I137" s="261"/>
      <c r="J137" s="258"/>
      <c r="K137" s="258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189</v>
      </c>
      <c r="AU137" s="266" t="s">
        <v>87</v>
      </c>
      <c r="AV137" s="15" t="s">
        <v>85</v>
      </c>
      <c r="AW137" s="15" t="s">
        <v>38</v>
      </c>
      <c r="AX137" s="15" t="s">
        <v>77</v>
      </c>
      <c r="AY137" s="26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2887</v>
      </c>
      <c r="G138" s="236"/>
      <c r="H138" s="239">
        <v>43.515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77</v>
      </c>
      <c r="AY138" s="245" t="s">
        <v>153</v>
      </c>
    </row>
    <row r="139" spans="1:51" s="14" customFormat="1" ht="12">
      <c r="A139" s="14"/>
      <c r="B139" s="246"/>
      <c r="C139" s="247"/>
      <c r="D139" s="228" t="s">
        <v>189</v>
      </c>
      <c r="E139" s="248" t="s">
        <v>75</v>
      </c>
      <c r="F139" s="249" t="s">
        <v>233</v>
      </c>
      <c r="G139" s="247"/>
      <c r="H139" s="250">
        <v>87.03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189</v>
      </c>
      <c r="AU139" s="256" t="s">
        <v>87</v>
      </c>
      <c r="AV139" s="14" t="s">
        <v>171</v>
      </c>
      <c r="AW139" s="14" t="s">
        <v>38</v>
      </c>
      <c r="AX139" s="14" t="s">
        <v>85</v>
      </c>
      <c r="AY139" s="256" t="s">
        <v>153</v>
      </c>
    </row>
    <row r="140" spans="1:65" s="2" customFormat="1" ht="16.5" customHeight="1">
      <c r="A140" s="41"/>
      <c r="B140" s="42"/>
      <c r="C140" s="215" t="s">
        <v>212</v>
      </c>
      <c r="D140" s="215" t="s">
        <v>155</v>
      </c>
      <c r="E140" s="216" t="s">
        <v>1029</v>
      </c>
      <c r="F140" s="217" t="s">
        <v>1030</v>
      </c>
      <c r="G140" s="218" t="s">
        <v>227</v>
      </c>
      <c r="H140" s="219">
        <v>43.515</v>
      </c>
      <c r="I140" s="220"/>
      <c r="J140" s="221">
        <f>ROUND(I140*H140,2)</f>
        <v>0</v>
      </c>
      <c r="K140" s="217" t="s">
        <v>159</v>
      </c>
      <c r="L140" s="47"/>
      <c r="M140" s="222" t="s">
        <v>75</v>
      </c>
      <c r="N140" s="223" t="s">
        <v>47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160</v>
      </c>
      <c r="AT140" s="226" t="s">
        <v>155</v>
      </c>
      <c r="AU140" s="226" t="s">
        <v>87</v>
      </c>
      <c r="AY140" s="20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85</v>
      </c>
      <c r="BK140" s="227">
        <f>ROUND(I140*H140,2)</f>
        <v>0</v>
      </c>
      <c r="BL140" s="20" t="s">
        <v>160</v>
      </c>
      <c r="BM140" s="226" t="s">
        <v>2888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1032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162</v>
      </c>
      <c r="AU141" s="20" t="s">
        <v>87</v>
      </c>
    </row>
    <row r="142" spans="1:47" s="2" customFormat="1" ht="12">
      <c r="A142" s="41"/>
      <c r="B142" s="42"/>
      <c r="C142" s="43"/>
      <c r="D142" s="233" t="s">
        <v>164</v>
      </c>
      <c r="E142" s="43"/>
      <c r="F142" s="234" t="s">
        <v>1033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164</v>
      </c>
      <c r="AU142" s="20" t="s">
        <v>87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2887</v>
      </c>
      <c r="G143" s="236"/>
      <c r="H143" s="239">
        <v>43.515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85</v>
      </c>
      <c r="AY143" s="245" t="s">
        <v>153</v>
      </c>
    </row>
    <row r="144" spans="1:65" s="2" customFormat="1" ht="16.5" customHeight="1">
      <c r="A144" s="41"/>
      <c r="B144" s="42"/>
      <c r="C144" s="215" t="s">
        <v>218</v>
      </c>
      <c r="D144" s="215" t="s">
        <v>155</v>
      </c>
      <c r="E144" s="216" t="s">
        <v>396</v>
      </c>
      <c r="F144" s="217" t="s">
        <v>397</v>
      </c>
      <c r="G144" s="218" t="s">
        <v>227</v>
      </c>
      <c r="H144" s="219">
        <v>43.515</v>
      </c>
      <c r="I144" s="220"/>
      <c r="J144" s="221">
        <f>ROUND(I144*H144,2)</f>
        <v>0</v>
      </c>
      <c r="K144" s="217" t="s">
        <v>159</v>
      </c>
      <c r="L144" s="47"/>
      <c r="M144" s="222" t="s">
        <v>75</v>
      </c>
      <c r="N144" s="223" t="s">
        <v>47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160</v>
      </c>
      <c r="AT144" s="226" t="s">
        <v>155</v>
      </c>
      <c r="AU144" s="226" t="s">
        <v>87</v>
      </c>
      <c r="AY144" s="20" t="s">
        <v>153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85</v>
      </c>
      <c r="BK144" s="227">
        <f>ROUND(I144*H144,2)</f>
        <v>0</v>
      </c>
      <c r="BL144" s="20" t="s">
        <v>160</v>
      </c>
      <c r="BM144" s="226" t="s">
        <v>2889</v>
      </c>
    </row>
    <row r="145" spans="1:47" s="2" customFormat="1" ht="12">
      <c r="A145" s="41"/>
      <c r="B145" s="42"/>
      <c r="C145" s="43"/>
      <c r="D145" s="228" t="s">
        <v>162</v>
      </c>
      <c r="E145" s="43"/>
      <c r="F145" s="229" t="s">
        <v>399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162</v>
      </c>
      <c r="AU145" s="20" t="s">
        <v>87</v>
      </c>
    </row>
    <row r="146" spans="1:47" s="2" customFormat="1" ht="12">
      <c r="A146" s="41"/>
      <c r="B146" s="42"/>
      <c r="C146" s="43"/>
      <c r="D146" s="233" t="s">
        <v>164</v>
      </c>
      <c r="E146" s="43"/>
      <c r="F146" s="234" t="s">
        <v>400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164</v>
      </c>
      <c r="AU146" s="20" t="s">
        <v>87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2887</v>
      </c>
      <c r="G147" s="236"/>
      <c r="H147" s="239">
        <v>43.515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85</v>
      </c>
      <c r="AY147" s="245" t="s">
        <v>153</v>
      </c>
    </row>
    <row r="148" spans="1:65" s="2" customFormat="1" ht="16.5" customHeight="1">
      <c r="A148" s="41"/>
      <c r="B148" s="42"/>
      <c r="C148" s="215" t="s">
        <v>224</v>
      </c>
      <c r="D148" s="215" t="s">
        <v>155</v>
      </c>
      <c r="E148" s="216" t="s">
        <v>1173</v>
      </c>
      <c r="F148" s="217" t="s">
        <v>1174</v>
      </c>
      <c r="G148" s="218" t="s">
        <v>258</v>
      </c>
      <c r="H148" s="219">
        <v>290.1</v>
      </c>
      <c r="I148" s="220"/>
      <c r="J148" s="221">
        <f>ROUND(I148*H148,2)</f>
        <v>0</v>
      </c>
      <c r="K148" s="217" t="s">
        <v>159</v>
      </c>
      <c r="L148" s="47"/>
      <c r="M148" s="222" t="s">
        <v>75</v>
      </c>
      <c r="N148" s="223" t="s">
        <v>47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160</v>
      </c>
      <c r="AT148" s="226" t="s">
        <v>155</v>
      </c>
      <c r="AU148" s="226" t="s">
        <v>87</v>
      </c>
      <c r="AY148" s="20" t="s">
        <v>153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85</v>
      </c>
      <c r="BK148" s="227">
        <f>ROUND(I148*H148,2)</f>
        <v>0</v>
      </c>
      <c r="BL148" s="20" t="s">
        <v>160</v>
      </c>
      <c r="BM148" s="226" t="s">
        <v>2890</v>
      </c>
    </row>
    <row r="149" spans="1:47" s="2" customFormat="1" ht="12">
      <c r="A149" s="41"/>
      <c r="B149" s="42"/>
      <c r="C149" s="43"/>
      <c r="D149" s="228" t="s">
        <v>162</v>
      </c>
      <c r="E149" s="43"/>
      <c r="F149" s="229" t="s">
        <v>1176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162</v>
      </c>
      <c r="AU149" s="20" t="s">
        <v>87</v>
      </c>
    </row>
    <row r="150" spans="1:47" s="2" customFormat="1" ht="12">
      <c r="A150" s="41"/>
      <c r="B150" s="42"/>
      <c r="C150" s="43"/>
      <c r="D150" s="233" t="s">
        <v>164</v>
      </c>
      <c r="E150" s="43"/>
      <c r="F150" s="234" t="s">
        <v>1177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164</v>
      </c>
      <c r="AU150" s="20" t="s">
        <v>87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2884</v>
      </c>
      <c r="G151" s="236"/>
      <c r="H151" s="239">
        <v>290.1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85</v>
      </c>
      <c r="AY151" s="245" t="s">
        <v>153</v>
      </c>
    </row>
    <row r="152" spans="1:65" s="2" customFormat="1" ht="16.5" customHeight="1">
      <c r="A152" s="41"/>
      <c r="B152" s="42"/>
      <c r="C152" s="215" t="s">
        <v>242</v>
      </c>
      <c r="D152" s="215" t="s">
        <v>155</v>
      </c>
      <c r="E152" s="216" t="s">
        <v>2621</v>
      </c>
      <c r="F152" s="217" t="s">
        <v>2622</v>
      </c>
      <c r="G152" s="218" t="s">
        <v>258</v>
      </c>
      <c r="H152" s="219">
        <v>290.1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2891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2624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2625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2884</v>
      </c>
      <c r="G155" s="236"/>
      <c r="H155" s="239">
        <v>290.1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85</v>
      </c>
      <c r="AY155" s="245" t="s">
        <v>153</v>
      </c>
    </row>
    <row r="156" spans="1:65" s="2" customFormat="1" ht="16.5" customHeight="1">
      <c r="A156" s="41"/>
      <c r="B156" s="42"/>
      <c r="C156" s="278" t="s">
        <v>248</v>
      </c>
      <c r="D156" s="278" t="s">
        <v>414</v>
      </c>
      <c r="E156" s="279" t="s">
        <v>2626</v>
      </c>
      <c r="F156" s="280" t="s">
        <v>2627</v>
      </c>
      <c r="G156" s="281" t="s">
        <v>2001</v>
      </c>
      <c r="H156" s="282">
        <v>3.771</v>
      </c>
      <c r="I156" s="283"/>
      <c r="J156" s="284">
        <f>ROUND(I156*H156,2)</f>
        <v>0</v>
      </c>
      <c r="K156" s="280" t="s">
        <v>159</v>
      </c>
      <c r="L156" s="285"/>
      <c r="M156" s="286" t="s">
        <v>75</v>
      </c>
      <c r="N156" s="287" t="s">
        <v>47</v>
      </c>
      <c r="O156" s="87"/>
      <c r="P156" s="224">
        <f>O156*H156</f>
        <v>0</v>
      </c>
      <c r="Q156" s="224">
        <v>0.001</v>
      </c>
      <c r="R156" s="224">
        <f>Q156*H156</f>
        <v>0.003771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206</v>
      </c>
      <c r="AT156" s="226" t="s">
        <v>414</v>
      </c>
      <c r="AU156" s="226" t="s">
        <v>87</v>
      </c>
      <c r="AY156" s="20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85</v>
      </c>
      <c r="BK156" s="227">
        <f>ROUND(I156*H156,2)</f>
        <v>0</v>
      </c>
      <c r="BL156" s="20" t="s">
        <v>160</v>
      </c>
      <c r="BM156" s="226" t="s">
        <v>2892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2627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162</v>
      </c>
      <c r="AU157" s="20" t="s">
        <v>87</v>
      </c>
    </row>
    <row r="158" spans="1:51" s="13" customFormat="1" ht="12">
      <c r="A158" s="13"/>
      <c r="B158" s="235"/>
      <c r="C158" s="236"/>
      <c r="D158" s="228" t="s">
        <v>189</v>
      </c>
      <c r="E158" s="236"/>
      <c r="F158" s="238" t="s">
        <v>2893</v>
      </c>
      <c r="G158" s="236"/>
      <c r="H158" s="239">
        <v>3.771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4</v>
      </c>
      <c r="AX158" s="13" t="s">
        <v>85</v>
      </c>
      <c r="AY158" s="245" t="s">
        <v>153</v>
      </c>
    </row>
    <row r="159" spans="1:63" s="12" customFormat="1" ht="22.8" customHeight="1">
      <c r="A159" s="12"/>
      <c r="B159" s="199"/>
      <c r="C159" s="200"/>
      <c r="D159" s="201" t="s">
        <v>76</v>
      </c>
      <c r="E159" s="213" t="s">
        <v>87</v>
      </c>
      <c r="F159" s="213" t="s">
        <v>441</v>
      </c>
      <c r="G159" s="200"/>
      <c r="H159" s="200"/>
      <c r="I159" s="203"/>
      <c r="J159" s="214">
        <f>BK159</f>
        <v>0</v>
      </c>
      <c r="K159" s="200"/>
      <c r="L159" s="205"/>
      <c r="M159" s="206"/>
      <c r="N159" s="207"/>
      <c r="O159" s="207"/>
      <c r="P159" s="208">
        <f>SUM(P160:P170)</f>
        <v>0</v>
      </c>
      <c r="Q159" s="207"/>
      <c r="R159" s="208">
        <f>SUM(R160:R170)</f>
        <v>144.57</v>
      </c>
      <c r="S159" s="207"/>
      <c r="T159" s="209">
        <f>SUM(T160:T170)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0" t="s">
        <v>85</v>
      </c>
      <c r="AT159" s="211" t="s">
        <v>76</v>
      </c>
      <c r="AU159" s="211" t="s">
        <v>85</v>
      </c>
      <c r="AY159" s="210" t="s">
        <v>153</v>
      </c>
      <c r="BK159" s="212">
        <f>SUM(BK160:BK170)</f>
        <v>0</v>
      </c>
    </row>
    <row r="160" spans="1:65" s="2" customFormat="1" ht="16.5" customHeight="1">
      <c r="A160" s="41"/>
      <c r="B160" s="42"/>
      <c r="C160" s="215" t="s">
        <v>255</v>
      </c>
      <c r="D160" s="215" t="s">
        <v>155</v>
      </c>
      <c r="E160" s="216" t="s">
        <v>2894</v>
      </c>
      <c r="F160" s="217" t="s">
        <v>2895</v>
      </c>
      <c r="G160" s="218" t="s">
        <v>258</v>
      </c>
      <c r="H160" s="219">
        <v>790</v>
      </c>
      <c r="I160" s="220"/>
      <c r="J160" s="221">
        <f>ROUND(I160*H160,2)</f>
        <v>0</v>
      </c>
      <c r="K160" s="217" t="s">
        <v>159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0.108</v>
      </c>
      <c r="R160" s="224">
        <f>Q160*H160</f>
        <v>85.32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2896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2897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47" s="2" customFormat="1" ht="12">
      <c r="A162" s="41"/>
      <c r="B162" s="42"/>
      <c r="C162" s="43"/>
      <c r="D162" s="233" t="s">
        <v>164</v>
      </c>
      <c r="E162" s="43"/>
      <c r="F162" s="234" t="s">
        <v>2898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164</v>
      </c>
      <c r="AU162" s="20" t="s">
        <v>87</v>
      </c>
    </row>
    <row r="163" spans="1:51" s="15" customFormat="1" ht="12">
      <c r="A163" s="15"/>
      <c r="B163" s="257"/>
      <c r="C163" s="258"/>
      <c r="D163" s="228" t="s">
        <v>189</v>
      </c>
      <c r="E163" s="259" t="s">
        <v>75</v>
      </c>
      <c r="F163" s="260" t="s">
        <v>2851</v>
      </c>
      <c r="G163" s="258"/>
      <c r="H163" s="259" t="s">
        <v>75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6" t="s">
        <v>189</v>
      </c>
      <c r="AU163" s="266" t="s">
        <v>87</v>
      </c>
      <c r="AV163" s="15" t="s">
        <v>85</v>
      </c>
      <c r="AW163" s="15" t="s">
        <v>38</v>
      </c>
      <c r="AX163" s="15" t="s">
        <v>77</v>
      </c>
      <c r="AY163" s="266" t="s">
        <v>153</v>
      </c>
    </row>
    <row r="164" spans="1:51" s="13" customFormat="1" ht="12">
      <c r="A164" s="13"/>
      <c r="B164" s="235"/>
      <c r="C164" s="236"/>
      <c r="D164" s="228" t="s">
        <v>189</v>
      </c>
      <c r="E164" s="237" t="s">
        <v>75</v>
      </c>
      <c r="F164" s="238" t="s">
        <v>2858</v>
      </c>
      <c r="G164" s="236"/>
      <c r="H164" s="239">
        <v>790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189</v>
      </c>
      <c r="AU164" s="245" t="s">
        <v>87</v>
      </c>
      <c r="AV164" s="13" t="s">
        <v>87</v>
      </c>
      <c r="AW164" s="13" t="s">
        <v>38</v>
      </c>
      <c r="AX164" s="13" t="s">
        <v>77</v>
      </c>
      <c r="AY164" s="245" t="s">
        <v>153</v>
      </c>
    </row>
    <row r="165" spans="1:51" s="14" customFormat="1" ht="12">
      <c r="A165" s="14"/>
      <c r="B165" s="246"/>
      <c r="C165" s="247"/>
      <c r="D165" s="228" t="s">
        <v>189</v>
      </c>
      <c r="E165" s="248" t="s">
        <v>75</v>
      </c>
      <c r="F165" s="249" t="s">
        <v>233</v>
      </c>
      <c r="G165" s="247"/>
      <c r="H165" s="250">
        <v>790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189</v>
      </c>
      <c r="AU165" s="256" t="s">
        <v>87</v>
      </c>
      <c r="AV165" s="14" t="s">
        <v>171</v>
      </c>
      <c r="AW165" s="14" t="s">
        <v>38</v>
      </c>
      <c r="AX165" s="14" t="s">
        <v>85</v>
      </c>
      <c r="AY165" s="256" t="s">
        <v>153</v>
      </c>
    </row>
    <row r="166" spans="1:65" s="2" customFormat="1" ht="16.5" customHeight="1">
      <c r="A166" s="41"/>
      <c r="B166" s="42"/>
      <c r="C166" s="278" t="s">
        <v>8</v>
      </c>
      <c r="D166" s="278" t="s">
        <v>414</v>
      </c>
      <c r="E166" s="279" t="s">
        <v>2899</v>
      </c>
      <c r="F166" s="280" t="s">
        <v>2900</v>
      </c>
      <c r="G166" s="281" t="s">
        <v>158</v>
      </c>
      <c r="H166" s="282">
        <v>79</v>
      </c>
      <c r="I166" s="283"/>
      <c r="J166" s="284">
        <f>ROUND(I166*H166,2)</f>
        <v>0</v>
      </c>
      <c r="K166" s="280" t="s">
        <v>159</v>
      </c>
      <c r="L166" s="285"/>
      <c r="M166" s="286" t="s">
        <v>75</v>
      </c>
      <c r="N166" s="287" t="s">
        <v>47</v>
      </c>
      <c r="O166" s="87"/>
      <c r="P166" s="224">
        <f>O166*H166</f>
        <v>0</v>
      </c>
      <c r="Q166" s="224">
        <v>0.75</v>
      </c>
      <c r="R166" s="224">
        <f>Q166*H166</f>
        <v>59.25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206</v>
      </c>
      <c r="AT166" s="226" t="s">
        <v>414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2901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2900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51" s="13" customFormat="1" ht="12">
      <c r="A168" s="13"/>
      <c r="B168" s="235"/>
      <c r="C168" s="236"/>
      <c r="D168" s="228" t="s">
        <v>189</v>
      </c>
      <c r="E168" s="237" t="s">
        <v>75</v>
      </c>
      <c r="F168" s="238" t="s">
        <v>2858</v>
      </c>
      <c r="G168" s="236"/>
      <c r="H168" s="239">
        <v>790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189</v>
      </c>
      <c r="AU168" s="245" t="s">
        <v>87</v>
      </c>
      <c r="AV168" s="13" t="s">
        <v>87</v>
      </c>
      <c r="AW168" s="13" t="s">
        <v>38</v>
      </c>
      <c r="AX168" s="13" t="s">
        <v>77</v>
      </c>
      <c r="AY168" s="245" t="s">
        <v>153</v>
      </c>
    </row>
    <row r="169" spans="1:51" s="13" customFormat="1" ht="12">
      <c r="A169" s="13"/>
      <c r="B169" s="235"/>
      <c r="C169" s="236"/>
      <c r="D169" s="228" t="s">
        <v>189</v>
      </c>
      <c r="E169" s="237" t="s">
        <v>75</v>
      </c>
      <c r="F169" s="238" t="s">
        <v>2902</v>
      </c>
      <c r="G169" s="236"/>
      <c r="H169" s="239">
        <v>395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189</v>
      </c>
      <c r="AU169" s="245" t="s">
        <v>87</v>
      </c>
      <c r="AV169" s="13" t="s">
        <v>87</v>
      </c>
      <c r="AW169" s="13" t="s">
        <v>38</v>
      </c>
      <c r="AX169" s="13" t="s">
        <v>77</v>
      </c>
      <c r="AY169" s="245" t="s">
        <v>153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2903</v>
      </c>
      <c r="G170" s="236"/>
      <c r="H170" s="239">
        <v>79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85</v>
      </c>
      <c r="AY170" s="245" t="s">
        <v>153</v>
      </c>
    </row>
    <row r="171" spans="1:63" s="12" customFormat="1" ht="22.8" customHeight="1">
      <c r="A171" s="12"/>
      <c r="B171" s="199"/>
      <c r="C171" s="200"/>
      <c r="D171" s="201" t="s">
        <v>76</v>
      </c>
      <c r="E171" s="213" t="s">
        <v>182</v>
      </c>
      <c r="F171" s="213" t="s">
        <v>2671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SUM(P172:P227)</f>
        <v>0</v>
      </c>
      <c r="Q171" s="207"/>
      <c r="R171" s="208">
        <f>SUM(R172:R227)</f>
        <v>2.6166</v>
      </c>
      <c r="S171" s="207"/>
      <c r="T171" s="209">
        <f>SUM(T172:T227)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85</v>
      </c>
      <c r="AT171" s="211" t="s">
        <v>76</v>
      </c>
      <c r="AU171" s="211" t="s">
        <v>85</v>
      </c>
      <c r="AY171" s="210" t="s">
        <v>153</v>
      </c>
      <c r="BK171" s="212">
        <f>SUM(BK172:BK227)</f>
        <v>0</v>
      </c>
    </row>
    <row r="172" spans="1:65" s="2" customFormat="1" ht="16.5" customHeight="1">
      <c r="A172" s="41"/>
      <c r="B172" s="42"/>
      <c r="C172" s="215" t="s">
        <v>269</v>
      </c>
      <c r="D172" s="215" t="s">
        <v>155</v>
      </c>
      <c r="E172" s="216" t="s">
        <v>2904</v>
      </c>
      <c r="F172" s="217" t="s">
        <v>2905</v>
      </c>
      <c r="G172" s="218" t="s">
        <v>258</v>
      </c>
      <c r="H172" s="219">
        <v>2.8</v>
      </c>
      <c r="I172" s="220"/>
      <c r="J172" s="221">
        <f>ROUND(I172*H172,2)</f>
        <v>0</v>
      </c>
      <c r="K172" s="217" t="s">
        <v>159</v>
      </c>
      <c r="L172" s="47"/>
      <c r="M172" s="222" t="s">
        <v>75</v>
      </c>
      <c r="N172" s="223" t="s">
        <v>47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160</v>
      </c>
      <c r="AT172" s="226" t="s">
        <v>155</v>
      </c>
      <c r="AU172" s="226" t="s">
        <v>87</v>
      </c>
      <c r="AY172" s="20" t="s">
        <v>153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85</v>
      </c>
      <c r="BK172" s="227">
        <f>ROUND(I172*H172,2)</f>
        <v>0</v>
      </c>
      <c r="BL172" s="20" t="s">
        <v>160</v>
      </c>
      <c r="BM172" s="226" t="s">
        <v>2906</v>
      </c>
    </row>
    <row r="173" spans="1:47" s="2" customFormat="1" ht="12">
      <c r="A173" s="41"/>
      <c r="B173" s="42"/>
      <c r="C173" s="43"/>
      <c r="D173" s="228" t="s">
        <v>162</v>
      </c>
      <c r="E173" s="43"/>
      <c r="F173" s="229" t="s">
        <v>2907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162</v>
      </c>
      <c r="AU173" s="20" t="s">
        <v>87</v>
      </c>
    </row>
    <row r="174" spans="1:47" s="2" customFormat="1" ht="12">
      <c r="A174" s="41"/>
      <c r="B174" s="42"/>
      <c r="C174" s="43"/>
      <c r="D174" s="233" t="s">
        <v>164</v>
      </c>
      <c r="E174" s="43"/>
      <c r="F174" s="234" t="s">
        <v>2908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164</v>
      </c>
      <c r="AU174" s="20" t="s">
        <v>87</v>
      </c>
    </row>
    <row r="175" spans="1:51" s="15" customFormat="1" ht="12">
      <c r="A175" s="15"/>
      <c r="B175" s="257"/>
      <c r="C175" s="258"/>
      <c r="D175" s="228" t="s">
        <v>189</v>
      </c>
      <c r="E175" s="259" t="s">
        <v>75</v>
      </c>
      <c r="F175" s="260" t="s">
        <v>2851</v>
      </c>
      <c r="G175" s="258"/>
      <c r="H175" s="259" t="s">
        <v>75</v>
      </c>
      <c r="I175" s="261"/>
      <c r="J175" s="258"/>
      <c r="K175" s="258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189</v>
      </c>
      <c r="AU175" s="266" t="s">
        <v>87</v>
      </c>
      <c r="AV175" s="15" t="s">
        <v>85</v>
      </c>
      <c r="AW175" s="15" t="s">
        <v>38</v>
      </c>
      <c r="AX175" s="15" t="s">
        <v>77</v>
      </c>
      <c r="AY175" s="266" t="s">
        <v>153</v>
      </c>
    </row>
    <row r="176" spans="1:51" s="13" customFormat="1" ht="12">
      <c r="A176" s="13"/>
      <c r="B176" s="235"/>
      <c r="C176" s="236"/>
      <c r="D176" s="228" t="s">
        <v>189</v>
      </c>
      <c r="E176" s="237" t="s">
        <v>75</v>
      </c>
      <c r="F176" s="238" t="s">
        <v>2870</v>
      </c>
      <c r="G176" s="236"/>
      <c r="H176" s="239">
        <v>2.8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189</v>
      </c>
      <c r="AU176" s="245" t="s">
        <v>87</v>
      </c>
      <c r="AV176" s="13" t="s">
        <v>87</v>
      </c>
      <c r="AW176" s="13" t="s">
        <v>38</v>
      </c>
      <c r="AX176" s="13" t="s">
        <v>77</v>
      </c>
      <c r="AY176" s="245" t="s">
        <v>153</v>
      </c>
    </row>
    <row r="177" spans="1:51" s="14" customFormat="1" ht="12">
      <c r="A177" s="14"/>
      <c r="B177" s="246"/>
      <c r="C177" s="247"/>
      <c r="D177" s="228" t="s">
        <v>189</v>
      </c>
      <c r="E177" s="248" t="s">
        <v>75</v>
      </c>
      <c r="F177" s="249" t="s">
        <v>233</v>
      </c>
      <c r="G177" s="247"/>
      <c r="H177" s="250">
        <v>2.8</v>
      </c>
      <c r="I177" s="251"/>
      <c r="J177" s="247"/>
      <c r="K177" s="247"/>
      <c r="L177" s="252"/>
      <c r="M177" s="253"/>
      <c r="N177" s="254"/>
      <c r="O177" s="254"/>
      <c r="P177" s="254"/>
      <c r="Q177" s="254"/>
      <c r="R177" s="254"/>
      <c r="S177" s="254"/>
      <c r="T177" s="25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6" t="s">
        <v>189</v>
      </c>
      <c r="AU177" s="256" t="s">
        <v>87</v>
      </c>
      <c r="AV177" s="14" t="s">
        <v>171</v>
      </c>
      <c r="AW177" s="14" t="s">
        <v>38</v>
      </c>
      <c r="AX177" s="14" t="s">
        <v>85</v>
      </c>
      <c r="AY177" s="256" t="s">
        <v>153</v>
      </c>
    </row>
    <row r="178" spans="1:65" s="2" customFormat="1" ht="16.5" customHeight="1">
      <c r="A178" s="41"/>
      <c r="B178" s="42"/>
      <c r="C178" s="215" t="s">
        <v>275</v>
      </c>
      <c r="D178" s="215" t="s">
        <v>155</v>
      </c>
      <c r="E178" s="216" t="s">
        <v>2909</v>
      </c>
      <c r="F178" s="217" t="s">
        <v>2910</v>
      </c>
      <c r="G178" s="218" t="s">
        <v>258</v>
      </c>
      <c r="H178" s="219">
        <v>790</v>
      </c>
      <c r="I178" s="220"/>
      <c r="J178" s="221">
        <f>ROUND(I178*H178,2)</f>
        <v>0</v>
      </c>
      <c r="K178" s="217" t="s">
        <v>159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2911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2912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47" s="2" customFormat="1" ht="12">
      <c r="A180" s="41"/>
      <c r="B180" s="42"/>
      <c r="C180" s="43"/>
      <c r="D180" s="233" t="s">
        <v>164</v>
      </c>
      <c r="E180" s="43"/>
      <c r="F180" s="234" t="s">
        <v>2913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164</v>
      </c>
      <c r="AU180" s="20" t="s">
        <v>87</v>
      </c>
    </row>
    <row r="181" spans="1:51" s="15" customFormat="1" ht="12">
      <c r="A181" s="15"/>
      <c r="B181" s="257"/>
      <c r="C181" s="258"/>
      <c r="D181" s="228" t="s">
        <v>189</v>
      </c>
      <c r="E181" s="259" t="s">
        <v>75</v>
      </c>
      <c r="F181" s="260" t="s">
        <v>2851</v>
      </c>
      <c r="G181" s="258"/>
      <c r="H181" s="259" t="s">
        <v>75</v>
      </c>
      <c r="I181" s="261"/>
      <c r="J181" s="258"/>
      <c r="K181" s="258"/>
      <c r="L181" s="262"/>
      <c r="M181" s="263"/>
      <c r="N181" s="264"/>
      <c r="O181" s="264"/>
      <c r="P181" s="264"/>
      <c r="Q181" s="264"/>
      <c r="R181" s="264"/>
      <c r="S181" s="264"/>
      <c r="T181" s="26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6" t="s">
        <v>189</v>
      </c>
      <c r="AU181" s="266" t="s">
        <v>87</v>
      </c>
      <c r="AV181" s="15" t="s">
        <v>85</v>
      </c>
      <c r="AW181" s="15" t="s">
        <v>38</v>
      </c>
      <c r="AX181" s="15" t="s">
        <v>77</v>
      </c>
      <c r="AY181" s="266" t="s">
        <v>153</v>
      </c>
    </row>
    <row r="182" spans="1:51" s="13" customFormat="1" ht="12">
      <c r="A182" s="13"/>
      <c r="B182" s="235"/>
      <c r="C182" s="236"/>
      <c r="D182" s="228" t="s">
        <v>189</v>
      </c>
      <c r="E182" s="237" t="s">
        <v>75</v>
      </c>
      <c r="F182" s="238" t="s">
        <v>2858</v>
      </c>
      <c r="G182" s="236"/>
      <c r="H182" s="239">
        <v>790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189</v>
      </c>
      <c r="AU182" s="245" t="s">
        <v>87</v>
      </c>
      <c r="AV182" s="13" t="s">
        <v>87</v>
      </c>
      <c r="AW182" s="13" t="s">
        <v>38</v>
      </c>
      <c r="AX182" s="13" t="s">
        <v>77</v>
      </c>
      <c r="AY182" s="245" t="s">
        <v>153</v>
      </c>
    </row>
    <row r="183" spans="1:51" s="14" customFormat="1" ht="12">
      <c r="A183" s="14"/>
      <c r="B183" s="246"/>
      <c r="C183" s="247"/>
      <c r="D183" s="228" t="s">
        <v>189</v>
      </c>
      <c r="E183" s="248" t="s">
        <v>75</v>
      </c>
      <c r="F183" s="249" t="s">
        <v>233</v>
      </c>
      <c r="G183" s="247"/>
      <c r="H183" s="250">
        <v>790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6" t="s">
        <v>189</v>
      </c>
      <c r="AU183" s="256" t="s">
        <v>87</v>
      </c>
      <c r="AV183" s="14" t="s">
        <v>171</v>
      </c>
      <c r="AW183" s="14" t="s">
        <v>38</v>
      </c>
      <c r="AX183" s="14" t="s">
        <v>85</v>
      </c>
      <c r="AY183" s="256" t="s">
        <v>153</v>
      </c>
    </row>
    <row r="184" spans="1:65" s="2" customFormat="1" ht="16.5" customHeight="1">
      <c r="A184" s="41"/>
      <c r="B184" s="42"/>
      <c r="C184" s="215" t="s">
        <v>281</v>
      </c>
      <c r="D184" s="215" t="s">
        <v>155</v>
      </c>
      <c r="E184" s="216" t="s">
        <v>2914</v>
      </c>
      <c r="F184" s="217" t="s">
        <v>2915</v>
      </c>
      <c r="G184" s="218" t="s">
        <v>258</v>
      </c>
      <c r="H184" s="219">
        <v>1176.5</v>
      </c>
      <c r="I184" s="220"/>
      <c r="J184" s="221">
        <f>ROUND(I184*H184,2)</f>
        <v>0</v>
      </c>
      <c r="K184" s="217" t="s">
        <v>159</v>
      </c>
      <c r="L184" s="47"/>
      <c r="M184" s="222" t="s">
        <v>75</v>
      </c>
      <c r="N184" s="223" t="s">
        <v>47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160</v>
      </c>
      <c r="AT184" s="226" t="s">
        <v>155</v>
      </c>
      <c r="AU184" s="226" t="s">
        <v>87</v>
      </c>
      <c r="AY184" s="20" t="s">
        <v>153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85</v>
      </c>
      <c r="BK184" s="227">
        <f>ROUND(I184*H184,2)</f>
        <v>0</v>
      </c>
      <c r="BL184" s="20" t="s">
        <v>160</v>
      </c>
      <c r="BM184" s="226" t="s">
        <v>2916</v>
      </c>
    </row>
    <row r="185" spans="1:47" s="2" customFormat="1" ht="12">
      <c r="A185" s="41"/>
      <c r="B185" s="42"/>
      <c r="C185" s="43"/>
      <c r="D185" s="228" t="s">
        <v>162</v>
      </c>
      <c r="E185" s="43"/>
      <c r="F185" s="229" t="s">
        <v>2917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162</v>
      </c>
      <c r="AU185" s="20" t="s">
        <v>87</v>
      </c>
    </row>
    <row r="186" spans="1:47" s="2" customFormat="1" ht="12">
      <c r="A186" s="41"/>
      <c r="B186" s="42"/>
      <c r="C186" s="43"/>
      <c r="D186" s="233" t="s">
        <v>164</v>
      </c>
      <c r="E186" s="43"/>
      <c r="F186" s="234" t="s">
        <v>2918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164</v>
      </c>
      <c r="AU186" s="20" t="s">
        <v>87</v>
      </c>
    </row>
    <row r="187" spans="1:51" s="15" customFormat="1" ht="12">
      <c r="A187" s="15"/>
      <c r="B187" s="257"/>
      <c r="C187" s="258"/>
      <c r="D187" s="228" t="s">
        <v>189</v>
      </c>
      <c r="E187" s="259" t="s">
        <v>75</v>
      </c>
      <c r="F187" s="260" t="s">
        <v>2851</v>
      </c>
      <c r="G187" s="258"/>
      <c r="H187" s="259" t="s">
        <v>75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189</v>
      </c>
      <c r="AU187" s="266" t="s">
        <v>87</v>
      </c>
      <c r="AV187" s="15" t="s">
        <v>85</v>
      </c>
      <c r="AW187" s="15" t="s">
        <v>38</v>
      </c>
      <c r="AX187" s="15" t="s">
        <v>77</v>
      </c>
      <c r="AY187" s="266" t="s">
        <v>153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2864</v>
      </c>
      <c r="G188" s="236"/>
      <c r="H188" s="239">
        <v>1176.5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77</v>
      </c>
      <c r="AY188" s="245" t="s">
        <v>153</v>
      </c>
    </row>
    <row r="189" spans="1:51" s="14" customFormat="1" ht="12">
      <c r="A189" s="14"/>
      <c r="B189" s="246"/>
      <c r="C189" s="247"/>
      <c r="D189" s="228" t="s">
        <v>189</v>
      </c>
      <c r="E189" s="248" t="s">
        <v>75</v>
      </c>
      <c r="F189" s="249" t="s">
        <v>233</v>
      </c>
      <c r="G189" s="247"/>
      <c r="H189" s="250">
        <v>1176.5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189</v>
      </c>
      <c r="AU189" s="256" t="s">
        <v>87</v>
      </c>
      <c r="AV189" s="14" t="s">
        <v>171</v>
      </c>
      <c r="AW189" s="14" t="s">
        <v>38</v>
      </c>
      <c r="AX189" s="14" t="s">
        <v>85</v>
      </c>
      <c r="AY189" s="256" t="s">
        <v>153</v>
      </c>
    </row>
    <row r="190" spans="1:65" s="2" customFormat="1" ht="16.5" customHeight="1">
      <c r="A190" s="41"/>
      <c r="B190" s="42"/>
      <c r="C190" s="215" t="s">
        <v>287</v>
      </c>
      <c r="D190" s="215" t="s">
        <v>155</v>
      </c>
      <c r="E190" s="216" t="s">
        <v>2919</v>
      </c>
      <c r="F190" s="217" t="s">
        <v>2920</v>
      </c>
      <c r="G190" s="218" t="s">
        <v>258</v>
      </c>
      <c r="H190" s="219">
        <v>26.7</v>
      </c>
      <c r="I190" s="220"/>
      <c r="J190" s="221">
        <f>ROUND(I190*H190,2)</f>
        <v>0</v>
      </c>
      <c r="K190" s="217" t="s">
        <v>159</v>
      </c>
      <c r="L190" s="47"/>
      <c r="M190" s="222" t="s">
        <v>75</v>
      </c>
      <c r="N190" s="223" t="s">
        <v>47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160</v>
      </c>
      <c r="AT190" s="226" t="s">
        <v>155</v>
      </c>
      <c r="AU190" s="226" t="s">
        <v>87</v>
      </c>
      <c r="AY190" s="20" t="s">
        <v>153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85</v>
      </c>
      <c r="BK190" s="227">
        <f>ROUND(I190*H190,2)</f>
        <v>0</v>
      </c>
      <c r="BL190" s="20" t="s">
        <v>160</v>
      </c>
      <c r="BM190" s="226" t="s">
        <v>2921</v>
      </c>
    </row>
    <row r="191" spans="1:47" s="2" customFormat="1" ht="12">
      <c r="A191" s="41"/>
      <c r="B191" s="42"/>
      <c r="C191" s="43"/>
      <c r="D191" s="228" t="s">
        <v>162</v>
      </c>
      <c r="E191" s="43"/>
      <c r="F191" s="229" t="s">
        <v>2922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162</v>
      </c>
      <c r="AU191" s="20" t="s">
        <v>87</v>
      </c>
    </row>
    <row r="192" spans="1:47" s="2" customFormat="1" ht="12">
      <c r="A192" s="41"/>
      <c r="B192" s="42"/>
      <c r="C192" s="43"/>
      <c r="D192" s="233" t="s">
        <v>164</v>
      </c>
      <c r="E192" s="43"/>
      <c r="F192" s="234" t="s">
        <v>2923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164</v>
      </c>
      <c r="AU192" s="20" t="s">
        <v>87</v>
      </c>
    </row>
    <row r="193" spans="1:51" s="15" customFormat="1" ht="12">
      <c r="A193" s="15"/>
      <c r="B193" s="257"/>
      <c r="C193" s="258"/>
      <c r="D193" s="228" t="s">
        <v>189</v>
      </c>
      <c r="E193" s="259" t="s">
        <v>75</v>
      </c>
      <c r="F193" s="260" t="s">
        <v>2851</v>
      </c>
      <c r="G193" s="258"/>
      <c r="H193" s="259" t="s">
        <v>75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6" t="s">
        <v>189</v>
      </c>
      <c r="AU193" s="266" t="s">
        <v>87</v>
      </c>
      <c r="AV193" s="15" t="s">
        <v>85</v>
      </c>
      <c r="AW193" s="15" t="s">
        <v>38</v>
      </c>
      <c r="AX193" s="15" t="s">
        <v>77</v>
      </c>
      <c r="AY193" s="266" t="s">
        <v>153</v>
      </c>
    </row>
    <row r="194" spans="1:51" s="13" customFormat="1" ht="12">
      <c r="A194" s="13"/>
      <c r="B194" s="235"/>
      <c r="C194" s="236"/>
      <c r="D194" s="228" t="s">
        <v>189</v>
      </c>
      <c r="E194" s="237" t="s">
        <v>75</v>
      </c>
      <c r="F194" s="238" t="s">
        <v>2852</v>
      </c>
      <c r="G194" s="236"/>
      <c r="H194" s="239">
        <v>26.7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189</v>
      </c>
      <c r="AU194" s="245" t="s">
        <v>87</v>
      </c>
      <c r="AV194" s="13" t="s">
        <v>87</v>
      </c>
      <c r="AW194" s="13" t="s">
        <v>38</v>
      </c>
      <c r="AX194" s="13" t="s">
        <v>77</v>
      </c>
      <c r="AY194" s="245" t="s">
        <v>153</v>
      </c>
    </row>
    <row r="195" spans="1:51" s="14" customFormat="1" ht="12">
      <c r="A195" s="14"/>
      <c r="B195" s="246"/>
      <c r="C195" s="247"/>
      <c r="D195" s="228" t="s">
        <v>189</v>
      </c>
      <c r="E195" s="248" t="s">
        <v>75</v>
      </c>
      <c r="F195" s="249" t="s">
        <v>233</v>
      </c>
      <c r="G195" s="247"/>
      <c r="H195" s="250">
        <v>26.7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6" t="s">
        <v>189</v>
      </c>
      <c r="AU195" s="256" t="s">
        <v>87</v>
      </c>
      <c r="AV195" s="14" t="s">
        <v>171</v>
      </c>
      <c r="AW195" s="14" t="s">
        <v>38</v>
      </c>
      <c r="AX195" s="14" t="s">
        <v>85</v>
      </c>
      <c r="AY195" s="256" t="s">
        <v>153</v>
      </c>
    </row>
    <row r="196" spans="1:65" s="2" customFormat="1" ht="16.5" customHeight="1">
      <c r="A196" s="41"/>
      <c r="B196" s="42"/>
      <c r="C196" s="215" t="s">
        <v>293</v>
      </c>
      <c r="D196" s="215" t="s">
        <v>155</v>
      </c>
      <c r="E196" s="216" t="s">
        <v>2924</v>
      </c>
      <c r="F196" s="217" t="s">
        <v>2925</v>
      </c>
      <c r="G196" s="218" t="s">
        <v>258</v>
      </c>
      <c r="H196" s="219">
        <v>1179.3</v>
      </c>
      <c r="I196" s="220"/>
      <c r="J196" s="221">
        <f>ROUND(I196*H196,2)</f>
        <v>0</v>
      </c>
      <c r="K196" s="217" t="s">
        <v>159</v>
      </c>
      <c r="L196" s="47"/>
      <c r="M196" s="222" t="s">
        <v>75</v>
      </c>
      <c r="N196" s="223" t="s">
        <v>47</v>
      </c>
      <c r="O196" s="87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6" t="s">
        <v>160</v>
      </c>
      <c r="AT196" s="226" t="s">
        <v>155</v>
      </c>
      <c r="AU196" s="226" t="s">
        <v>87</v>
      </c>
      <c r="AY196" s="20" t="s">
        <v>153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0" t="s">
        <v>85</v>
      </c>
      <c r="BK196" s="227">
        <f>ROUND(I196*H196,2)</f>
        <v>0</v>
      </c>
      <c r="BL196" s="20" t="s">
        <v>160</v>
      </c>
      <c r="BM196" s="226" t="s">
        <v>2926</v>
      </c>
    </row>
    <row r="197" spans="1:47" s="2" customFormat="1" ht="12">
      <c r="A197" s="41"/>
      <c r="B197" s="42"/>
      <c r="C197" s="43"/>
      <c r="D197" s="228" t="s">
        <v>162</v>
      </c>
      <c r="E197" s="43"/>
      <c r="F197" s="229" t="s">
        <v>2927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162</v>
      </c>
      <c r="AU197" s="20" t="s">
        <v>87</v>
      </c>
    </row>
    <row r="198" spans="1:47" s="2" customFormat="1" ht="12">
      <c r="A198" s="41"/>
      <c r="B198" s="42"/>
      <c r="C198" s="43"/>
      <c r="D198" s="233" t="s">
        <v>164</v>
      </c>
      <c r="E198" s="43"/>
      <c r="F198" s="234" t="s">
        <v>2928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164</v>
      </c>
      <c r="AU198" s="20" t="s">
        <v>87</v>
      </c>
    </row>
    <row r="199" spans="1:51" s="15" customFormat="1" ht="12">
      <c r="A199" s="15"/>
      <c r="B199" s="257"/>
      <c r="C199" s="258"/>
      <c r="D199" s="228" t="s">
        <v>189</v>
      </c>
      <c r="E199" s="259" t="s">
        <v>75</v>
      </c>
      <c r="F199" s="260" t="s">
        <v>2851</v>
      </c>
      <c r="G199" s="258"/>
      <c r="H199" s="259" t="s">
        <v>75</v>
      </c>
      <c r="I199" s="261"/>
      <c r="J199" s="258"/>
      <c r="K199" s="258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189</v>
      </c>
      <c r="AU199" s="266" t="s">
        <v>87</v>
      </c>
      <c r="AV199" s="15" t="s">
        <v>85</v>
      </c>
      <c r="AW199" s="15" t="s">
        <v>38</v>
      </c>
      <c r="AX199" s="15" t="s">
        <v>77</v>
      </c>
      <c r="AY199" s="266" t="s">
        <v>153</v>
      </c>
    </row>
    <row r="200" spans="1:51" s="13" customFormat="1" ht="12">
      <c r="A200" s="13"/>
      <c r="B200" s="235"/>
      <c r="C200" s="236"/>
      <c r="D200" s="228" t="s">
        <v>189</v>
      </c>
      <c r="E200" s="237" t="s">
        <v>75</v>
      </c>
      <c r="F200" s="238" t="s">
        <v>2864</v>
      </c>
      <c r="G200" s="236"/>
      <c r="H200" s="239">
        <v>1176.5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189</v>
      </c>
      <c r="AU200" s="245" t="s">
        <v>87</v>
      </c>
      <c r="AV200" s="13" t="s">
        <v>87</v>
      </c>
      <c r="AW200" s="13" t="s">
        <v>38</v>
      </c>
      <c r="AX200" s="13" t="s">
        <v>77</v>
      </c>
      <c r="AY200" s="245" t="s">
        <v>153</v>
      </c>
    </row>
    <row r="201" spans="1:51" s="13" customFormat="1" ht="12">
      <c r="A201" s="13"/>
      <c r="B201" s="235"/>
      <c r="C201" s="236"/>
      <c r="D201" s="228" t="s">
        <v>189</v>
      </c>
      <c r="E201" s="237" t="s">
        <v>75</v>
      </c>
      <c r="F201" s="238" t="s">
        <v>2870</v>
      </c>
      <c r="G201" s="236"/>
      <c r="H201" s="239">
        <v>2.8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5" t="s">
        <v>189</v>
      </c>
      <c r="AU201" s="245" t="s">
        <v>87</v>
      </c>
      <c r="AV201" s="13" t="s">
        <v>87</v>
      </c>
      <c r="AW201" s="13" t="s">
        <v>38</v>
      </c>
      <c r="AX201" s="13" t="s">
        <v>77</v>
      </c>
      <c r="AY201" s="245" t="s">
        <v>153</v>
      </c>
    </row>
    <row r="202" spans="1:51" s="14" customFormat="1" ht="12">
      <c r="A202" s="14"/>
      <c r="B202" s="246"/>
      <c r="C202" s="247"/>
      <c r="D202" s="228" t="s">
        <v>189</v>
      </c>
      <c r="E202" s="248" t="s">
        <v>75</v>
      </c>
      <c r="F202" s="249" t="s">
        <v>233</v>
      </c>
      <c r="G202" s="247"/>
      <c r="H202" s="250">
        <v>1179.3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6" t="s">
        <v>189</v>
      </c>
      <c r="AU202" s="256" t="s">
        <v>87</v>
      </c>
      <c r="AV202" s="14" t="s">
        <v>171</v>
      </c>
      <c r="AW202" s="14" t="s">
        <v>38</v>
      </c>
      <c r="AX202" s="14" t="s">
        <v>85</v>
      </c>
      <c r="AY202" s="256" t="s">
        <v>153</v>
      </c>
    </row>
    <row r="203" spans="1:65" s="2" customFormat="1" ht="16.5" customHeight="1">
      <c r="A203" s="41"/>
      <c r="B203" s="42"/>
      <c r="C203" s="215" t="s">
        <v>7</v>
      </c>
      <c r="D203" s="215" t="s">
        <v>155</v>
      </c>
      <c r="E203" s="216" t="s">
        <v>2929</v>
      </c>
      <c r="F203" s="217" t="s">
        <v>2930</v>
      </c>
      <c r="G203" s="218" t="s">
        <v>258</v>
      </c>
      <c r="H203" s="219">
        <v>6332.9</v>
      </c>
      <c r="I203" s="220"/>
      <c r="J203" s="221">
        <f>ROUND(I203*H203,2)</f>
        <v>0</v>
      </c>
      <c r="K203" s="217" t="s">
        <v>159</v>
      </c>
      <c r="L203" s="47"/>
      <c r="M203" s="222" t="s">
        <v>75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160</v>
      </c>
      <c r="AT203" s="226" t="s">
        <v>155</v>
      </c>
      <c r="AU203" s="226" t="s">
        <v>87</v>
      </c>
      <c r="AY203" s="20" t="s">
        <v>153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85</v>
      </c>
      <c r="BK203" s="227">
        <f>ROUND(I203*H203,2)</f>
        <v>0</v>
      </c>
      <c r="BL203" s="20" t="s">
        <v>160</v>
      </c>
      <c r="BM203" s="226" t="s">
        <v>2931</v>
      </c>
    </row>
    <row r="204" spans="1:47" s="2" customFormat="1" ht="12">
      <c r="A204" s="41"/>
      <c r="B204" s="42"/>
      <c r="C204" s="43"/>
      <c r="D204" s="228" t="s">
        <v>162</v>
      </c>
      <c r="E204" s="43"/>
      <c r="F204" s="229" t="s">
        <v>2932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162</v>
      </c>
      <c r="AU204" s="20" t="s">
        <v>87</v>
      </c>
    </row>
    <row r="205" spans="1:47" s="2" customFormat="1" ht="12">
      <c r="A205" s="41"/>
      <c r="B205" s="42"/>
      <c r="C205" s="43"/>
      <c r="D205" s="233" t="s">
        <v>164</v>
      </c>
      <c r="E205" s="43"/>
      <c r="F205" s="234" t="s">
        <v>2933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164</v>
      </c>
      <c r="AU205" s="20" t="s">
        <v>87</v>
      </c>
    </row>
    <row r="206" spans="1:51" s="15" customFormat="1" ht="12">
      <c r="A206" s="15"/>
      <c r="B206" s="257"/>
      <c r="C206" s="258"/>
      <c r="D206" s="228" t="s">
        <v>189</v>
      </c>
      <c r="E206" s="259" t="s">
        <v>75</v>
      </c>
      <c r="F206" s="260" t="s">
        <v>2851</v>
      </c>
      <c r="G206" s="258"/>
      <c r="H206" s="259" t="s">
        <v>75</v>
      </c>
      <c r="I206" s="261"/>
      <c r="J206" s="258"/>
      <c r="K206" s="258"/>
      <c r="L206" s="262"/>
      <c r="M206" s="263"/>
      <c r="N206" s="264"/>
      <c r="O206" s="264"/>
      <c r="P206" s="264"/>
      <c r="Q206" s="264"/>
      <c r="R206" s="264"/>
      <c r="S206" s="264"/>
      <c r="T206" s="26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6" t="s">
        <v>189</v>
      </c>
      <c r="AU206" s="266" t="s">
        <v>87</v>
      </c>
      <c r="AV206" s="15" t="s">
        <v>85</v>
      </c>
      <c r="AW206" s="15" t="s">
        <v>38</v>
      </c>
      <c r="AX206" s="15" t="s">
        <v>77</v>
      </c>
      <c r="AY206" s="266" t="s">
        <v>153</v>
      </c>
    </row>
    <row r="207" spans="1:51" s="13" customFormat="1" ht="12">
      <c r="A207" s="13"/>
      <c r="B207" s="235"/>
      <c r="C207" s="236"/>
      <c r="D207" s="228" t="s">
        <v>189</v>
      </c>
      <c r="E207" s="237" t="s">
        <v>75</v>
      </c>
      <c r="F207" s="238" t="s">
        <v>2881</v>
      </c>
      <c r="G207" s="236"/>
      <c r="H207" s="239">
        <v>5156.4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189</v>
      </c>
      <c r="AU207" s="245" t="s">
        <v>87</v>
      </c>
      <c r="AV207" s="13" t="s">
        <v>87</v>
      </c>
      <c r="AW207" s="13" t="s">
        <v>38</v>
      </c>
      <c r="AX207" s="13" t="s">
        <v>77</v>
      </c>
      <c r="AY207" s="245" t="s">
        <v>153</v>
      </c>
    </row>
    <row r="208" spans="1:51" s="13" customFormat="1" ht="12">
      <c r="A208" s="13"/>
      <c r="B208" s="235"/>
      <c r="C208" s="236"/>
      <c r="D208" s="228" t="s">
        <v>189</v>
      </c>
      <c r="E208" s="237" t="s">
        <v>75</v>
      </c>
      <c r="F208" s="238" t="s">
        <v>2882</v>
      </c>
      <c r="G208" s="236"/>
      <c r="H208" s="239">
        <v>1176.5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189</v>
      </c>
      <c r="AU208" s="245" t="s">
        <v>87</v>
      </c>
      <c r="AV208" s="13" t="s">
        <v>87</v>
      </c>
      <c r="AW208" s="13" t="s">
        <v>38</v>
      </c>
      <c r="AX208" s="13" t="s">
        <v>77</v>
      </c>
      <c r="AY208" s="245" t="s">
        <v>153</v>
      </c>
    </row>
    <row r="209" spans="1:51" s="14" customFormat="1" ht="12">
      <c r="A209" s="14"/>
      <c r="B209" s="246"/>
      <c r="C209" s="247"/>
      <c r="D209" s="228" t="s">
        <v>189</v>
      </c>
      <c r="E209" s="248" t="s">
        <v>75</v>
      </c>
      <c r="F209" s="249" t="s">
        <v>233</v>
      </c>
      <c r="G209" s="247"/>
      <c r="H209" s="250">
        <v>6332.9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189</v>
      </c>
      <c r="AU209" s="256" t="s">
        <v>87</v>
      </c>
      <c r="AV209" s="14" t="s">
        <v>171</v>
      </c>
      <c r="AW209" s="14" t="s">
        <v>38</v>
      </c>
      <c r="AX209" s="14" t="s">
        <v>85</v>
      </c>
      <c r="AY209" s="256" t="s">
        <v>153</v>
      </c>
    </row>
    <row r="210" spans="1:65" s="2" customFormat="1" ht="21.75" customHeight="1">
      <c r="A210" s="41"/>
      <c r="B210" s="42"/>
      <c r="C210" s="215" t="s">
        <v>304</v>
      </c>
      <c r="D210" s="215" t="s">
        <v>155</v>
      </c>
      <c r="E210" s="216" t="s">
        <v>2934</v>
      </c>
      <c r="F210" s="217" t="s">
        <v>2935</v>
      </c>
      <c r="G210" s="218" t="s">
        <v>258</v>
      </c>
      <c r="H210" s="219">
        <v>5156.4</v>
      </c>
      <c r="I210" s="220"/>
      <c r="J210" s="221">
        <f>ROUND(I210*H210,2)</f>
        <v>0</v>
      </c>
      <c r="K210" s="217" t="s">
        <v>159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2936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2937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47" s="2" customFormat="1" ht="12">
      <c r="A212" s="41"/>
      <c r="B212" s="42"/>
      <c r="C212" s="43"/>
      <c r="D212" s="233" t="s">
        <v>164</v>
      </c>
      <c r="E212" s="43"/>
      <c r="F212" s="234" t="s">
        <v>2938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164</v>
      </c>
      <c r="AU212" s="20" t="s">
        <v>87</v>
      </c>
    </row>
    <row r="213" spans="1:51" s="15" customFormat="1" ht="12">
      <c r="A213" s="15"/>
      <c r="B213" s="257"/>
      <c r="C213" s="258"/>
      <c r="D213" s="228" t="s">
        <v>189</v>
      </c>
      <c r="E213" s="259" t="s">
        <v>75</v>
      </c>
      <c r="F213" s="260" t="s">
        <v>2851</v>
      </c>
      <c r="G213" s="258"/>
      <c r="H213" s="259" t="s">
        <v>75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189</v>
      </c>
      <c r="AU213" s="266" t="s">
        <v>87</v>
      </c>
      <c r="AV213" s="15" t="s">
        <v>85</v>
      </c>
      <c r="AW213" s="15" t="s">
        <v>38</v>
      </c>
      <c r="AX213" s="15" t="s">
        <v>77</v>
      </c>
      <c r="AY213" s="266" t="s">
        <v>153</v>
      </c>
    </row>
    <row r="214" spans="1:51" s="13" customFormat="1" ht="12">
      <c r="A214" s="13"/>
      <c r="B214" s="235"/>
      <c r="C214" s="236"/>
      <c r="D214" s="228" t="s">
        <v>189</v>
      </c>
      <c r="E214" s="237" t="s">
        <v>75</v>
      </c>
      <c r="F214" s="238" t="s">
        <v>2881</v>
      </c>
      <c r="G214" s="236"/>
      <c r="H214" s="239">
        <v>5156.4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189</v>
      </c>
      <c r="AU214" s="245" t="s">
        <v>87</v>
      </c>
      <c r="AV214" s="13" t="s">
        <v>87</v>
      </c>
      <c r="AW214" s="13" t="s">
        <v>38</v>
      </c>
      <c r="AX214" s="13" t="s">
        <v>77</v>
      </c>
      <c r="AY214" s="245" t="s">
        <v>153</v>
      </c>
    </row>
    <row r="215" spans="1:51" s="14" customFormat="1" ht="12">
      <c r="A215" s="14"/>
      <c r="B215" s="246"/>
      <c r="C215" s="247"/>
      <c r="D215" s="228" t="s">
        <v>189</v>
      </c>
      <c r="E215" s="248" t="s">
        <v>75</v>
      </c>
      <c r="F215" s="249" t="s">
        <v>233</v>
      </c>
      <c r="G215" s="247"/>
      <c r="H215" s="250">
        <v>5156.4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6" t="s">
        <v>189</v>
      </c>
      <c r="AU215" s="256" t="s">
        <v>87</v>
      </c>
      <c r="AV215" s="14" t="s">
        <v>171</v>
      </c>
      <c r="AW215" s="14" t="s">
        <v>38</v>
      </c>
      <c r="AX215" s="14" t="s">
        <v>85</v>
      </c>
      <c r="AY215" s="256" t="s">
        <v>153</v>
      </c>
    </row>
    <row r="216" spans="1:65" s="2" customFormat="1" ht="16.5" customHeight="1">
      <c r="A216" s="41"/>
      <c r="B216" s="42"/>
      <c r="C216" s="215" t="s">
        <v>310</v>
      </c>
      <c r="D216" s="215" t="s">
        <v>155</v>
      </c>
      <c r="E216" s="216" t="s">
        <v>2939</v>
      </c>
      <c r="F216" s="217" t="s">
        <v>2940</v>
      </c>
      <c r="G216" s="218" t="s">
        <v>258</v>
      </c>
      <c r="H216" s="219">
        <v>1176.5</v>
      </c>
      <c r="I216" s="220"/>
      <c r="J216" s="221">
        <f>ROUND(I216*H216,2)</f>
        <v>0</v>
      </c>
      <c r="K216" s="217" t="s">
        <v>159</v>
      </c>
      <c r="L216" s="47"/>
      <c r="M216" s="222" t="s">
        <v>75</v>
      </c>
      <c r="N216" s="223" t="s">
        <v>47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160</v>
      </c>
      <c r="AT216" s="226" t="s">
        <v>155</v>
      </c>
      <c r="AU216" s="226" t="s">
        <v>87</v>
      </c>
      <c r="AY216" s="20" t="s">
        <v>153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0" t="s">
        <v>85</v>
      </c>
      <c r="BK216" s="227">
        <f>ROUND(I216*H216,2)</f>
        <v>0</v>
      </c>
      <c r="BL216" s="20" t="s">
        <v>160</v>
      </c>
      <c r="BM216" s="226" t="s">
        <v>2941</v>
      </c>
    </row>
    <row r="217" spans="1:47" s="2" customFormat="1" ht="12">
      <c r="A217" s="41"/>
      <c r="B217" s="42"/>
      <c r="C217" s="43"/>
      <c r="D217" s="228" t="s">
        <v>162</v>
      </c>
      <c r="E217" s="43"/>
      <c r="F217" s="229" t="s">
        <v>2942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162</v>
      </c>
      <c r="AU217" s="20" t="s">
        <v>87</v>
      </c>
    </row>
    <row r="218" spans="1:47" s="2" customFormat="1" ht="12">
      <c r="A218" s="41"/>
      <c r="B218" s="42"/>
      <c r="C218" s="43"/>
      <c r="D218" s="233" t="s">
        <v>164</v>
      </c>
      <c r="E218" s="43"/>
      <c r="F218" s="234" t="s">
        <v>2943</v>
      </c>
      <c r="G218" s="43"/>
      <c r="H218" s="43"/>
      <c r="I218" s="230"/>
      <c r="J218" s="43"/>
      <c r="K218" s="43"/>
      <c r="L218" s="47"/>
      <c r="M218" s="231"/>
      <c r="N218" s="232"/>
      <c r="O218" s="87"/>
      <c r="P218" s="87"/>
      <c r="Q218" s="87"/>
      <c r="R218" s="87"/>
      <c r="S218" s="87"/>
      <c r="T218" s="88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164</v>
      </c>
      <c r="AU218" s="20" t="s">
        <v>87</v>
      </c>
    </row>
    <row r="219" spans="1:51" s="15" customFormat="1" ht="12">
      <c r="A219" s="15"/>
      <c r="B219" s="257"/>
      <c r="C219" s="258"/>
      <c r="D219" s="228" t="s">
        <v>189</v>
      </c>
      <c r="E219" s="259" t="s">
        <v>75</v>
      </c>
      <c r="F219" s="260" t="s">
        <v>2851</v>
      </c>
      <c r="G219" s="258"/>
      <c r="H219" s="259" t="s">
        <v>75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189</v>
      </c>
      <c r="AU219" s="266" t="s">
        <v>87</v>
      </c>
      <c r="AV219" s="15" t="s">
        <v>85</v>
      </c>
      <c r="AW219" s="15" t="s">
        <v>38</v>
      </c>
      <c r="AX219" s="15" t="s">
        <v>77</v>
      </c>
      <c r="AY219" s="266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2882</v>
      </c>
      <c r="G220" s="236"/>
      <c r="H220" s="239">
        <v>1176.5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4" customFormat="1" ht="12">
      <c r="A221" s="14"/>
      <c r="B221" s="246"/>
      <c r="C221" s="247"/>
      <c r="D221" s="228" t="s">
        <v>189</v>
      </c>
      <c r="E221" s="248" t="s">
        <v>75</v>
      </c>
      <c r="F221" s="249" t="s">
        <v>233</v>
      </c>
      <c r="G221" s="247"/>
      <c r="H221" s="250">
        <v>1176.5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6" t="s">
        <v>189</v>
      </c>
      <c r="AU221" s="256" t="s">
        <v>87</v>
      </c>
      <c r="AV221" s="14" t="s">
        <v>171</v>
      </c>
      <c r="AW221" s="14" t="s">
        <v>38</v>
      </c>
      <c r="AX221" s="14" t="s">
        <v>85</v>
      </c>
      <c r="AY221" s="256" t="s">
        <v>153</v>
      </c>
    </row>
    <row r="222" spans="1:65" s="2" customFormat="1" ht="16.5" customHeight="1">
      <c r="A222" s="41"/>
      <c r="B222" s="42"/>
      <c r="C222" s="215" t="s">
        <v>316</v>
      </c>
      <c r="D222" s="215" t="s">
        <v>155</v>
      </c>
      <c r="E222" s="216" t="s">
        <v>2944</v>
      </c>
      <c r="F222" s="217" t="s">
        <v>2945</v>
      </c>
      <c r="G222" s="218" t="s">
        <v>258</v>
      </c>
      <c r="H222" s="219">
        <v>26.7</v>
      </c>
      <c r="I222" s="220"/>
      <c r="J222" s="221">
        <f>ROUND(I222*H222,2)</f>
        <v>0</v>
      </c>
      <c r="K222" s="217" t="s">
        <v>159</v>
      </c>
      <c r="L222" s="47"/>
      <c r="M222" s="222" t="s">
        <v>75</v>
      </c>
      <c r="N222" s="223" t="s">
        <v>47</v>
      </c>
      <c r="O222" s="87"/>
      <c r="P222" s="224">
        <f>O222*H222</f>
        <v>0</v>
      </c>
      <c r="Q222" s="224">
        <v>0.098</v>
      </c>
      <c r="R222" s="224">
        <f>Q222*H222</f>
        <v>2.6166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160</v>
      </c>
      <c r="AT222" s="226" t="s">
        <v>155</v>
      </c>
      <c r="AU222" s="226" t="s">
        <v>87</v>
      </c>
      <c r="AY222" s="20" t="s">
        <v>153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20" t="s">
        <v>85</v>
      </c>
      <c r="BK222" s="227">
        <f>ROUND(I222*H222,2)</f>
        <v>0</v>
      </c>
      <c r="BL222" s="20" t="s">
        <v>160</v>
      </c>
      <c r="BM222" s="226" t="s">
        <v>2946</v>
      </c>
    </row>
    <row r="223" spans="1:47" s="2" customFormat="1" ht="12">
      <c r="A223" s="41"/>
      <c r="B223" s="42"/>
      <c r="C223" s="43"/>
      <c r="D223" s="228" t="s">
        <v>162</v>
      </c>
      <c r="E223" s="43"/>
      <c r="F223" s="229" t="s">
        <v>2947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162</v>
      </c>
      <c r="AU223" s="20" t="s">
        <v>87</v>
      </c>
    </row>
    <row r="224" spans="1:47" s="2" customFormat="1" ht="12">
      <c r="A224" s="41"/>
      <c r="B224" s="42"/>
      <c r="C224" s="43"/>
      <c r="D224" s="233" t="s">
        <v>164</v>
      </c>
      <c r="E224" s="43"/>
      <c r="F224" s="234" t="s">
        <v>2948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164</v>
      </c>
      <c r="AU224" s="20" t="s">
        <v>87</v>
      </c>
    </row>
    <row r="225" spans="1:51" s="15" customFormat="1" ht="12">
      <c r="A225" s="15"/>
      <c r="B225" s="257"/>
      <c r="C225" s="258"/>
      <c r="D225" s="228" t="s">
        <v>189</v>
      </c>
      <c r="E225" s="259" t="s">
        <v>75</v>
      </c>
      <c r="F225" s="260" t="s">
        <v>2851</v>
      </c>
      <c r="G225" s="258"/>
      <c r="H225" s="259" t="s">
        <v>75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189</v>
      </c>
      <c r="AU225" s="266" t="s">
        <v>87</v>
      </c>
      <c r="AV225" s="15" t="s">
        <v>85</v>
      </c>
      <c r="AW225" s="15" t="s">
        <v>38</v>
      </c>
      <c r="AX225" s="15" t="s">
        <v>77</v>
      </c>
      <c r="AY225" s="266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2852</v>
      </c>
      <c r="G226" s="236"/>
      <c r="H226" s="239">
        <v>26.7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4" customFormat="1" ht="12">
      <c r="A227" s="14"/>
      <c r="B227" s="246"/>
      <c r="C227" s="247"/>
      <c r="D227" s="228" t="s">
        <v>189</v>
      </c>
      <c r="E227" s="248" t="s">
        <v>75</v>
      </c>
      <c r="F227" s="249" t="s">
        <v>233</v>
      </c>
      <c r="G227" s="247"/>
      <c r="H227" s="250">
        <v>26.7</v>
      </c>
      <c r="I227" s="251"/>
      <c r="J227" s="247"/>
      <c r="K227" s="247"/>
      <c r="L227" s="252"/>
      <c r="M227" s="253"/>
      <c r="N227" s="254"/>
      <c r="O227" s="254"/>
      <c r="P227" s="254"/>
      <c r="Q227" s="254"/>
      <c r="R227" s="254"/>
      <c r="S227" s="254"/>
      <c r="T227" s="25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6" t="s">
        <v>189</v>
      </c>
      <c r="AU227" s="256" t="s">
        <v>87</v>
      </c>
      <c r="AV227" s="14" t="s">
        <v>171</v>
      </c>
      <c r="AW227" s="14" t="s">
        <v>38</v>
      </c>
      <c r="AX227" s="14" t="s">
        <v>85</v>
      </c>
      <c r="AY227" s="256" t="s">
        <v>153</v>
      </c>
    </row>
    <row r="228" spans="1:63" s="12" customFormat="1" ht="22.8" customHeight="1">
      <c r="A228" s="12"/>
      <c r="B228" s="199"/>
      <c r="C228" s="200"/>
      <c r="D228" s="201" t="s">
        <v>76</v>
      </c>
      <c r="E228" s="213" t="s">
        <v>212</v>
      </c>
      <c r="F228" s="213" t="s">
        <v>681</v>
      </c>
      <c r="G228" s="200"/>
      <c r="H228" s="200"/>
      <c r="I228" s="203"/>
      <c r="J228" s="214">
        <f>BK228</f>
        <v>0</v>
      </c>
      <c r="K228" s="200"/>
      <c r="L228" s="205"/>
      <c r="M228" s="206"/>
      <c r="N228" s="207"/>
      <c r="O228" s="207"/>
      <c r="P228" s="208">
        <f>SUM(P229:P250)</f>
        <v>0</v>
      </c>
      <c r="Q228" s="207"/>
      <c r="R228" s="208">
        <f>SUM(R229:R250)</f>
        <v>0.7420080000000001</v>
      </c>
      <c r="S228" s="207"/>
      <c r="T228" s="209">
        <f>SUM(T229:T250)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0" t="s">
        <v>85</v>
      </c>
      <c r="AT228" s="211" t="s">
        <v>76</v>
      </c>
      <c r="AU228" s="211" t="s">
        <v>85</v>
      </c>
      <c r="AY228" s="210" t="s">
        <v>153</v>
      </c>
      <c r="BK228" s="212">
        <f>SUM(BK229:BK250)</f>
        <v>0</v>
      </c>
    </row>
    <row r="229" spans="1:65" s="2" customFormat="1" ht="16.5" customHeight="1">
      <c r="A229" s="41"/>
      <c r="B229" s="42"/>
      <c r="C229" s="215" t="s">
        <v>391</v>
      </c>
      <c r="D229" s="215" t="s">
        <v>155</v>
      </c>
      <c r="E229" s="216" t="s">
        <v>2949</v>
      </c>
      <c r="F229" s="217" t="s">
        <v>2950</v>
      </c>
      <c r="G229" s="218" t="s">
        <v>202</v>
      </c>
      <c r="H229" s="219">
        <v>1243</v>
      </c>
      <c r="I229" s="220"/>
      <c r="J229" s="221">
        <f>ROUND(I229*H229,2)</f>
        <v>0</v>
      </c>
      <c r="K229" s="217" t="s">
        <v>159</v>
      </c>
      <c r="L229" s="47"/>
      <c r="M229" s="222" t="s">
        <v>75</v>
      </c>
      <c r="N229" s="223" t="s">
        <v>47</v>
      </c>
      <c r="O229" s="87"/>
      <c r="P229" s="224">
        <f>O229*H229</f>
        <v>0</v>
      </c>
      <c r="Q229" s="224">
        <v>0.0004</v>
      </c>
      <c r="R229" s="224">
        <f>Q229*H229</f>
        <v>0.49720000000000003</v>
      </c>
      <c r="S229" s="224">
        <v>0</v>
      </c>
      <c r="T229" s="225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6" t="s">
        <v>160</v>
      </c>
      <c r="AT229" s="226" t="s">
        <v>155</v>
      </c>
      <c r="AU229" s="226" t="s">
        <v>87</v>
      </c>
      <c r="AY229" s="20" t="s">
        <v>153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20" t="s">
        <v>85</v>
      </c>
      <c r="BK229" s="227">
        <f>ROUND(I229*H229,2)</f>
        <v>0</v>
      </c>
      <c r="BL229" s="20" t="s">
        <v>160</v>
      </c>
      <c r="BM229" s="226" t="s">
        <v>2951</v>
      </c>
    </row>
    <row r="230" spans="1:47" s="2" customFormat="1" ht="12">
      <c r="A230" s="41"/>
      <c r="B230" s="42"/>
      <c r="C230" s="43"/>
      <c r="D230" s="228" t="s">
        <v>162</v>
      </c>
      <c r="E230" s="43"/>
      <c r="F230" s="229" t="s">
        <v>2952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162</v>
      </c>
      <c r="AU230" s="20" t="s">
        <v>87</v>
      </c>
    </row>
    <row r="231" spans="1:47" s="2" customFormat="1" ht="12">
      <c r="A231" s="41"/>
      <c r="B231" s="42"/>
      <c r="C231" s="43"/>
      <c r="D231" s="233" t="s">
        <v>164</v>
      </c>
      <c r="E231" s="43"/>
      <c r="F231" s="234" t="s">
        <v>2953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164</v>
      </c>
      <c r="AU231" s="20" t="s">
        <v>87</v>
      </c>
    </row>
    <row r="232" spans="1:65" s="2" customFormat="1" ht="16.5" customHeight="1">
      <c r="A232" s="41"/>
      <c r="B232" s="42"/>
      <c r="C232" s="215" t="s">
        <v>395</v>
      </c>
      <c r="D232" s="215" t="s">
        <v>155</v>
      </c>
      <c r="E232" s="216" t="s">
        <v>2954</v>
      </c>
      <c r="F232" s="217" t="s">
        <v>2955</v>
      </c>
      <c r="G232" s="218" t="s">
        <v>202</v>
      </c>
      <c r="H232" s="219">
        <v>70</v>
      </c>
      <c r="I232" s="220"/>
      <c r="J232" s="221">
        <f>ROUND(I232*H232,2)</f>
        <v>0</v>
      </c>
      <c r="K232" s="217" t="s">
        <v>159</v>
      </c>
      <c r="L232" s="47"/>
      <c r="M232" s="222" t="s">
        <v>75</v>
      </c>
      <c r="N232" s="223" t="s">
        <v>47</v>
      </c>
      <c r="O232" s="87"/>
      <c r="P232" s="224">
        <f>O232*H232</f>
        <v>0</v>
      </c>
      <c r="Q232" s="224">
        <v>0.00013</v>
      </c>
      <c r="R232" s="224">
        <f>Q232*H232</f>
        <v>0.009099999999999999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160</v>
      </c>
      <c r="AT232" s="226" t="s">
        <v>155</v>
      </c>
      <c r="AU232" s="226" t="s">
        <v>87</v>
      </c>
      <c r="AY232" s="20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85</v>
      </c>
      <c r="BK232" s="227">
        <f>ROUND(I232*H232,2)</f>
        <v>0</v>
      </c>
      <c r="BL232" s="20" t="s">
        <v>160</v>
      </c>
      <c r="BM232" s="226" t="s">
        <v>2956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2957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162</v>
      </c>
      <c r="AU233" s="20" t="s">
        <v>87</v>
      </c>
    </row>
    <row r="234" spans="1:47" s="2" customFormat="1" ht="12">
      <c r="A234" s="41"/>
      <c r="B234" s="42"/>
      <c r="C234" s="43"/>
      <c r="D234" s="233" t="s">
        <v>164</v>
      </c>
      <c r="E234" s="43"/>
      <c r="F234" s="234" t="s">
        <v>2958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164</v>
      </c>
      <c r="AU234" s="20" t="s">
        <v>87</v>
      </c>
    </row>
    <row r="235" spans="1:65" s="2" customFormat="1" ht="16.5" customHeight="1">
      <c r="A235" s="41"/>
      <c r="B235" s="42"/>
      <c r="C235" s="215" t="s">
        <v>322</v>
      </c>
      <c r="D235" s="215" t="s">
        <v>155</v>
      </c>
      <c r="E235" s="216" t="s">
        <v>2959</v>
      </c>
      <c r="F235" s="217" t="s">
        <v>2960</v>
      </c>
      <c r="G235" s="218" t="s">
        <v>202</v>
      </c>
      <c r="H235" s="219">
        <v>2142.8</v>
      </c>
      <c r="I235" s="220"/>
      <c r="J235" s="221">
        <f>ROUND(I235*H235,2)</f>
        <v>0</v>
      </c>
      <c r="K235" s="217" t="s">
        <v>159</v>
      </c>
      <c r="L235" s="47"/>
      <c r="M235" s="222" t="s">
        <v>75</v>
      </c>
      <c r="N235" s="223" t="s">
        <v>47</v>
      </c>
      <c r="O235" s="8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160</v>
      </c>
      <c r="AT235" s="226" t="s">
        <v>155</v>
      </c>
      <c r="AU235" s="226" t="s">
        <v>87</v>
      </c>
      <c r="AY235" s="20" t="s">
        <v>153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0" t="s">
        <v>85</v>
      </c>
      <c r="BK235" s="227">
        <f>ROUND(I235*H235,2)</f>
        <v>0</v>
      </c>
      <c r="BL235" s="20" t="s">
        <v>160</v>
      </c>
      <c r="BM235" s="226" t="s">
        <v>2961</v>
      </c>
    </row>
    <row r="236" spans="1:47" s="2" customFormat="1" ht="12">
      <c r="A236" s="41"/>
      <c r="B236" s="42"/>
      <c r="C236" s="43"/>
      <c r="D236" s="228" t="s">
        <v>162</v>
      </c>
      <c r="E236" s="43"/>
      <c r="F236" s="229" t="s">
        <v>2962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162</v>
      </c>
      <c r="AU236" s="20" t="s">
        <v>87</v>
      </c>
    </row>
    <row r="237" spans="1:47" s="2" customFormat="1" ht="12">
      <c r="A237" s="41"/>
      <c r="B237" s="42"/>
      <c r="C237" s="43"/>
      <c r="D237" s="233" t="s">
        <v>164</v>
      </c>
      <c r="E237" s="43"/>
      <c r="F237" s="234" t="s">
        <v>2963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164</v>
      </c>
      <c r="AU237" s="20" t="s">
        <v>87</v>
      </c>
    </row>
    <row r="238" spans="1:51" s="15" customFormat="1" ht="12">
      <c r="A238" s="15"/>
      <c r="B238" s="257"/>
      <c r="C238" s="258"/>
      <c r="D238" s="228" t="s">
        <v>189</v>
      </c>
      <c r="E238" s="259" t="s">
        <v>75</v>
      </c>
      <c r="F238" s="260" t="s">
        <v>2851</v>
      </c>
      <c r="G238" s="258"/>
      <c r="H238" s="259" t="s">
        <v>75</v>
      </c>
      <c r="I238" s="261"/>
      <c r="J238" s="258"/>
      <c r="K238" s="258"/>
      <c r="L238" s="262"/>
      <c r="M238" s="263"/>
      <c r="N238" s="264"/>
      <c r="O238" s="264"/>
      <c r="P238" s="264"/>
      <c r="Q238" s="264"/>
      <c r="R238" s="264"/>
      <c r="S238" s="264"/>
      <c r="T238" s="26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6" t="s">
        <v>189</v>
      </c>
      <c r="AU238" s="266" t="s">
        <v>87</v>
      </c>
      <c r="AV238" s="15" t="s">
        <v>85</v>
      </c>
      <c r="AW238" s="15" t="s">
        <v>38</v>
      </c>
      <c r="AX238" s="15" t="s">
        <v>77</v>
      </c>
      <c r="AY238" s="266" t="s">
        <v>153</v>
      </c>
    </row>
    <row r="239" spans="1:51" s="13" customFormat="1" ht="12">
      <c r="A239" s="13"/>
      <c r="B239" s="235"/>
      <c r="C239" s="236"/>
      <c r="D239" s="228" t="s">
        <v>189</v>
      </c>
      <c r="E239" s="237" t="s">
        <v>75</v>
      </c>
      <c r="F239" s="238" t="s">
        <v>2964</v>
      </c>
      <c r="G239" s="236"/>
      <c r="H239" s="239">
        <v>2142.8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189</v>
      </c>
      <c r="AU239" s="245" t="s">
        <v>87</v>
      </c>
      <c r="AV239" s="13" t="s">
        <v>87</v>
      </c>
      <c r="AW239" s="13" t="s">
        <v>38</v>
      </c>
      <c r="AX239" s="13" t="s">
        <v>77</v>
      </c>
      <c r="AY239" s="245" t="s">
        <v>153</v>
      </c>
    </row>
    <row r="240" spans="1:51" s="14" customFormat="1" ht="12">
      <c r="A240" s="14"/>
      <c r="B240" s="246"/>
      <c r="C240" s="247"/>
      <c r="D240" s="228" t="s">
        <v>189</v>
      </c>
      <c r="E240" s="248" t="s">
        <v>75</v>
      </c>
      <c r="F240" s="249" t="s">
        <v>233</v>
      </c>
      <c r="G240" s="247"/>
      <c r="H240" s="250">
        <v>2142.8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6" t="s">
        <v>189</v>
      </c>
      <c r="AU240" s="256" t="s">
        <v>87</v>
      </c>
      <c r="AV240" s="14" t="s">
        <v>171</v>
      </c>
      <c r="AW240" s="14" t="s">
        <v>38</v>
      </c>
      <c r="AX240" s="14" t="s">
        <v>85</v>
      </c>
      <c r="AY240" s="256" t="s">
        <v>153</v>
      </c>
    </row>
    <row r="241" spans="1:65" s="2" customFormat="1" ht="16.5" customHeight="1">
      <c r="A241" s="41"/>
      <c r="B241" s="42"/>
      <c r="C241" s="215" t="s">
        <v>328</v>
      </c>
      <c r="D241" s="215" t="s">
        <v>155</v>
      </c>
      <c r="E241" s="216" t="s">
        <v>2965</v>
      </c>
      <c r="F241" s="217" t="s">
        <v>2966</v>
      </c>
      <c r="G241" s="218" t="s">
        <v>202</v>
      </c>
      <c r="H241" s="219">
        <v>2142.8</v>
      </c>
      <c r="I241" s="220"/>
      <c r="J241" s="221">
        <f>ROUND(I241*H241,2)</f>
        <v>0</v>
      </c>
      <c r="K241" s="217" t="s">
        <v>159</v>
      </c>
      <c r="L241" s="47"/>
      <c r="M241" s="222" t="s">
        <v>75</v>
      </c>
      <c r="N241" s="223" t="s">
        <v>47</v>
      </c>
      <c r="O241" s="87"/>
      <c r="P241" s="224">
        <f>O241*H241</f>
        <v>0</v>
      </c>
      <c r="Q241" s="224">
        <v>0.00011</v>
      </c>
      <c r="R241" s="224">
        <f>Q241*H241</f>
        <v>0.23570800000000003</v>
      </c>
      <c r="S241" s="224">
        <v>0</v>
      </c>
      <c r="T241" s="225">
        <f>S241*H241</f>
        <v>0</v>
      </c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R241" s="226" t="s">
        <v>160</v>
      </c>
      <c r="AT241" s="226" t="s">
        <v>155</v>
      </c>
      <c r="AU241" s="226" t="s">
        <v>87</v>
      </c>
      <c r="AY241" s="20" t="s">
        <v>153</v>
      </c>
      <c r="BE241" s="227">
        <f>IF(N241="základní",J241,0)</f>
        <v>0</v>
      </c>
      <c r="BF241" s="227">
        <f>IF(N241="snížená",J241,0)</f>
        <v>0</v>
      </c>
      <c r="BG241" s="227">
        <f>IF(N241="zákl. přenesená",J241,0)</f>
        <v>0</v>
      </c>
      <c r="BH241" s="227">
        <f>IF(N241="sníž. přenesená",J241,0)</f>
        <v>0</v>
      </c>
      <c r="BI241" s="227">
        <f>IF(N241="nulová",J241,0)</f>
        <v>0</v>
      </c>
      <c r="BJ241" s="20" t="s">
        <v>85</v>
      </c>
      <c r="BK241" s="227">
        <f>ROUND(I241*H241,2)</f>
        <v>0</v>
      </c>
      <c r="BL241" s="20" t="s">
        <v>160</v>
      </c>
      <c r="BM241" s="226" t="s">
        <v>2967</v>
      </c>
    </row>
    <row r="242" spans="1:47" s="2" customFormat="1" ht="12">
      <c r="A242" s="41"/>
      <c r="B242" s="42"/>
      <c r="C242" s="43"/>
      <c r="D242" s="228" t="s">
        <v>162</v>
      </c>
      <c r="E242" s="43"/>
      <c r="F242" s="229" t="s">
        <v>2968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162</v>
      </c>
      <c r="AU242" s="20" t="s">
        <v>87</v>
      </c>
    </row>
    <row r="243" spans="1:47" s="2" customFormat="1" ht="12">
      <c r="A243" s="41"/>
      <c r="B243" s="42"/>
      <c r="C243" s="43"/>
      <c r="D243" s="233" t="s">
        <v>164</v>
      </c>
      <c r="E243" s="43"/>
      <c r="F243" s="234" t="s">
        <v>2969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164</v>
      </c>
      <c r="AU243" s="20" t="s">
        <v>87</v>
      </c>
    </row>
    <row r="244" spans="1:65" s="2" customFormat="1" ht="16.5" customHeight="1">
      <c r="A244" s="41"/>
      <c r="B244" s="42"/>
      <c r="C244" s="215" t="s">
        <v>334</v>
      </c>
      <c r="D244" s="215" t="s">
        <v>155</v>
      </c>
      <c r="E244" s="216" t="s">
        <v>2970</v>
      </c>
      <c r="F244" s="217" t="s">
        <v>2971</v>
      </c>
      <c r="G244" s="218" t="s">
        <v>202</v>
      </c>
      <c r="H244" s="219">
        <v>4285.6</v>
      </c>
      <c r="I244" s="220"/>
      <c r="J244" s="221">
        <f>ROUND(I244*H244,2)</f>
        <v>0</v>
      </c>
      <c r="K244" s="217" t="s">
        <v>159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</v>
      </c>
      <c r="R244" s="224">
        <f>Q244*H244</f>
        <v>0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160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160</v>
      </c>
      <c r="BM244" s="226" t="s">
        <v>2972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2973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47" s="2" customFormat="1" ht="12">
      <c r="A246" s="41"/>
      <c r="B246" s="42"/>
      <c r="C246" s="43"/>
      <c r="D246" s="233" t="s">
        <v>164</v>
      </c>
      <c r="E246" s="43"/>
      <c r="F246" s="234" t="s">
        <v>2974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164</v>
      </c>
      <c r="AU246" s="20" t="s">
        <v>87</v>
      </c>
    </row>
    <row r="247" spans="1:51" s="15" customFormat="1" ht="12">
      <c r="A247" s="15"/>
      <c r="B247" s="257"/>
      <c r="C247" s="258"/>
      <c r="D247" s="228" t="s">
        <v>189</v>
      </c>
      <c r="E247" s="259" t="s">
        <v>75</v>
      </c>
      <c r="F247" s="260" t="s">
        <v>2851</v>
      </c>
      <c r="G247" s="258"/>
      <c r="H247" s="259" t="s">
        <v>75</v>
      </c>
      <c r="I247" s="261"/>
      <c r="J247" s="258"/>
      <c r="K247" s="258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189</v>
      </c>
      <c r="AU247" s="266" t="s">
        <v>87</v>
      </c>
      <c r="AV247" s="15" t="s">
        <v>85</v>
      </c>
      <c r="AW247" s="15" t="s">
        <v>38</v>
      </c>
      <c r="AX247" s="15" t="s">
        <v>77</v>
      </c>
      <c r="AY247" s="266" t="s">
        <v>153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2964</v>
      </c>
      <c r="G248" s="236"/>
      <c r="H248" s="239">
        <v>2142.8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3" customFormat="1" ht="12">
      <c r="A249" s="13"/>
      <c r="B249" s="235"/>
      <c r="C249" s="236"/>
      <c r="D249" s="228" t="s">
        <v>189</v>
      </c>
      <c r="E249" s="237" t="s">
        <v>75</v>
      </c>
      <c r="F249" s="238" t="s">
        <v>2975</v>
      </c>
      <c r="G249" s="236"/>
      <c r="H249" s="239">
        <v>2142.8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189</v>
      </c>
      <c r="AU249" s="245" t="s">
        <v>87</v>
      </c>
      <c r="AV249" s="13" t="s">
        <v>87</v>
      </c>
      <c r="AW249" s="13" t="s">
        <v>38</v>
      </c>
      <c r="AX249" s="13" t="s">
        <v>77</v>
      </c>
      <c r="AY249" s="245" t="s">
        <v>153</v>
      </c>
    </row>
    <row r="250" spans="1:51" s="14" customFormat="1" ht="12">
      <c r="A250" s="14"/>
      <c r="B250" s="246"/>
      <c r="C250" s="247"/>
      <c r="D250" s="228" t="s">
        <v>189</v>
      </c>
      <c r="E250" s="248" t="s">
        <v>75</v>
      </c>
      <c r="F250" s="249" t="s">
        <v>233</v>
      </c>
      <c r="G250" s="247"/>
      <c r="H250" s="250">
        <v>4285.6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189</v>
      </c>
      <c r="AU250" s="256" t="s">
        <v>87</v>
      </c>
      <c r="AV250" s="14" t="s">
        <v>171</v>
      </c>
      <c r="AW250" s="14" t="s">
        <v>38</v>
      </c>
      <c r="AX250" s="14" t="s">
        <v>85</v>
      </c>
      <c r="AY250" s="256" t="s">
        <v>153</v>
      </c>
    </row>
    <row r="251" spans="1:63" s="12" customFormat="1" ht="22.8" customHeight="1">
      <c r="A251" s="12"/>
      <c r="B251" s="199"/>
      <c r="C251" s="200"/>
      <c r="D251" s="201" t="s">
        <v>76</v>
      </c>
      <c r="E251" s="213" t="s">
        <v>2397</v>
      </c>
      <c r="F251" s="213" t="s">
        <v>2398</v>
      </c>
      <c r="G251" s="200"/>
      <c r="H251" s="200"/>
      <c r="I251" s="203"/>
      <c r="J251" s="214">
        <f>BK251</f>
        <v>0</v>
      </c>
      <c r="K251" s="200"/>
      <c r="L251" s="205"/>
      <c r="M251" s="206"/>
      <c r="N251" s="207"/>
      <c r="O251" s="207"/>
      <c r="P251" s="208">
        <f>SUM(P252:P283)</f>
        <v>0</v>
      </c>
      <c r="Q251" s="207"/>
      <c r="R251" s="208">
        <f>SUM(R252:R283)</f>
        <v>0</v>
      </c>
      <c r="S251" s="207"/>
      <c r="T251" s="209">
        <f>SUM(T252:T283)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0" t="s">
        <v>85</v>
      </c>
      <c r="AT251" s="211" t="s">
        <v>76</v>
      </c>
      <c r="AU251" s="211" t="s">
        <v>85</v>
      </c>
      <c r="AY251" s="210" t="s">
        <v>153</v>
      </c>
      <c r="BK251" s="212">
        <f>SUM(BK252:BK283)</f>
        <v>0</v>
      </c>
    </row>
    <row r="252" spans="1:65" s="2" customFormat="1" ht="16.5" customHeight="1">
      <c r="A252" s="41"/>
      <c r="B252" s="42"/>
      <c r="C252" s="215" t="s">
        <v>340</v>
      </c>
      <c r="D252" s="215" t="s">
        <v>155</v>
      </c>
      <c r="E252" s="216" t="s">
        <v>2976</v>
      </c>
      <c r="F252" s="217" t="s">
        <v>2977</v>
      </c>
      <c r="G252" s="218" t="s">
        <v>381</v>
      </c>
      <c r="H252" s="219">
        <v>1829.685</v>
      </c>
      <c r="I252" s="220"/>
      <c r="J252" s="221">
        <f>ROUND(I252*H252,2)</f>
        <v>0</v>
      </c>
      <c r="K252" s="217" t="s">
        <v>159</v>
      </c>
      <c r="L252" s="47"/>
      <c r="M252" s="222" t="s">
        <v>75</v>
      </c>
      <c r="N252" s="223" t="s">
        <v>47</v>
      </c>
      <c r="O252" s="87"/>
      <c r="P252" s="224">
        <f>O252*H252</f>
        <v>0</v>
      </c>
      <c r="Q252" s="224">
        <v>0</v>
      </c>
      <c r="R252" s="224">
        <f>Q252*H252</f>
        <v>0</v>
      </c>
      <c r="S252" s="224">
        <v>0</v>
      </c>
      <c r="T252" s="22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6" t="s">
        <v>160</v>
      </c>
      <c r="AT252" s="226" t="s">
        <v>155</v>
      </c>
      <c r="AU252" s="226" t="s">
        <v>87</v>
      </c>
      <c r="AY252" s="20" t="s">
        <v>153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20" t="s">
        <v>85</v>
      </c>
      <c r="BK252" s="227">
        <f>ROUND(I252*H252,2)</f>
        <v>0</v>
      </c>
      <c r="BL252" s="20" t="s">
        <v>160</v>
      </c>
      <c r="BM252" s="226" t="s">
        <v>2978</v>
      </c>
    </row>
    <row r="253" spans="1:47" s="2" customFormat="1" ht="12">
      <c r="A253" s="41"/>
      <c r="B253" s="42"/>
      <c r="C253" s="43"/>
      <c r="D253" s="228" t="s">
        <v>162</v>
      </c>
      <c r="E253" s="43"/>
      <c r="F253" s="229" t="s">
        <v>2979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162</v>
      </c>
      <c r="AU253" s="20" t="s">
        <v>87</v>
      </c>
    </row>
    <row r="254" spans="1:47" s="2" customFormat="1" ht="12">
      <c r="A254" s="41"/>
      <c r="B254" s="42"/>
      <c r="C254" s="43"/>
      <c r="D254" s="233" t="s">
        <v>164</v>
      </c>
      <c r="E254" s="43"/>
      <c r="F254" s="234" t="s">
        <v>2980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164</v>
      </c>
      <c r="AU254" s="20" t="s">
        <v>87</v>
      </c>
    </row>
    <row r="255" spans="1:51" s="15" customFormat="1" ht="12">
      <c r="A255" s="15"/>
      <c r="B255" s="257"/>
      <c r="C255" s="258"/>
      <c r="D255" s="228" t="s">
        <v>189</v>
      </c>
      <c r="E255" s="259" t="s">
        <v>75</v>
      </c>
      <c r="F255" s="260" t="s">
        <v>2404</v>
      </c>
      <c r="G255" s="258"/>
      <c r="H255" s="259" t="s">
        <v>75</v>
      </c>
      <c r="I255" s="261"/>
      <c r="J255" s="258"/>
      <c r="K255" s="258"/>
      <c r="L255" s="262"/>
      <c r="M255" s="263"/>
      <c r="N255" s="264"/>
      <c r="O255" s="264"/>
      <c r="P255" s="264"/>
      <c r="Q255" s="264"/>
      <c r="R255" s="264"/>
      <c r="S255" s="264"/>
      <c r="T255" s="26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6" t="s">
        <v>189</v>
      </c>
      <c r="AU255" s="266" t="s">
        <v>87</v>
      </c>
      <c r="AV255" s="15" t="s">
        <v>85</v>
      </c>
      <c r="AW255" s="15" t="s">
        <v>38</v>
      </c>
      <c r="AX255" s="15" t="s">
        <v>77</v>
      </c>
      <c r="AY255" s="266" t="s">
        <v>153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2981</v>
      </c>
      <c r="G256" s="236"/>
      <c r="H256" s="239">
        <v>1101.401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77</v>
      </c>
      <c r="AY256" s="245" t="s">
        <v>153</v>
      </c>
    </row>
    <row r="257" spans="1:51" s="13" customFormat="1" ht="12">
      <c r="A257" s="13"/>
      <c r="B257" s="235"/>
      <c r="C257" s="236"/>
      <c r="D257" s="228" t="s">
        <v>189</v>
      </c>
      <c r="E257" s="237" t="s">
        <v>75</v>
      </c>
      <c r="F257" s="238" t="s">
        <v>2982</v>
      </c>
      <c r="G257" s="236"/>
      <c r="H257" s="239">
        <v>728.284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189</v>
      </c>
      <c r="AU257" s="245" t="s">
        <v>87</v>
      </c>
      <c r="AV257" s="13" t="s">
        <v>87</v>
      </c>
      <c r="AW257" s="13" t="s">
        <v>38</v>
      </c>
      <c r="AX257" s="13" t="s">
        <v>77</v>
      </c>
      <c r="AY257" s="245" t="s">
        <v>153</v>
      </c>
    </row>
    <row r="258" spans="1:51" s="14" customFormat="1" ht="12">
      <c r="A258" s="14"/>
      <c r="B258" s="246"/>
      <c r="C258" s="247"/>
      <c r="D258" s="228" t="s">
        <v>189</v>
      </c>
      <c r="E258" s="248" t="s">
        <v>75</v>
      </c>
      <c r="F258" s="249" t="s">
        <v>233</v>
      </c>
      <c r="G258" s="247"/>
      <c r="H258" s="250">
        <v>1829.685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6" t="s">
        <v>189</v>
      </c>
      <c r="AU258" s="256" t="s">
        <v>87</v>
      </c>
      <c r="AV258" s="14" t="s">
        <v>171</v>
      </c>
      <c r="AW258" s="14" t="s">
        <v>38</v>
      </c>
      <c r="AX258" s="14" t="s">
        <v>85</v>
      </c>
      <c r="AY258" s="256" t="s">
        <v>153</v>
      </c>
    </row>
    <row r="259" spans="1:65" s="2" customFormat="1" ht="16.5" customHeight="1">
      <c r="A259" s="41"/>
      <c r="B259" s="42"/>
      <c r="C259" s="215" t="s">
        <v>350</v>
      </c>
      <c r="D259" s="215" t="s">
        <v>155</v>
      </c>
      <c r="E259" s="216" t="s">
        <v>2983</v>
      </c>
      <c r="F259" s="217" t="s">
        <v>2984</v>
      </c>
      <c r="G259" s="218" t="s">
        <v>381</v>
      </c>
      <c r="H259" s="219">
        <v>16467.165</v>
      </c>
      <c r="I259" s="220"/>
      <c r="J259" s="221">
        <f>ROUND(I259*H259,2)</f>
        <v>0</v>
      </c>
      <c r="K259" s="217" t="s">
        <v>159</v>
      </c>
      <c r="L259" s="47"/>
      <c r="M259" s="222" t="s">
        <v>75</v>
      </c>
      <c r="N259" s="223" t="s">
        <v>47</v>
      </c>
      <c r="O259" s="87"/>
      <c r="P259" s="224">
        <f>O259*H259</f>
        <v>0</v>
      </c>
      <c r="Q259" s="224">
        <v>0</v>
      </c>
      <c r="R259" s="224">
        <f>Q259*H259</f>
        <v>0</v>
      </c>
      <c r="S259" s="224">
        <v>0</v>
      </c>
      <c r="T259" s="225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6" t="s">
        <v>160</v>
      </c>
      <c r="AT259" s="226" t="s">
        <v>155</v>
      </c>
      <c r="AU259" s="226" t="s">
        <v>87</v>
      </c>
      <c r="AY259" s="20" t="s">
        <v>153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20" t="s">
        <v>85</v>
      </c>
      <c r="BK259" s="227">
        <f>ROUND(I259*H259,2)</f>
        <v>0</v>
      </c>
      <c r="BL259" s="20" t="s">
        <v>160</v>
      </c>
      <c r="BM259" s="226" t="s">
        <v>2985</v>
      </c>
    </row>
    <row r="260" spans="1:47" s="2" customFormat="1" ht="12">
      <c r="A260" s="41"/>
      <c r="B260" s="42"/>
      <c r="C260" s="43"/>
      <c r="D260" s="228" t="s">
        <v>162</v>
      </c>
      <c r="E260" s="43"/>
      <c r="F260" s="229" t="s">
        <v>2409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162</v>
      </c>
      <c r="AU260" s="20" t="s">
        <v>87</v>
      </c>
    </row>
    <row r="261" spans="1:47" s="2" customFormat="1" ht="12">
      <c r="A261" s="41"/>
      <c r="B261" s="42"/>
      <c r="C261" s="43"/>
      <c r="D261" s="233" t="s">
        <v>164</v>
      </c>
      <c r="E261" s="43"/>
      <c r="F261" s="234" t="s">
        <v>2986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164</v>
      </c>
      <c r="AU261" s="20" t="s">
        <v>87</v>
      </c>
    </row>
    <row r="262" spans="1:51" s="13" customFormat="1" ht="12">
      <c r="A262" s="13"/>
      <c r="B262" s="235"/>
      <c r="C262" s="236"/>
      <c r="D262" s="228" t="s">
        <v>189</v>
      </c>
      <c r="E262" s="237" t="s">
        <v>75</v>
      </c>
      <c r="F262" s="238" t="s">
        <v>2987</v>
      </c>
      <c r="G262" s="236"/>
      <c r="H262" s="239">
        <v>16467.165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5" t="s">
        <v>189</v>
      </c>
      <c r="AU262" s="245" t="s">
        <v>87</v>
      </c>
      <c r="AV262" s="13" t="s">
        <v>87</v>
      </c>
      <c r="AW262" s="13" t="s">
        <v>38</v>
      </c>
      <c r="AX262" s="13" t="s">
        <v>85</v>
      </c>
      <c r="AY262" s="245" t="s">
        <v>153</v>
      </c>
    </row>
    <row r="263" spans="1:65" s="2" customFormat="1" ht="16.5" customHeight="1">
      <c r="A263" s="41"/>
      <c r="B263" s="42"/>
      <c r="C263" s="215" t="s">
        <v>357</v>
      </c>
      <c r="D263" s="215" t="s">
        <v>155</v>
      </c>
      <c r="E263" s="216" t="s">
        <v>2988</v>
      </c>
      <c r="F263" s="217" t="s">
        <v>2989</v>
      </c>
      <c r="G263" s="218" t="s">
        <v>381</v>
      </c>
      <c r="H263" s="219">
        <v>63.2</v>
      </c>
      <c r="I263" s="220"/>
      <c r="J263" s="221">
        <f>ROUND(I263*H263,2)</f>
        <v>0</v>
      </c>
      <c r="K263" s="217" t="s">
        <v>159</v>
      </c>
      <c r="L263" s="47"/>
      <c r="M263" s="222" t="s">
        <v>75</v>
      </c>
      <c r="N263" s="223" t="s">
        <v>47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160</v>
      </c>
      <c r="AT263" s="226" t="s">
        <v>155</v>
      </c>
      <c r="AU263" s="226" t="s">
        <v>87</v>
      </c>
      <c r="AY263" s="20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85</v>
      </c>
      <c r="BK263" s="227">
        <f>ROUND(I263*H263,2)</f>
        <v>0</v>
      </c>
      <c r="BL263" s="20" t="s">
        <v>160</v>
      </c>
      <c r="BM263" s="226" t="s">
        <v>2990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2991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162</v>
      </c>
      <c r="AU264" s="20" t="s">
        <v>87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2992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164</v>
      </c>
      <c r="AU265" s="20" t="s">
        <v>87</v>
      </c>
    </row>
    <row r="266" spans="1:51" s="15" customFormat="1" ht="12">
      <c r="A266" s="15"/>
      <c r="B266" s="257"/>
      <c r="C266" s="258"/>
      <c r="D266" s="228" t="s">
        <v>189</v>
      </c>
      <c r="E266" s="259" t="s">
        <v>75</v>
      </c>
      <c r="F266" s="260" t="s">
        <v>2404</v>
      </c>
      <c r="G266" s="258"/>
      <c r="H266" s="259" t="s">
        <v>75</v>
      </c>
      <c r="I266" s="261"/>
      <c r="J266" s="258"/>
      <c r="K266" s="258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189</v>
      </c>
      <c r="AU266" s="266" t="s">
        <v>87</v>
      </c>
      <c r="AV266" s="15" t="s">
        <v>85</v>
      </c>
      <c r="AW266" s="15" t="s">
        <v>38</v>
      </c>
      <c r="AX266" s="15" t="s">
        <v>77</v>
      </c>
      <c r="AY266" s="266" t="s">
        <v>153</v>
      </c>
    </row>
    <row r="267" spans="1:51" s="13" customFormat="1" ht="12">
      <c r="A267" s="13"/>
      <c r="B267" s="235"/>
      <c r="C267" s="236"/>
      <c r="D267" s="228" t="s">
        <v>189</v>
      </c>
      <c r="E267" s="237" t="s">
        <v>75</v>
      </c>
      <c r="F267" s="238" t="s">
        <v>2993</v>
      </c>
      <c r="G267" s="236"/>
      <c r="H267" s="239">
        <v>63.2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189</v>
      </c>
      <c r="AU267" s="245" t="s">
        <v>87</v>
      </c>
      <c r="AV267" s="13" t="s">
        <v>87</v>
      </c>
      <c r="AW267" s="13" t="s">
        <v>38</v>
      </c>
      <c r="AX267" s="13" t="s">
        <v>85</v>
      </c>
      <c r="AY267" s="245" t="s">
        <v>153</v>
      </c>
    </row>
    <row r="268" spans="1:65" s="2" customFormat="1" ht="16.5" customHeight="1">
      <c r="A268" s="41"/>
      <c r="B268" s="42"/>
      <c r="C268" s="215" t="s">
        <v>365</v>
      </c>
      <c r="D268" s="215" t="s">
        <v>155</v>
      </c>
      <c r="E268" s="216" t="s">
        <v>2994</v>
      </c>
      <c r="F268" s="217" t="s">
        <v>2995</v>
      </c>
      <c r="G268" s="218" t="s">
        <v>381</v>
      </c>
      <c r="H268" s="219">
        <v>568.8</v>
      </c>
      <c r="I268" s="220"/>
      <c r="J268" s="221">
        <f>ROUND(I268*H268,2)</f>
        <v>0</v>
      </c>
      <c r="K268" s="217" t="s">
        <v>159</v>
      </c>
      <c r="L268" s="47"/>
      <c r="M268" s="222" t="s">
        <v>75</v>
      </c>
      <c r="N268" s="223" t="s">
        <v>47</v>
      </c>
      <c r="O268" s="87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6" t="s">
        <v>160</v>
      </c>
      <c r="AT268" s="226" t="s">
        <v>155</v>
      </c>
      <c r="AU268" s="226" t="s">
        <v>87</v>
      </c>
      <c r="AY268" s="20" t="s">
        <v>153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0" t="s">
        <v>85</v>
      </c>
      <c r="BK268" s="227">
        <f>ROUND(I268*H268,2)</f>
        <v>0</v>
      </c>
      <c r="BL268" s="20" t="s">
        <v>160</v>
      </c>
      <c r="BM268" s="226" t="s">
        <v>2996</v>
      </c>
    </row>
    <row r="269" spans="1:47" s="2" customFormat="1" ht="12">
      <c r="A269" s="41"/>
      <c r="B269" s="42"/>
      <c r="C269" s="43"/>
      <c r="D269" s="228" t="s">
        <v>162</v>
      </c>
      <c r="E269" s="43"/>
      <c r="F269" s="229" t="s">
        <v>2997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162</v>
      </c>
      <c r="AU269" s="20" t="s">
        <v>87</v>
      </c>
    </row>
    <row r="270" spans="1:47" s="2" customFormat="1" ht="12">
      <c r="A270" s="41"/>
      <c r="B270" s="42"/>
      <c r="C270" s="43"/>
      <c r="D270" s="233" t="s">
        <v>164</v>
      </c>
      <c r="E270" s="43"/>
      <c r="F270" s="234" t="s">
        <v>2998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164</v>
      </c>
      <c r="AU270" s="20" t="s">
        <v>87</v>
      </c>
    </row>
    <row r="271" spans="1:51" s="13" customFormat="1" ht="12">
      <c r="A271" s="13"/>
      <c r="B271" s="235"/>
      <c r="C271" s="236"/>
      <c r="D271" s="228" t="s">
        <v>189</v>
      </c>
      <c r="E271" s="237" t="s">
        <v>75</v>
      </c>
      <c r="F271" s="238" t="s">
        <v>2999</v>
      </c>
      <c r="G271" s="236"/>
      <c r="H271" s="239">
        <v>568.8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189</v>
      </c>
      <c r="AU271" s="245" t="s">
        <v>87</v>
      </c>
      <c r="AV271" s="13" t="s">
        <v>87</v>
      </c>
      <c r="AW271" s="13" t="s">
        <v>38</v>
      </c>
      <c r="AX271" s="13" t="s">
        <v>85</v>
      </c>
      <c r="AY271" s="245" t="s">
        <v>153</v>
      </c>
    </row>
    <row r="272" spans="1:65" s="2" customFormat="1" ht="21.75" customHeight="1">
      <c r="A272" s="41"/>
      <c r="B272" s="42"/>
      <c r="C272" s="215" t="s">
        <v>401</v>
      </c>
      <c r="D272" s="215" t="s">
        <v>155</v>
      </c>
      <c r="E272" s="216" t="s">
        <v>2412</v>
      </c>
      <c r="F272" s="217" t="s">
        <v>2413</v>
      </c>
      <c r="G272" s="218" t="s">
        <v>381</v>
      </c>
      <c r="H272" s="219">
        <v>63.2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3000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2415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2416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51" s="13" customFormat="1" ht="12">
      <c r="A275" s="13"/>
      <c r="B275" s="235"/>
      <c r="C275" s="236"/>
      <c r="D275" s="228" t="s">
        <v>189</v>
      </c>
      <c r="E275" s="237" t="s">
        <v>75</v>
      </c>
      <c r="F275" s="238" t="s">
        <v>3001</v>
      </c>
      <c r="G275" s="236"/>
      <c r="H275" s="239">
        <v>63.2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189</v>
      </c>
      <c r="AU275" s="245" t="s">
        <v>87</v>
      </c>
      <c r="AV275" s="13" t="s">
        <v>87</v>
      </c>
      <c r="AW275" s="13" t="s">
        <v>38</v>
      </c>
      <c r="AX275" s="13" t="s">
        <v>85</v>
      </c>
      <c r="AY275" s="245" t="s">
        <v>153</v>
      </c>
    </row>
    <row r="276" spans="1:65" s="2" customFormat="1" ht="21.75" customHeight="1">
      <c r="A276" s="41"/>
      <c r="B276" s="42"/>
      <c r="C276" s="215" t="s">
        <v>371</v>
      </c>
      <c r="D276" s="215" t="s">
        <v>155</v>
      </c>
      <c r="E276" s="216" t="s">
        <v>3002</v>
      </c>
      <c r="F276" s="217" t="s">
        <v>3003</v>
      </c>
      <c r="G276" s="218" t="s">
        <v>381</v>
      </c>
      <c r="H276" s="219">
        <v>728.284</v>
      </c>
      <c r="I276" s="220"/>
      <c r="J276" s="221">
        <f>ROUND(I276*H276,2)</f>
        <v>0</v>
      </c>
      <c r="K276" s="217" t="s">
        <v>159</v>
      </c>
      <c r="L276" s="47"/>
      <c r="M276" s="222" t="s">
        <v>75</v>
      </c>
      <c r="N276" s="223" t="s">
        <v>47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160</v>
      </c>
      <c r="AT276" s="226" t="s">
        <v>155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160</v>
      </c>
      <c r="BM276" s="226" t="s">
        <v>3004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3005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47" s="2" customFormat="1" ht="12">
      <c r="A278" s="41"/>
      <c r="B278" s="42"/>
      <c r="C278" s="43"/>
      <c r="D278" s="233" t="s">
        <v>164</v>
      </c>
      <c r="E278" s="43"/>
      <c r="F278" s="234" t="s">
        <v>3006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164</v>
      </c>
      <c r="AU278" s="20" t="s">
        <v>87</v>
      </c>
    </row>
    <row r="279" spans="1:51" s="13" customFormat="1" ht="12">
      <c r="A279" s="13"/>
      <c r="B279" s="235"/>
      <c r="C279" s="236"/>
      <c r="D279" s="228" t="s">
        <v>189</v>
      </c>
      <c r="E279" s="237" t="s">
        <v>75</v>
      </c>
      <c r="F279" s="238" t="s">
        <v>2982</v>
      </c>
      <c r="G279" s="236"/>
      <c r="H279" s="239">
        <v>728.284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189</v>
      </c>
      <c r="AU279" s="245" t="s">
        <v>87</v>
      </c>
      <c r="AV279" s="13" t="s">
        <v>87</v>
      </c>
      <c r="AW279" s="13" t="s">
        <v>38</v>
      </c>
      <c r="AX279" s="13" t="s">
        <v>85</v>
      </c>
      <c r="AY279" s="245" t="s">
        <v>153</v>
      </c>
    </row>
    <row r="280" spans="1:65" s="2" customFormat="1" ht="16.5" customHeight="1">
      <c r="A280" s="41"/>
      <c r="B280" s="42"/>
      <c r="C280" s="215" t="s">
        <v>378</v>
      </c>
      <c r="D280" s="215" t="s">
        <v>155</v>
      </c>
      <c r="E280" s="216" t="s">
        <v>3007</v>
      </c>
      <c r="F280" s="217" t="s">
        <v>380</v>
      </c>
      <c r="G280" s="218" t="s">
        <v>381</v>
      </c>
      <c r="H280" s="219">
        <v>986.851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</v>
      </c>
      <c r="R280" s="224">
        <f>Q280*H280</f>
        <v>0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3008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383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3009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51" s="13" customFormat="1" ht="12">
      <c r="A283" s="13"/>
      <c r="B283" s="235"/>
      <c r="C283" s="236"/>
      <c r="D283" s="228" t="s">
        <v>189</v>
      </c>
      <c r="E283" s="237" t="s">
        <v>75</v>
      </c>
      <c r="F283" s="238" t="s">
        <v>3010</v>
      </c>
      <c r="G283" s="236"/>
      <c r="H283" s="239">
        <v>986.851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189</v>
      </c>
      <c r="AU283" s="245" t="s">
        <v>87</v>
      </c>
      <c r="AV283" s="13" t="s">
        <v>87</v>
      </c>
      <c r="AW283" s="13" t="s">
        <v>38</v>
      </c>
      <c r="AX283" s="13" t="s">
        <v>85</v>
      </c>
      <c r="AY283" s="245" t="s">
        <v>153</v>
      </c>
    </row>
    <row r="284" spans="1:63" s="12" customFormat="1" ht="22.8" customHeight="1">
      <c r="A284" s="12"/>
      <c r="B284" s="199"/>
      <c r="C284" s="200"/>
      <c r="D284" s="201" t="s">
        <v>76</v>
      </c>
      <c r="E284" s="213" t="s">
        <v>692</v>
      </c>
      <c r="F284" s="213" t="s">
        <v>693</v>
      </c>
      <c r="G284" s="200"/>
      <c r="H284" s="200"/>
      <c r="I284" s="203"/>
      <c r="J284" s="214">
        <f>BK284</f>
        <v>0</v>
      </c>
      <c r="K284" s="200"/>
      <c r="L284" s="205"/>
      <c r="M284" s="206"/>
      <c r="N284" s="207"/>
      <c r="O284" s="207"/>
      <c r="P284" s="208">
        <f>SUM(P285:P287)</f>
        <v>0</v>
      </c>
      <c r="Q284" s="207"/>
      <c r="R284" s="208">
        <f>SUM(R285:R287)</f>
        <v>0</v>
      </c>
      <c r="S284" s="207"/>
      <c r="T284" s="209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0" t="s">
        <v>85</v>
      </c>
      <c r="AT284" s="211" t="s">
        <v>76</v>
      </c>
      <c r="AU284" s="211" t="s">
        <v>85</v>
      </c>
      <c r="AY284" s="210" t="s">
        <v>153</v>
      </c>
      <c r="BK284" s="212">
        <f>SUM(BK285:BK287)</f>
        <v>0</v>
      </c>
    </row>
    <row r="285" spans="1:65" s="2" customFormat="1" ht="21.75" customHeight="1">
      <c r="A285" s="41"/>
      <c r="B285" s="42"/>
      <c r="C285" s="215" t="s">
        <v>386</v>
      </c>
      <c r="D285" s="215" t="s">
        <v>155</v>
      </c>
      <c r="E285" s="216" t="s">
        <v>3011</v>
      </c>
      <c r="F285" s="217" t="s">
        <v>3012</v>
      </c>
      <c r="G285" s="218" t="s">
        <v>381</v>
      </c>
      <c r="H285" s="219">
        <v>148.376</v>
      </c>
      <c r="I285" s="220"/>
      <c r="J285" s="221">
        <f>ROUND(I285*H285,2)</f>
        <v>0</v>
      </c>
      <c r="K285" s="217" t="s">
        <v>159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3013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3014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47" s="2" customFormat="1" ht="12">
      <c r="A287" s="41"/>
      <c r="B287" s="42"/>
      <c r="C287" s="43"/>
      <c r="D287" s="233" t="s">
        <v>164</v>
      </c>
      <c r="E287" s="43"/>
      <c r="F287" s="234" t="s">
        <v>3015</v>
      </c>
      <c r="G287" s="43"/>
      <c r="H287" s="43"/>
      <c r="I287" s="230"/>
      <c r="J287" s="43"/>
      <c r="K287" s="43"/>
      <c r="L287" s="47"/>
      <c r="M287" s="289"/>
      <c r="N287" s="290"/>
      <c r="O287" s="291"/>
      <c r="P287" s="291"/>
      <c r="Q287" s="291"/>
      <c r="R287" s="291"/>
      <c r="S287" s="291"/>
      <c r="T287" s="292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164</v>
      </c>
      <c r="AU287" s="20" t="s">
        <v>87</v>
      </c>
    </row>
    <row r="288" spans="1:31" s="2" customFormat="1" ht="6.95" customHeight="1">
      <c r="A288" s="41"/>
      <c r="B288" s="62"/>
      <c r="C288" s="63"/>
      <c r="D288" s="63"/>
      <c r="E288" s="63"/>
      <c r="F288" s="63"/>
      <c r="G288" s="63"/>
      <c r="H288" s="63"/>
      <c r="I288" s="63"/>
      <c r="J288" s="63"/>
      <c r="K288" s="63"/>
      <c r="L288" s="47"/>
      <c r="M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</row>
  </sheetData>
  <sheetProtection password="CC35" sheet="1" objects="1" scenarios="1" formatColumns="0" formatRows="0" autoFilter="0"/>
  <autoFilter ref="C85:K28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3106195"/>
    <hyperlink ref="F97" r:id="rId2" display="https://podminky.urs.cz/item/CS_URS_2022_02/113106240"/>
    <hyperlink ref="F103" r:id="rId3" display="https://podminky.urs.cz/item/CS_URS_2022_02/113107222"/>
    <hyperlink ref="F110" r:id="rId4" display="https://podminky.urs.cz/item/CS_URS_2022_02/113107223"/>
    <hyperlink ref="F118" r:id="rId5" display="https://podminky.urs.cz/item/CS_URS_2022_02/113107321"/>
    <hyperlink ref="F123" r:id="rId6" display="https://podminky.urs.cz/item/CS_URS_2022_02/113154333"/>
    <hyperlink ref="F130" r:id="rId7" display="https://podminky.urs.cz/item/CS_URS_2022_02/121151113"/>
    <hyperlink ref="F134" r:id="rId8" display="https://podminky.urs.cz/item/CS_URS_2022_02/162351103"/>
    <hyperlink ref="F142" r:id="rId9" display="https://podminky.urs.cz/item/CS_URS_2022_02/167151101"/>
    <hyperlink ref="F146" r:id="rId10" display="https://podminky.urs.cz/item/CS_URS_2022_02/171251201"/>
    <hyperlink ref="F150" r:id="rId11" display="https://podminky.urs.cz/item/CS_URS_2022_02/181351003"/>
    <hyperlink ref="F154" r:id="rId12" display="https://podminky.urs.cz/item/CS_URS_2022_02/181411131"/>
    <hyperlink ref="F162" r:id="rId13" display="https://podminky.urs.cz/item/CS_URS_2022_02/291211111"/>
    <hyperlink ref="F174" r:id="rId14" display="https://podminky.urs.cz/item/CS_URS_2022_02/564811011"/>
    <hyperlink ref="F180" r:id="rId15" display="https://podminky.urs.cz/item/CS_URS_2022_02/564831111"/>
    <hyperlink ref="F186" r:id="rId16" display="https://podminky.urs.cz/item/CS_URS_2022_02/564851111"/>
    <hyperlink ref="F192" r:id="rId17" display="https://podminky.urs.cz/item/CS_URS_2022_02/564871011"/>
    <hyperlink ref="F198" r:id="rId18" display="https://podminky.urs.cz/item/CS_URS_2022_02/564871116"/>
    <hyperlink ref="F205" r:id="rId19" display="https://podminky.urs.cz/item/CS_URS_2022_02/573211107"/>
    <hyperlink ref="F212" r:id="rId20" display="https://podminky.urs.cz/item/CS_URS_2022_02/577144111"/>
    <hyperlink ref="F218" r:id="rId21" display="https://podminky.urs.cz/item/CS_URS_2022_02/577145032"/>
    <hyperlink ref="F224" r:id="rId22" display="https://podminky.urs.cz/item/CS_URS_2022_02/596412210"/>
    <hyperlink ref="F231" r:id="rId23" display="https://podminky.urs.cz/item/CS_URS_2022_02/915221111"/>
    <hyperlink ref="F234" r:id="rId24" display="https://podminky.urs.cz/item/CS_URS_2022_02/915221121"/>
    <hyperlink ref="F237" r:id="rId25" display="https://podminky.urs.cz/item/CS_URS_2022_02/919112213"/>
    <hyperlink ref="F243" r:id="rId26" display="https://podminky.urs.cz/item/CS_URS_2022_02/919121112"/>
    <hyperlink ref="F246" r:id="rId27" display="https://podminky.urs.cz/item/CS_URS_2022_02/919735111"/>
    <hyperlink ref="F254" r:id="rId28" display="https://podminky.urs.cz/item/CS_URS_2022_02/997221551"/>
    <hyperlink ref="F261" r:id="rId29" display="https://podminky.urs.cz/item/CS_URS_2022_02/997221559"/>
    <hyperlink ref="F265" r:id="rId30" display="https://podminky.urs.cz/item/CS_URS_2022_02/997221571"/>
    <hyperlink ref="F270" r:id="rId31" display="https://podminky.urs.cz/item/CS_URS_2022_02/997221579"/>
    <hyperlink ref="F274" r:id="rId32" display="https://podminky.urs.cz/item/CS_URS_2022_02/997221625"/>
    <hyperlink ref="F278" r:id="rId33" display="https://podminky.urs.cz/item/CS_URS_2022_02/997221645"/>
    <hyperlink ref="F282" r:id="rId34" display="https://podminky.urs.cz/item/CS_URS_2022_02/997221655"/>
    <hyperlink ref="F287" r:id="rId35" display="https://podminky.urs.cz/item/CS_URS_2022_02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3016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75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ROUND((SUM(BE86:BE138)),2)</f>
        <v>0</v>
      </c>
      <c r="G33" s="41"/>
      <c r="H33" s="41"/>
      <c r="I33" s="160">
        <v>0.21</v>
      </c>
      <c r="J33" s="159">
        <f>ROUND(((SUM(BE86:BE138))*I33),2)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ROUND((SUM(BF86:BF138)),2)</f>
        <v>0</v>
      </c>
      <c r="G34" s="41"/>
      <c r="H34" s="41"/>
      <c r="I34" s="160">
        <v>0.15</v>
      </c>
      <c r="J34" s="159">
        <f>ROUND(((SUM(BF86:BF138))*I34),2)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ROUND((SUM(BG86:BG138)),2)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ROUND((SUM(BH86:BH138)),2)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ROUND((SUM(BI86:BI138)),2)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08 - VRN - Vedlejší rozpočtové náklady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120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3017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3018</v>
      </c>
      <c r="E62" s="185"/>
      <c r="F62" s="185"/>
      <c r="G62" s="185"/>
      <c r="H62" s="185"/>
      <c r="I62" s="185"/>
      <c r="J62" s="186">
        <f>J94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3019</v>
      </c>
      <c r="E63" s="185"/>
      <c r="F63" s="185"/>
      <c r="G63" s="185"/>
      <c r="H63" s="185"/>
      <c r="I63" s="185"/>
      <c r="J63" s="186">
        <f>J119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3020</v>
      </c>
      <c r="E64" s="185"/>
      <c r="F64" s="185"/>
      <c r="G64" s="185"/>
      <c r="H64" s="185"/>
      <c r="I64" s="185"/>
      <c r="J64" s="186">
        <f>J123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3021</v>
      </c>
      <c r="E65" s="185"/>
      <c r="F65" s="185"/>
      <c r="G65" s="185"/>
      <c r="H65" s="185"/>
      <c r="I65" s="185"/>
      <c r="J65" s="186">
        <f>J131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3022</v>
      </c>
      <c r="E66" s="185"/>
      <c r="F66" s="185"/>
      <c r="G66" s="185"/>
      <c r="H66" s="185"/>
      <c r="I66" s="185"/>
      <c r="J66" s="186">
        <f>J135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08 - VRN - Vedlejší rozpočtové náklady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3023</v>
      </c>
      <c r="F87" s="202" t="s">
        <v>3024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P88+P94+P119+P123+P131+P135</f>
        <v>0</v>
      </c>
      <c r="Q87" s="207"/>
      <c r="R87" s="208">
        <f>R88+R94+R119+R123+R131+R135</f>
        <v>0</v>
      </c>
      <c r="S87" s="207"/>
      <c r="T87" s="209">
        <f>T88+T94+T119+T123+T131+T135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182</v>
      </c>
      <c r="AT87" s="211" t="s">
        <v>76</v>
      </c>
      <c r="AU87" s="211" t="s">
        <v>77</v>
      </c>
      <c r="AY87" s="210" t="s">
        <v>153</v>
      </c>
      <c r="BK87" s="212">
        <f>BK88+BK94+BK119+BK123+BK131+BK135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77</v>
      </c>
      <c r="F88" s="213" t="s">
        <v>3025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SUM(P89:P93)</f>
        <v>0</v>
      </c>
      <c r="Q88" s="207"/>
      <c r="R88" s="208">
        <f>SUM(R89:R93)</f>
        <v>0</v>
      </c>
      <c r="S88" s="207"/>
      <c r="T88" s="209">
        <f>SUM(T89:T93)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182</v>
      </c>
      <c r="AT88" s="211" t="s">
        <v>76</v>
      </c>
      <c r="AU88" s="211" t="s">
        <v>85</v>
      </c>
      <c r="AY88" s="210" t="s">
        <v>153</v>
      </c>
      <c r="BK88" s="212">
        <f>SUM(BK89:BK93)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3026</v>
      </c>
      <c r="F89" s="217" t="s">
        <v>3027</v>
      </c>
      <c r="G89" s="218" t="s">
        <v>3028</v>
      </c>
      <c r="H89" s="219">
        <v>1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3029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3029</v>
      </c>
      <c r="BM89" s="226" t="s">
        <v>3030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3027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3031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65" s="2" customFormat="1" ht="16.5" customHeight="1">
      <c r="A92" s="41"/>
      <c r="B92" s="42"/>
      <c r="C92" s="215" t="s">
        <v>87</v>
      </c>
      <c r="D92" s="215" t="s">
        <v>155</v>
      </c>
      <c r="E92" s="216" t="s">
        <v>438</v>
      </c>
      <c r="F92" s="217" t="s">
        <v>3032</v>
      </c>
      <c r="G92" s="218" t="s">
        <v>3028</v>
      </c>
      <c r="H92" s="219">
        <v>1</v>
      </c>
      <c r="I92" s="220"/>
      <c r="J92" s="221">
        <f>ROUND(I92*H92,2)</f>
        <v>0</v>
      </c>
      <c r="K92" s="217" t="s">
        <v>75</v>
      </c>
      <c r="L92" s="47"/>
      <c r="M92" s="222" t="s">
        <v>75</v>
      </c>
      <c r="N92" s="223" t="s">
        <v>47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3029</v>
      </c>
      <c r="AT92" s="226" t="s">
        <v>155</v>
      </c>
      <c r="AU92" s="226" t="s">
        <v>87</v>
      </c>
      <c r="AY92" s="20" t="s">
        <v>153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85</v>
      </c>
      <c r="BK92" s="227">
        <f>ROUND(I92*H92,2)</f>
        <v>0</v>
      </c>
      <c r="BL92" s="20" t="s">
        <v>3029</v>
      </c>
      <c r="BM92" s="226" t="s">
        <v>3033</v>
      </c>
    </row>
    <row r="93" spans="1:47" s="2" customFormat="1" ht="12">
      <c r="A93" s="41"/>
      <c r="B93" s="42"/>
      <c r="C93" s="43"/>
      <c r="D93" s="228" t="s">
        <v>162</v>
      </c>
      <c r="E93" s="43"/>
      <c r="F93" s="229" t="s">
        <v>3032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162</v>
      </c>
      <c r="AU93" s="20" t="s">
        <v>87</v>
      </c>
    </row>
    <row r="94" spans="1:63" s="12" customFormat="1" ht="22.8" customHeight="1">
      <c r="A94" s="12"/>
      <c r="B94" s="199"/>
      <c r="C94" s="200"/>
      <c r="D94" s="201" t="s">
        <v>76</v>
      </c>
      <c r="E94" s="213" t="s">
        <v>3034</v>
      </c>
      <c r="F94" s="213" t="s">
        <v>3035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SUM(P95:P118)</f>
        <v>0</v>
      </c>
      <c r="Q94" s="207"/>
      <c r="R94" s="208">
        <f>SUM(R95:R118)</f>
        <v>0</v>
      </c>
      <c r="S94" s="207"/>
      <c r="T94" s="209">
        <f>SUM(T95:T118)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182</v>
      </c>
      <c r="AT94" s="211" t="s">
        <v>76</v>
      </c>
      <c r="AU94" s="211" t="s">
        <v>85</v>
      </c>
      <c r="AY94" s="210" t="s">
        <v>153</v>
      </c>
      <c r="BK94" s="212">
        <f>SUM(BK95:BK118)</f>
        <v>0</v>
      </c>
    </row>
    <row r="95" spans="1:65" s="2" customFormat="1" ht="16.5" customHeight="1">
      <c r="A95" s="41"/>
      <c r="B95" s="42"/>
      <c r="C95" s="215" t="s">
        <v>171</v>
      </c>
      <c r="D95" s="215" t="s">
        <v>155</v>
      </c>
      <c r="E95" s="216" t="s">
        <v>3036</v>
      </c>
      <c r="F95" s="217" t="s">
        <v>3037</v>
      </c>
      <c r="G95" s="218" t="s">
        <v>3028</v>
      </c>
      <c r="H95" s="219">
        <v>1</v>
      </c>
      <c r="I95" s="220"/>
      <c r="J95" s="221">
        <f>ROUND(I95*H95,2)</f>
        <v>0</v>
      </c>
      <c r="K95" s="217" t="s">
        <v>159</v>
      </c>
      <c r="L95" s="47"/>
      <c r="M95" s="222" t="s">
        <v>75</v>
      </c>
      <c r="N95" s="223" t="s">
        <v>47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3029</v>
      </c>
      <c r="AT95" s="226" t="s">
        <v>155</v>
      </c>
      <c r="AU95" s="226" t="s">
        <v>87</v>
      </c>
      <c r="AY95" s="20" t="s">
        <v>153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85</v>
      </c>
      <c r="BK95" s="227">
        <f>ROUND(I95*H95,2)</f>
        <v>0</v>
      </c>
      <c r="BL95" s="20" t="s">
        <v>3029</v>
      </c>
      <c r="BM95" s="226" t="s">
        <v>3038</v>
      </c>
    </row>
    <row r="96" spans="1:47" s="2" customFormat="1" ht="12">
      <c r="A96" s="41"/>
      <c r="B96" s="42"/>
      <c r="C96" s="43"/>
      <c r="D96" s="228" t="s">
        <v>162</v>
      </c>
      <c r="E96" s="43"/>
      <c r="F96" s="229" t="s">
        <v>3037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162</v>
      </c>
      <c r="AU96" s="20" t="s">
        <v>87</v>
      </c>
    </row>
    <row r="97" spans="1:47" s="2" customFormat="1" ht="12">
      <c r="A97" s="41"/>
      <c r="B97" s="42"/>
      <c r="C97" s="43"/>
      <c r="D97" s="233" t="s">
        <v>164</v>
      </c>
      <c r="E97" s="43"/>
      <c r="F97" s="234" t="s">
        <v>3039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164</v>
      </c>
      <c r="AU97" s="20" t="s">
        <v>87</v>
      </c>
    </row>
    <row r="98" spans="1:65" s="2" customFormat="1" ht="16.5" customHeight="1">
      <c r="A98" s="41"/>
      <c r="B98" s="42"/>
      <c r="C98" s="215" t="s">
        <v>160</v>
      </c>
      <c r="D98" s="215" t="s">
        <v>155</v>
      </c>
      <c r="E98" s="216" t="s">
        <v>3040</v>
      </c>
      <c r="F98" s="217" t="s">
        <v>3041</v>
      </c>
      <c r="G98" s="218" t="s">
        <v>3028</v>
      </c>
      <c r="H98" s="219">
        <v>1</v>
      </c>
      <c r="I98" s="220"/>
      <c r="J98" s="221">
        <f>ROUND(I98*H98,2)</f>
        <v>0</v>
      </c>
      <c r="K98" s="217" t="s">
        <v>159</v>
      </c>
      <c r="L98" s="47"/>
      <c r="M98" s="222" t="s">
        <v>75</v>
      </c>
      <c r="N98" s="223" t="s">
        <v>47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3029</v>
      </c>
      <c r="AT98" s="226" t="s">
        <v>155</v>
      </c>
      <c r="AU98" s="226" t="s">
        <v>87</v>
      </c>
      <c r="AY98" s="20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85</v>
      </c>
      <c r="BK98" s="227">
        <f>ROUND(I98*H98,2)</f>
        <v>0</v>
      </c>
      <c r="BL98" s="20" t="s">
        <v>3029</v>
      </c>
      <c r="BM98" s="226" t="s">
        <v>3042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3041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162</v>
      </c>
      <c r="AU99" s="20" t="s">
        <v>87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3043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164</v>
      </c>
      <c r="AU100" s="20" t="s">
        <v>87</v>
      </c>
    </row>
    <row r="101" spans="1:65" s="2" customFormat="1" ht="16.5" customHeight="1">
      <c r="A101" s="41"/>
      <c r="B101" s="42"/>
      <c r="C101" s="215" t="s">
        <v>182</v>
      </c>
      <c r="D101" s="215" t="s">
        <v>155</v>
      </c>
      <c r="E101" s="216" t="s">
        <v>3044</v>
      </c>
      <c r="F101" s="217" t="s">
        <v>3045</v>
      </c>
      <c r="G101" s="218" t="s">
        <v>3028</v>
      </c>
      <c r="H101" s="219">
        <v>1</v>
      </c>
      <c r="I101" s="220"/>
      <c r="J101" s="221">
        <f>ROUND(I101*H101,2)</f>
        <v>0</v>
      </c>
      <c r="K101" s="217" t="s">
        <v>159</v>
      </c>
      <c r="L101" s="47"/>
      <c r="M101" s="222" t="s">
        <v>75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3029</v>
      </c>
      <c r="AT101" s="226" t="s">
        <v>155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3029</v>
      </c>
      <c r="BM101" s="226" t="s">
        <v>3046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3045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47" s="2" customFormat="1" ht="12">
      <c r="A103" s="41"/>
      <c r="B103" s="42"/>
      <c r="C103" s="43"/>
      <c r="D103" s="233" t="s">
        <v>164</v>
      </c>
      <c r="E103" s="43"/>
      <c r="F103" s="234" t="s">
        <v>3047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164</v>
      </c>
      <c r="AU103" s="20" t="s">
        <v>87</v>
      </c>
    </row>
    <row r="104" spans="1:65" s="2" customFormat="1" ht="16.5" customHeight="1">
      <c r="A104" s="41"/>
      <c r="B104" s="42"/>
      <c r="C104" s="215" t="s">
        <v>191</v>
      </c>
      <c r="D104" s="215" t="s">
        <v>155</v>
      </c>
      <c r="E104" s="216" t="s">
        <v>3048</v>
      </c>
      <c r="F104" s="217" t="s">
        <v>3049</v>
      </c>
      <c r="G104" s="218" t="s">
        <v>3028</v>
      </c>
      <c r="H104" s="219">
        <v>1</v>
      </c>
      <c r="I104" s="220"/>
      <c r="J104" s="221">
        <f>ROUND(I104*H104,2)</f>
        <v>0</v>
      </c>
      <c r="K104" s="217" t="s">
        <v>159</v>
      </c>
      <c r="L104" s="47"/>
      <c r="M104" s="222" t="s">
        <v>75</v>
      </c>
      <c r="N104" s="223" t="s">
        <v>47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3029</v>
      </c>
      <c r="AT104" s="226" t="s">
        <v>155</v>
      </c>
      <c r="AU104" s="226" t="s">
        <v>87</v>
      </c>
      <c r="AY104" s="20" t="s">
        <v>153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85</v>
      </c>
      <c r="BK104" s="227">
        <f>ROUND(I104*H104,2)</f>
        <v>0</v>
      </c>
      <c r="BL104" s="20" t="s">
        <v>3029</v>
      </c>
      <c r="BM104" s="226" t="s">
        <v>3050</v>
      </c>
    </row>
    <row r="105" spans="1:47" s="2" customFormat="1" ht="12">
      <c r="A105" s="41"/>
      <c r="B105" s="42"/>
      <c r="C105" s="43"/>
      <c r="D105" s="228" t="s">
        <v>162</v>
      </c>
      <c r="E105" s="43"/>
      <c r="F105" s="229" t="s">
        <v>3049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162</v>
      </c>
      <c r="AU105" s="20" t="s">
        <v>87</v>
      </c>
    </row>
    <row r="106" spans="1:47" s="2" customFormat="1" ht="12">
      <c r="A106" s="41"/>
      <c r="B106" s="42"/>
      <c r="C106" s="43"/>
      <c r="D106" s="233" t="s">
        <v>164</v>
      </c>
      <c r="E106" s="43"/>
      <c r="F106" s="234" t="s">
        <v>3051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164</v>
      </c>
      <c r="AU106" s="20" t="s">
        <v>87</v>
      </c>
    </row>
    <row r="107" spans="1:65" s="2" customFormat="1" ht="16.5" customHeight="1">
      <c r="A107" s="41"/>
      <c r="B107" s="42"/>
      <c r="C107" s="215" t="s">
        <v>199</v>
      </c>
      <c r="D107" s="215" t="s">
        <v>155</v>
      </c>
      <c r="E107" s="216" t="s">
        <v>3052</v>
      </c>
      <c r="F107" s="217" t="s">
        <v>3053</v>
      </c>
      <c r="G107" s="218" t="s">
        <v>3028</v>
      </c>
      <c r="H107" s="219">
        <v>1</v>
      </c>
      <c r="I107" s="220"/>
      <c r="J107" s="221">
        <f>ROUND(I107*H107,2)</f>
        <v>0</v>
      </c>
      <c r="K107" s="217" t="s">
        <v>159</v>
      </c>
      <c r="L107" s="47"/>
      <c r="M107" s="222" t="s">
        <v>75</v>
      </c>
      <c r="N107" s="223" t="s">
        <v>47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3029</v>
      </c>
      <c r="AT107" s="226" t="s">
        <v>155</v>
      </c>
      <c r="AU107" s="226" t="s">
        <v>87</v>
      </c>
      <c r="AY107" s="20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85</v>
      </c>
      <c r="BK107" s="227">
        <f>ROUND(I107*H107,2)</f>
        <v>0</v>
      </c>
      <c r="BL107" s="20" t="s">
        <v>3029</v>
      </c>
      <c r="BM107" s="226" t="s">
        <v>3054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3053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162</v>
      </c>
      <c r="AU108" s="20" t="s">
        <v>87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3055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164</v>
      </c>
      <c r="AU109" s="20" t="s">
        <v>87</v>
      </c>
    </row>
    <row r="110" spans="1:65" s="2" customFormat="1" ht="16.5" customHeight="1">
      <c r="A110" s="41"/>
      <c r="B110" s="42"/>
      <c r="C110" s="215" t="s">
        <v>206</v>
      </c>
      <c r="D110" s="215" t="s">
        <v>155</v>
      </c>
      <c r="E110" s="216" t="s">
        <v>3056</v>
      </c>
      <c r="F110" s="217" t="s">
        <v>3057</v>
      </c>
      <c r="G110" s="218" t="s">
        <v>3028</v>
      </c>
      <c r="H110" s="219">
        <v>1</v>
      </c>
      <c r="I110" s="220"/>
      <c r="J110" s="221">
        <f>ROUND(I110*H110,2)</f>
        <v>0</v>
      </c>
      <c r="K110" s="217" t="s">
        <v>159</v>
      </c>
      <c r="L110" s="47"/>
      <c r="M110" s="222" t="s">
        <v>75</v>
      </c>
      <c r="N110" s="223" t="s">
        <v>47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3029</v>
      </c>
      <c r="AT110" s="226" t="s">
        <v>155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3029</v>
      </c>
      <c r="BM110" s="226" t="s">
        <v>3058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3057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47" s="2" customFormat="1" ht="12">
      <c r="A112" s="41"/>
      <c r="B112" s="42"/>
      <c r="C112" s="43"/>
      <c r="D112" s="233" t="s">
        <v>164</v>
      </c>
      <c r="E112" s="43"/>
      <c r="F112" s="234" t="s">
        <v>3059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164</v>
      </c>
      <c r="AU112" s="20" t="s">
        <v>87</v>
      </c>
    </row>
    <row r="113" spans="1:65" s="2" customFormat="1" ht="16.5" customHeight="1">
      <c r="A113" s="41"/>
      <c r="B113" s="42"/>
      <c r="C113" s="215" t="s">
        <v>212</v>
      </c>
      <c r="D113" s="215" t="s">
        <v>155</v>
      </c>
      <c r="E113" s="216" t="s">
        <v>3060</v>
      </c>
      <c r="F113" s="217" t="s">
        <v>3061</v>
      </c>
      <c r="G113" s="218" t="s">
        <v>3028</v>
      </c>
      <c r="H113" s="219">
        <v>1</v>
      </c>
      <c r="I113" s="220"/>
      <c r="J113" s="221">
        <f>ROUND(I113*H113,2)</f>
        <v>0</v>
      </c>
      <c r="K113" s="217" t="s">
        <v>159</v>
      </c>
      <c r="L113" s="47"/>
      <c r="M113" s="222" t="s">
        <v>75</v>
      </c>
      <c r="N113" s="223" t="s">
        <v>47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3029</v>
      </c>
      <c r="AT113" s="226" t="s">
        <v>155</v>
      </c>
      <c r="AU113" s="226" t="s">
        <v>87</v>
      </c>
      <c r="AY113" s="20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0" t="s">
        <v>85</v>
      </c>
      <c r="BK113" s="227">
        <f>ROUND(I113*H113,2)</f>
        <v>0</v>
      </c>
      <c r="BL113" s="20" t="s">
        <v>3029</v>
      </c>
      <c r="BM113" s="226" t="s">
        <v>3062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3061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162</v>
      </c>
      <c r="AU114" s="20" t="s">
        <v>87</v>
      </c>
    </row>
    <row r="115" spans="1:47" s="2" customFormat="1" ht="12">
      <c r="A115" s="41"/>
      <c r="B115" s="42"/>
      <c r="C115" s="43"/>
      <c r="D115" s="233" t="s">
        <v>164</v>
      </c>
      <c r="E115" s="43"/>
      <c r="F115" s="234" t="s">
        <v>3063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164</v>
      </c>
      <c r="AU115" s="20" t="s">
        <v>87</v>
      </c>
    </row>
    <row r="116" spans="1:65" s="2" customFormat="1" ht="16.5" customHeight="1">
      <c r="A116" s="41"/>
      <c r="B116" s="42"/>
      <c r="C116" s="215" t="s">
        <v>218</v>
      </c>
      <c r="D116" s="215" t="s">
        <v>155</v>
      </c>
      <c r="E116" s="216" t="s">
        <v>3064</v>
      </c>
      <c r="F116" s="217" t="s">
        <v>3065</v>
      </c>
      <c r="G116" s="218" t="s">
        <v>3028</v>
      </c>
      <c r="H116" s="219">
        <v>1</v>
      </c>
      <c r="I116" s="220"/>
      <c r="J116" s="221">
        <f>ROUND(I116*H116,2)</f>
        <v>0</v>
      </c>
      <c r="K116" s="217" t="s">
        <v>159</v>
      </c>
      <c r="L116" s="47"/>
      <c r="M116" s="222" t="s">
        <v>75</v>
      </c>
      <c r="N116" s="223" t="s">
        <v>47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3029</v>
      </c>
      <c r="AT116" s="226" t="s">
        <v>155</v>
      </c>
      <c r="AU116" s="226" t="s">
        <v>87</v>
      </c>
      <c r="AY116" s="20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85</v>
      </c>
      <c r="BK116" s="227">
        <f>ROUND(I116*H116,2)</f>
        <v>0</v>
      </c>
      <c r="BL116" s="20" t="s">
        <v>3029</v>
      </c>
      <c r="BM116" s="226" t="s">
        <v>3066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3065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162</v>
      </c>
      <c r="AU117" s="20" t="s">
        <v>87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3067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164</v>
      </c>
      <c r="AU118" s="20" t="s">
        <v>87</v>
      </c>
    </row>
    <row r="119" spans="1:63" s="12" customFormat="1" ht="22.8" customHeight="1">
      <c r="A119" s="12"/>
      <c r="B119" s="199"/>
      <c r="C119" s="200"/>
      <c r="D119" s="201" t="s">
        <v>76</v>
      </c>
      <c r="E119" s="213" t="s">
        <v>3068</v>
      </c>
      <c r="F119" s="213" t="s">
        <v>3069</v>
      </c>
      <c r="G119" s="200"/>
      <c r="H119" s="200"/>
      <c r="I119" s="203"/>
      <c r="J119" s="214">
        <f>BK119</f>
        <v>0</v>
      </c>
      <c r="K119" s="200"/>
      <c r="L119" s="205"/>
      <c r="M119" s="206"/>
      <c r="N119" s="207"/>
      <c r="O119" s="207"/>
      <c r="P119" s="208">
        <f>SUM(P120:P122)</f>
        <v>0</v>
      </c>
      <c r="Q119" s="207"/>
      <c r="R119" s="208">
        <f>SUM(R120:R122)</f>
        <v>0</v>
      </c>
      <c r="S119" s="207"/>
      <c r="T119" s="209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0" t="s">
        <v>182</v>
      </c>
      <c r="AT119" s="211" t="s">
        <v>76</v>
      </c>
      <c r="AU119" s="211" t="s">
        <v>85</v>
      </c>
      <c r="AY119" s="210" t="s">
        <v>153</v>
      </c>
      <c r="BK119" s="212">
        <f>SUM(BK120:BK122)</f>
        <v>0</v>
      </c>
    </row>
    <row r="120" spans="1:65" s="2" customFormat="1" ht="16.5" customHeight="1">
      <c r="A120" s="41"/>
      <c r="B120" s="42"/>
      <c r="C120" s="215" t="s">
        <v>224</v>
      </c>
      <c r="D120" s="215" t="s">
        <v>155</v>
      </c>
      <c r="E120" s="216" t="s">
        <v>3070</v>
      </c>
      <c r="F120" s="217" t="s">
        <v>3071</v>
      </c>
      <c r="G120" s="218" t="s">
        <v>3028</v>
      </c>
      <c r="H120" s="219">
        <v>1</v>
      </c>
      <c r="I120" s="220"/>
      <c r="J120" s="221">
        <f>ROUND(I120*H120,2)</f>
        <v>0</v>
      </c>
      <c r="K120" s="217" t="s">
        <v>159</v>
      </c>
      <c r="L120" s="47"/>
      <c r="M120" s="222" t="s">
        <v>75</v>
      </c>
      <c r="N120" s="223" t="s">
        <v>47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3029</v>
      </c>
      <c r="AT120" s="226" t="s">
        <v>155</v>
      </c>
      <c r="AU120" s="226" t="s">
        <v>87</v>
      </c>
      <c r="AY120" s="20" t="s">
        <v>153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85</v>
      </c>
      <c r="BK120" s="227">
        <f>ROUND(I120*H120,2)</f>
        <v>0</v>
      </c>
      <c r="BL120" s="20" t="s">
        <v>3029</v>
      </c>
      <c r="BM120" s="226" t="s">
        <v>3072</v>
      </c>
    </row>
    <row r="121" spans="1:47" s="2" customFormat="1" ht="12">
      <c r="A121" s="41"/>
      <c r="B121" s="42"/>
      <c r="C121" s="43"/>
      <c r="D121" s="228" t="s">
        <v>162</v>
      </c>
      <c r="E121" s="43"/>
      <c r="F121" s="229" t="s">
        <v>3071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162</v>
      </c>
      <c r="AU121" s="20" t="s">
        <v>87</v>
      </c>
    </row>
    <row r="122" spans="1:47" s="2" customFormat="1" ht="12">
      <c r="A122" s="41"/>
      <c r="B122" s="42"/>
      <c r="C122" s="43"/>
      <c r="D122" s="233" t="s">
        <v>164</v>
      </c>
      <c r="E122" s="43"/>
      <c r="F122" s="234" t="s">
        <v>3073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164</v>
      </c>
      <c r="AU122" s="20" t="s">
        <v>87</v>
      </c>
    </row>
    <row r="123" spans="1:63" s="12" customFormat="1" ht="22.8" customHeight="1">
      <c r="A123" s="12"/>
      <c r="B123" s="199"/>
      <c r="C123" s="200"/>
      <c r="D123" s="201" t="s">
        <v>76</v>
      </c>
      <c r="E123" s="213" t="s">
        <v>3074</v>
      </c>
      <c r="F123" s="213" t="s">
        <v>3075</v>
      </c>
      <c r="G123" s="200"/>
      <c r="H123" s="200"/>
      <c r="I123" s="203"/>
      <c r="J123" s="214">
        <f>BK123</f>
        <v>0</v>
      </c>
      <c r="K123" s="200"/>
      <c r="L123" s="205"/>
      <c r="M123" s="206"/>
      <c r="N123" s="207"/>
      <c r="O123" s="207"/>
      <c r="P123" s="208">
        <f>SUM(P124:P130)</f>
        <v>0</v>
      </c>
      <c r="Q123" s="207"/>
      <c r="R123" s="208">
        <f>SUM(R124:R130)</f>
        <v>0</v>
      </c>
      <c r="S123" s="207"/>
      <c r="T123" s="209">
        <f>SUM(T124:T130)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0" t="s">
        <v>182</v>
      </c>
      <c r="AT123" s="211" t="s">
        <v>76</v>
      </c>
      <c r="AU123" s="211" t="s">
        <v>85</v>
      </c>
      <c r="AY123" s="210" t="s">
        <v>153</v>
      </c>
      <c r="BK123" s="212">
        <f>SUM(BK124:BK130)</f>
        <v>0</v>
      </c>
    </row>
    <row r="124" spans="1:65" s="2" customFormat="1" ht="16.5" customHeight="1">
      <c r="A124" s="41"/>
      <c r="B124" s="42"/>
      <c r="C124" s="215" t="s">
        <v>242</v>
      </c>
      <c r="D124" s="215" t="s">
        <v>155</v>
      </c>
      <c r="E124" s="216" t="s">
        <v>3076</v>
      </c>
      <c r="F124" s="217" t="s">
        <v>3077</v>
      </c>
      <c r="G124" s="218" t="s">
        <v>3028</v>
      </c>
      <c r="H124" s="219">
        <v>33</v>
      </c>
      <c r="I124" s="220"/>
      <c r="J124" s="221">
        <f>ROUND(I124*H124,2)</f>
        <v>0</v>
      </c>
      <c r="K124" s="217" t="s">
        <v>159</v>
      </c>
      <c r="L124" s="47"/>
      <c r="M124" s="222" t="s">
        <v>75</v>
      </c>
      <c r="N124" s="223" t="s">
        <v>47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3029</v>
      </c>
      <c r="AT124" s="226" t="s">
        <v>155</v>
      </c>
      <c r="AU124" s="226" t="s">
        <v>87</v>
      </c>
      <c r="AY124" s="20" t="s">
        <v>153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85</v>
      </c>
      <c r="BK124" s="227">
        <f>ROUND(I124*H124,2)</f>
        <v>0</v>
      </c>
      <c r="BL124" s="20" t="s">
        <v>3029</v>
      </c>
      <c r="BM124" s="226" t="s">
        <v>3078</v>
      </c>
    </row>
    <row r="125" spans="1:47" s="2" customFormat="1" ht="12">
      <c r="A125" s="41"/>
      <c r="B125" s="42"/>
      <c r="C125" s="43"/>
      <c r="D125" s="228" t="s">
        <v>162</v>
      </c>
      <c r="E125" s="43"/>
      <c r="F125" s="229" t="s">
        <v>3077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162</v>
      </c>
      <c r="AU125" s="20" t="s">
        <v>87</v>
      </c>
    </row>
    <row r="126" spans="1:47" s="2" customFormat="1" ht="12">
      <c r="A126" s="41"/>
      <c r="B126" s="42"/>
      <c r="C126" s="43"/>
      <c r="D126" s="233" t="s">
        <v>164</v>
      </c>
      <c r="E126" s="43"/>
      <c r="F126" s="234" t="s">
        <v>3079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164</v>
      </c>
      <c r="AU126" s="20" t="s">
        <v>87</v>
      </c>
    </row>
    <row r="127" spans="1:47" s="2" customFormat="1" ht="12">
      <c r="A127" s="41"/>
      <c r="B127" s="42"/>
      <c r="C127" s="43"/>
      <c r="D127" s="228" t="s">
        <v>679</v>
      </c>
      <c r="E127" s="43"/>
      <c r="F127" s="288" t="s">
        <v>3080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679</v>
      </c>
      <c r="AU127" s="20" t="s">
        <v>87</v>
      </c>
    </row>
    <row r="128" spans="1:65" s="2" customFormat="1" ht="16.5" customHeight="1">
      <c r="A128" s="41"/>
      <c r="B128" s="42"/>
      <c r="C128" s="215" t="s">
        <v>248</v>
      </c>
      <c r="D128" s="215" t="s">
        <v>155</v>
      </c>
      <c r="E128" s="216" t="s">
        <v>3081</v>
      </c>
      <c r="F128" s="217" t="s">
        <v>3082</v>
      </c>
      <c r="G128" s="218" t="s">
        <v>3028</v>
      </c>
      <c r="H128" s="219">
        <v>1</v>
      </c>
      <c r="I128" s="220"/>
      <c r="J128" s="221">
        <f>ROUND(I128*H128,2)</f>
        <v>0</v>
      </c>
      <c r="K128" s="217" t="s">
        <v>159</v>
      </c>
      <c r="L128" s="47"/>
      <c r="M128" s="222" t="s">
        <v>75</v>
      </c>
      <c r="N128" s="223" t="s">
        <v>47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3029</v>
      </c>
      <c r="AT128" s="226" t="s">
        <v>155</v>
      </c>
      <c r="AU128" s="226" t="s">
        <v>87</v>
      </c>
      <c r="AY128" s="20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85</v>
      </c>
      <c r="BK128" s="227">
        <f>ROUND(I128*H128,2)</f>
        <v>0</v>
      </c>
      <c r="BL128" s="20" t="s">
        <v>3029</v>
      </c>
      <c r="BM128" s="226" t="s">
        <v>3083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3082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162</v>
      </c>
      <c r="AU129" s="20" t="s">
        <v>87</v>
      </c>
    </row>
    <row r="130" spans="1:47" s="2" customFormat="1" ht="12">
      <c r="A130" s="41"/>
      <c r="B130" s="42"/>
      <c r="C130" s="43"/>
      <c r="D130" s="233" t="s">
        <v>164</v>
      </c>
      <c r="E130" s="43"/>
      <c r="F130" s="234" t="s">
        <v>3084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164</v>
      </c>
      <c r="AU130" s="20" t="s">
        <v>87</v>
      </c>
    </row>
    <row r="131" spans="1:63" s="12" customFormat="1" ht="22.8" customHeight="1">
      <c r="A131" s="12"/>
      <c r="B131" s="199"/>
      <c r="C131" s="200"/>
      <c r="D131" s="201" t="s">
        <v>76</v>
      </c>
      <c r="E131" s="213" t="s">
        <v>3085</v>
      </c>
      <c r="F131" s="213" t="s">
        <v>3086</v>
      </c>
      <c r="G131" s="200"/>
      <c r="H131" s="200"/>
      <c r="I131" s="203"/>
      <c r="J131" s="214">
        <f>BK131</f>
        <v>0</v>
      </c>
      <c r="K131" s="200"/>
      <c r="L131" s="205"/>
      <c r="M131" s="206"/>
      <c r="N131" s="207"/>
      <c r="O131" s="207"/>
      <c r="P131" s="208">
        <f>SUM(P132:P134)</f>
        <v>0</v>
      </c>
      <c r="Q131" s="207"/>
      <c r="R131" s="208">
        <f>SUM(R132:R134)</f>
        <v>0</v>
      </c>
      <c r="S131" s="207"/>
      <c r="T131" s="209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0" t="s">
        <v>182</v>
      </c>
      <c r="AT131" s="211" t="s">
        <v>76</v>
      </c>
      <c r="AU131" s="211" t="s">
        <v>85</v>
      </c>
      <c r="AY131" s="210" t="s">
        <v>153</v>
      </c>
      <c r="BK131" s="212">
        <f>SUM(BK132:BK134)</f>
        <v>0</v>
      </c>
    </row>
    <row r="132" spans="1:65" s="2" customFormat="1" ht="16.5" customHeight="1">
      <c r="A132" s="41"/>
      <c r="B132" s="42"/>
      <c r="C132" s="215" t="s">
        <v>255</v>
      </c>
      <c r="D132" s="215" t="s">
        <v>155</v>
      </c>
      <c r="E132" s="216" t="s">
        <v>3087</v>
      </c>
      <c r="F132" s="217" t="s">
        <v>3088</v>
      </c>
      <c r="G132" s="218" t="s">
        <v>3028</v>
      </c>
      <c r="H132" s="219">
        <v>1</v>
      </c>
      <c r="I132" s="220"/>
      <c r="J132" s="221">
        <f>ROUND(I132*H132,2)</f>
        <v>0</v>
      </c>
      <c r="K132" s="217" t="s">
        <v>159</v>
      </c>
      <c r="L132" s="47"/>
      <c r="M132" s="222" t="s">
        <v>75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3029</v>
      </c>
      <c r="AT132" s="226" t="s">
        <v>155</v>
      </c>
      <c r="AU132" s="226" t="s">
        <v>87</v>
      </c>
      <c r="AY132" s="20" t="s">
        <v>153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85</v>
      </c>
      <c r="BK132" s="227">
        <f>ROUND(I132*H132,2)</f>
        <v>0</v>
      </c>
      <c r="BL132" s="20" t="s">
        <v>3029</v>
      </c>
      <c r="BM132" s="226" t="s">
        <v>3089</v>
      </c>
    </row>
    <row r="133" spans="1:47" s="2" customFormat="1" ht="12">
      <c r="A133" s="41"/>
      <c r="B133" s="42"/>
      <c r="C133" s="43"/>
      <c r="D133" s="228" t="s">
        <v>162</v>
      </c>
      <c r="E133" s="43"/>
      <c r="F133" s="229" t="s">
        <v>3088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162</v>
      </c>
      <c r="AU133" s="20" t="s">
        <v>87</v>
      </c>
    </row>
    <row r="134" spans="1:47" s="2" customFormat="1" ht="12">
      <c r="A134" s="41"/>
      <c r="B134" s="42"/>
      <c r="C134" s="43"/>
      <c r="D134" s="233" t="s">
        <v>164</v>
      </c>
      <c r="E134" s="43"/>
      <c r="F134" s="234" t="s">
        <v>3090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164</v>
      </c>
      <c r="AU134" s="20" t="s">
        <v>87</v>
      </c>
    </row>
    <row r="135" spans="1:63" s="12" customFormat="1" ht="22.8" customHeight="1">
      <c r="A135" s="12"/>
      <c r="B135" s="199"/>
      <c r="C135" s="200"/>
      <c r="D135" s="201" t="s">
        <v>76</v>
      </c>
      <c r="E135" s="213" t="s">
        <v>3091</v>
      </c>
      <c r="F135" s="213" t="s">
        <v>3092</v>
      </c>
      <c r="G135" s="200"/>
      <c r="H135" s="200"/>
      <c r="I135" s="203"/>
      <c r="J135" s="214">
        <f>BK135</f>
        <v>0</v>
      </c>
      <c r="K135" s="200"/>
      <c r="L135" s="205"/>
      <c r="M135" s="206"/>
      <c r="N135" s="207"/>
      <c r="O135" s="207"/>
      <c r="P135" s="208">
        <f>SUM(P136:P138)</f>
        <v>0</v>
      </c>
      <c r="Q135" s="207"/>
      <c r="R135" s="208">
        <f>SUM(R136:R138)</f>
        <v>0</v>
      </c>
      <c r="S135" s="207"/>
      <c r="T135" s="209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0" t="s">
        <v>182</v>
      </c>
      <c r="AT135" s="211" t="s">
        <v>76</v>
      </c>
      <c r="AU135" s="211" t="s">
        <v>85</v>
      </c>
      <c r="AY135" s="210" t="s">
        <v>153</v>
      </c>
      <c r="BK135" s="212">
        <f>SUM(BK136:BK138)</f>
        <v>0</v>
      </c>
    </row>
    <row r="136" spans="1:65" s="2" customFormat="1" ht="16.5" customHeight="1">
      <c r="A136" s="41"/>
      <c r="B136" s="42"/>
      <c r="C136" s="215" t="s">
        <v>8</v>
      </c>
      <c r="D136" s="215" t="s">
        <v>155</v>
      </c>
      <c r="E136" s="216" t="s">
        <v>3093</v>
      </c>
      <c r="F136" s="217" t="s">
        <v>3094</v>
      </c>
      <c r="G136" s="218" t="s">
        <v>3028</v>
      </c>
      <c r="H136" s="219">
        <v>1</v>
      </c>
      <c r="I136" s="220"/>
      <c r="J136" s="221">
        <f>ROUND(I136*H136,2)</f>
        <v>0</v>
      </c>
      <c r="K136" s="217" t="s">
        <v>159</v>
      </c>
      <c r="L136" s="47"/>
      <c r="M136" s="222" t="s">
        <v>75</v>
      </c>
      <c r="N136" s="223" t="s">
        <v>47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3029</v>
      </c>
      <c r="AT136" s="226" t="s">
        <v>155</v>
      </c>
      <c r="AU136" s="226" t="s">
        <v>87</v>
      </c>
      <c r="AY136" s="20" t="s">
        <v>153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85</v>
      </c>
      <c r="BK136" s="227">
        <f>ROUND(I136*H136,2)</f>
        <v>0</v>
      </c>
      <c r="BL136" s="20" t="s">
        <v>3029</v>
      </c>
      <c r="BM136" s="226" t="s">
        <v>3095</v>
      </c>
    </row>
    <row r="137" spans="1:47" s="2" customFormat="1" ht="12">
      <c r="A137" s="41"/>
      <c r="B137" s="42"/>
      <c r="C137" s="43"/>
      <c r="D137" s="228" t="s">
        <v>162</v>
      </c>
      <c r="E137" s="43"/>
      <c r="F137" s="229" t="s">
        <v>3094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162</v>
      </c>
      <c r="AU137" s="20" t="s">
        <v>87</v>
      </c>
    </row>
    <row r="138" spans="1:47" s="2" customFormat="1" ht="12">
      <c r="A138" s="41"/>
      <c r="B138" s="42"/>
      <c r="C138" s="43"/>
      <c r="D138" s="233" t="s">
        <v>164</v>
      </c>
      <c r="E138" s="43"/>
      <c r="F138" s="234" t="s">
        <v>3096</v>
      </c>
      <c r="G138" s="43"/>
      <c r="H138" s="43"/>
      <c r="I138" s="230"/>
      <c r="J138" s="43"/>
      <c r="K138" s="43"/>
      <c r="L138" s="47"/>
      <c r="M138" s="289"/>
      <c r="N138" s="290"/>
      <c r="O138" s="291"/>
      <c r="P138" s="291"/>
      <c r="Q138" s="291"/>
      <c r="R138" s="291"/>
      <c r="S138" s="291"/>
      <c r="T138" s="292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164</v>
      </c>
      <c r="AU138" s="20" t="s">
        <v>87</v>
      </c>
    </row>
    <row r="139" spans="1:31" s="2" customFormat="1" ht="6.95" customHeight="1">
      <c r="A139" s="41"/>
      <c r="B139" s="62"/>
      <c r="C139" s="63"/>
      <c r="D139" s="63"/>
      <c r="E139" s="63"/>
      <c r="F139" s="63"/>
      <c r="G139" s="63"/>
      <c r="H139" s="63"/>
      <c r="I139" s="63"/>
      <c r="J139" s="63"/>
      <c r="K139" s="63"/>
      <c r="L139" s="47"/>
      <c r="M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</sheetData>
  <sheetProtection password="CC35" sheet="1" objects="1" scenarios="1" formatColumns="0" formatRows="0" autoFilter="0"/>
  <autoFilter ref="C85:K13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030001000"/>
    <hyperlink ref="F97" r:id="rId2" display="https://podminky.urs.cz/item/CS_URS_2022_02/011303000"/>
    <hyperlink ref="F100" r:id="rId3" display="https://podminky.urs.cz/item/CS_URS_2022_02/012103000"/>
    <hyperlink ref="F103" r:id="rId4" display="https://podminky.urs.cz/item/CS_URS_2022_02/012203000"/>
    <hyperlink ref="F106" r:id="rId5" display="https://podminky.urs.cz/item/CS_URS_2022_02/012303000"/>
    <hyperlink ref="F109" r:id="rId6" display="https://podminky.urs.cz/item/CS_URS_2022_02/013244000"/>
    <hyperlink ref="F112" r:id="rId7" display="https://podminky.urs.cz/item/CS_URS_2022_02/013254000"/>
    <hyperlink ref="F115" r:id="rId8" display="https://podminky.urs.cz/item/CS_URS_2022_02/013274000"/>
    <hyperlink ref="F118" r:id="rId9" display="https://podminky.urs.cz/item/CS_URS_2022_02/013284000"/>
    <hyperlink ref="F122" r:id="rId10" display="https://podminky.urs.cz/item/CS_URS_2022_02/035103001"/>
    <hyperlink ref="F126" r:id="rId11" display="https://podminky.urs.cz/item/CS_URS_2022_02/043134000"/>
    <hyperlink ref="F130" r:id="rId12" display="https://podminky.urs.cz/item/CS_URS_2022_02/045002000"/>
    <hyperlink ref="F134" r:id="rId13" display="https://podminky.urs.cz/item/CS_URS_2022_02/072103011"/>
    <hyperlink ref="F138" r:id="rId14" display="https://podminky.urs.cz/item/CS_URS_2022_02/09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3" customWidth="1"/>
    <col min="2" max="2" width="1.7109375" style="293" customWidth="1"/>
    <col min="3" max="4" width="5.00390625" style="293" customWidth="1"/>
    <col min="5" max="5" width="11.7109375" style="293" customWidth="1"/>
    <col min="6" max="6" width="9.140625" style="293" customWidth="1"/>
    <col min="7" max="7" width="5.00390625" style="293" customWidth="1"/>
    <col min="8" max="8" width="77.8515625" style="293" customWidth="1"/>
    <col min="9" max="10" width="20.00390625" style="293" customWidth="1"/>
    <col min="11" max="11" width="1.7109375" style="293" customWidth="1"/>
  </cols>
  <sheetData>
    <row r="1" s="1" customFormat="1" ht="37.5" customHeight="1"/>
    <row r="2" spans="2:11" s="1" customFormat="1" ht="7.5" customHeight="1">
      <c r="B2" s="294"/>
      <c r="C2" s="295"/>
      <c r="D2" s="295"/>
      <c r="E2" s="295"/>
      <c r="F2" s="295"/>
      <c r="G2" s="295"/>
      <c r="H2" s="295"/>
      <c r="I2" s="295"/>
      <c r="J2" s="295"/>
      <c r="K2" s="296"/>
    </row>
    <row r="3" spans="2:11" s="17" customFormat="1" ht="45" customHeight="1">
      <c r="B3" s="297"/>
      <c r="C3" s="298" t="s">
        <v>3097</v>
      </c>
      <c r="D3" s="298"/>
      <c r="E3" s="298"/>
      <c r="F3" s="298"/>
      <c r="G3" s="298"/>
      <c r="H3" s="298"/>
      <c r="I3" s="298"/>
      <c r="J3" s="298"/>
      <c r="K3" s="299"/>
    </row>
    <row r="4" spans="2:11" s="1" customFormat="1" ht="25.5" customHeight="1">
      <c r="B4" s="300"/>
      <c r="C4" s="301" t="s">
        <v>3098</v>
      </c>
      <c r="D4" s="301"/>
      <c r="E4" s="301"/>
      <c r="F4" s="301"/>
      <c r="G4" s="301"/>
      <c r="H4" s="301"/>
      <c r="I4" s="301"/>
      <c r="J4" s="301"/>
      <c r="K4" s="302"/>
    </row>
    <row r="5" spans="2:11" s="1" customFormat="1" ht="5.25" customHeight="1">
      <c r="B5" s="300"/>
      <c r="C5" s="303"/>
      <c r="D5" s="303"/>
      <c r="E5" s="303"/>
      <c r="F5" s="303"/>
      <c r="G5" s="303"/>
      <c r="H5" s="303"/>
      <c r="I5" s="303"/>
      <c r="J5" s="303"/>
      <c r="K5" s="302"/>
    </row>
    <row r="6" spans="2:11" s="1" customFormat="1" ht="15" customHeight="1">
      <c r="B6" s="300"/>
      <c r="C6" s="304" t="s">
        <v>3099</v>
      </c>
      <c r="D6" s="304"/>
      <c r="E6" s="304"/>
      <c r="F6" s="304"/>
      <c r="G6" s="304"/>
      <c r="H6" s="304"/>
      <c r="I6" s="304"/>
      <c r="J6" s="304"/>
      <c r="K6" s="302"/>
    </row>
    <row r="7" spans="2:11" s="1" customFormat="1" ht="15" customHeight="1">
      <c r="B7" s="305"/>
      <c r="C7" s="304" t="s">
        <v>3100</v>
      </c>
      <c r="D7" s="304"/>
      <c r="E7" s="304"/>
      <c r="F7" s="304"/>
      <c r="G7" s="304"/>
      <c r="H7" s="304"/>
      <c r="I7" s="304"/>
      <c r="J7" s="304"/>
      <c r="K7" s="302"/>
    </row>
    <row r="8" spans="2:11" s="1" customFormat="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s="1" customFormat="1" ht="15" customHeight="1">
      <c r="B9" s="305"/>
      <c r="C9" s="304" t="s">
        <v>3101</v>
      </c>
      <c r="D9" s="304"/>
      <c r="E9" s="304"/>
      <c r="F9" s="304"/>
      <c r="G9" s="304"/>
      <c r="H9" s="304"/>
      <c r="I9" s="304"/>
      <c r="J9" s="304"/>
      <c r="K9" s="302"/>
    </row>
    <row r="10" spans="2:11" s="1" customFormat="1" ht="15" customHeight="1">
      <c r="B10" s="305"/>
      <c r="C10" s="304"/>
      <c r="D10" s="304" t="s">
        <v>3102</v>
      </c>
      <c r="E10" s="304"/>
      <c r="F10" s="304"/>
      <c r="G10" s="304"/>
      <c r="H10" s="304"/>
      <c r="I10" s="304"/>
      <c r="J10" s="304"/>
      <c r="K10" s="302"/>
    </row>
    <row r="11" spans="2:11" s="1" customFormat="1" ht="15" customHeight="1">
      <c r="B11" s="305"/>
      <c r="C11" s="306"/>
      <c r="D11" s="304" t="s">
        <v>3103</v>
      </c>
      <c r="E11" s="304"/>
      <c r="F11" s="304"/>
      <c r="G11" s="304"/>
      <c r="H11" s="304"/>
      <c r="I11" s="304"/>
      <c r="J11" s="304"/>
      <c r="K11" s="302"/>
    </row>
    <row r="12" spans="2:11" s="1" customFormat="1" ht="15" customHeight="1">
      <c r="B12" s="305"/>
      <c r="C12" s="306"/>
      <c r="D12" s="304"/>
      <c r="E12" s="304"/>
      <c r="F12" s="304"/>
      <c r="G12" s="304"/>
      <c r="H12" s="304"/>
      <c r="I12" s="304"/>
      <c r="J12" s="304"/>
      <c r="K12" s="302"/>
    </row>
    <row r="13" spans="2:11" s="1" customFormat="1" ht="15" customHeight="1">
      <c r="B13" s="305"/>
      <c r="C13" s="306"/>
      <c r="D13" s="307" t="s">
        <v>3104</v>
      </c>
      <c r="E13" s="304"/>
      <c r="F13" s="304"/>
      <c r="G13" s="304"/>
      <c r="H13" s="304"/>
      <c r="I13" s="304"/>
      <c r="J13" s="304"/>
      <c r="K13" s="302"/>
    </row>
    <row r="14" spans="2:11" s="1" customFormat="1" ht="12.75" customHeight="1">
      <c r="B14" s="305"/>
      <c r="C14" s="306"/>
      <c r="D14" s="306"/>
      <c r="E14" s="306"/>
      <c r="F14" s="306"/>
      <c r="G14" s="306"/>
      <c r="H14" s="306"/>
      <c r="I14" s="306"/>
      <c r="J14" s="306"/>
      <c r="K14" s="302"/>
    </row>
    <row r="15" spans="2:11" s="1" customFormat="1" ht="15" customHeight="1">
      <c r="B15" s="305"/>
      <c r="C15" s="306"/>
      <c r="D15" s="304" t="s">
        <v>3105</v>
      </c>
      <c r="E15" s="304"/>
      <c r="F15" s="304"/>
      <c r="G15" s="304"/>
      <c r="H15" s="304"/>
      <c r="I15" s="304"/>
      <c r="J15" s="304"/>
      <c r="K15" s="302"/>
    </row>
    <row r="16" spans="2:11" s="1" customFormat="1" ht="15" customHeight="1">
      <c r="B16" s="305"/>
      <c r="C16" s="306"/>
      <c r="D16" s="304" t="s">
        <v>3106</v>
      </c>
      <c r="E16" s="304"/>
      <c r="F16" s="304"/>
      <c r="G16" s="304"/>
      <c r="H16" s="304"/>
      <c r="I16" s="304"/>
      <c r="J16" s="304"/>
      <c r="K16" s="302"/>
    </row>
    <row r="17" spans="2:11" s="1" customFormat="1" ht="15" customHeight="1">
      <c r="B17" s="305"/>
      <c r="C17" s="306"/>
      <c r="D17" s="304" t="s">
        <v>3107</v>
      </c>
      <c r="E17" s="304"/>
      <c r="F17" s="304"/>
      <c r="G17" s="304"/>
      <c r="H17" s="304"/>
      <c r="I17" s="304"/>
      <c r="J17" s="304"/>
      <c r="K17" s="302"/>
    </row>
    <row r="18" spans="2:11" s="1" customFormat="1" ht="15" customHeight="1">
      <c r="B18" s="305"/>
      <c r="C18" s="306"/>
      <c r="D18" s="306"/>
      <c r="E18" s="308" t="s">
        <v>84</v>
      </c>
      <c r="F18" s="304" t="s">
        <v>3108</v>
      </c>
      <c r="G18" s="304"/>
      <c r="H18" s="304"/>
      <c r="I18" s="304"/>
      <c r="J18" s="304"/>
      <c r="K18" s="302"/>
    </row>
    <row r="19" spans="2:11" s="1" customFormat="1" ht="15" customHeight="1">
      <c r="B19" s="305"/>
      <c r="C19" s="306"/>
      <c r="D19" s="306"/>
      <c r="E19" s="308" t="s">
        <v>3109</v>
      </c>
      <c r="F19" s="304" t="s">
        <v>3110</v>
      </c>
      <c r="G19" s="304"/>
      <c r="H19" s="304"/>
      <c r="I19" s="304"/>
      <c r="J19" s="304"/>
      <c r="K19" s="302"/>
    </row>
    <row r="20" spans="2:11" s="1" customFormat="1" ht="15" customHeight="1">
      <c r="B20" s="305"/>
      <c r="C20" s="306"/>
      <c r="D20" s="306"/>
      <c r="E20" s="308" t="s">
        <v>3111</v>
      </c>
      <c r="F20" s="304" t="s">
        <v>3112</v>
      </c>
      <c r="G20" s="304"/>
      <c r="H20" s="304"/>
      <c r="I20" s="304"/>
      <c r="J20" s="304"/>
      <c r="K20" s="302"/>
    </row>
    <row r="21" spans="2:11" s="1" customFormat="1" ht="15" customHeight="1">
      <c r="B21" s="305"/>
      <c r="C21" s="306"/>
      <c r="D21" s="306"/>
      <c r="E21" s="308" t="s">
        <v>3113</v>
      </c>
      <c r="F21" s="304" t="s">
        <v>3114</v>
      </c>
      <c r="G21" s="304"/>
      <c r="H21" s="304"/>
      <c r="I21" s="304"/>
      <c r="J21" s="304"/>
      <c r="K21" s="302"/>
    </row>
    <row r="22" spans="2:11" s="1" customFormat="1" ht="15" customHeight="1">
      <c r="B22" s="305"/>
      <c r="C22" s="306"/>
      <c r="D22" s="306"/>
      <c r="E22" s="308" t="s">
        <v>3115</v>
      </c>
      <c r="F22" s="304" t="s">
        <v>3116</v>
      </c>
      <c r="G22" s="304"/>
      <c r="H22" s="304"/>
      <c r="I22" s="304"/>
      <c r="J22" s="304"/>
      <c r="K22" s="302"/>
    </row>
    <row r="23" spans="2:11" s="1" customFormat="1" ht="15" customHeight="1">
      <c r="B23" s="305"/>
      <c r="C23" s="306"/>
      <c r="D23" s="306"/>
      <c r="E23" s="308" t="s">
        <v>102</v>
      </c>
      <c r="F23" s="304" t="s">
        <v>3117</v>
      </c>
      <c r="G23" s="304"/>
      <c r="H23" s="304"/>
      <c r="I23" s="304"/>
      <c r="J23" s="304"/>
      <c r="K23" s="302"/>
    </row>
    <row r="24" spans="2:11" s="1" customFormat="1" ht="12.75" customHeight="1">
      <c r="B24" s="305"/>
      <c r="C24" s="306"/>
      <c r="D24" s="306"/>
      <c r="E24" s="306"/>
      <c r="F24" s="306"/>
      <c r="G24" s="306"/>
      <c r="H24" s="306"/>
      <c r="I24" s="306"/>
      <c r="J24" s="306"/>
      <c r="K24" s="302"/>
    </row>
    <row r="25" spans="2:11" s="1" customFormat="1" ht="15" customHeight="1">
      <c r="B25" s="305"/>
      <c r="C25" s="304" t="s">
        <v>3118</v>
      </c>
      <c r="D25" s="304"/>
      <c r="E25" s="304"/>
      <c r="F25" s="304"/>
      <c r="G25" s="304"/>
      <c r="H25" s="304"/>
      <c r="I25" s="304"/>
      <c r="J25" s="304"/>
      <c r="K25" s="302"/>
    </row>
    <row r="26" spans="2:11" s="1" customFormat="1" ht="15" customHeight="1">
      <c r="B26" s="305"/>
      <c r="C26" s="304" t="s">
        <v>3119</v>
      </c>
      <c r="D26" s="304"/>
      <c r="E26" s="304"/>
      <c r="F26" s="304"/>
      <c r="G26" s="304"/>
      <c r="H26" s="304"/>
      <c r="I26" s="304"/>
      <c r="J26" s="304"/>
      <c r="K26" s="302"/>
    </row>
    <row r="27" spans="2:11" s="1" customFormat="1" ht="15" customHeight="1">
      <c r="B27" s="305"/>
      <c r="C27" s="304"/>
      <c r="D27" s="304" t="s">
        <v>3120</v>
      </c>
      <c r="E27" s="304"/>
      <c r="F27" s="304"/>
      <c r="G27" s="304"/>
      <c r="H27" s="304"/>
      <c r="I27" s="304"/>
      <c r="J27" s="304"/>
      <c r="K27" s="302"/>
    </row>
    <row r="28" spans="2:11" s="1" customFormat="1" ht="15" customHeight="1">
      <c r="B28" s="305"/>
      <c r="C28" s="306"/>
      <c r="D28" s="304" t="s">
        <v>3121</v>
      </c>
      <c r="E28" s="304"/>
      <c r="F28" s="304"/>
      <c r="G28" s="304"/>
      <c r="H28" s="304"/>
      <c r="I28" s="304"/>
      <c r="J28" s="304"/>
      <c r="K28" s="302"/>
    </row>
    <row r="29" spans="2:11" s="1" customFormat="1" ht="12.75" customHeight="1">
      <c r="B29" s="305"/>
      <c r="C29" s="306"/>
      <c r="D29" s="306"/>
      <c r="E29" s="306"/>
      <c r="F29" s="306"/>
      <c r="G29" s="306"/>
      <c r="H29" s="306"/>
      <c r="I29" s="306"/>
      <c r="J29" s="306"/>
      <c r="K29" s="302"/>
    </row>
    <row r="30" spans="2:11" s="1" customFormat="1" ht="15" customHeight="1">
      <c r="B30" s="305"/>
      <c r="C30" s="306"/>
      <c r="D30" s="304" t="s">
        <v>3122</v>
      </c>
      <c r="E30" s="304"/>
      <c r="F30" s="304"/>
      <c r="G30" s="304"/>
      <c r="H30" s="304"/>
      <c r="I30" s="304"/>
      <c r="J30" s="304"/>
      <c r="K30" s="302"/>
    </row>
    <row r="31" spans="2:11" s="1" customFormat="1" ht="15" customHeight="1">
      <c r="B31" s="305"/>
      <c r="C31" s="306"/>
      <c r="D31" s="304" t="s">
        <v>3123</v>
      </c>
      <c r="E31" s="304"/>
      <c r="F31" s="304"/>
      <c r="G31" s="304"/>
      <c r="H31" s="304"/>
      <c r="I31" s="304"/>
      <c r="J31" s="304"/>
      <c r="K31" s="302"/>
    </row>
    <row r="32" spans="2:11" s="1" customFormat="1" ht="12.75" customHeight="1">
      <c r="B32" s="305"/>
      <c r="C32" s="306"/>
      <c r="D32" s="306"/>
      <c r="E32" s="306"/>
      <c r="F32" s="306"/>
      <c r="G32" s="306"/>
      <c r="H32" s="306"/>
      <c r="I32" s="306"/>
      <c r="J32" s="306"/>
      <c r="K32" s="302"/>
    </row>
    <row r="33" spans="2:11" s="1" customFormat="1" ht="15" customHeight="1">
      <c r="B33" s="305"/>
      <c r="C33" s="306"/>
      <c r="D33" s="304" t="s">
        <v>3124</v>
      </c>
      <c r="E33" s="304"/>
      <c r="F33" s="304"/>
      <c r="G33" s="304"/>
      <c r="H33" s="304"/>
      <c r="I33" s="304"/>
      <c r="J33" s="304"/>
      <c r="K33" s="302"/>
    </row>
    <row r="34" spans="2:11" s="1" customFormat="1" ht="15" customHeight="1">
      <c r="B34" s="305"/>
      <c r="C34" s="306"/>
      <c r="D34" s="304" t="s">
        <v>3125</v>
      </c>
      <c r="E34" s="304"/>
      <c r="F34" s="304"/>
      <c r="G34" s="304"/>
      <c r="H34" s="304"/>
      <c r="I34" s="304"/>
      <c r="J34" s="304"/>
      <c r="K34" s="302"/>
    </row>
    <row r="35" spans="2:11" s="1" customFormat="1" ht="15" customHeight="1">
      <c r="B35" s="305"/>
      <c r="C35" s="306"/>
      <c r="D35" s="304" t="s">
        <v>3126</v>
      </c>
      <c r="E35" s="304"/>
      <c r="F35" s="304"/>
      <c r="G35" s="304"/>
      <c r="H35" s="304"/>
      <c r="I35" s="304"/>
      <c r="J35" s="304"/>
      <c r="K35" s="302"/>
    </row>
    <row r="36" spans="2:11" s="1" customFormat="1" ht="15" customHeight="1">
      <c r="B36" s="305"/>
      <c r="C36" s="306"/>
      <c r="D36" s="304"/>
      <c r="E36" s="307" t="s">
        <v>139</v>
      </c>
      <c r="F36" s="304"/>
      <c r="G36" s="304" t="s">
        <v>3127</v>
      </c>
      <c r="H36" s="304"/>
      <c r="I36" s="304"/>
      <c r="J36" s="304"/>
      <c r="K36" s="302"/>
    </row>
    <row r="37" spans="2:11" s="1" customFormat="1" ht="30.75" customHeight="1">
      <c r="B37" s="305"/>
      <c r="C37" s="306"/>
      <c r="D37" s="304"/>
      <c r="E37" s="307" t="s">
        <v>3128</v>
      </c>
      <c r="F37" s="304"/>
      <c r="G37" s="304" t="s">
        <v>3129</v>
      </c>
      <c r="H37" s="304"/>
      <c r="I37" s="304"/>
      <c r="J37" s="304"/>
      <c r="K37" s="302"/>
    </row>
    <row r="38" spans="2:11" s="1" customFormat="1" ht="15" customHeight="1">
      <c r="B38" s="305"/>
      <c r="C38" s="306"/>
      <c r="D38" s="304"/>
      <c r="E38" s="307" t="s">
        <v>57</v>
      </c>
      <c r="F38" s="304"/>
      <c r="G38" s="304" t="s">
        <v>3130</v>
      </c>
      <c r="H38" s="304"/>
      <c r="I38" s="304"/>
      <c r="J38" s="304"/>
      <c r="K38" s="302"/>
    </row>
    <row r="39" spans="2:11" s="1" customFormat="1" ht="15" customHeight="1">
      <c r="B39" s="305"/>
      <c r="C39" s="306"/>
      <c r="D39" s="304"/>
      <c r="E39" s="307" t="s">
        <v>58</v>
      </c>
      <c r="F39" s="304"/>
      <c r="G39" s="304" t="s">
        <v>3131</v>
      </c>
      <c r="H39" s="304"/>
      <c r="I39" s="304"/>
      <c r="J39" s="304"/>
      <c r="K39" s="302"/>
    </row>
    <row r="40" spans="2:11" s="1" customFormat="1" ht="15" customHeight="1">
      <c r="B40" s="305"/>
      <c r="C40" s="306"/>
      <c r="D40" s="304"/>
      <c r="E40" s="307" t="s">
        <v>140</v>
      </c>
      <c r="F40" s="304"/>
      <c r="G40" s="304" t="s">
        <v>3132</v>
      </c>
      <c r="H40" s="304"/>
      <c r="I40" s="304"/>
      <c r="J40" s="304"/>
      <c r="K40" s="302"/>
    </row>
    <row r="41" spans="2:11" s="1" customFormat="1" ht="15" customHeight="1">
      <c r="B41" s="305"/>
      <c r="C41" s="306"/>
      <c r="D41" s="304"/>
      <c r="E41" s="307" t="s">
        <v>141</v>
      </c>
      <c r="F41" s="304"/>
      <c r="G41" s="304" t="s">
        <v>3133</v>
      </c>
      <c r="H41" s="304"/>
      <c r="I41" s="304"/>
      <c r="J41" s="304"/>
      <c r="K41" s="302"/>
    </row>
    <row r="42" spans="2:11" s="1" customFormat="1" ht="15" customHeight="1">
      <c r="B42" s="305"/>
      <c r="C42" s="306"/>
      <c r="D42" s="304"/>
      <c r="E42" s="307" t="s">
        <v>3134</v>
      </c>
      <c r="F42" s="304"/>
      <c r="G42" s="304" t="s">
        <v>3135</v>
      </c>
      <c r="H42" s="304"/>
      <c r="I42" s="304"/>
      <c r="J42" s="304"/>
      <c r="K42" s="302"/>
    </row>
    <row r="43" spans="2:11" s="1" customFormat="1" ht="15" customHeight="1">
      <c r="B43" s="305"/>
      <c r="C43" s="306"/>
      <c r="D43" s="304"/>
      <c r="E43" s="307"/>
      <c r="F43" s="304"/>
      <c r="G43" s="304" t="s">
        <v>3136</v>
      </c>
      <c r="H43" s="304"/>
      <c r="I43" s="304"/>
      <c r="J43" s="304"/>
      <c r="K43" s="302"/>
    </row>
    <row r="44" spans="2:11" s="1" customFormat="1" ht="15" customHeight="1">
      <c r="B44" s="305"/>
      <c r="C44" s="306"/>
      <c r="D44" s="304"/>
      <c r="E44" s="307" t="s">
        <v>3137</v>
      </c>
      <c r="F44" s="304"/>
      <c r="G44" s="304" t="s">
        <v>3138</v>
      </c>
      <c r="H44" s="304"/>
      <c r="I44" s="304"/>
      <c r="J44" s="304"/>
      <c r="K44" s="302"/>
    </row>
    <row r="45" spans="2:11" s="1" customFormat="1" ht="15" customHeight="1">
      <c r="B45" s="305"/>
      <c r="C45" s="306"/>
      <c r="D45" s="304"/>
      <c r="E45" s="307" t="s">
        <v>143</v>
      </c>
      <c r="F45" s="304"/>
      <c r="G45" s="304" t="s">
        <v>3139</v>
      </c>
      <c r="H45" s="304"/>
      <c r="I45" s="304"/>
      <c r="J45" s="304"/>
      <c r="K45" s="302"/>
    </row>
    <row r="46" spans="2:11" s="1" customFormat="1" ht="12.75" customHeight="1">
      <c r="B46" s="305"/>
      <c r="C46" s="306"/>
      <c r="D46" s="304"/>
      <c r="E46" s="304"/>
      <c r="F46" s="304"/>
      <c r="G46" s="304"/>
      <c r="H46" s="304"/>
      <c r="I46" s="304"/>
      <c r="J46" s="304"/>
      <c r="K46" s="302"/>
    </row>
    <row r="47" spans="2:11" s="1" customFormat="1" ht="15" customHeight="1">
      <c r="B47" s="305"/>
      <c r="C47" s="306"/>
      <c r="D47" s="304" t="s">
        <v>3140</v>
      </c>
      <c r="E47" s="304"/>
      <c r="F47" s="304"/>
      <c r="G47" s="304"/>
      <c r="H47" s="304"/>
      <c r="I47" s="304"/>
      <c r="J47" s="304"/>
      <c r="K47" s="302"/>
    </row>
    <row r="48" spans="2:11" s="1" customFormat="1" ht="15" customHeight="1">
      <c r="B48" s="305"/>
      <c r="C48" s="306"/>
      <c r="D48" s="306"/>
      <c r="E48" s="304" t="s">
        <v>3141</v>
      </c>
      <c r="F48" s="304"/>
      <c r="G48" s="304"/>
      <c r="H48" s="304"/>
      <c r="I48" s="304"/>
      <c r="J48" s="304"/>
      <c r="K48" s="302"/>
    </row>
    <row r="49" spans="2:11" s="1" customFormat="1" ht="15" customHeight="1">
      <c r="B49" s="305"/>
      <c r="C49" s="306"/>
      <c r="D49" s="306"/>
      <c r="E49" s="304" t="s">
        <v>3142</v>
      </c>
      <c r="F49" s="304"/>
      <c r="G49" s="304"/>
      <c r="H49" s="304"/>
      <c r="I49" s="304"/>
      <c r="J49" s="304"/>
      <c r="K49" s="302"/>
    </row>
    <row r="50" spans="2:11" s="1" customFormat="1" ht="15" customHeight="1">
      <c r="B50" s="305"/>
      <c r="C50" s="306"/>
      <c r="D50" s="306"/>
      <c r="E50" s="304" t="s">
        <v>3143</v>
      </c>
      <c r="F50" s="304"/>
      <c r="G50" s="304"/>
      <c r="H50" s="304"/>
      <c r="I50" s="304"/>
      <c r="J50" s="304"/>
      <c r="K50" s="302"/>
    </row>
    <row r="51" spans="2:11" s="1" customFormat="1" ht="15" customHeight="1">
      <c r="B51" s="305"/>
      <c r="C51" s="306"/>
      <c r="D51" s="304" t="s">
        <v>3144</v>
      </c>
      <c r="E51" s="304"/>
      <c r="F51" s="304"/>
      <c r="G51" s="304"/>
      <c r="H51" s="304"/>
      <c r="I51" s="304"/>
      <c r="J51" s="304"/>
      <c r="K51" s="302"/>
    </row>
    <row r="52" spans="2:11" s="1" customFormat="1" ht="25.5" customHeight="1">
      <c r="B52" s="300"/>
      <c r="C52" s="301" t="s">
        <v>3145</v>
      </c>
      <c r="D52" s="301"/>
      <c r="E52" s="301"/>
      <c r="F52" s="301"/>
      <c r="G52" s="301"/>
      <c r="H52" s="301"/>
      <c r="I52" s="301"/>
      <c r="J52" s="301"/>
      <c r="K52" s="302"/>
    </row>
    <row r="53" spans="2:11" s="1" customFormat="1" ht="5.25" customHeight="1">
      <c r="B53" s="300"/>
      <c r="C53" s="303"/>
      <c r="D53" s="303"/>
      <c r="E53" s="303"/>
      <c r="F53" s="303"/>
      <c r="G53" s="303"/>
      <c r="H53" s="303"/>
      <c r="I53" s="303"/>
      <c r="J53" s="303"/>
      <c r="K53" s="302"/>
    </row>
    <row r="54" spans="2:11" s="1" customFormat="1" ht="15" customHeight="1">
      <c r="B54" s="300"/>
      <c r="C54" s="304" t="s">
        <v>3146</v>
      </c>
      <c r="D54" s="304"/>
      <c r="E54" s="304"/>
      <c r="F54" s="304"/>
      <c r="G54" s="304"/>
      <c r="H54" s="304"/>
      <c r="I54" s="304"/>
      <c r="J54" s="304"/>
      <c r="K54" s="302"/>
    </row>
    <row r="55" spans="2:11" s="1" customFormat="1" ht="15" customHeight="1">
      <c r="B55" s="300"/>
      <c r="C55" s="304" t="s">
        <v>3147</v>
      </c>
      <c r="D55" s="304"/>
      <c r="E55" s="304"/>
      <c r="F55" s="304"/>
      <c r="G55" s="304"/>
      <c r="H55" s="304"/>
      <c r="I55" s="304"/>
      <c r="J55" s="304"/>
      <c r="K55" s="302"/>
    </row>
    <row r="56" spans="2:11" s="1" customFormat="1" ht="12.75" customHeight="1">
      <c r="B56" s="300"/>
      <c r="C56" s="304"/>
      <c r="D56" s="304"/>
      <c r="E56" s="304"/>
      <c r="F56" s="304"/>
      <c r="G56" s="304"/>
      <c r="H56" s="304"/>
      <c r="I56" s="304"/>
      <c r="J56" s="304"/>
      <c r="K56" s="302"/>
    </row>
    <row r="57" spans="2:11" s="1" customFormat="1" ht="15" customHeight="1">
      <c r="B57" s="300"/>
      <c r="C57" s="304" t="s">
        <v>3148</v>
      </c>
      <c r="D57" s="304"/>
      <c r="E57" s="304"/>
      <c r="F57" s="304"/>
      <c r="G57" s="304"/>
      <c r="H57" s="304"/>
      <c r="I57" s="304"/>
      <c r="J57" s="304"/>
      <c r="K57" s="302"/>
    </row>
    <row r="58" spans="2:11" s="1" customFormat="1" ht="15" customHeight="1">
      <c r="B58" s="300"/>
      <c r="C58" s="306"/>
      <c r="D58" s="304" t="s">
        <v>3149</v>
      </c>
      <c r="E58" s="304"/>
      <c r="F58" s="304"/>
      <c r="G58" s="304"/>
      <c r="H58" s="304"/>
      <c r="I58" s="304"/>
      <c r="J58" s="304"/>
      <c r="K58" s="302"/>
    </row>
    <row r="59" spans="2:11" s="1" customFormat="1" ht="15" customHeight="1">
      <c r="B59" s="300"/>
      <c r="C59" s="306"/>
      <c r="D59" s="304" t="s">
        <v>3150</v>
      </c>
      <c r="E59" s="304"/>
      <c r="F59" s="304"/>
      <c r="G59" s="304"/>
      <c r="H59" s="304"/>
      <c r="I59" s="304"/>
      <c r="J59" s="304"/>
      <c r="K59" s="302"/>
    </row>
    <row r="60" spans="2:11" s="1" customFormat="1" ht="15" customHeight="1">
      <c r="B60" s="300"/>
      <c r="C60" s="306"/>
      <c r="D60" s="304" t="s">
        <v>3151</v>
      </c>
      <c r="E60" s="304"/>
      <c r="F60" s="304"/>
      <c r="G60" s="304"/>
      <c r="H60" s="304"/>
      <c r="I60" s="304"/>
      <c r="J60" s="304"/>
      <c r="K60" s="302"/>
    </row>
    <row r="61" spans="2:11" s="1" customFormat="1" ht="15" customHeight="1">
      <c r="B61" s="300"/>
      <c r="C61" s="306"/>
      <c r="D61" s="304" t="s">
        <v>3152</v>
      </c>
      <c r="E61" s="304"/>
      <c r="F61" s="304"/>
      <c r="G61" s="304"/>
      <c r="H61" s="304"/>
      <c r="I61" s="304"/>
      <c r="J61" s="304"/>
      <c r="K61" s="302"/>
    </row>
    <row r="62" spans="2:11" s="1" customFormat="1" ht="15" customHeight="1">
      <c r="B62" s="300"/>
      <c r="C62" s="306"/>
      <c r="D62" s="309" t="s">
        <v>3153</v>
      </c>
      <c r="E62" s="309"/>
      <c r="F62" s="309"/>
      <c r="G62" s="309"/>
      <c r="H62" s="309"/>
      <c r="I62" s="309"/>
      <c r="J62" s="309"/>
      <c r="K62" s="302"/>
    </row>
    <row r="63" spans="2:11" s="1" customFormat="1" ht="15" customHeight="1">
      <c r="B63" s="300"/>
      <c r="C63" s="306"/>
      <c r="D63" s="304" t="s">
        <v>3154</v>
      </c>
      <c r="E63" s="304"/>
      <c r="F63" s="304"/>
      <c r="G63" s="304"/>
      <c r="H63" s="304"/>
      <c r="I63" s="304"/>
      <c r="J63" s="304"/>
      <c r="K63" s="302"/>
    </row>
    <row r="64" spans="2:11" s="1" customFormat="1" ht="12.75" customHeight="1">
      <c r="B64" s="300"/>
      <c r="C64" s="306"/>
      <c r="D64" s="306"/>
      <c r="E64" s="310"/>
      <c r="F64" s="306"/>
      <c r="G64" s="306"/>
      <c r="H64" s="306"/>
      <c r="I64" s="306"/>
      <c r="J64" s="306"/>
      <c r="K64" s="302"/>
    </row>
    <row r="65" spans="2:11" s="1" customFormat="1" ht="15" customHeight="1">
      <c r="B65" s="300"/>
      <c r="C65" s="306"/>
      <c r="D65" s="304" t="s">
        <v>3155</v>
      </c>
      <c r="E65" s="304"/>
      <c r="F65" s="304"/>
      <c r="G65" s="304"/>
      <c r="H65" s="304"/>
      <c r="I65" s="304"/>
      <c r="J65" s="304"/>
      <c r="K65" s="302"/>
    </row>
    <row r="66" spans="2:11" s="1" customFormat="1" ht="15" customHeight="1">
      <c r="B66" s="300"/>
      <c r="C66" s="306"/>
      <c r="D66" s="309" t="s">
        <v>3156</v>
      </c>
      <c r="E66" s="309"/>
      <c r="F66" s="309"/>
      <c r="G66" s="309"/>
      <c r="H66" s="309"/>
      <c r="I66" s="309"/>
      <c r="J66" s="309"/>
      <c r="K66" s="302"/>
    </row>
    <row r="67" spans="2:11" s="1" customFormat="1" ht="15" customHeight="1">
      <c r="B67" s="300"/>
      <c r="C67" s="306"/>
      <c r="D67" s="304" t="s">
        <v>3157</v>
      </c>
      <c r="E67" s="304"/>
      <c r="F67" s="304"/>
      <c r="G67" s="304"/>
      <c r="H67" s="304"/>
      <c r="I67" s="304"/>
      <c r="J67" s="304"/>
      <c r="K67" s="302"/>
    </row>
    <row r="68" spans="2:11" s="1" customFormat="1" ht="15" customHeight="1">
      <c r="B68" s="300"/>
      <c r="C68" s="306"/>
      <c r="D68" s="304" t="s">
        <v>3158</v>
      </c>
      <c r="E68" s="304"/>
      <c r="F68" s="304"/>
      <c r="G68" s="304"/>
      <c r="H68" s="304"/>
      <c r="I68" s="304"/>
      <c r="J68" s="304"/>
      <c r="K68" s="302"/>
    </row>
    <row r="69" spans="2:11" s="1" customFormat="1" ht="15" customHeight="1">
      <c r="B69" s="300"/>
      <c r="C69" s="306"/>
      <c r="D69" s="304" t="s">
        <v>3159</v>
      </c>
      <c r="E69" s="304"/>
      <c r="F69" s="304"/>
      <c r="G69" s="304"/>
      <c r="H69" s="304"/>
      <c r="I69" s="304"/>
      <c r="J69" s="304"/>
      <c r="K69" s="302"/>
    </row>
    <row r="70" spans="2:11" s="1" customFormat="1" ht="15" customHeight="1">
      <c r="B70" s="300"/>
      <c r="C70" s="306"/>
      <c r="D70" s="304" t="s">
        <v>3160</v>
      </c>
      <c r="E70" s="304"/>
      <c r="F70" s="304"/>
      <c r="G70" s="304"/>
      <c r="H70" s="304"/>
      <c r="I70" s="304"/>
      <c r="J70" s="304"/>
      <c r="K70" s="302"/>
    </row>
    <row r="71" spans="2:11" s="1" customFormat="1" ht="12.75" customHeight="1">
      <c r="B71" s="311"/>
      <c r="C71" s="312"/>
      <c r="D71" s="312"/>
      <c r="E71" s="312"/>
      <c r="F71" s="312"/>
      <c r="G71" s="312"/>
      <c r="H71" s="312"/>
      <c r="I71" s="312"/>
      <c r="J71" s="312"/>
      <c r="K71" s="313"/>
    </row>
    <row r="72" spans="2:11" s="1" customFormat="1" ht="18.75" customHeight="1">
      <c r="B72" s="314"/>
      <c r="C72" s="314"/>
      <c r="D72" s="314"/>
      <c r="E72" s="314"/>
      <c r="F72" s="314"/>
      <c r="G72" s="314"/>
      <c r="H72" s="314"/>
      <c r="I72" s="314"/>
      <c r="J72" s="314"/>
      <c r="K72" s="315"/>
    </row>
    <row r="73" spans="2:11" s="1" customFormat="1" ht="18.75" customHeight="1">
      <c r="B73" s="315"/>
      <c r="C73" s="315"/>
      <c r="D73" s="315"/>
      <c r="E73" s="315"/>
      <c r="F73" s="315"/>
      <c r="G73" s="315"/>
      <c r="H73" s="315"/>
      <c r="I73" s="315"/>
      <c r="J73" s="315"/>
      <c r="K73" s="315"/>
    </row>
    <row r="74" spans="2:11" s="1" customFormat="1" ht="7.5" customHeight="1">
      <c r="B74" s="316"/>
      <c r="C74" s="317"/>
      <c r="D74" s="317"/>
      <c r="E74" s="317"/>
      <c r="F74" s="317"/>
      <c r="G74" s="317"/>
      <c r="H74" s="317"/>
      <c r="I74" s="317"/>
      <c r="J74" s="317"/>
      <c r="K74" s="318"/>
    </row>
    <row r="75" spans="2:11" s="1" customFormat="1" ht="45" customHeight="1">
      <c r="B75" s="319"/>
      <c r="C75" s="320" t="s">
        <v>3161</v>
      </c>
      <c r="D75" s="320"/>
      <c r="E75" s="320"/>
      <c r="F75" s="320"/>
      <c r="G75" s="320"/>
      <c r="H75" s="320"/>
      <c r="I75" s="320"/>
      <c r="J75" s="320"/>
      <c r="K75" s="321"/>
    </row>
    <row r="76" spans="2:11" s="1" customFormat="1" ht="17.25" customHeight="1">
      <c r="B76" s="319"/>
      <c r="C76" s="322" t="s">
        <v>3162</v>
      </c>
      <c r="D76" s="322"/>
      <c r="E76" s="322"/>
      <c r="F76" s="322" t="s">
        <v>3163</v>
      </c>
      <c r="G76" s="323"/>
      <c r="H76" s="322" t="s">
        <v>58</v>
      </c>
      <c r="I76" s="322" t="s">
        <v>61</v>
      </c>
      <c r="J76" s="322" t="s">
        <v>3164</v>
      </c>
      <c r="K76" s="321"/>
    </row>
    <row r="77" spans="2:11" s="1" customFormat="1" ht="17.25" customHeight="1">
      <c r="B77" s="319"/>
      <c r="C77" s="324" t="s">
        <v>3165</v>
      </c>
      <c r="D77" s="324"/>
      <c r="E77" s="324"/>
      <c r="F77" s="325" t="s">
        <v>3166</v>
      </c>
      <c r="G77" s="326"/>
      <c r="H77" s="324"/>
      <c r="I77" s="324"/>
      <c r="J77" s="324" t="s">
        <v>3167</v>
      </c>
      <c r="K77" s="321"/>
    </row>
    <row r="78" spans="2:11" s="1" customFormat="1" ht="5.25" customHeight="1">
      <c r="B78" s="319"/>
      <c r="C78" s="327"/>
      <c r="D78" s="327"/>
      <c r="E78" s="327"/>
      <c r="F78" s="327"/>
      <c r="G78" s="328"/>
      <c r="H78" s="327"/>
      <c r="I78" s="327"/>
      <c r="J78" s="327"/>
      <c r="K78" s="321"/>
    </row>
    <row r="79" spans="2:11" s="1" customFormat="1" ht="15" customHeight="1">
      <c r="B79" s="319"/>
      <c r="C79" s="307" t="s">
        <v>57</v>
      </c>
      <c r="D79" s="329"/>
      <c r="E79" s="329"/>
      <c r="F79" s="330" t="s">
        <v>3168</v>
      </c>
      <c r="G79" s="331"/>
      <c r="H79" s="307" t="s">
        <v>3169</v>
      </c>
      <c r="I79" s="307" t="s">
        <v>3170</v>
      </c>
      <c r="J79" s="307">
        <v>20</v>
      </c>
      <c r="K79" s="321"/>
    </row>
    <row r="80" spans="2:11" s="1" customFormat="1" ht="15" customHeight="1">
      <c r="B80" s="319"/>
      <c r="C80" s="307" t="s">
        <v>3171</v>
      </c>
      <c r="D80" s="307"/>
      <c r="E80" s="307"/>
      <c r="F80" s="330" t="s">
        <v>3168</v>
      </c>
      <c r="G80" s="331"/>
      <c r="H80" s="307" t="s">
        <v>3172</v>
      </c>
      <c r="I80" s="307" t="s">
        <v>3170</v>
      </c>
      <c r="J80" s="307">
        <v>120</v>
      </c>
      <c r="K80" s="321"/>
    </row>
    <row r="81" spans="2:11" s="1" customFormat="1" ht="15" customHeight="1">
      <c r="B81" s="332"/>
      <c r="C81" s="307" t="s">
        <v>3173</v>
      </c>
      <c r="D81" s="307"/>
      <c r="E81" s="307"/>
      <c r="F81" s="330" t="s">
        <v>3174</v>
      </c>
      <c r="G81" s="331"/>
      <c r="H81" s="307" t="s">
        <v>3175</v>
      </c>
      <c r="I81" s="307" t="s">
        <v>3170</v>
      </c>
      <c r="J81" s="307">
        <v>50</v>
      </c>
      <c r="K81" s="321"/>
    </row>
    <row r="82" spans="2:11" s="1" customFormat="1" ht="15" customHeight="1">
      <c r="B82" s="332"/>
      <c r="C82" s="307" t="s">
        <v>3176</v>
      </c>
      <c r="D82" s="307"/>
      <c r="E82" s="307"/>
      <c r="F82" s="330" t="s">
        <v>3168</v>
      </c>
      <c r="G82" s="331"/>
      <c r="H82" s="307" t="s">
        <v>3177</v>
      </c>
      <c r="I82" s="307" t="s">
        <v>3178</v>
      </c>
      <c r="J82" s="307"/>
      <c r="K82" s="321"/>
    </row>
    <row r="83" spans="2:11" s="1" customFormat="1" ht="15" customHeight="1">
      <c r="B83" s="332"/>
      <c r="C83" s="333" t="s">
        <v>3179</v>
      </c>
      <c r="D83" s="333"/>
      <c r="E83" s="333"/>
      <c r="F83" s="334" t="s">
        <v>3174</v>
      </c>
      <c r="G83" s="333"/>
      <c r="H83" s="333" t="s">
        <v>3180</v>
      </c>
      <c r="I83" s="333" t="s">
        <v>3170</v>
      </c>
      <c r="J83" s="333">
        <v>15</v>
      </c>
      <c r="K83" s="321"/>
    </row>
    <row r="84" spans="2:11" s="1" customFormat="1" ht="15" customHeight="1">
      <c r="B84" s="332"/>
      <c r="C84" s="333" t="s">
        <v>3181</v>
      </c>
      <c r="D84" s="333"/>
      <c r="E84" s="333"/>
      <c r="F84" s="334" t="s">
        <v>3174</v>
      </c>
      <c r="G84" s="333"/>
      <c r="H84" s="333" t="s">
        <v>3182</v>
      </c>
      <c r="I84" s="333" t="s">
        <v>3170</v>
      </c>
      <c r="J84" s="333">
        <v>15</v>
      </c>
      <c r="K84" s="321"/>
    </row>
    <row r="85" spans="2:11" s="1" customFormat="1" ht="15" customHeight="1">
      <c r="B85" s="332"/>
      <c r="C85" s="333" t="s">
        <v>3183</v>
      </c>
      <c r="D85" s="333"/>
      <c r="E85" s="333"/>
      <c r="F85" s="334" t="s">
        <v>3174</v>
      </c>
      <c r="G85" s="333"/>
      <c r="H85" s="333" t="s">
        <v>3184</v>
      </c>
      <c r="I85" s="333" t="s">
        <v>3170</v>
      </c>
      <c r="J85" s="333">
        <v>20</v>
      </c>
      <c r="K85" s="321"/>
    </row>
    <row r="86" spans="2:11" s="1" customFormat="1" ht="15" customHeight="1">
      <c r="B86" s="332"/>
      <c r="C86" s="333" t="s">
        <v>3185</v>
      </c>
      <c r="D86" s="333"/>
      <c r="E86" s="333"/>
      <c r="F86" s="334" t="s">
        <v>3174</v>
      </c>
      <c r="G86" s="333"/>
      <c r="H86" s="333" t="s">
        <v>3186</v>
      </c>
      <c r="I86" s="333" t="s">
        <v>3170</v>
      </c>
      <c r="J86" s="333">
        <v>20</v>
      </c>
      <c r="K86" s="321"/>
    </row>
    <row r="87" spans="2:11" s="1" customFormat="1" ht="15" customHeight="1">
      <c r="B87" s="332"/>
      <c r="C87" s="307" t="s">
        <v>3187</v>
      </c>
      <c r="D87" s="307"/>
      <c r="E87" s="307"/>
      <c r="F87" s="330" t="s">
        <v>3174</v>
      </c>
      <c r="G87" s="331"/>
      <c r="H87" s="307" t="s">
        <v>3188</v>
      </c>
      <c r="I87" s="307" t="s">
        <v>3170</v>
      </c>
      <c r="J87" s="307">
        <v>50</v>
      </c>
      <c r="K87" s="321"/>
    </row>
    <row r="88" spans="2:11" s="1" customFormat="1" ht="15" customHeight="1">
      <c r="B88" s="332"/>
      <c r="C88" s="307" t="s">
        <v>3189</v>
      </c>
      <c r="D88" s="307"/>
      <c r="E88" s="307"/>
      <c r="F88" s="330" t="s">
        <v>3174</v>
      </c>
      <c r="G88" s="331"/>
      <c r="H88" s="307" t="s">
        <v>3190</v>
      </c>
      <c r="I88" s="307" t="s">
        <v>3170</v>
      </c>
      <c r="J88" s="307">
        <v>20</v>
      </c>
      <c r="K88" s="321"/>
    </row>
    <row r="89" spans="2:11" s="1" customFormat="1" ht="15" customHeight="1">
      <c r="B89" s="332"/>
      <c r="C89" s="307" t="s">
        <v>3191</v>
      </c>
      <c r="D89" s="307"/>
      <c r="E89" s="307"/>
      <c r="F89" s="330" t="s">
        <v>3174</v>
      </c>
      <c r="G89" s="331"/>
      <c r="H89" s="307" t="s">
        <v>3192</v>
      </c>
      <c r="I89" s="307" t="s">
        <v>3170</v>
      </c>
      <c r="J89" s="307">
        <v>20</v>
      </c>
      <c r="K89" s="321"/>
    </row>
    <row r="90" spans="2:11" s="1" customFormat="1" ht="15" customHeight="1">
      <c r="B90" s="332"/>
      <c r="C90" s="307" t="s">
        <v>3193</v>
      </c>
      <c r="D90" s="307"/>
      <c r="E90" s="307"/>
      <c r="F90" s="330" t="s">
        <v>3174</v>
      </c>
      <c r="G90" s="331"/>
      <c r="H90" s="307" t="s">
        <v>3194</v>
      </c>
      <c r="I90" s="307" t="s">
        <v>3170</v>
      </c>
      <c r="J90" s="307">
        <v>50</v>
      </c>
      <c r="K90" s="321"/>
    </row>
    <row r="91" spans="2:11" s="1" customFormat="1" ht="15" customHeight="1">
      <c r="B91" s="332"/>
      <c r="C91" s="307" t="s">
        <v>3195</v>
      </c>
      <c r="D91" s="307"/>
      <c r="E91" s="307"/>
      <c r="F91" s="330" t="s">
        <v>3174</v>
      </c>
      <c r="G91" s="331"/>
      <c r="H91" s="307" t="s">
        <v>3195</v>
      </c>
      <c r="I91" s="307" t="s">
        <v>3170</v>
      </c>
      <c r="J91" s="307">
        <v>50</v>
      </c>
      <c r="K91" s="321"/>
    </row>
    <row r="92" spans="2:11" s="1" customFormat="1" ht="15" customHeight="1">
      <c r="B92" s="332"/>
      <c r="C92" s="307" t="s">
        <v>3196</v>
      </c>
      <c r="D92" s="307"/>
      <c r="E92" s="307"/>
      <c r="F92" s="330" t="s">
        <v>3174</v>
      </c>
      <c r="G92" s="331"/>
      <c r="H92" s="307" t="s">
        <v>3197</v>
      </c>
      <c r="I92" s="307" t="s">
        <v>3170</v>
      </c>
      <c r="J92" s="307">
        <v>255</v>
      </c>
      <c r="K92" s="321"/>
    </row>
    <row r="93" spans="2:11" s="1" customFormat="1" ht="15" customHeight="1">
      <c r="B93" s="332"/>
      <c r="C93" s="307" t="s">
        <v>3198</v>
      </c>
      <c r="D93" s="307"/>
      <c r="E93" s="307"/>
      <c r="F93" s="330" t="s">
        <v>3168</v>
      </c>
      <c r="G93" s="331"/>
      <c r="H93" s="307" t="s">
        <v>3199</v>
      </c>
      <c r="I93" s="307" t="s">
        <v>3200</v>
      </c>
      <c r="J93" s="307"/>
      <c r="K93" s="321"/>
    </row>
    <row r="94" spans="2:11" s="1" customFormat="1" ht="15" customHeight="1">
      <c r="B94" s="332"/>
      <c r="C94" s="307" t="s">
        <v>3201</v>
      </c>
      <c r="D94" s="307"/>
      <c r="E94" s="307"/>
      <c r="F94" s="330" t="s">
        <v>3168</v>
      </c>
      <c r="G94" s="331"/>
      <c r="H94" s="307" t="s">
        <v>3202</v>
      </c>
      <c r="I94" s="307" t="s">
        <v>3203</v>
      </c>
      <c r="J94" s="307"/>
      <c r="K94" s="321"/>
    </row>
    <row r="95" spans="2:11" s="1" customFormat="1" ht="15" customHeight="1">
      <c r="B95" s="332"/>
      <c r="C95" s="307" t="s">
        <v>3204</v>
      </c>
      <c r="D95" s="307"/>
      <c r="E95" s="307"/>
      <c r="F95" s="330" t="s">
        <v>3168</v>
      </c>
      <c r="G95" s="331"/>
      <c r="H95" s="307" t="s">
        <v>3204</v>
      </c>
      <c r="I95" s="307" t="s">
        <v>3203</v>
      </c>
      <c r="J95" s="307"/>
      <c r="K95" s="321"/>
    </row>
    <row r="96" spans="2:11" s="1" customFormat="1" ht="15" customHeight="1">
      <c r="B96" s="332"/>
      <c r="C96" s="307" t="s">
        <v>42</v>
      </c>
      <c r="D96" s="307"/>
      <c r="E96" s="307"/>
      <c r="F96" s="330" t="s">
        <v>3168</v>
      </c>
      <c r="G96" s="331"/>
      <c r="H96" s="307" t="s">
        <v>3205</v>
      </c>
      <c r="I96" s="307" t="s">
        <v>3203</v>
      </c>
      <c r="J96" s="307"/>
      <c r="K96" s="321"/>
    </row>
    <row r="97" spans="2:11" s="1" customFormat="1" ht="15" customHeight="1">
      <c r="B97" s="332"/>
      <c r="C97" s="307" t="s">
        <v>52</v>
      </c>
      <c r="D97" s="307"/>
      <c r="E97" s="307"/>
      <c r="F97" s="330" t="s">
        <v>3168</v>
      </c>
      <c r="G97" s="331"/>
      <c r="H97" s="307" t="s">
        <v>3206</v>
      </c>
      <c r="I97" s="307" t="s">
        <v>3203</v>
      </c>
      <c r="J97" s="307"/>
      <c r="K97" s="321"/>
    </row>
    <row r="98" spans="2:11" s="1" customFormat="1" ht="15" customHeight="1">
      <c r="B98" s="335"/>
      <c r="C98" s="336"/>
      <c r="D98" s="336"/>
      <c r="E98" s="336"/>
      <c r="F98" s="336"/>
      <c r="G98" s="336"/>
      <c r="H98" s="336"/>
      <c r="I98" s="336"/>
      <c r="J98" s="336"/>
      <c r="K98" s="337"/>
    </row>
    <row r="99" spans="2:11" s="1" customFormat="1" ht="18.75" customHeight="1">
      <c r="B99" s="338"/>
      <c r="C99" s="339"/>
      <c r="D99" s="339"/>
      <c r="E99" s="339"/>
      <c r="F99" s="339"/>
      <c r="G99" s="339"/>
      <c r="H99" s="339"/>
      <c r="I99" s="339"/>
      <c r="J99" s="339"/>
      <c r="K99" s="338"/>
    </row>
    <row r="100" spans="2:11" s="1" customFormat="1" ht="18.75" customHeight="1"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</row>
    <row r="101" spans="2:11" s="1" customFormat="1" ht="7.5" customHeight="1">
      <c r="B101" s="316"/>
      <c r="C101" s="317"/>
      <c r="D101" s="317"/>
      <c r="E101" s="317"/>
      <c r="F101" s="317"/>
      <c r="G101" s="317"/>
      <c r="H101" s="317"/>
      <c r="I101" s="317"/>
      <c r="J101" s="317"/>
      <c r="K101" s="318"/>
    </row>
    <row r="102" spans="2:11" s="1" customFormat="1" ht="45" customHeight="1">
      <c r="B102" s="319"/>
      <c r="C102" s="320" t="s">
        <v>3207</v>
      </c>
      <c r="D102" s="320"/>
      <c r="E102" s="320"/>
      <c r="F102" s="320"/>
      <c r="G102" s="320"/>
      <c r="H102" s="320"/>
      <c r="I102" s="320"/>
      <c r="J102" s="320"/>
      <c r="K102" s="321"/>
    </row>
    <row r="103" spans="2:11" s="1" customFormat="1" ht="17.25" customHeight="1">
      <c r="B103" s="319"/>
      <c r="C103" s="322" t="s">
        <v>3162</v>
      </c>
      <c r="D103" s="322"/>
      <c r="E103" s="322"/>
      <c r="F103" s="322" t="s">
        <v>3163</v>
      </c>
      <c r="G103" s="323"/>
      <c r="H103" s="322" t="s">
        <v>58</v>
      </c>
      <c r="I103" s="322" t="s">
        <v>61</v>
      </c>
      <c r="J103" s="322" t="s">
        <v>3164</v>
      </c>
      <c r="K103" s="321"/>
    </row>
    <row r="104" spans="2:11" s="1" customFormat="1" ht="17.25" customHeight="1">
      <c r="B104" s="319"/>
      <c r="C104" s="324" t="s">
        <v>3165</v>
      </c>
      <c r="D104" s="324"/>
      <c r="E104" s="324"/>
      <c r="F104" s="325" t="s">
        <v>3166</v>
      </c>
      <c r="G104" s="326"/>
      <c r="H104" s="324"/>
      <c r="I104" s="324"/>
      <c r="J104" s="324" t="s">
        <v>3167</v>
      </c>
      <c r="K104" s="321"/>
    </row>
    <row r="105" spans="2:11" s="1" customFormat="1" ht="5.25" customHeight="1">
      <c r="B105" s="319"/>
      <c r="C105" s="322"/>
      <c r="D105" s="322"/>
      <c r="E105" s="322"/>
      <c r="F105" s="322"/>
      <c r="G105" s="340"/>
      <c r="H105" s="322"/>
      <c r="I105" s="322"/>
      <c r="J105" s="322"/>
      <c r="K105" s="321"/>
    </row>
    <row r="106" spans="2:11" s="1" customFormat="1" ht="15" customHeight="1">
      <c r="B106" s="319"/>
      <c r="C106" s="307" t="s">
        <v>57</v>
      </c>
      <c r="D106" s="329"/>
      <c r="E106" s="329"/>
      <c r="F106" s="330" t="s">
        <v>3168</v>
      </c>
      <c r="G106" s="307"/>
      <c r="H106" s="307" t="s">
        <v>3208</v>
      </c>
      <c r="I106" s="307" t="s">
        <v>3170</v>
      </c>
      <c r="J106" s="307">
        <v>20</v>
      </c>
      <c r="K106" s="321"/>
    </row>
    <row r="107" spans="2:11" s="1" customFormat="1" ht="15" customHeight="1">
      <c r="B107" s="319"/>
      <c r="C107" s="307" t="s">
        <v>3171</v>
      </c>
      <c r="D107" s="307"/>
      <c r="E107" s="307"/>
      <c r="F107" s="330" t="s">
        <v>3168</v>
      </c>
      <c r="G107" s="307"/>
      <c r="H107" s="307" t="s">
        <v>3208</v>
      </c>
      <c r="I107" s="307" t="s">
        <v>3170</v>
      </c>
      <c r="J107" s="307">
        <v>120</v>
      </c>
      <c r="K107" s="321"/>
    </row>
    <row r="108" spans="2:11" s="1" customFormat="1" ht="15" customHeight="1">
      <c r="B108" s="332"/>
      <c r="C108" s="307" t="s">
        <v>3173</v>
      </c>
      <c r="D108" s="307"/>
      <c r="E108" s="307"/>
      <c r="F108" s="330" t="s">
        <v>3174</v>
      </c>
      <c r="G108" s="307"/>
      <c r="H108" s="307" t="s">
        <v>3208</v>
      </c>
      <c r="I108" s="307" t="s">
        <v>3170</v>
      </c>
      <c r="J108" s="307">
        <v>50</v>
      </c>
      <c r="K108" s="321"/>
    </row>
    <row r="109" spans="2:11" s="1" customFormat="1" ht="15" customHeight="1">
      <c r="B109" s="332"/>
      <c r="C109" s="307" t="s">
        <v>3176</v>
      </c>
      <c r="D109" s="307"/>
      <c r="E109" s="307"/>
      <c r="F109" s="330" t="s">
        <v>3168</v>
      </c>
      <c r="G109" s="307"/>
      <c r="H109" s="307" t="s">
        <v>3208</v>
      </c>
      <c r="I109" s="307" t="s">
        <v>3178</v>
      </c>
      <c r="J109" s="307"/>
      <c r="K109" s="321"/>
    </row>
    <row r="110" spans="2:11" s="1" customFormat="1" ht="15" customHeight="1">
      <c r="B110" s="332"/>
      <c r="C110" s="307" t="s">
        <v>3187</v>
      </c>
      <c r="D110" s="307"/>
      <c r="E110" s="307"/>
      <c r="F110" s="330" t="s">
        <v>3174</v>
      </c>
      <c r="G110" s="307"/>
      <c r="H110" s="307" t="s">
        <v>3208</v>
      </c>
      <c r="I110" s="307" t="s">
        <v>3170</v>
      </c>
      <c r="J110" s="307">
        <v>50</v>
      </c>
      <c r="K110" s="321"/>
    </row>
    <row r="111" spans="2:11" s="1" customFormat="1" ht="15" customHeight="1">
      <c r="B111" s="332"/>
      <c r="C111" s="307" t="s">
        <v>3195</v>
      </c>
      <c r="D111" s="307"/>
      <c r="E111" s="307"/>
      <c r="F111" s="330" t="s">
        <v>3174</v>
      </c>
      <c r="G111" s="307"/>
      <c r="H111" s="307" t="s">
        <v>3208</v>
      </c>
      <c r="I111" s="307" t="s">
        <v>3170</v>
      </c>
      <c r="J111" s="307">
        <v>50</v>
      </c>
      <c r="K111" s="321"/>
    </row>
    <row r="112" spans="2:11" s="1" customFormat="1" ht="15" customHeight="1">
      <c r="B112" s="332"/>
      <c r="C112" s="307" t="s">
        <v>3193</v>
      </c>
      <c r="D112" s="307"/>
      <c r="E112" s="307"/>
      <c r="F112" s="330" t="s">
        <v>3174</v>
      </c>
      <c r="G112" s="307"/>
      <c r="H112" s="307" t="s">
        <v>3208</v>
      </c>
      <c r="I112" s="307" t="s">
        <v>3170</v>
      </c>
      <c r="J112" s="307">
        <v>50</v>
      </c>
      <c r="K112" s="321"/>
    </row>
    <row r="113" spans="2:11" s="1" customFormat="1" ht="15" customHeight="1">
      <c r="B113" s="332"/>
      <c r="C113" s="307" t="s">
        <v>57</v>
      </c>
      <c r="D113" s="307"/>
      <c r="E113" s="307"/>
      <c r="F113" s="330" t="s">
        <v>3168</v>
      </c>
      <c r="G113" s="307"/>
      <c r="H113" s="307" t="s">
        <v>3209</v>
      </c>
      <c r="I113" s="307" t="s">
        <v>3170</v>
      </c>
      <c r="J113" s="307">
        <v>20</v>
      </c>
      <c r="K113" s="321"/>
    </row>
    <row r="114" spans="2:11" s="1" customFormat="1" ht="15" customHeight="1">
      <c r="B114" s="332"/>
      <c r="C114" s="307" t="s">
        <v>3210</v>
      </c>
      <c r="D114" s="307"/>
      <c r="E114" s="307"/>
      <c r="F114" s="330" t="s">
        <v>3168</v>
      </c>
      <c r="G114" s="307"/>
      <c r="H114" s="307" t="s">
        <v>3211</v>
      </c>
      <c r="I114" s="307" t="s">
        <v>3170</v>
      </c>
      <c r="J114" s="307">
        <v>120</v>
      </c>
      <c r="K114" s="321"/>
    </row>
    <row r="115" spans="2:11" s="1" customFormat="1" ht="15" customHeight="1">
      <c r="B115" s="332"/>
      <c r="C115" s="307" t="s">
        <v>42</v>
      </c>
      <c r="D115" s="307"/>
      <c r="E115" s="307"/>
      <c r="F115" s="330" t="s">
        <v>3168</v>
      </c>
      <c r="G115" s="307"/>
      <c r="H115" s="307" t="s">
        <v>3212</v>
      </c>
      <c r="I115" s="307" t="s">
        <v>3203</v>
      </c>
      <c r="J115" s="307"/>
      <c r="K115" s="321"/>
    </row>
    <row r="116" spans="2:11" s="1" customFormat="1" ht="15" customHeight="1">
      <c r="B116" s="332"/>
      <c r="C116" s="307" t="s">
        <v>52</v>
      </c>
      <c r="D116" s="307"/>
      <c r="E116" s="307"/>
      <c r="F116" s="330" t="s">
        <v>3168</v>
      </c>
      <c r="G116" s="307"/>
      <c r="H116" s="307" t="s">
        <v>3213</v>
      </c>
      <c r="I116" s="307" t="s">
        <v>3203</v>
      </c>
      <c r="J116" s="307"/>
      <c r="K116" s="321"/>
    </row>
    <row r="117" spans="2:11" s="1" customFormat="1" ht="15" customHeight="1">
      <c r="B117" s="332"/>
      <c r="C117" s="307" t="s">
        <v>61</v>
      </c>
      <c r="D117" s="307"/>
      <c r="E117" s="307"/>
      <c r="F117" s="330" t="s">
        <v>3168</v>
      </c>
      <c r="G117" s="307"/>
      <c r="H117" s="307" t="s">
        <v>3214</v>
      </c>
      <c r="I117" s="307" t="s">
        <v>3215</v>
      </c>
      <c r="J117" s="307"/>
      <c r="K117" s="321"/>
    </row>
    <row r="118" spans="2:11" s="1" customFormat="1" ht="15" customHeight="1">
      <c r="B118" s="335"/>
      <c r="C118" s="341"/>
      <c r="D118" s="341"/>
      <c r="E118" s="341"/>
      <c r="F118" s="341"/>
      <c r="G118" s="341"/>
      <c r="H118" s="341"/>
      <c r="I118" s="341"/>
      <c r="J118" s="341"/>
      <c r="K118" s="337"/>
    </row>
    <row r="119" spans="2:11" s="1" customFormat="1" ht="18.75" customHeight="1">
      <c r="B119" s="342"/>
      <c r="C119" s="343"/>
      <c r="D119" s="343"/>
      <c r="E119" s="343"/>
      <c r="F119" s="344"/>
      <c r="G119" s="343"/>
      <c r="H119" s="343"/>
      <c r="I119" s="343"/>
      <c r="J119" s="343"/>
      <c r="K119" s="342"/>
    </row>
    <row r="120" spans="2:11" s="1" customFormat="1" ht="18.75" customHeight="1"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</row>
    <row r="121" spans="2:11" s="1" customFormat="1" ht="7.5" customHeight="1">
      <c r="B121" s="345"/>
      <c r="C121" s="346"/>
      <c r="D121" s="346"/>
      <c r="E121" s="346"/>
      <c r="F121" s="346"/>
      <c r="G121" s="346"/>
      <c r="H121" s="346"/>
      <c r="I121" s="346"/>
      <c r="J121" s="346"/>
      <c r="K121" s="347"/>
    </row>
    <row r="122" spans="2:11" s="1" customFormat="1" ht="45" customHeight="1">
      <c r="B122" s="348"/>
      <c r="C122" s="298" t="s">
        <v>3216</v>
      </c>
      <c r="D122" s="298"/>
      <c r="E122" s="298"/>
      <c r="F122" s="298"/>
      <c r="G122" s="298"/>
      <c r="H122" s="298"/>
      <c r="I122" s="298"/>
      <c r="J122" s="298"/>
      <c r="K122" s="349"/>
    </row>
    <row r="123" spans="2:11" s="1" customFormat="1" ht="17.25" customHeight="1">
      <c r="B123" s="350"/>
      <c r="C123" s="322" t="s">
        <v>3162</v>
      </c>
      <c r="D123" s="322"/>
      <c r="E123" s="322"/>
      <c r="F123" s="322" t="s">
        <v>3163</v>
      </c>
      <c r="G123" s="323"/>
      <c r="H123" s="322" t="s">
        <v>58</v>
      </c>
      <c r="I123" s="322" t="s">
        <v>61</v>
      </c>
      <c r="J123" s="322" t="s">
        <v>3164</v>
      </c>
      <c r="K123" s="351"/>
    </row>
    <row r="124" spans="2:11" s="1" customFormat="1" ht="17.25" customHeight="1">
      <c r="B124" s="350"/>
      <c r="C124" s="324" t="s">
        <v>3165</v>
      </c>
      <c r="D124" s="324"/>
      <c r="E124" s="324"/>
      <c r="F124" s="325" t="s">
        <v>3166</v>
      </c>
      <c r="G124" s="326"/>
      <c r="H124" s="324"/>
      <c r="I124" s="324"/>
      <c r="J124" s="324" t="s">
        <v>3167</v>
      </c>
      <c r="K124" s="351"/>
    </row>
    <row r="125" spans="2:11" s="1" customFormat="1" ht="5.25" customHeight="1">
      <c r="B125" s="352"/>
      <c r="C125" s="327"/>
      <c r="D125" s="327"/>
      <c r="E125" s="327"/>
      <c r="F125" s="327"/>
      <c r="G125" s="353"/>
      <c r="H125" s="327"/>
      <c r="I125" s="327"/>
      <c r="J125" s="327"/>
      <c r="K125" s="354"/>
    </row>
    <row r="126" spans="2:11" s="1" customFormat="1" ht="15" customHeight="1">
      <c r="B126" s="352"/>
      <c r="C126" s="307" t="s">
        <v>3171</v>
      </c>
      <c r="D126" s="329"/>
      <c r="E126" s="329"/>
      <c r="F126" s="330" t="s">
        <v>3168</v>
      </c>
      <c r="G126" s="307"/>
      <c r="H126" s="307" t="s">
        <v>3208</v>
      </c>
      <c r="I126" s="307" t="s">
        <v>3170</v>
      </c>
      <c r="J126" s="307">
        <v>120</v>
      </c>
      <c r="K126" s="355"/>
    </row>
    <row r="127" spans="2:11" s="1" customFormat="1" ht="15" customHeight="1">
      <c r="B127" s="352"/>
      <c r="C127" s="307" t="s">
        <v>3217</v>
      </c>
      <c r="D127" s="307"/>
      <c r="E127" s="307"/>
      <c r="F127" s="330" t="s">
        <v>3168</v>
      </c>
      <c r="G127" s="307"/>
      <c r="H127" s="307" t="s">
        <v>3218</v>
      </c>
      <c r="I127" s="307" t="s">
        <v>3170</v>
      </c>
      <c r="J127" s="307" t="s">
        <v>3219</v>
      </c>
      <c r="K127" s="355"/>
    </row>
    <row r="128" spans="2:11" s="1" customFormat="1" ht="15" customHeight="1">
      <c r="B128" s="352"/>
      <c r="C128" s="307" t="s">
        <v>102</v>
      </c>
      <c r="D128" s="307"/>
      <c r="E128" s="307"/>
      <c r="F128" s="330" t="s">
        <v>3168</v>
      </c>
      <c r="G128" s="307"/>
      <c r="H128" s="307" t="s">
        <v>3220</v>
      </c>
      <c r="I128" s="307" t="s">
        <v>3170</v>
      </c>
      <c r="J128" s="307" t="s">
        <v>3219</v>
      </c>
      <c r="K128" s="355"/>
    </row>
    <row r="129" spans="2:11" s="1" customFormat="1" ht="15" customHeight="1">
      <c r="B129" s="352"/>
      <c r="C129" s="307" t="s">
        <v>3179</v>
      </c>
      <c r="D129" s="307"/>
      <c r="E129" s="307"/>
      <c r="F129" s="330" t="s">
        <v>3174</v>
      </c>
      <c r="G129" s="307"/>
      <c r="H129" s="307" t="s">
        <v>3180</v>
      </c>
      <c r="I129" s="307" t="s">
        <v>3170</v>
      </c>
      <c r="J129" s="307">
        <v>15</v>
      </c>
      <c r="K129" s="355"/>
    </row>
    <row r="130" spans="2:11" s="1" customFormat="1" ht="15" customHeight="1">
      <c r="B130" s="352"/>
      <c r="C130" s="333" t="s">
        <v>3181</v>
      </c>
      <c r="D130" s="333"/>
      <c r="E130" s="333"/>
      <c r="F130" s="334" t="s">
        <v>3174</v>
      </c>
      <c r="G130" s="333"/>
      <c r="H130" s="333" t="s">
        <v>3182</v>
      </c>
      <c r="I130" s="333" t="s">
        <v>3170</v>
      </c>
      <c r="J130" s="333">
        <v>15</v>
      </c>
      <c r="K130" s="355"/>
    </row>
    <row r="131" spans="2:11" s="1" customFormat="1" ht="15" customHeight="1">
      <c r="B131" s="352"/>
      <c r="C131" s="333" t="s">
        <v>3183</v>
      </c>
      <c r="D131" s="333"/>
      <c r="E131" s="333"/>
      <c r="F131" s="334" t="s">
        <v>3174</v>
      </c>
      <c r="G131" s="333"/>
      <c r="H131" s="333" t="s">
        <v>3184</v>
      </c>
      <c r="I131" s="333" t="s">
        <v>3170</v>
      </c>
      <c r="J131" s="333">
        <v>20</v>
      </c>
      <c r="K131" s="355"/>
    </row>
    <row r="132" spans="2:11" s="1" customFormat="1" ht="15" customHeight="1">
      <c r="B132" s="352"/>
      <c r="C132" s="333" t="s">
        <v>3185</v>
      </c>
      <c r="D132" s="333"/>
      <c r="E132" s="333"/>
      <c r="F132" s="334" t="s">
        <v>3174</v>
      </c>
      <c r="G132" s="333"/>
      <c r="H132" s="333" t="s">
        <v>3186</v>
      </c>
      <c r="I132" s="333" t="s">
        <v>3170</v>
      </c>
      <c r="J132" s="333">
        <v>20</v>
      </c>
      <c r="K132" s="355"/>
    </row>
    <row r="133" spans="2:11" s="1" customFormat="1" ht="15" customHeight="1">
      <c r="B133" s="352"/>
      <c r="C133" s="307" t="s">
        <v>3173</v>
      </c>
      <c r="D133" s="307"/>
      <c r="E133" s="307"/>
      <c r="F133" s="330" t="s">
        <v>3174</v>
      </c>
      <c r="G133" s="307"/>
      <c r="H133" s="307" t="s">
        <v>3208</v>
      </c>
      <c r="I133" s="307" t="s">
        <v>3170</v>
      </c>
      <c r="J133" s="307">
        <v>50</v>
      </c>
      <c r="K133" s="355"/>
    </row>
    <row r="134" spans="2:11" s="1" customFormat="1" ht="15" customHeight="1">
      <c r="B134" s="352"/>
      <c r="C134" s="307" t="s">
        <v>3187</v>
      </c>
      <c r="D134" s="307"/>
      <c r="E134" s="307"/>
      <c r="F134" s="330" t="s">
        <v>3174</v>
      </c>
      <c r="G134" s="307"/>
      <c r="H134" s="307" t="s">
        <v>3208</v>
      </c>
      <c r="I134" s="307" t="s">
        <v>3170</v>
      </c>
      <c r="J134" s="307">
        <v>50</v>
      </c>
      <c r="K134" s="355"/>
    </row>
    <row r="135" spans="2:11" s="1" customFormat="1" ht="15" customHeight="1">
      <c r="B135" s="352"/>
      <c r="C135" s="307" t="s">
        <v>3193</v>
      </c>
      <c r="D135" s="307"/>
      <c r="E135" s="307"/>
      <c r="F135" s="330" t="s">
        <v>3174</v>
      </c>
      <c r="G135" s="307"/>
      <c r="H135" s="307" t="s">
        <v>3208</v>
      </c>
      <c r="I135" s="307" t="s">
        <v>3170</v>
      </c>
      <c r="J135" s="307">
        <v>50</v>
      </c>
      <c r="K135" s="355"/>
    </row>
    <row r="136" spans="2:11" s="1" customFormat="1" ht="15" customHeight="1">
      <c r="B136" s="352"/>
      <c r="C136" s="307" t="s">
        <v>3195</v>
      </c>
      <c r="D136" s="307"/>
      <c r="E136" s="307"/>
      <c r="F136" s="330" t="s">
        <v>3174</v>
      </c>
      <c r="G136" s="307"/>
      <c r="H136" s="307" t="s">
        <v>3208</v>
      </c>
      <c r="I136" s="307" t="s">
        <v>3170</v>
      </c>
      <c r="J136" s="307">
        <v>50</v>
      </c>
      <c r="K136" s="355"/>
    </row>
    <row r="137" spans="2:11" s="1" customFormat="1" ht="15" customHeight="1">
      <c r="B137" s="352"/>
      <c r="C137" s="307" t="s">
        <v>3196</v>
      </c>
      <c r="D137" s="307"/>
      <c r="E137" s="307"/>
      <c r="F137" s="330" t="s">
        <v>3174</v>
      </c>
      <c r="G137" s="307"/>
      <c r="H137" s="307" t="s">
        <v>3221</v>
      </c>
      <c r="I137" s="307" t="s">
        <v>3170</v>
      </c>
      <c r="J137" s="307">
        <v>255</v>
      </c>
      <c r="K137" s="355"/>
    </row>
    <row r="138" spans="2:11" s="1" customFormat="1" ht="15" customHeight="1">
      <c r="B138" s="352"/>
      <c r="C138" s="307" t="s">
        <v>3198</v>
      </c>
      <c r="D138" s="307"/>
      <c r="E138" s="307"/>
      <c r="F138" s="330" t="s">
        <v>3168</v>
      </c>
      <c r="G138" s="307"/>
      <c r="H138" s="307" t="s">
        <v>3222</v>
      </c>
      <c r="I138" s="307" t="s">
        <v>3200</v>
      </c>
      <c r="J138" s="307"/>
      <c r="K138" s="355"/>
    </row>
    <row r="139" spans="2:11" s="1" customFormat="1" ht="15" customHeight="1">
      <c r="B139" s="352"/>
      <c r="C139" s="307" t="s">
        <v>3201</v>
      </c>
      <c r="D139" s="307"/>
      <c r="E139" s="307"/>
      <c r="F139" s="330" t="s">
        <v>3168</v>
      </c>
      <c r="G139" s="307"/>
      <c r="H139" s="307" t="s">
        <v>3223</v>
      </c>
      <c r="I139" s="307" t="s">
        <v>3203</v>
      </c>
      <c r="J139" s="307"/>
      <c r="K139" s="355"/>
    </row>
    <row r="140" spans="2:11" s="1" customFormat="1" ht="15" customHeight="1">
      <c r="B140" s="352"/>
      <c r="C140" s="307" t="s">
        <v>3204</v>
      </c>
      <c r="D140" s="307"/>
      <c r="E140" s="307"/>
      <c r="F140" s="330" t="s">
        <v>3168</v>
      </c>
      <c r="G140" s="307"/>
      <c r="H140" s="307" t="s">
        <v>3204</v>
      </c>
      <c r="I140" s="307" t="s">
        <v>3203</v>
      </c>
      <c r="J140" s="307"/>
      <c r="K140" s="355"/>
    </row>
    <row r="141" spans="2:11" s="1" customFormat="1" ht="15" customHeight="1">
      <c r="B141" s="352"/>
      <c r="C141" s="307" t="s">
        <v>42</v>
      </c>
      <c r="D141" s="307"/>
      <c r="E141" s="307"/>
      <c r="F141" s="330" t="s">
        <v>3168</v>
      </c>
      <c r="G141" s="307"/>
      <c r="H141" s="307" t="s">
        <v>3224</v>
      </c>
      <c r="I141" s="307" t="s">
        <v>3203</v>
      </c>
      <c r="J141" s="307"/>
      <c r="K141" s="355"/>
    </row>
    <row r="142" spans="2:11" s="1" customFormat="1" ht="15" customHeight="1">
      <c r="B142" s="352"/>
      <c r="C142" s="307" t="s">
        <v>3225</v>
      </c>
      <c r="D142" s="307"/>
      <c r="E142" s="307"/>
      <c r="F142" s="330" t="s">
        <v>3168</v>
      </c>
      <c r="G142" s="307"/>
      <c r="H142" s="307" t="s">
        <v>3226</v>
      </c>
      <c r="I142" s="307" t="s">
        <v>3203</v>
      </c>
      <c r="J142" s="307"/>
      <c r="K142" s="355"/>
    </row>
    <row r="143" spans="2:11" s="1" customFormat="1" ht="15" customHeight="1">
      <c r="B143" s="356"/>
      <c r="C143" s="357"/>
      <c r="D143" s="357"/>
      <c r="E143" s="357"/>
      <c r="F143" s="357"/>
      <c r="G143" s="357"/>
      <c r="H143" s="357"/>
      <c r="I143" s="357"/>
      <c r="J143" s="357"/>
      <c r="K143" s="358"/>
    </row>
    <row r="144" spans="2:11" s="1" customFormat="1" ht="18.75" customHeight="1">
      <c r="B144" s="343"/>
      <c r="C144" s="343"/>
      <c r="D144" s="343"/>
      <c r="E144" s="343"/>
      <c r="F144" s="344"/>
      <c r="G144" s="343"/>
      <c r="H144" s="343"/>
      <c r="I144" s="343"/>
      <c r="J144" s="343"/>
      <c r="K144" s="343"/>
    </row>
    <row r="145" spans="2:11" s="1" customFormat="1" ht="18.75" customHeight="1">
      <c r="B145" s="315"/>
      <c r="C145" s="315"/>
      <c r="D145" s="315"/>
      <c r="E145" s="315"/>
      <c r="F145" s="315"/>
      <c r="G145" s="315"/>
      <c r="H145" s="315"/>
      <c r="I145" s="315"/>
      <c r="J145" s="315"/>
      <c r="K145" s="315"/>
    </row>
    <row r="146" spans="2:11" s="1" customFormat="1" ht="7.5" customHeight="1">
      <c r="B146" s="316"/>
      <c r="C146" s="317"/>
      <c r="D146" s="317"/>
      <c r="E146" s="317"/>
      <c r="F146" s="317"/>
      <c r="G146" s="317"/>
      <c r="H146" s="317"/>
      <c r="I146" s="317"/>
      <c r="J146" s="317"/>
      <c r="K146" s="318"/>
    </row>
    <row r="147" spans="2:11" s="1" customFormat="1" ht="45" customHeight="1">
      <c r="B147" s="319"/>
      <c r="C147" s="320" t="s">
        <v>3227</v>
      </c>
      <c r="D147" s="320"/>
      <c r="E147" s="320"/>
      <c r="F147" s="320"/>
      <c r="G147" s="320"/>
      <c r="H147" s="320"/>
      <c r="I147" s="320"/>
      <c r="J147" s="320"/>
      <c r="K147" s="321"/>
    </row>
    <row r="148" spans="2:11" s="1" customFormat="1" ht="17.25" customHeight="1">
      <c r="B148" s="319"/>
      <c r="C148" s="322" t="s">
        <v>3162</v>
      </c>
      <c r="D148" s="322"/>
      <c r="E148" s="322"/>
      <c r="F148" s="322" t="s">
        <v>3163</v>
      </c>
      <c r="G148" s="323"/>
      <c r="H148" s="322" t="s">
        <v>58</v>
      </c>
      <c r="I148" s="322" t="s">
        <v>61</v>
      </c>
      <c r="J148" s="322" t="s">
        <v>3164</v>
      </c>
      <c r="K148" s="321"/>
    </row>
    <row r="149" spans="2:11" s="1" customFormat="1" ht="17.25" customHeight="1">
      <c r="B149" s="319"/>
      <c r="C149" s="324" t="s">
        <v>3165</v>
      </c>
      <c r="D149" s="324"/>
      <c r="E149" s="324"/>
      <c r="F149" s="325" t="s">
        <v>3166</v>
      </c>
      <c r="G149" s="326"/>
      <c r="H149" s="324"/>
      <c r="I149" s="324"/>
      <c r="J149" s="324" t="s">
        <v>3167</v>
      </c>
      <c r="K149" s="321"/>
    </row>
    <row r="150" spans="2:11" s="1" customFormat="1" ht="5.25" customHeight="1">
      <c r="B150" s="332"/>
      <c r="C150" s="327"/>
      <c r="D150" s="327"/>
      <c r="E150" s="327"/>
      <c r="F150" s="327"/>
      <c r="G150" s="328"/>
      <c r="H150" s="327"/>
      <c r="I150" s="327"/>
      <c r="J150" s="327"/>
      <c r="K150" s="355"/>
    </row>
    <row r="151" spans="2:11" s="1" customFormat="1" ht="15" customHeight="1">
      <c r="B151" s="332"/>
      <c r="C151" s="359" t="s">
        <v>3171</v>
      </c>
      <c r="D151" s="307"/>
      <c r="E151" s="307"/>
      <c r="F151" s="360" t="s">
        <v>3168</v>
      </c>
      <c r="G151" s="307"/>
      <c r="H151" s="359" t="s">
        <v>3208</v>
      </c>
      <c r="I151" s="359" t="s">
        <v>3170</v>
      </c>
      <c r="J151" s="359">
        <v>120</v>
      </c>
      <c r="K151" s="355"/>
    </row>
    <row r="152" spans="2:11" s="1" customFormat="1" ht="15" customHeight="1">
      <c r="B152" s="332"/>
      <c r="C152" s="359" t="s">
        <v>3217</v>
      </c>
      <c r="D152" s="307"/>
      <c r="E152" s="307"/>
      <c r="F152" s="360" t="s">
        <v>3168</v>
      </c>
      <c r="G152" s="307"/>
      <c r="H152" s="359" t="s">
        <v>3228</v>
      </c>
      <c r="I152" s="359" t="s">
        <v>3170</v>
      </c>
      <c r="J152" s="359" t="s">
        <v>3219</v>
      </c>
      <c r="K152" s="355"/>
    </row>
    <row r="153" spans="2:11" s="1" customFormat="1" ht="15" customHeight="1">
      <c r="B153" s="332"/>
      <c r="C153" s="359" t="s">
        <v>102</v>
      </c>
      <c r="D153" s="307"/>
      <c r="E153" s="307"/>
      <c r="F153" s="360" t="s">
        <v>3168</v>
      </c>
      <c r="G153" s="307"/>
      <c r="H153" s="359" t="s">
        <v>3229</v>
      </c>
      <c r="I153" s="359" t="s">
        <v>3170</v>
      </c>
      <c r="J153" s="359" t="s">
        <v>3219</v>
      </c>
      <c r="K153" s="355"/>
    </row>
    <row r="154" spans="2:11" s="1" customFormat="1" ht="15" customHeight="1">
      <c r="B154" s="332"/>
      <c r="C154" s="359" t="s">
        <v>3173</v>
      </c>
      <c r="D154" s="307"/>
      <c r="E154" s="307"/>
      <c r="F154" s="360" t="s">
        <v>3174</v>
      </c>
      <c r="G154" s="307"/>
      <c r="H154" s="359" t="s">
        <v>3208</v>
      </c>
      <c r="I154" s="359" t="s">
        <v>3170</v>
      </c>
      <c r="J154" s="359">
        <v>50</v>
      </c>
      <c r="K154" s="355"/>
    </row>
    <row r="155" spans="2:11" s="1" customFormat="1" ht="15" customHeight="1">
      <c r="B155" s="332"/>
      <c r="C155" s="359" t="s">
        <v>3176</v>
      </c>
      <c r="D155" s="307"/>
      <c r="E155" s="307"/>
      <c r="F155" s="360" t="s">
        <v>3168</v>
      </c>
      <c r="G155" s="307"/>
      <c r="H155" s="359" t="s">
        <v>3208</v>
      </c>
      <c r="I155" s="359" t="s">
        <v>3178</v>
      </c>
      <c r="J155" s="359"/>
      <c r="K155" s="355"/>
    </row>
    <row r="156" spans="2:11" s="1" customFormat="1" ht="15" customHeight="1">
      <c r="B156" s="332"/>
      <c r="C156" s="359" t="s">
        <v>3187</v>
      </c>
      <c r="D156" s="307"/>
      <c r="E156" s="307"/>
      <c r="F156" s="360" t="s">
        <v>3174</v>
      </c>
      <c r="G156" s="307"/>
      <c r="H156" s="359" t="s">
        <v>3208</v>
      </c>
      <c r="I156" s="359" t="s">
        <v>3170</v>
      </c>
      <c r="J156" s="359">
        <v>50</v>
      </c>
      <c r="K156" s="355"/>
    </row>
    <row r="157" spans="2:11" s="1" customFormat="1" ht="15" customHeight="1">
      <c r="B157" s="332"/>
      <c r="C157" s="359" t="s">
        <v>3195</v>
      </c>
      <c r="D157" s="307"/>
      <c r="E157" s="307"/>
      <c r="F157" s="360" t="s">
        <v>3174</v>
      </c>
      <c r="G157" s="307"/>
      <c r="H157" s="359" t="s">
        <v>3208</v>
      </c>
      <c r="I157" s="359" t="s">
        <v>3170</v>
      </c>
      <c r="J157" s="359">
        <v>50</v>
      </c>
      <c r="K157" s="355"/>
    </row>
    <row r="158" spans="2:11" s="1" customFormat="1" ht="15" customHeight="1">
      <c r="B158" s="332"/>
      <c r="C158" s="359" t="s">
        <v>3193</v>
      </c>
      <c r="D158" s="307"/>
      <c r="E158" s="307"/>
      <c r="F158" s="360" t="s">
        <v>3174</v>
      </c>
      <c r="G158" s="307"/>
      <c r="H158" s="359" t="s">
        <v>3208</v>
      </c>
      <c r="I158" s="359" t="s">
        <v>3170</v>
      </c>
      <c r="J158" s="359">
        <v>50</v>
      </c>
      <c r="K158" s="355"/>
    </row>
    <row r="159" spans="2:11" s="1" customFormat="1" ht="15" customHeight="1">
      <c r="B159" s="332"/>
      <c r="C159" s="359" t="s">
        <v>127</v>
      </c>
      <c r="D159" s="307"/>
      <c r="E159" s="307"/>
      <c r="F159" s="360" t="s">
        <v>3168</v>
      </c>
      <c r="G159" s="307"/>
      <c r="H159" s="359" t="s">
        <v>3230</v>
      </c>
      <c r="I159" s="359" t="s">
        <v>3170</v>
      </c>
      <c r="J159" s="359" t="s">
        <v>3231</v>
      </c>
      <c r="K159" s="355"/>
    </row>
    <row r="160" spans="2:11" s="1" customFormat="1" ht="15" customHeight="1">
      <c r="B160" s="332"/>
      <c r="C160" s="359" t="s">
        <v>3232</v>
      </c>
      <c r="D160" s="307"/>
      <c r="E160" s="307"/>
      <c r="F160" s="360" t="s">
        <v>3168</v>
      </c>
      <c r="G160" s="307"/>
      <c r="H160" s="359" t="s">
        <v>3233</v>
      </c>
      <c r="I160" s="359" t="s">
        <v>3203</v>
      </c>
      <c r="J160" s="359"/>
      <c r="K160" s="355"/>
    </row>
    <row r="161" spans="2:11" s="1" customFormat="1" ht="15" customHeight="1">
      <c r="B161" s="361"/>
      <c r="C161" s="341"/>
      <c r="D161" s="341"/>
      <c r="E161" s="341"/>
      <c r="F161" s="341"/>
      <c r="G161" s="341"/>
      <c r="H161" s="341"/>
      <c r="I161" s="341"/>
      <c r="J161" s="341"/>
      <c r="K161" s="362"/>
    </row>
    <row r="162" spans="2:11" s="1" customFormat="1" ht="18.75" customHeight="1">
      <c r="B162" s="343"/>
      <c r="C162" s="353"/>
      <c r="D162" s="353"/>
      <c r="E162" s="353"/>
      <c r="F162" s="363"/>
      <c r="G162" s="353"/>
      <c r="H162" s="353"/>
      <c r="I162" s="353"/>
      <c r="J162" s="353"/>
      <c r="K162" s="343"/>
    </row>
    <row r="163" spans="2:11" s="1" customFormat="1" ht="18.75" customHeight="1">
      <c r="B163" s="315"/>
      <c r="C163" s="315"/>
      <c r="D163" s="315"/>
      <c r="E163" s="315"/>
      <c r="F163" s="315"/>
      <c r="G163" s="315"/>
      <c r="H163" s="315"/>
      <c r="I163" s="315"/>
      <c r="J163" s="315"/>
      <c r="K163" s="315"/>
    </row>
    <row r="164" spans="2:11" s="1" customFormat="1" ht="7.5" customHeight="1">
      <c r="B164" s="294"/>
      <c r="C164" s="295"/>
      <c r="D164" s="295"/>
      <c r="E164" s="295"/>
      <c r="F164" s="295"/>
      <c r="G164" s="295"/>
      <c r="H164" s="295"/>
      <c r="I164" s="295"/>
      <c r="J164" s="295"/>
      <c r="K164" s="296"/>
    </row>
    <row r="165" spans="2:11" s="1" customFormat="1" ht="45" customHeight="1">
      <c r="B165" s="297"/>
      <c r="C165" s="298" t="s">
        <v>3234</v>
      </c>
      <c r="D165" s="298"/>
      <c r="E165" s="298"/>
      <c r="F165" s="298"/>
      <c r="G165" s="298"/>
      <c r="H165" s="298"/>
      <c r="I165" s="298"/>
      <c r="J165" s="298"/>
      <c r="K165" s="299"/>
    </row>
    <row r="166" spans="2:11" s="1" customFormat="1" ht="17.25" customHeight="1">
      <c r="B166" s="297"/>
      <c r="C166" s="322" t="s">
        <v>3162</v>
      </c>
      <c r="D166" s="322"/>
      <c r="E166" s="322"/>
      <c r="F166" s="322" t="s">
        <v>3163</v>
      </c>
      <c r="G166" s="364"/>
      <c r="H166" s="365" t="s">
        <v>58</v>
      </c>
      <c r="I166" s="365" t="s">
        <v>61</v>
      </c>
      <c r="J166" s="322" t="s">
        <v>3164</v>
      </c>
      <c r="K166" s="299"/>
    </row>
    <row r="167" spans="2:11" s="1" customFormat="1" ht="17.25" customHeight="1">
      <c r="B167" s="300"/>
      <c r="C167" s="324" t="s">
        <v>3165</v>
      </c>
      <c r="D167" s="324"/>
      <c r="E167" s="324"/>
      <c r="F167" s="325" t="s">
        <v>3166</v>
      </c>
      <c r="G167" s="366"/>
      <c r="H167" s="367"/>
      <c r="I167" s="367"/>
      <c r="J167" s="324" t="s">
        <v>3167</v>
      </c>
      <c r="K167" s="302"/>
    </row>
    <row r="168" spans="2:11" s="1" customFormat="1" ht="5.25" customHeight="1">
      <c r="B168" s="332"/>
      <c r="C168" s="327"/>
      <c r="D168" s="327"/>
      <c r="E168" s="327"/>
      <c r="F168" s="327"/>
      <c r="G168" s="328"/>
      <c r="H168" s="327"/>
      <c r="I168" s="327"/>
      <c r="J168" s="327"/>
      <c r="K168" s="355"/>
    </row>
    <row r="169" spans="2:11" s="1" customFormat="1" ht="15" customHeight="1">
      <c r="B169" s="332"/>
      <c r="C169" s="307" t="s">
        <v>3171</v>
      </c>
      <c r="D169" s="307"/>
      <c r="E169" s="307"/>
      <c r="F169" s="330" t="s">
        <v>3168</v>
      </c>
      <c r="G169" s="307"/>
      <c r="H169" s="307" t="s">
        <v>3208</v>
      </c>
      <c r="I169" s="307" t="s">
        <v>3170</v>
      </c>
      <c r="J169" s="307">
        <v>120</v>
      </c>
      <c r="K169" s="355"/>
    </row>
    <row r="170" spans="2:11" s="1" customFormat="1" ht="15" customHeight="1">
      <c r="B170" s="332"/>
      <c r="C170" s="307" t="s">
        <v>3217</v>
      </c>
      <c r="D170" s="307"/>
      <c r="E170" s="307"/>
      <c r="F170" s="330" t="s">
        <v>3168</v>
      </c>
      <c r="G170" s="307"/>
      <c r="H170" s="307" t="s">
        <v>3218</v>
      </c>
      <c r="I170" s="307" t="s">
        <v>3170</v>
      </c>
      <c r="J170" s="307" t="s">
        <v>3219</v>
      </c>
      <c r="K170" s="355"/>
    </row>
    <row r="171" spans="2:11" s="1" customFormat="1" ht="15" customHeight="1">
      <c r="B171" s="332"/>
      <c r="C171" s="307" t="s">
        <v>102</v>
      </c>
      <c r="D171" s="307"/>
      <c r="E171" s="307"/>
      <c r="F171" s="330" t="s">
        <v>3168</v>
      </c>
      <c r="G171" s="307"/>
      <c r="H171" s="307" t="s">
        <v>3235</v>
      </c>
      <c r="I171" s="307" t="s">
        <v>3170</v>
      </c>
      <c r="J171" s="307" t="s">
        <v>3219</v>
      </c>
      <c r="K171" s="355"/>
    </row>
    <row r="172" spans="2:11" s="1" customFormat="1" ht="15" customHeight="1">
      <c r="B172" s="332"/>
      <c r="C172" s="307" t="s">
        <v>3173</v>
      </c>
      <c r="D172" s="307"/>
      <c r="E172" s="307"/>
      <c r="F172" s="330" t="s">
        <v>3174</v>
      </c>
      <c r="G172" s="307"/>
      <c r="H172" s="307" t="s">
        <v>3235</v>
      </c>
      <c r="I172" s="307" t="s">
        <v>3170</v>
      </c>
      <c r="J172" s="307">
        <v>50</v>
      </c>
      <c r="K172" s="355"/>
    </row>
    <row r="173" spans="2:11" s="1" customFormat="1" ht="15" customHeight="1">
      <c r="B173" s="332"/>
      <c r="C173" s="307" t="s">
        <v>3176</v>
      </c>
      <c r="D173" s="307"/>
      <c r="E173" s="307"/>
      <c r="F173" s="330" t="s">
        <v>3168</v>
      </c>
      <c r="G173" s="307"/>
      <c r="H173" s="307" t="s">
        <v>3235</v>
      </c>
      <c r="I173" s="307" t="s">
        <v>3178</v>
      </c>
      <c r="J173" s="307"/>
      <c r="K173" s="355"/>
    </row>
    <row r="174" spans="2:11" s="1" customFormat="1" ht="15" customHeight="1">
      <c r="B174" s="332"/>
      <c r="C174" s="307" t="s">
        <v>3187</v>
      </c>
      <c r="D174" s="307"/>
      <c r="E174" s="307"/>
      <c r="F174" s="330" t="s">
        <v>3174</v>
      </c>
      <c r="G174" s="307"/>
      <c r="H174" s="307" t="s">
        <v>3235</v>
      </c>
      <c r="I174" s="307" t="s">
        <v>3170</v>
      </c>
      <c r="J174" s="307">
        <v>50</v>
      </c>
      <c r="K174" s="355"/>
    </row>
    <row r="175" spans="2:11" s="1" customFormat="1" ht="15" customHeight="1">
      <c r="B175" s="332"/>
      <c r="C175" s="307" t="s">
        <v>3195</v>
      </c>
      <c r="D175" s="307"/>
      <c r="E175" s="307"/>
      <c r="F175" s="330" t="s">
        <v>3174</v>
      </c>
      <c r="G175" s="307"/>
      <c r="H175" s="307" t="s">
        <v>3235</v>
      </c>
      <c r="I175" s="307" t="s">
        <v>3170</v>
      </c>
      <c r="J175" s="307">
        <v>50</v>
      </c>
      <c r="K175" s="355"/>
    </row>
    <row r="176" spans="2:11" s="1" customFormat="1" ht="15" customHeight="1">
      <c r="B176" s="332"/>
      <c r="C176" s="307" t="s">
        <v>3193</v>
      </c>
      <c r="D176" s="307"/>
      <c r="E176" s="307"/>
      <c r="F176" s="330" t="s">
        <v>3174</v>
      </c>
      <c r="G176" s="307"/>
      <c r="H176" s="307" t="s">
        <v>3235</v>
      </c>
      <c r="I176" s="307" t="s">
        <v>3170</v>
      </c>
      <c r="J176" s="307">
        <v>50</v>
      </c>
      <c r="K176" s="355"/>
    </row>
    <row r="177" spans="2:11" s="1" customFormat="1" ht="15" customHeight="1">
      <c r="B177" s="332"/>
      <c r="C177" s="307" t="s">
        <v>139</v>
      </c>
      <c r="D177" s="307"/>
      <c r="E177" s="307"/>
      <c r="F177" s="330" t="s">
        <v>3168</v>
      </c>
      <c r="G177" s="307"/>
      <c r="H177" s="307" t="s">
        <v>3236</v>
      </c>
      <c r="I177" s="307" t="s">
        <v>3237</v>
      </c>
      <c r="J177" s="307"/>
      <c r="K177" s="355"/>
    </row>
    <row r="178" spans="2:11" s="1" customFormat="1" ht="15" customHeight="1">
      <c r="B178" s="332"/>
      <c r="C178" s="307" t="s">
        <v>61</v>
      </c>
      <c r="D178" s="307"/>
      <c r="E178" s="307"/>
      <c r="F178" s="330" t="s">
        <v>3168</v>
      </c>
      <c r="G178" s="307"/>
      <c r="H178" s="307" t="s">
        <v>3238</v>
      </c>
      <c r="I178" s="307" t="s">
        <v>3239</v>
      </c>
      <c r="J178" s="307">
        <v>1</v>
      </c>
      <c r="K178" s="355"/>
    </row>
    <row r="179" spans="2:11" s="1" customFormat="1" ht="15" customHeight="1">
      <c r="B179" s="332"/>
      <c r="C179" s="307" t="s">
        <v>57</v>
      </c>
      <c r="D179" s="307"/>
      <c r="E179" s="307"/>
      <c r="F179" s="330" t="s">
        <v>3168</v>
      </c>
      <c r="G179" s="307"/>
      <c r="H179" s="307" t="s">
        <v>3240</v>
      </c>
      <c r="I179" s="307" t="s">
        <v>3170</v>
      </c>
      <c r="J179" s="307">
        <v>20</v>
      </c>
      <c r="K179" s="355"/>
    </row>
    <row r="180" spans="2:11" s="1" customFormat="1" ht="15" customHeight="1">
      <c r="B180" s="332"/>
      <c r="C180" s="307" t="s">
        <v>58</v>
      </c>
      <c r="D180" s="307"/>
      <c r="E180" s="307"/>
      <c r="F180" s="330" t="s">
        <v>3168</v>
      </c>
      <c r="G180" s="307"/>
      <c r="H180" s="307" t="s">
        <v>3241</v>
      </c>
      <c r="I180" s="307" t="s">
        <v>3170</v>
      </c>
      <c r="J180" s="307">
        <v>255</v>
      </c>
      <c r="K180" s="355"/>
    </row>
    <row r="181" spans="2:11" s="1" customFormat="1" ht="15" customHeight="1">
      <c r="B181" s="332"/>
      <c r="C181" s="307" t="s">
        <v>140</v>
      </c>
      <c r="D181" s="307"/>
      <c r="E181" s="307"/>
      <c r="F181" s="330" t="s">
        <v>3168</v>
      </c>
      <c r="G181" s="307"/>
      <c r="H181" s="307" t="s">
        <v>3132</v>
      </c>
      <c r="I181" s="307" t="s">
        <v>3170</v>
      </c>
      <c r="J181" s="307">
        <v>10</v>
      </c>
      <c r="K181" s="355"/>
    </row>
    <row r="182" spans="2:11" s="1" customFormat="1" ht="15" customHeight="1">
      <c r="B182" s="332"/>
      <c r="C182" s="307" t="s">
        <v>141</v>
      </c>
      <c r="D182" s="307"/>
      <c r="E182" s="307"/>
      <c r="F182" s="330" t="s">
        <v>3168</v>
      </c>
      <c r="G182" s="307"/>
      <c r="H182" s="307" t="s">
        <v>3242</v>
      </c>
      <c r="I182" s="307" t="s">
        <v>3203</v>
      </c>
      <c r="J182" s="307"/>
      <c r="K182" s="355"/>
    </row>
    <row r="183" spans="2:11" s="1" customFormat="1" ht="15" customHeight="1">
      <c r="B183" s="332"/>
      <c r="C183" s="307" t="s">
        <v>3243</v>
      </c>
      <c r="D183" s="307"/>
      <c r="E183" s="307"/>
      <c r="F183" s="330" t="s">
        <v>3168</v>
      </c>
      <c r="G183" s="307"/>
      <c r="H183" s="307" t="s">
        <v>3244</v>
      </c>
      <c r="I183" s="307" t="s">
        <v>3203</v>
      </c>
      <c r="J183" s="307"/>
      <c r="K183" s="355"/>
    </row>
    <row r="184" spans="2:11" s="1" customFormat="1" ht="15" customHeight="1">
      <c r="B184" s="332"/>
      <c r="C184" s="307" t="s">
        <v>3232</v>
      </c>
      <c r="D184" s="307"/>
      <c r="E184" s="307"/>
      <c r="F184" s="330" t="s">
        <v>3168</v>
      </c>
      <c r="G184" s="307"/>
      <c r="H184" s="307" t="s">
        <v>3245</v>
      </c>
      <c r="I184" s="307" t="s">
        <v>3203</v>
      </c>
      <c r="J184" s="307"/>
      <c r="K184" s="355"/>
    </row>
    <row r="185" spans="2:11" s="1" customFormat="1" ht="15" customHeight="1">
      <c r="B185" s="332"/>
      <c r="C185" s="307" t="s">
        <v>143</v>
      </c>
      <c r="D185" s="307"/>
      <c r="E185" s="307"/>
      <c r="F185" s="330" t="s">
        <v>3174</v>
      </c>
      <c r="G185" s="307"/>
      <c r="H185" s="307" t="s">
        <v>3246</v>
      </c>
      <c r="I185" s="307" t="s">
        <v>3170</v>
      </c>
      <c r="J185" s="307">
        <v>50</v>
      </c>
      <c r="K185" s="355"/>
    </row>
    <row r="186" spans="2:11" s="1" customFormat="1" ht="15" customHeight="1">
      <c r="B186" s="332"/>
      <c r="C186" s="307" t="s">
        <v>3247</v>
      </c>
      <c r="D186" s="307"/>
      <c r="E186" s="307"/>
      <c r="F186" s="330" t="s">
        <v>3174</v>
      </c>
      <c r="G186" s="307"/>
      <c r="H186" s="307" t="s">
        <v>3248</v>
      </c>
      <c r="I186" s="307" t="s">
        <v>3249</v>
      </c>
      <c r="J186" s="307"/>
      <c r="K186" s="355"/>
    </row>
    <row r="187" spans="2:11" s="1" customFormat="1" ht="15" customHeight="1">
      <c r="B187" s="332"/>
      <c r="C187" s="307" t="s">
        <v>3250</v>
      </c>
      <c r="D187" s="307"/>
      <c r="E187" s="307"/>
      <c r="F187" s="330" t="s">
        <v>3174</v>
      </c>
      <c r="G187" s="307"/>
      <c r="H187" s="307" t="s">
        <v>3251</v>
      </c>
      <c r="I187" s="307" t="s">
        <v>3249</v>
      </c>
      <c r="J187" s="307"/>
      <c r="K187" s="355"/>
    </row>
    <row r="188" spans="2:11" s="1" customFormat="1" ht="15" customHeight="1">
      <c r="B188" s="332"/>
      <c r="C188" s="307" t="s">
        <v>3252</v>
      </c>
      <c r="D188" s="307"/>
      <c r="E188" s="307"/>
      <c r="F188" s="330" t="s">
        <v>3174</v>
      </c>
      <c r="G188" s="307"/>
      <c r="H188" s="307" t="s">
        <v>3253</v>
      </c>
      <c r="I188" s="307" t="s">
        <v>3249</v>
      </c>
      <c r="J188" s="307"/>
      <c r="K188" s="355"/>
    </row>
    <row r="189" spans="2:11" s="1" customFormat="1" ht="15" customHeight="1">
      <c r="B189" s="332"/>
      <c r="C189" s="368" t="s">
        <v>3254</v>
      </c>
      <c r="D189" s="307"/>
      <c r="E189" s="307"/>
      <c r="F189" s="330" t="s">
        <v>3174</v>
      </c>
      <c r="G189" s="307"/>
      <c r="H189" s="307" t="s">
        <v>3255</v>
      </c>
      <c r="I189" s="307" t="s">
        <v>3256</v>
      </c>
      <c r="J189" s="369" t="s">
        <v>3257</v>
      </c>
      <c r="K189" s="355"/>
    </row>
    <row r="190" spans="2:11" s="18" customFormat="1" ht="15" customHeight="1">
      <c r="B190" s="370"/>
      <c r="C190" s="371" t="s">
        <v>3258</v>
      </c>
      <c r="D190" s="372"/>
      <c r="E190" s="372"/>
      <c r="F190" s="373" t="s">
        <v>3174</v>
      </c>
      <c r="G190" s="372"/>
      <c r="H190" s="372" t="s">
        <v>3259</v>
      </c>
      <c r="I190" s="372" t="s">
        <v>3256</v>
      </c>
      <c r="J190" s="374" t="s">
        <v>3257</v>
      </c>
      <c r="K190" s="375"/>
    </row>
    <row r="191" spans="2:11" s="1" customFormat="1" ht="15" customHeight="1">
      <c r="B191" s="332"/>
      <c r="C191" s="368" t="s">
        <v>46</v>
      </c>
      <c r="D191" s="307"/>
      <c r="E191" s="307"/>
      <c r="F191" s="330" t="s">
        <v>3168</v>
      </c>
      <c r="G191" s="307"/>
      <c r="H191" s="304" t="s">
        <v>3260</v>
      </c>
      <c r="I191" s="307" t="s">
        <v>3261</v>
      </c>
      <c r="J191" s="307"/>
      <c r="K191" s="355"/>
    </row>
    <row r="192" spans="2:11" s="1" customFormat="1" ht="15" customHeight="1">
      <c r="B192" s="332"/>
      <c r="C192" s="368" t="s">
        <v>3262</v>
      </c>
      <c r="D192" s="307"/>
      <c r="E192" s="307"/>
      <c r="F192" s="330" t="s">
        <v>3168</v>
      </c>
      <c r="G192" s="307"/>
      <c r="H192" s="307" t="s">
        <v>3263</v>
      </c>
      <c r="I192" s="307" t="s">
        <v>3203</v>
      </c>
      <c r="J192" s="307"/>
      <c r="K192" s="355"/>
    </row>
    <row r="193" spans="2:11" s="1" customFormat="1" ht="15" customHeight="1">
      <c r="B193" s="332"/>
      <c r="C193" s="368" t="s">
        <v>3264</v>
      </c>
      <c r="D193" s="307"/>
      <c r="E193" s="307"/>
      <c r="F193" s="330" t="s">
        <v>3168</v>
      </c>
      <c r="G193" s="307"/>
      <c r="H193" s="307" t="s">
        <v>3265</v>
      </c>
      <c r="I193" s="307" t="s">
        <v>3203</v>
      </c>
      <c r="J193" s="307"/>
      <c r="K193" s="355"/>
    </row>
    <row r="194" spans="2:11" s="1" customFormat="1" ht="15" customHeight="1">
      <c r="B194" s="332"/>
      <c r="C194" s="368" t="s">
        <v>3266</v>
      </c>
      <c r="D194" s="307"/>
      <c r="E194" s="307"/>
      <c r="F194" s="330" t="s">
        <v>3174</v>
      </c>
      <c r="G194" s="307"/>
      <c r="H194" s="307" t="s">
        <v>3267</v>
      </c>
      <c r="I194" s="307" t="s">
        <v>3203</v>
      </c>
      <c r="J194" s="307"/>
      <c r="K194" s="355"/>
    </row>
    <row r="195" spans="2:11" s="1" customFormat="1" ht="15" customHeight="1">
      <c r="B195" s="361"/>
      <c r="C195" s="376"/>
      <c r="D195" s="341"/>
      <c r="E195" s="341"/>
      <c r="F195" s="341"/>
      <c r="G195" s="341"/>
      <c r="H195" s="341"/>
      <c r="I195" s="341"/>
      <c r="J195" s="341"/>
      <c r="K195" s="362"/>
    </row>
    <row r="196" spans="2:11" s="1" customFormat="1" ht="18.75" customHeight="1">
      <c r="B196" s="343"/>
      <c r="C196" s="353"/>
      <c r="D196" s="353"/>
      <c r="E196" s="353"/>
      <c r="F196" s="363"/>
      <c r="G196" s="353"/>
      <c r="H196" s="353"/>
      <c r="I196" s="353"/>
      <c r="J196" s="353"/>
      <c r="K196" s="343"/>
    </row>
    <row r="197" spans="2:11" s="1" customFormat="1" ht="18.75" customHeight="1">
      <c r="B197" s="343"/>
      <c r="C197" s="353"/>
      <c r="D197" s="353"/>
      <c r="E197" s="353"/>
      <c r="F197" s="363"/>
      <c r="G197" s="353"/>
      <c r="H197" s="353"/>
      <c r="I197" s="353"/>
      <c r="J197" s="353"/>
      <c r="K197" s="343"/>
    </row>
    <row r="198" spans="2:11" s="1" customFormat="1" ht="18.75" customHeight="1">
      <c r="B198" s="315"/>
      <c r="C198" s="315"/>
      <c r="D198" s="315"/>
      <c r="E198" s="315"/>
      <c r="F198" s="315"/>
      <c r="G198" s="315"/>
      <c r="H198" s="315"/>
      <c r="I198" s="315"/>
      <c r="J198" s="315"/>
      <c r="K198" s="315"/>
    </row>
    <row r="199" spans="2:11" s="1" customFormat="1" ht="13.5">
      <c r="B199" s="294"/>
      <c r="C199" s="295"/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1">
      <c r="B200" s="297"/>
      <c r="C200" s="298" t="s">
        <v>3268</v>
      </c>
      <c r="D200" s="298"/>
      <c r="E200" s="298"/>
      <c r="F200" s="298"/>
      <c r="G200" s="298"/>
      <c r="H200" s="298"/>
      <c r="I200" s="298"/>
      <c r="J200" s="298"/>
      <c r="K200" s="299"/>
    </row>
    <row r="201" spans="2:11" s="1" customFormat="1" ht="25.5" customHeight="1">
      <c r="B201" s="297"/>
      <c r="C201" s="377" t="s">
        <v>3269</v>
      </c>
      <c r="D201" s="377"/>
      <c r="E201" s="377"/>
      <c r="F201" s="377" t="s">
        <v>3270</v>
      </c>
      <c r="G201" s="378"/>
      <c r="H201" s="377" t="s">
        <v>3271</v>
      </c>
      <c r="I201" s="377"/>
      <c r="J201" s="377"/>
      <c r="K201" s="299"/>
    </row>
    <row r="202" spans="2:11" s="1" customFormat="1" ht="5.25" customHeight="1">
      <c r="B202" s="332"/>
      <c r="C202" s="327"/>
      <c r="D202" s="327"/>
      <c r="E202" s="327"/>
      <c r="F202" s="327"/>
      <c r="G202" s="353"/>
      <c r="H202" s="327"/>
      <c r="I202" s="327"/>
      <c r="J202" s="327"/>
      <c r="K202" s="355"/>
    </row>
    <row r="203" spans="2:11" s="1" customFormat="1" ht="15" customHeight="1">
      <c r="B203" s="332"/>
      <c r="C203" s="307" t="s">
        <v>3261</v>
      </c>
      <c r="D203" s="307"/>
      <c r="E203" s="307"/>
      <c r="F203" s="330" t="s">
        <v>47</v>
      </c>
      <c r="G203" s="307"/>
      <c r="H203" s="307" t="s">
        <v>3272</v>
      </c>
      <c r="I203" s="307"/>
      <c r="J203" s="307"/>
      <c r="K203" s="355"/>
    </row>
    <row r="204" spans="2:11" s="1" customFormat="1" ht="15" customHeight="1">
      <c r="B204" s="332"/>
      <c r="C204" s="307"/>
      <c r="D204" s="307"/>
      <c r="E204" s="307"/>
      <c r="F204" s="330" t="s">
        <v>48</v>
      </c>
      <c r="G204" s="307"/>
      <c r="H204" s="307" t="s">
        <v>3273</v>
      </c>
      <c r="I204" s="307"/>
      <c r="J204" s="307"/>
      <c r="K204" s="355"/>
    </row>
    <row r="205" spans="2:11" s="1" customFormat="1" ht="15" customHeight="1">
      <c r="B205" s="332"/>
      <c r="C205" s="307"/>
      <c r="D205" s="307"/>
      <c r="E205" s="307"/>
      <c r="F205" s="330" t="s">
        <v>51</v>
      </c>
      <c r="G205" s="307"/>
      <c r="H205" s="307" t="s">
        <v>3274</v>
      </c>
      <c r="I205" s="307"/>
      <c r="J205" s="307"/>
      <c r="K205" s="355"/>
    </row>
    <row r="206" spans="2:11" s="1" customFormat="1" ht="15" customHeight="1">
      <c r="B206" s="332"/>
      <c r="C206" s="307"/>
      <c r="D206" s="307"/>
      <c r="E206" s="307"/>
      <c r="F206" s="330" t="s">
        <v>49</v>
      </c>
      <c r="G206" s="307"/>
      <c r="H206" s="307" t="s">
        <v>3275</v>
      </c>
      <c r="I206" s="307"/>
      <c r="J206" s="307"/>
      <c r="K206" s="355"/>
    </row>
    <row r="207" spans="2:11" s="1" customFormat="1" ht="15" customHeight="1">
      <c r="B207" s="332"/>
      <c r="C207" s="307"/>
      <c r="D207" s="307"/>
      <c r="E207" s="307"/>
      <c r="F207" s="330" t="s">
        <v>50</v>
      </c>
      <c r="G207" s="307"/>
      <c r="H207" s="307" t="s">
        <v>3276</v>
      </c>
      <c r="I207" s="307"/>
      <c r="J207" s="307"/>
      <c r="K207" s="355"/>
    </row>
    <row r="208" spans="2:11" s="1" customFormat="1" ht="15" customHeight="1">
      <c r="B208" s="332"/>
      <c r="C208" s="307"/>
      <c r="D208" s="307"/>
      <c r="E208" s="307"/>
      <c r="F208" s="330"/>
      <c r="G208" s="307"/>
      <c r="H208" s="307"/>
      <c r="I208" s="307"/>
      <c r="J208" s="307"/>
      <c r="K208" s="355"/>
    </row>
    <row r="209" spans="2:11" s="1" customFormat="1" ht="15" customHeight="1">
      <c r="B209" s="332"/>
      <c r="C209" s="307" t="s">
        <v>3215</v>
      </c>
      <c r="D209" s="307"/>
      <c r="E209" s="307"/>
      <c r="F209" s="330" t="s">
        <v>84</v>
      </c>
      <c r="G209" s="307"/>
      <c r="H209" s="307" t="s">
        <v>3277</v>
      </c>
      <c r="I209" s="307"/>
      <c r="J209" s="307"/>
      <c r="K209" s="355"/>
    </row>
    <row r="210" spans="2:11" s="1" customFormat="1" ht="15" customHeight="1">
      <c r="B210" s="332"/>
      <c r="C210" s="307"/>
      <c r="D210" s="307"/>
      <c r="E210" s="307"/>
      <c r="F210" s="330" t="s">
        <v>3111</v>
      </c>
      <c r="G210" s="307"/>
      <c r="H210" s="307" t="s">
        <v>3112</v>
      </c>
      <c r="I210" s="307"/>
      <c r="J210" s="307"/>
      <c r="K210" s="355"/>
    </row>
    <row r="211" spans="2:11" s="1" customFormat="1" ht="15" customHeight="1">
      <c r="B211" s="332"/>
      <c r="C211" s="307"/>
      <c r="D211" s="307"/>
      <c r="E211" s="307"/>
      <c r="F211" s="330" t="s">
        <v>3109</v>
      </c>
      <c r="G211" s="307"/>
      <c r="H211" s="307" t="s">
        <v>3278</v>
      </c>
      <c r="I211" s="307"/>
      <c r="J211" s="307"/>
      <c r="K211" s="355"/>
    </row>
    <row r="212" spans="2:11" s="1" customFormat="1" ht="15" customHeight="1">
      <c r="B212" s="379"/>
      <c r="C212" s="307"/>
      <c r="D212" s="307"/>
      <c r="E212" s="307"/>
      <c r="F212" s="330" t="s">
        <v>3113</v>
      </c>
      <c r="G212" s="368"/>
      <c r="H212" s="359" t="s">
        <v>3114</v>
      </c>
      <c r="I212" s="359"/>
      <c r="J212" s="359"/>
      <c r="K212" s="380"/>
    </row>
    <row r="213" spans="2:11" s="1" customFormat="1" ht="15" customHeight="1">
      <c r="B213" s="379"/>
      <c r="C213" s="307"/>
      <c r="D213" s="307"/>
      <c r="E213" s="307"/>
      <c r="F213" s="330" t="s">
        <v>3115</v>
      </c>
      <c r="G213" s="368"/>
      <c r="H213" s="359" t="s">
        <v>3092</v>
      </c>
      <c r="I213" s="359"/>
      <c r="J213" s="359"/>
      <c r="K213" s="380"/>
    </row>
    <row r="214" spans="2:11" s="1" customFormat="1" ht="15" customHeight="1">
      <c r="B214" s="379"/>
      <c r="C214" s="307"/>
      <c r="D214" s="307"/>
      <c r="E214" s="307"/>
      <c r="F214" s="330"/>
      <c r="G214" s="368"/>
      <c r="H214" s="359"/>
      <c r="I214" s="359"/>
      <c r="J214" s="359"/>
      <c r="K214" s="380"/>
    </row>
    <row r="215" spans="2:11" s="1" customFormat="1" ht="15" customHeight="1">
      <c r="B215" s="379"/>
      <c r="C215" s="307" t="s">
        <v>3239</v>
      </c>
      <c r="D215" s="307"/>
      <c r="E215" s="307"/>
      <c r="F215" s="330">
        <v>1</v>
      </c>
      <c r="G215" s="368"/>
      <c r="H215" s="359" t="s">
        <v>3279</v>
      </c>
      <c r="I215" s="359"/>
      <c r="J215" s="359"/>
      <c r="K215" s="380"/>
    </row>
    <row r="216" spans="2:11" s="1" customFormat="1" ht="15" customHeight="1">
      <c r="B216" s="379"/>
      <c r="C216" s="307"/>
      <c r="D216" s="307"/>
      <c r="E216" s="307"/>
      <c r="F216" s="330">
        <v>2</v>
      </c>
      <c r="G216" s="368"/>
      <c r="H216" s="359" t="s">
        <v>3280</v>
      </c>
      <c r="I216" s="359"/>
      <c r="J216" s="359"/>
      <c r="K216" s="380"/>
    </row>
    <row r="217" spans="2:11" s="1" customFormat="1" ht="15" customHeight="1">
      <c r="B217" s="379"/>
      <c r="C217" s="307"/>
      <c r="D217" s="307"/>
      <c r="E217" s="307"/>
      <c r="F217" s="330">
        <v>3</v>
      </c>
      <c r="G217" s="368"/>
      <c r="H217" s="359" t="s">
        <v>3281</v>
      </c>
      <c r="I217" s="359"/>
      <c r="J217" s="359"/>
      <c r="K217" s="380"/>
    </row>
    <row r="218" spans="2:11" s="1" customFormat="1" ht="15" customHeight="1">
      <c r="B218" s="379"/>
      <c r="C218" s="307"/>
      <c r="D218" s="307"/>
      <c r="E218" s="307"/>
      <c r="F218" s="330">
        <v>4</v>
      </c>
      <c r="G218" s="368"/>
      <c r="H218" s="359" t="s">
        <v>3282</v>
      </c>
      <c r="I218" s="359"/>
      <c r="J218" s="359"/>
      <c r="K218" s="380"/>
    </row>
    <row r="219" spans="2:11" s="1" customFormat="1" ht="12.75" customHeight="1">
      <c r="B219" s="381"/>
      <c r="C219" s="382"/>
      <c r="D219" s="382"/>
      <c r="E219" s="382"/>
      <c r="F219" s="382"/>
      <c r="G219" s="382"/>
      <c r="H219" s="382"/>
      <c r="I219" s="382"/>
      <c r="J219" s="382"/>
      <c r="K219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124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23.25" customHeight="1">
      <c r="A27" s="150"/>
      <c r="B27" s="151"/>
      <c r="C27" s="150"/>
      <c r="D27" s="150"/>
      <c r="E27" s="152" t="s">
        <v>125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ROUND(J87,2)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ROUND((SUM(BE87:BE474)),2)</f>
        <v>0</v>
      </c>
      <c r="G33" s="41"/>
      <c r="H33" s="41"/>
      <c r="I33" s="160">
        <v>0.21</v>
      </c>
      <c r="J33" s="159">
        <f>ROUND(((SUM(BE87:BE474))*I33),2)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ROUND((SUM(BF87:BF474)),2)</f>
        <v>0</v>
      </c>
      <c r="G34" s="41"/>
      <c r="H34" s="41"/>
      <c r="I34" s="160">
        <v>0.15</v>
      </c>
      <c r="J34" s="159">
        <f>ROUND(((SUM(BF87:BF474))*I34),2)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ROUND((SUM(BG87:BG474)),2)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ROUND((SUM(BH87:BH474)),2)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ROUND((SUM(BI87:BI474)),2)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SO 301 - Splašková kanalizace - stoky A, A/1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J87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J88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J89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J311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J319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J334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J380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136</v>
      </c>
      <c r="E66" s="185"/>
      <c r="F66" s="185"/>
      <c r="G66" s="185"/>
      <c r="H66" s="185"/>
      <c r="I66" s="185"/>
      <c r="J66" s="186">
        <f>J464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137</v>
      </c>
      <c r="E67" s="185"/>
      <c r="F67" s="185"/>
      <c r="G67" s="185"/>
      <c r="H67" s="185"/>
      <c r="I67" s="185"/>
      <c r="J67" s="186">
        <f>J471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138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72" t="str">
        <f>E7</f>
        <v>ODKANALIZOVÁNÍ UL. LUKÁŠOVSKÁ A KADLICKÁ , LIBEREC</v>
      </c>
      <c r="F77" s="35"/>
      <c r="G77" s="35"/>
      <c r="H77" s="35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123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01 - SO 301 - Splašková kanalizace - stoky A, A/1</v>
      </c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22</v>
      </c>
      <c r="D81" s="43"/>
      <c r="E81" s="43"/>
      <c r="F81" s="30" t="str">
        <f>F12</f>
        <v>Liberec</v>
      </c>
      <c r="G81" s="43"/>
      <c r="H81" s="43"/>
      <c r="I81" s="35" t="s">
        <v>24</v>
      </c>
      <c r="J81" s="75" t="str">
        <f>IF(J12="","",J12)</f>
        <v>16. 2. 2024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26</v>
      </c>
      <c r="D83" s="43"/>
      <c r="E83" s="43"/>
      <c r="F83" s="30" t="str">
        <f>E15</f>
        <v>Statutární město Liberec</v>
      </c>
      <c r="G83" s="43"/>
      <c r="H83" s="43"/>
      <c r="I83" s="35" t="s">
        <v>34</v>
      </c>
      <c r="J83" s="39" t="str">
        <f>E21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25.65" customHeight="1">
      <c r="A84" s="41"/>
      <c r="B84" s="42"/>
      <c r="C84" s="35" t="s">
        <v>32</v>
      </c>
      <c r="D84" s="43"/>
      <c r="E84" s="43"/>
      <c r="F84" s="30" t="str">
        <f>IF(E18="","",E18)</f>
        <v>Vyplň údaj</v>
      </c>
      <c r="G84" s="43"/>
      <c r="H84" s="43"/>
      <c r="I84" s="35" t="s">
        <v>39</v>
      </c>
      <c r="J84" s="39" t="str">
        <f>E24</f>
        <v>SNOWPLAN, spol. s r.o.</v>
      </c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8"/>
      <c r="B86" s="189"/>
      <c r="C86" s="190" t="s">
        <v>139</v>
      </c>
      <c r="D86" s="191" t="s">
        <v>61</v>
      </c>
      <c r="E86" s="191" t="s">
        <v>57</v>
      </c>
      <c r="F86" s="191" t="s">
        <v>58</v>
      </c>
      <c r="G86" s="191" t="s">
        <v>140</v>
      </c>
      <c r="H86" s="191" t="s">
        <v>141</v>
      </c>
      <c r="I86" s="191" t="s">
        <v>142</v>
      </c>
      <c r="J86" s="191" t="s">
        <v>128</v>
      </c>
      <c r="K86" s="192" t="s">
        <v>143</v>
      </c>
      <c r="L86" s="193"/>
      <c r="M86" s="95" t="s">
        <v>75</v>
      </c>
      <c r="N86" s="96" t="s">
        <v>46</v>
      </c>
      <c r="O86" s="96" t="s">
        <v>144</v>
      </c>
      <c r="P86" s="96" t="s">
        <v>145</v>
      </c>
      <c r="Q86" s="96" t="s">
        <v>146</v>
      </c>
      <c r="R86" s="96" t="s">
        <v>147</v>
      </c>
      <c r="S86" s="96" t="s">
        <v>148</v>
      </c>
      <c r="T86" s="97" t="s">
        <v>149</v>
      </c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</row>
    <row r="87" spans="1:63" s="2" customFormat="1" ht="22.8" customHeight="1">
      <c r="A87" s="41"/>
      <c r="B87" s="42"/>
      <c r="C87" s="102" t="s">
        <v>150</v>
      </c>
      <c r="D87" s="43"/>
      <c r="E87" s="43"/>
      <c r="F87" s="43"/>
      <c r="G87" s="43"/>
      <c r="H87" s="43"/>
      <c r="I87" s="43"/>
      <c r="J87" s="194">
        <f>BK87</f>
        <v>0</v>
      </c>
      <c r="K87" s="43"/>
      <c r="L87" s="47"/>
      <c r="M87" s="98"/>
      <c r="N87" s="195"/>
      <c r="O87" s="99"/>
      <c r="P87" s="196">
        <f>P88</f>
        <v>0</v>
      </c>
      <c r="Q87" s="99"/>
      <c r="R87" s="196">
        <f>R88</f>
        <v>471.87038849999993</v>
      </c>
      <c r="S87" s="99"/>
      <c r="T87" s="197">
        <f>T88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76</v>
      </c>
      <c r="AU87" s="20" t="s">
        <v>129</v>
      </c>
      <c r="BK87" s="198">
        <f>BK88</f>
        <v>0</v>
      </c>
    </row>
    <row r="88" spans="1:63" s="12" customFormat="1" ht="25.9" customHeight="1">
      <c r="A88" s="12"/>
      <c r="B88" s="199"/>
      <c r="C88" s="200"/>
      <c r="D88" s="201" t="s">
        <v>76</v>
      </c>
      <c r="E88" s="202" t="s">
        <v>151</v>
      </c>
      <c r="F88" s="202" t="s">
        <v>152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P89+P311+P319+P334+P380+P464+P471</f>
        <v>0</v>
      </c>
      <c r="Q88" s="207"/>
      <c r="R88" s="208">
        <f>R89+R311+R319+R334+R380+R464+R471</f>
        <v>471.87038849999993</v>
      </c>
      <c r="S88" s="207"/>
      <c r="T88" s="209">
        <f>T89+T311+T319+T334+T380+T464+T471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77</v>
      </c>
      <c r="AY88" s="210" t="s">
        <v>153</v>
      </c>
      <c r="BK88" s="212">
        <f>BK89+BK311+BK319+BK334+BK380+BK464+BK471</f>
        <v>0</v>
      </c>
    </row>
    <row r="89" spans="1:63" s="12" customFormat="1" ht="22.8" customHeight="1">
      <c r="A89" s="12"/>
      <c r="B89" s="199"/>
      <c r="C89" s="200"/>
      <c r="D89" s="201" t="s">
        <v>76</v>
      </c>
      <c r="E89" s="213" t="s">
        <v>85</v>
      </c>
      <c r="F89" s="213" t="s">
        <v>154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SUM(P90:P310)</f>
        <v>0</v>
      </c>
      <c r="Q89" s="207"/>
      <c r="R89" s="208">
        <f>SUM(R90:R310)</f>
        <v>5.94252775</v>
      </c>
      <c r="S89" s="207"/>
      <c r="T89" s="209">
        <f>SUM(T90:T310)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85</v>
      </c>
      <c r="AT89" s="211" t="s">
        <v>76</v>
      </c>
      <c r="AU89" s="211" t="s">
        <v>85</v>
      </c>
      <c r="AY89" s="210" t="s">
        <v>153</v>
      </c>
      <c r="BK89" s="212">
        <f>SUM(BK90:BK310)</f>
        <v>0</v>
      </c>
    </row>
    <row r="90" spans="1:65" s="2" customFormat="1" ht="16.5" customHeight="1">
      <c r="A90" s="41"/>
      <c r="B90" s="42"/>
      <c r="C90" s="215" t="s">
        <v>85</v>
      </c>
      <c r="D90" s="215" t="s">
        <v>155</v>
      </c>
      <c r="E90" s="216" t="s">
        <v>156</v>
      </c>
      <c r="F90" s="217" t="s">
        <v>157</v>
      </c>
      <c r="G90" s="218" t="s">
        <v>158</v>
      </c>
      <c r="H90" s="219">
        <v>1</v>
      </c>
      <c r="I90" s="220"/>
      <c r="J90" s="221">
        <f>ROUND(I90*H90,2)</f>
        <v>0</v>
      </c>
      <c r="K90" s="217" t="s">
        <v>159</v>
      </c>
      <c r="L90" s="47"/>
      <c r="M90" s="222" t="s">
        <v>75</v>
      </c>
      <c r="N90" s="223" t="s">
        <v>47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160</v>
      </c>
      <c r="AT90" s="226" t="s">
        <v>155</v>
      </c>
      <c r="AU90" s="226" t="s">
        <v>87</v>
      </c>
      <c r="AY90" s="20" t="s">
        <v>153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85</v>
      </c>
      <c r="BK90" s="227">
        <f>ROUND(I90*H90,2)</f>
        <v>0</v>
      </c>
      <c r="BL90" s="20" t="s">
        <v>160</v>
      </c>
      <c r="BM90" s="226" t="s">
        <v>161</v>
      </c>
    </row>
    <row r="91" spans="1:47" s="2" customFormat="1" ht="12">
      <c r="A91" s="41"/>
      <c r="B91" s="42"/>
      <c r="C91" s="43"/>
      <c r="D91" s="228" t="s">
        <v>162</v>
      </c>
      <c r="E91" s="43"/>
      <c r="F91" s="229" t="s">
        <v>163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162</v>
      </c>
      <c r="AU91" s="20" t="s">
        <v>87</v>
      </c>
    </row>
    <row r="92" spans="1:47" s="2" customFormat="1" ht="12">
      <c r="A92" s="41"/>
      <c r="B92" s="42"/>
      <c r="C92" s="43"/>
      <c r="D92" s="233" t="s">
        <v>164</v>
      </c>
      <c r="E92" s="43"/>
      <c r="F92" s="234" t="s">
        <v>165</v>
      </c>
      <c r="G92" s="43"/>
      <c r="H92" s="43"/>
      <c r="I92" s="230"/>
      <c r="J92" s="43"/>
      <c r="K92" s="43"/>
      <c r="L92" s="47"/>
      <c r="M92" s="231"/>
      <c r="N92" s="232"/>
      <c r="O92" s="87"/>
      <c r="P92" s="87"/>
      <c r="Q92" s="87"/>
      <c r="R92" s="87"/>
      <c r="S92" s="87"/>
      <c r="T92" s="88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164</v>
      </c>
      <c r="AU92" s="20" t="s">
        <v>87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166</v>
      </c>
      <c r="F93" s="217" t="s">
        <v>167</v>
      </c>
      <c r="G93" s="218" t="s">
        <v>158</v>
      </c>
      <c r="H93" s="219">
        <v>1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168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169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170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65" s="2" customFormat="1" ht="16.5" customHeight="1">
      <c r="A96" s="41"/>
      <c r="B96" s="42"/>
      <c r="C96" s="215" t="s">
        <v>171</v>
      </c>
      <c r="D96" s="215" t="s">
        <v>155</v>
      </c>
      <c r="E96" s="216" t="s">
        <v>172</v>
      </c>
      <c r="F96" s="217" t="s">
        <v>173</v>
      </c>
      <c r="G96" s="218" t="s">
        <v>158</v>
      </c>
      <c r="H96" s="219">
        <v>1</v>
      </c>
      <c r="I96" s="220"/>
      <c r="J96" s="221">
        <f>ROUND(I96*H96,2)</f>
        <v>0</v>
      </c>
      <c r="K96" s="217" t="s">
        <v>159</v>
      </c>
      <c r="L96" s="47"/>
      <c r="M96" s="222" t="s">
        <v>75</v>
      </c>
      <c r="N96" s="223" t="s">
        <v>47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160</v>
      </c>
      <c r="AT96" s="226" t="s">
        <v>155</v>
      </c>
      <c r="AU96" s="226" t="s">
        <v>87</v>
      </c>
      <c r="AY96" s="20" t="s">
        <v>153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85</v>
      </c>
      <c r="BK96" s="227">
        <f>ROUND(I96*H96,2)</f>
        <v>0</v>
      </c>
      <c r="BL96" s="20" t="s">
        <v>160</v>
      </c>
      <c r="BM96" s="226" t="s">
        <v>174</v>
      </c>
    </row>
    <row r="97" spans="1:47" s="2" customFormat="1" ht="12">
      <c r="A97" s="41"/>
      <c r="B97" s="42"/>
      <c r="C97" s="43"/>
      <c r="D97" s="228" t="s">
        <v>162</v>
      </c>
      <c r="E97" s="43"/>
      <c r="F97" s="229" t="s">
        <v>175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162</v>
      </c>
      <c r="AU97" s="20" t="s">
        <v>87</v>
      </c>
    </row>
    <row r="98" spans="1:47" s="2" customFormat="1" ht="12">
      <c r="A98" s="41"/>
      <c r="B98" s="42"/>
      <c r="C98" s="43"/>
      <c r="D98" s="233" t="s">
        <v>164</v>
      </c>
      <c r="E98" s="43"/>
      <c r="F98" s="234" t="s">
        <v>176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164</v>
      </c>
      <c r="AU98" s="20" t="s">
        <v>87</v>
      </c>
    </row>
    <row r="99" spans="1:65" s="2" customFormat="1" ht="16.5" customHeight="1">
      <c r="A99" s="41"/>
      <c r="B99" s="42"/>
      <c r="C99" s="215" t="s">
        <v>160</v>
      </c>
      <c r="D99" s="215" t="s">
        <v>155</v>
      </c>
      <c r="E99" s="216" t="s">
        <v>177</v>
      </c>
      <c r="F99" s="217" t="s">
        <v>178</v>
      </c>
      <c r="G99" s="218" t="s">
        <v>158</v>
      </c>
      <c r="H99" s="219">
        <v>1</v>
      </c>
      <c r="I99" s="220"/>
      <c r="J99" s="221">
        <f>ROUND(I99*H99,2)</f>
        <v>0</v>
      </c>
      <c r="K99" s="217" t="s">
        <v>159</v>
      </c>
      <c r="L99" s="47"/>
      <c r="M99" s="222" t="s">
        <v>75</v>
      </c>
      <c r="N99" s="223" t="s">
        <v>47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87</v>
      </c>
      <c r="AY99" s="20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85</v>
      </c>
      <c r="BK99" s="227">
        <f>ROUND(I99*H99,2)</f>
        <v>0</v>
      </c>
      <c r="BL99" s="20" t="s">
        <v>160</v>
      </c>
      <c r="BM99" s="226" t="s">
        <v>179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180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162</v>
      </c>
      <c r="AU100" s="20" t="s">
        <v>87</v>
      </c>
    </row>
    <row r="101" spans="1:47" s="2" customFormat="1" ht="12">
      <c r="A101" s="41"/>
      <c r="B101" s="42"/>
      <c r="C101" s="43"/>
      <c r="D101" s="233" t="s">
        <v>164</v>
      </c>
      <c r="E101" s="43"/>
      <c r="F101" s="234" t="s">
        <v>181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164</v>
      </c>
      <c r="AU101" s="20" t="s">
        <v>87</v>
      </c>
    </row>
    <row r="102" spans="1:65" s="2" customFormat="1" ht="16.5" customHeight="1">
      <c r="A102" s="41"/>
      <c r="B102" s="42"/>
      <c r="C102" s="215" t="s">
        <v>182</v>
      </c>
      <c r="D102" s="215" t="s">
        <v>155</v>
      </c>
      <c r="E102" s="216" t="s">
        <v>183</v>
      </c>
      <c r="F102" s="217" t="s">
        <v>184</v>
      </c>
      <c r="G102" s="218" t="s">
        <v>185</v>
      </c>
      <c r="H102" s="219">
        <v>1080</v>
      </c>
      <c r="I102" s="220"/>
      <c r="J102" s="221">
        <f>ROUND(I102*H102,2)</f>
        <v>0</v>
      </c>
      <c r="K102" s="217" t="s">
        <v>159</v>
      </c>
      <c r="L102" s="47"/>
      <c r="M102" s="222" t="s">
        <v>75</v>
      </c>
      <c r="N102" s="223" t="s">
        <v>47</v>
      </c>
      <c r="O102" s="87"/>
      <c r="P102" s="224">
        <f>O102*H102</f>
        <v>0</v>
      </c>
      <c r="Q102" s="224">
        <v>4E-05</v>
      </c>
      <c r="R102" s="224">
        <f>Q102*H102</f>
        <v>0.0432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160</v>
      </c>
      <c r="AT102" s="226" t="s">
        <v>155</v>
      </c>
      <c r="AU102" s="226" t="s">
        <v>87</v>
      </c>
      <c r="AY102" s="20" t="s">
        <v>153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85</v>
      </c>
      <c r="BK102" s="227">
        <f>ROUND(I102*H102,2)</f>
        <v>0</v>
      </c>
      <c r="BL102" s="20" t="s">
        <v>160</v>
      </c>
      <c r="BM102" s="226" t="s">
        <v>186</v>
      </c>
    </row>
    <row r="103" spans="1:47" s="2" customFormat="1" ht="12">
      <c r="A103" s="41"/>
      <c r="B103" s="42"/>
      <c r="C103" s="43"/>
      <c r="D103" s="228" t="s">
        <v>162</v>
      </c>
      <c r="E103" s="43"/>
      <c r="F103" s="229" t="s">
        <v>187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162</v>
      </c>
      <c r="AU103" s="20" t="s">
        <v>87</v>
      </c>
    </row>
    <row r="104" spans="1:47" s="2" customFormat="1" ht="12">
      <c r="A104" s="41"/>
      <c r="B104" s="42"/>
      <c r="C104" s="43"/>
      <c r="D104" s="233" t="s">
        <v>164</v>
      </c>
      <c r="E104" s="43"/>
      <c r="F104" s="234" t="s">
        <v>188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164</v>
      </c>
      <c r="AU104" s="20" t="s">
        <v>87</v>
      </c>
    </row>
    <row r="105" spans="1:51" s="13" customFormat="1" ht="12">
      <c r="A105" s="13"/>
      <c r="B105" s="235"/>
      <c r="C105" s="236"/>
      <c r="D105" s="228" t="s">
        <v>189</v>
      </c>
      <c r="E105" s="237" t="s">
        <v>75</v>
      </c>
      <c r="F105" s="238" t="s">
        <v>190</v>
      </c>
      <c r="G105" s="236"/>
      <c r="H105" s="239">
        <v>1080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189</v>
      </c>
      <c r="AU105" s="245" t="s">
        <v>87</v>
      </c>
      <c r="AV105" s="13" t="s">
        <v>87</v>
      </c>
      <c r="AW105" s="13" t="s">
        <v>38</v>
      </c>
      <c r="AX105" s="13" t="s">
        <v>85</v>
      </c>
      <c r="AY105" s="245" t="s">
        <v>153</v>
      </c>
    </row>
    <row r="106" spans="1:65" s="2" customFormat="1" ht="16.5" customHeight="1">
      <c r="A106" s="41"/>
      <c r="B106" s="42"/>
      <c r="C106" s="215" t="s">
        <v>191</v>
      </c>
      <c r="D106" s="215" t="s">
        <v>155</v>
      </c>
      <c r="E106" s="216" t="s">
        <v>192</v>
      </c>
      <c r="F106" s="217" t="s">
        <v>193</v>
      </c>
      <c r="G106" s="218" t="s">
        <v>194</v>
      </c>
      <c r="H106" s="219">
        <v>90</v>
      </c>
      <c r="I106" s="220"/>
      <c r="J106" s="221">
        <f>ROUND(I106*H106,2)</f>
        <v>0</v>
      </c>
      <c r="K106" s="217" t="s">
        <v>159</v>
      </c>
      <c r="L106" s="47"/>
      <c r="M106" s="222" t="s">
        <v>75</v>
      </c>
      <c r="N106" s="223" t="s">
        <v>47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160</v>
      </c>
      <c r="AT106" s="226" t="s">
        <v>155</v>
      </c>
      <c r="AU106" s="226" t="s">
        <v>87</v>
      </c>
      <c r="AY106" s="20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85</v>
      </c>
      <c r="BK106" s="227">
        <f>ROUND(I106*H106,2)</f>
        <v>0</v>
      </c>
      <c r="BL106" s="20" t="s">
        <v>160</v>
      </c>
      <c r="BM106" s="226" t="s">
        <v>195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196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162</v>
      </c>
      <c r="AU107" s="20" t="s">
        <v>87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197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164</v>
      </c>
      <c r="AU108" s="20" t="s">
        <v>87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198</v>
      </c>
      <c r="G109" s="236"/>
      <c r="H109" s="239">
        <v>90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85</v>
      </c>
      <c r="AY109" s="245" t="s">
        <v>153</v>
      </c>
    </row>
    <row r="110" spans="1:65" s="2" customFormat="1" ht="16.5" customHeight="1">
      <c r="A110" s="41"/>
      <c r="B110" s="42"/>
      <c r="C110" s="215" t="s">
        <v>199</v>
      </c>
      <c r="D110" s="215" t="s">
        <v>155</v>
      </c>
      <c r="E110" s="216" t="s">
        <v>200</v>
      </c>
      <c r="F110" s="217" t="s">
        <v>201</v>
      </c>
      <c r="G110" s="218" t="s">
        <v>202</v>
      </c>
      <c r="H110" s="219">
        <v>2</v>
      </c>
      <c r="I110" s="220"/>
      <c r="J110" s="221">
        <f>ROUND(I110*H110,2)</f>
        <v>0</v>
      </c>
      <c r="K110" s="217" t="s">
        <v>159</v>
      </c>
      <c r="L110" s="47"/>
      <c r="M110" s="222" t="s">
        <v>75</v>
      </c>
      <c r="N110" s="223" t="s">
        <v>47</v>
      </c>
      <c r="O110" s="87"/>
      <c r="P110" s="224">
        <f>O110*H110</f>
        <v>0</v>
      </c>
      <c r="Q110" s="224">
        <v>0.00868</v>
      </c>
      <c r="R110" s="224">
        <f>Q110*H110</f>
        <v>0.01736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160</v>
      </c>
      <c r="AT110" s="226" t="s">
        <v>155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203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204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47" s="2" customFormat="1" ht="12">
      <c r="A112" s="41"/>
      <c r="B112" s="42"/>
      <c r="C112" s="43"/>
      <c r="D112" s="233" t="s">
        <v>164</v>
      </c>
      <c r="E112" s="43"/>
      <c r="F112" s="234" t="s">
        <v>205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164</v>
      </c>
      <c r="AU112" s="20" t="s">
        <v>87</v>
      </c>
    </row>
    <row r="113" spans="1:65" s="2" customFormat="1" ht="16.5" customHeight="1">
      <c r="A113" s="41"/>
      <c r="B113" s="42"/>
      <c r="C113" s="215" t="s">
        <v>206</v>
      </c>
      <c r="D113" s="215" t="s">
        <v>155</v>
      </c>
      <c r="E113" s="216" t="s">
        <v>207</v>
      </c>
      <c r="F113" s="217" t="s">
        <v>208</v>
      </c>
      <c r="G113" s="218" t="s">
        <v>202</v>
      </c>
      <c r="H113" s="219">
        <v>8</v>
      </c>
      <c r="I113" s="220"/>
      <c r="J113" s="221">
        <f>ROUND(I113*H113,2)</f>
        <v>0</v>
      </c>
      <c r="K113" s="217" t="s">
        <v>159</v>
      </c>
      <c r="L113" s="47"/>
      <c r="M113" s="222" t="s">
        <v>75</v>
      </c>
      <c r="N113" s="223" t="s">
        <v>47</v>
      </c>
      <c r="O113" s="87"/>
      <c r="P113" s="224">
        <f>O113*H113</f>
        <v>0</v>
      </c>
      <c r="Q113" s="224">
        <v>0.0369</v>
      </c>
      <c r="R113" s="224">
        <f>Q113*H113</f>
        <v>0.2952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160</v>
      </c>
      <c r="AT113" s="226" t="s">
        <v>155</v>
      </c>
      <c r="AU113" s="226" t="s">
        <v>87</v>
      </c>
      <c r="AY113" s="20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0" t="s">
        <v>85</v>
      </c>
      <c r="BK113" s="227">
        <f>ROUND(I113*H113,2)</f>
        <v>0</v>
      </c>
      <c r="BL113" s="20" t="s">
        <v>160</v>
      </c>
      <c r="BM113" s="226" t="s">
        <v>209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210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162</v>
      </c>
      <c r="AU114" s="20" t="s">
        <v>87</v>
      </c>
    </row>
    <row r="115" spans="1:47" s="2" customFormat="1" ht="12">
      <c r="A115" s="41"/>
      <c r="B115" s="42"/>
      <c r="C115" s="43"/>
      <c r="D115" s="233" t="s">
        <v>164</v>
      </c>
      <c r="E115" s="43"/>
      <c r="F115" s="234" t="s">
        <v>211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164</v>
      </c>
      <c r="AU115" s="20" t="s">
        <v>87</v>
      </c>
    </row>
    <row r="116" spans="1:65" s="2" customFormat="1" ht="16.5" customHeight="1">
      <c r="A116" s="41"/>
      <c r="B116" s="42"/>
      <c r="C116" s="215" t="s">
        <v>212</v>
      </c>
      <c r="D116" s="215" t="s">
        <v>155</v>
      </c>
      <c r="E116" s="216" t="s">
        <v>213</v>
      </c>
      <c r="F116" s="217" t="s">
        <v>214</v>
      </c>
      <c r="G116" s="218" t="s">
        <v>202</v>
      </c>
      <c r="H116" s="219">
        <v>2</v>
      </c>
      <c r="I116" s="220"/>
      <c r="J116" s="221">
        <f>ROUND(I116*H116,2)</f>
        <v>0</v>
      </c>
      <c r="K116" s="217" t="s">
        <v>159</v>
      </c>
      <c r="L116" s="47"/>
      <c r="M116" s="222" t="s">
        <v>75</v>
      </c>
      <c r="N116" s="223" t="s">
        <v>47</v>
      </c>
      <c r="O116" s="87"/>
      <c r="P116" s="224">
        <f>O116*H116</f>
        <v>0</v>
      </c>
      <c r="Q116" s="224">
        <v>0.01269</v>
      </c>
      <c r="R116" s="224">
        <f>Q116*H116</f>
        <v>0.02538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160</v>
      </c>
      <c r="AT116" s="226" t="s">
        <v>155</v>
      </c>
      <c r="AU116" s="226" t="s">
        <v>87</v>
      </c>
      <c r="AY116" s="20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85</v>
      </c>
      <c r="BK116" s="227">
        <f>ROUND(I116*H116,2)</f>
        <v>0</v>
      </c>
      <c r="BL116" s="20" t="s">
        <v>160</v>
      </c>
      <c r="BM116" s="226" t="s">
        <v>215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216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162</v>
      </c>
      <c r="AU117" s="20" t="s">
        <v>87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217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164</v>
      </c>
      <c r="AU118" s="20" t="s">
        <v>87</v>
      </c>
    </row>
    <row r="119" spans="1:65" s="2" customFormat="1" ht="16.5" customHeight="1">
      <c r="A119" s="41"/>
      <c r="B119" s="42"/>
      <c r="C119" s="215" t="s">
        <v>218</v>
      </c>
      <c r="D119" s="215" t="s">
        <v>155</v>
      </c>
      <c r="E119" s="216" t="s">
        <v>219</v>
      </c>
      <c r="F119" s="217" t="s">
        <v>220</v>
      </c>
      <c r="G119" s="218" t="s">
        <v>202</v>
      </c>
      <c r="H119" s="219">
        <v>32</v>
      </c>
      <c r="I119" s="220"/>
      <c r="J119" s="221">
        <f>ROUND(I119*H119,2)</f>
        <v>0</v>
      </c>
      <c r="K119" s="217" t="s">
        <v>159</v>
      </c>
      <c r="L119" s="47"/>
      <c r="M119" s="222" t="s">
        <v>75</v>
      </c>
      <c r="N119" s="223" t="s">
        <v>47</v>
      </c>
      <c r="O119" s="87"/>
      <c r="P119" s="224">
        <f>O119*H119</f>
        <v>0</v>
      </c>
      <c r="Q119" s="224">
        <v>0.0369</v>
      </c>
      <c r="R119" s="224">
        <f>Q119*H119</f>
        <v>1.1808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160</v>
      </c>
      <c r="AT119" s="226" t="s">
        <v>155</v>
      </c>
      <c r="AU119" s="226" t="s">
        <v>87</v>
      </c>
      <c r="AY119" s="20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85</v>
      </c>
      <c r="BK119" s="227">
        <f>ROUND(I119*H119,2)</f>
        <v>0</v>
      </c>
      <c r="BL119" s="20" t="s">
        <v>160</v>
      </c>
      <c r="BM119" s="226" t="s">
        <v>221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222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162</v>
      </c>
      <c r="AU120" s="20" t="s">
        <v>87</v>
      </c>
    </row>
    <row r="121" spans="1:47" s="2" customFormat="1" ht="12">
      <c r="A121" s="41"/>
      <c r="B121" s="42"/>
      <c r="C121" s="43"/>
      <c r="D121" s="233" t="s">
        <v>164</v>
      </c>
      <c r="E121" s="43"/>
      <c r="F121" s="234" t="s">
        <v>223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164</v>
      </c>
      <c r="AU121" s="20" t="s">
        <v>87</v>
      </c>
    </row>
    <row r="122" spans="1:65" s="2" customFormat="1" ht="21.75" customHeight="1">
      <c r="A122" s="41"/>
      <c r="B122" s="42"/>
      <c r="C122" s="215" t="s">
        <v>224</v>
      </c>
      <c r="D122" s="215" t="s">
        <v>155</v>
      </c>
      <c r="E122" s="216" t="s">
        <v>225</v>
      </c>
      <c r="F122" s="217" t="s">
        <v>226</v>
      </c>
      <c r="G122" s="218" t="s">
        <v>227</v>
      </c>
      <c r="H122" s="219">
        <v>1573.558</v>
      </c>
      <c r="I122" s="220"/>
      <c r="J122" s="221">
        <f>ROUND(I122*H122,2)</f>
        <v>0</v>
      </c>
      <c r="K122" s="217" t="s">
        <v>159</v>
      </c>
      <c r="L122" s="47"/>
      <c r="M122" s="222" t="s">
        <v>75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160</v>
      </c>
      <c r="AT122" s="226" t="s">
        <v>155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228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229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230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164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231</v>
      </c>
      <c r="G125" s="236"/>
      <c r="H125" s="239">
        <v>2.994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232</v>
      </c>
      <c r="G126" s="236"/>
      <c r="H126" s="239">
        <v>2.383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77</v>
      </c>
      <c r="AY126" s="245" t="s">
        <v>153</v>
      </c>
    </row>
    <row r="127" spans="1:51" s="14" customFormat="1" ht="12">
      <c r="A127" s="14"/>
      <c r="B127" s="246"/>
      <c r="C127" s="247"/>
      <c r="D127" s="228" t="s">
        <v>189</v>
      </c>
      <c r="E127" s="248" t="s">
        <v>75</v>
      </c>
      <c r="F127" s="249" t="s">
        <v>233</v>
      </c>
      <c r="G127" s="247"/>
      <c r="H127" s="250">
        <v>5.377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6" t="s">
        <v>189</v>
      </c>
      <c r="AU127" s="256" t="s">
        <v>87</v>
      </c>
      <c r="AV127" s="14" t="s">
        <v>171</v>
      </c>
      <c r="AW127" s="14" t="s">
        <v>38</v>
      </c>
      <c r="AX127" s="14" t="s">
        <v>77</v>
      </c>
      <c r="AY127" s="256" t="s">
        <v>153</v>
      </c>
    </row>
    <row r="128" spans="1:51" s="13" customFormat="1" ht="12">
      <c r="A128" s="13"/>
      <c r="B128" s="235"/>
      <c r="C128" s="236"/>
      <c r="D128" s="228" t="s">
        <v>189</v>
      </c>
      <c r="E128" s="237" t="s">
        <v>75</v>
      </c>
      <c r="F128" s="238" t="s">
        <v>234</v>
      </c>
      <c r="G128" s="236"/>
      <c r="H128" s="239">
        <v>3616.848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87</v>
      </c>
      <c r="AV128" s="13" t="s">
        <v>87</v>
      </c>
      <c r="AW128" s="13" t="s">
        <v>38</v>
      </c>
      <c r="AX128" s="13" t="s">
        <v>77</v>
      </c>
      <c r="AY128" s="245" t="s">
        <v>153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235</v>
      </c>
      <c r="G129" s="236"/>
      <c r="H129" s="239">
        <v>540.998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236</v>
      </c>
      <c r="G130" s="236"/>
      <c r="H130" s="239">
        <v>431.317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3" customFormat="1" ht="12">
      <c r="A131" s="13"/>
      <c r="B131" s="235"/>
      <c r="C131" s="236"/>
      <c r="D131" s="228" t="s">
        <v>189</v>
      </c>
      <c r="E131" s="237" t="s">
        <v>75</v>
      </c>
      <c r="F131" s="238" t="s">
        <v>237</v>
      </c>
      <c r="G131" s="236"/>
      <c r="H131" s="239">
        <v>-522.122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87</v>
      </c>
      <c r="AV131" s="13" t="s">
        <v>87</v>
      </c>
      <c r="AW131" s="13" t="s">
        <v>38</v>
      </c>
      <c r="AX131" s="13" t="s">
        <v>77</v>
      </c>
      <c r="AY131" s="245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238</v>
      </c>
      <c r="G132" s="236"/>
      <c r="H132" s="239">
        <v>-112.022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153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239</v>
      </c>
      <c r="G133" s="236"/>
      <c r="H133" s="239">
        <v>-7.836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77</v>
      </c>
      <c r="AY133" s="245" t="s">
        <v>153</v>
      </c>
    </row>
    <row r="134" spans="1:51" s="13" customFormat="1" ht="12">
      <c r="A134" s="13"/>
      <c r="B134" s="235"/>
      <c r="C134" s="236"/>
      <c r="D134" s="228" t="s">
        <v>189</v>
      </c>
      <c r="E134" s="237" t="s">
        <v>75</v>
      </c>
      <c r="F134" s="238" t="s">
        <v>240</v>
      </c>
      <c r="G134" s="236"/>
      <c r="H134" s="239">
        <v>-13.289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189</v>
      </c>
      <c r="AU134" s="245" t="s">
        <v>87</v>
      </c>
      <c r="AV134" s="13" t="s">
        <v>87</v>
      </c>
      <c r="AW134" s="13" t="s">
        <v>38</v>
      </c>
      <c r="AX134" s="13" t="s">
        <v>77</v>
      </c>
      <c r="AY134" s="245" t="s">
        <v>153</v>
      </c>
    </row>
    <row r="135" spans="1:51" s="14" customFormat="1" ht="12">
      <c r="A135" s="14"/>
      <c r="B135" s="246"/>
      <c r="C135" s="247"/>
      <c r="D135" s="228" t="s">
        <v>189</v>
      </c>
      <c r="E135" s="248" t="s">
        <v>75</v>
      </c>
      <c r="F135" s="249" t="s">
        <v>233</v>
      </c>
      <c r="G135" s="247"/>
      <c r="H135" s="250">
        <v>3933.894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6" t="s">
        <v>189</v>
      </c>
      <c r="AU135" s="256" t="s">
        <v>87</v>
      </c>
      <c r="AV135" s="14" t="s">
        <v>171</v>
      </c>
      <c r="AW135" s="14" t="s">
        <v>38</v>
      </c>
      <c r="AX135" s="14" t="s">
        <v>77</v>
      </c>
      <c r="AY135" s="256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241</v>
      </c>
      <c r="G136" s="236"/>
      <c r="H136" s="239">
        <v>1573.558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85</v>
      </c>
      <c r="AY136" s="245" t="s">
        <v>153</v>
      </c>
    </row>
    <row r="137" spans="1:65" s="2" customFormat="1" ht="21.75" customHeight="1">
      <c r="A137" s="41"/>
      <c r="B137" s="42"/>
      <c r="C137" s="215" t="s">
        <v>242</v>
      </c>
      <c r="D137" s="215" t="s">
        <v>155</v>
      </c>
      <c r="E137" s="216" t="s">
        <v>243</v>
      </c>
      <c r="F137" s="217" t="s">
        <v>244</v>
      </c>
      <c r="G137" s="218" t="s">
        <v>227</v>
      </c>
      <c r="H137" s="219">
        <v>1573.558</v>
      </c>
      <c r="I137" s="220"/>
      <c r="J137" s="221">
        <f>ROUND(I137*H137,2)</f>
        <v>0</v>
      </c>
      <c r="K137" s="217" t="s">
        <v>159</v>
      </c>
      <c r="L137" s="47"/>
      <c r="M137" s="222" t="s">
        <v>75</v>
      </c>
      <c r="N137" s="223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87</v>
      </c>
      <c r="AY137" s="20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85</v>
      </c>
      <c r="BK137" s="227">
        <f>ROUND(I137*H137,2)</f>
        <v>0</v>
      </c>
      <c r="BL137" s="20" t="s">
        <v>160</v>
      </c>
      <c r="BM137" s="226" t="s">
        <v>245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246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162</v>
      </c>
      <c r="AU138" s="20" t="s">
        <v>87</v>
      </c>
    </row>
    <row r="139" spans="1:47" s="2" customFormat="1" ht="12">
      <c r="A139" s="41"/>
      <c r="B139" s="42"/>
      <c r="C139" s="43"/>
      <c r="D139" s="233" t="s">
        <v>164</v>
      </c>
      <c r="E139" s="43"/>
      <c r="F139" s="234" t="s">
        <v>247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164</v>
      </c>
      <c r="AU139" s="20" t="s">
        <v>87</v>
      </c>
    </row>
    <row r="140" spans="1:51" s="13" customFormat="1" ht="12">
      <c r="A140" s="13"/>
      <c r="B140" s="235"/>
      <c r="C140" s="236"/>
      <c r="D140" s="228" t="s">
        <v>189</v>
      </c>
      <c r="E140" s="237" t="s">
        <v>75</v>
      </c>
      <c r="F140" s="238" t="s">
        <v>231</v>
      </c>
      <c r="G140" s="236"/>
      <c r="H140" s="239">
        <v>2.994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189</v>
      </c>
      <c r="AU140" s="245" t="s">
        <v>87</v>
      </c>
      <c r="AV140" s="13" t="s">
        <v>87</v>
      </c>
      <c r="AW140" s="13" t="s">
        <v>38</v>
      </c>
      <c r="AX140" s="13" t="s">
        <v>77</v>
      </c>
      <c r="AY140" s="245" t="s">
        <v>153</v>
      </c>
    </row>
    <row r="141" spans="1:51" s="13" customFormat="1" ht="12">
      <c r="A141" s="13"/>
      <c r="B141" s="235"/>
      <c r="C141" s="236"/>
      <c r="D141" s="228" t="s">
        <v>189</v>
      </c>
      <c r="E141" s="237" t="s">
        <v>75</v>
      </c>
      <c r="F141" s="238" t="s">
        <v>232</v>
      </c>
      <c r="G141" s="236"/>
      <c r="H141" s="239">
        <v>2.383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189</v>
      </c>
      <c r="AU141" s="245" t="s">
        <v>87</v>
      </c>
      <c r="AV141" s="13" t="s">
        <v>87</v>
      </c>
      <c r="AW141" s="13" t="s">
        <v>38</v>
      </c>
      <c r="AX141" s="13" t="s">
        <v>77</v>
      </c>
      <c r="AY141" s="245" t="s">
        <v>153</v>
      </c>
    </row>
    <row r="142" spans="1:51" s="14" customFormat="1" ht="12">
      <c r="A142" s="14"/>
      <c r="B142" s="246"/>
      <c r="C142" s="247"/>
      <c r="D142" s="228" t="s">
        <v>189</v>
      </c>
      <c r="E142" s="248" t="s">
        <v>75</v>
      </c>
      <c r="F142" s="249" t="s">
        <v>233</v>
      </c>
      <c r="G142" s="247"/>
      <c r="H142" s="250">
        <v>5.377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189</v>
      </c>
      <c r="AU142" s="256" t="s">
        <v>87</v>
      </c>
      <c r="AV142" s="14" t="s">
        <v>171</v>
      </c>
      <c r="AW142" s="14" t="s">
        <v>38</v>
      </c>
      <c r="AX142" s="14" t="s">
        <v>77</v>
      </c>
      <c r="AY142" s="256" t="s">
        <v>153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234</v>
      </c>
      <c r="G143" s="236"/>
      <c r="H143" s="239">
        <v>3616.848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77</v>
      </c>
      <c r="AY143" s="245" t="s">
        <v>153</v>
      </c>
    </row>
    <row r="144" spans="1:51" s="13" customFormat="1" ht="12">
      <c r="A144" s="13"/>
      <c r="B144" s="235"/>
      <c r="C144" s="236"/>
      <c r="D144" s="228" t="s">
        <v>189</v>
      </c>
      <c r="E144" s="237" t="s">
        <v>75</v>
      </c>
      <c r="F144" s="238" t="s">
        <v>235</v>
      </c>
      <c r="G144" s="236"/>
      <c r="H144" s="239">
        <v>540.998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189</v>
      </c>
      <c r="AU144" s="245" t="s">
        <v>87</v>
      </c>
      <c r="AV144" s="13" t="s">
        <v>87</v>
      </c>
      <c r="AW144" s="13" t="s">
        <v>38</v>
      </c>
      <c r="AX144" s="13" t="s">
        <v>77</v>
      </c>
      <c r="AY144" s="245" t="s">
        <v>153</v>
      </c>
    </row>
    <row r="145" spans="1:51" s="13" customFormat="1" ht="12">
      <c r="A145" s="13"/>
      <c r="B145" s="235"/>
      <c r="C145" s="236"/>
      <c r="D145" s="228" t="s">
        <v>189</v>
      </c>
      <c r="E145" s="237" t="s">
        <v>75</v>
      </c>
      <c r="F145" s="238" t="s">
        <v>236</v>
      </c>
      <c r="G145" s="236"/>
      <c r="H145" s="239">
        <v>431.317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189</v>
      </c>
      <c r="AU145" s="245" t="s">
        <v>87</v>
      </c>
      <c r="AV145" s="13" t="s">
        <v>87</v>
      </c>
      <c r="AW145" s="13" t="s">
        <v>38</v>
      </c>
      <c r="AX145" s="13" t="s">
        <v>77</v>
      </c>
      <c r="AY145" s="245" t="s">
        <v>153</v>
      </c>
    </row>
    <row r="146" spans="1:51" s="13" customFormat="1" ht="12">
      <c r="A146" s="13"/>
      <c r="B146" s="235"/>
      <c r="C146" s="236"/>
      <c r="D146" s="228" t="s">
        <v>189</v>
      </c>
      <c r="E146" s="237" t="s">
        <v>75</v>
      </c>
      <c r="F146" s="238" t="s">
        <v>237</v>
      </c>
      <c r="G146" s="236"/>
      <c r="H146" s="239">
        <v>-522.122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189</v>
      </c>
      <c r="AU146" s="245" t="s">
        <v>87</v>
      </c>
      <c r="AV146" s="13" t="s">
        <v>87</v>
      </c>
      <c r="AW146" s="13" t="s">
        <v>38</v>
      </c>
      <c r="AX146" s="13" t="s">
        <v>77</v>
      </c>
      <c r="AY146" s="245" t="s">
        <v>153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238</v>
      </c>
      <c r="G147" s="236"/>
      <c r="H147" s="239">
        <v>-112.022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77</v>
      </c>
      <c r="AY147" s="245" t="s">
        <v>153</v>
      </c>
    </row>
    <row r="148" spans="1:51" s="13" customFormat="1" ht="12">
      <c r="A148" s="13"/>
      <c r="B148" s="235"/>
      <c r="C148" s="236"/>
      <c r="D148" s="228" t="s">
        <v>189</v>
      </c>
      <c r="E148" s="237" t="s">
        <v>75</v>
      </c>
      <c r="F148" s="238" t="s">
        <v>239</v>
      </c>
      <c r="G148" s="236"/>
      <c r="H148" s="239">
        <v>-7.836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189</v>
      </c>
      <c r="AU148" s="245" t="s">
        <v>87</v>
      </c>
      <c r="AV148" s="13" t="s">
        <v>87</v>
      </c>
      <c r="AW148" s="13" t="s">
        <v>38</v>
      </c>
      <c r="AX148" s="13" t="s">
        <v>77</v>
      </c>
      <c r="AY148" s="245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240</v>
      </c>
      <c r="G149" s="236"/>
      <c r="H149" s="239">
        <v>-13.289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4" customFormat="1" ht="12">
      <c r="A150" s="14"/>
      <c r="B150" s="246"/>
      <c r="C150" s="247"/>
      <c r="D150" s="228" t="s">
        <v>189</v>
      </c>
      <c r="E150" s="248" t="s">
        <v>75</v>
      </c>
      <c r="F150" s="249" t="s">
        <v>233</v>
      </c>
      <c r="G150" s="247"/>
      <c r="H150" s="250">
        <v>3933.894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189</v>
      </c>
      <c r="AU150" s="256" t="s">
        <v>87</v>
      </c>
      <c r="AV150" s="14" t="s">
        <v>171</v>
      </c>
      <c r="AW150" s="14" t="s">
        <v>38</v>
      </c>
      <c r="AX150" s="14" t="s">
        <v>77</v>
      </c>
      <c r="AY150" s="25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241</v>
      </c>
      <c r="G151" s="236"/>
      <c r="H151" s="239">
        <v>1573.558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85</v>
      </c>
      <c r="AY151" s="245" t="s">
        <v>153</v>
      </c>
    </row>
    <row r="152" spans="1:65" s="2" customFormat="1" ht="21.75" customHeight="1">
      <c r="A152" s="41"/>
      <c r="B152" s="42"/>
      <c r="C152" s="215" t="s">
        <v>248</v>
      </c>
      <c r="D152" s="215" t="s">
        <v>155</v>
      </c>
      <c r="E152" s="216" t="s">
        <v>249</v>
      </c>
      <c r="F152" s="217" t="s">
        <v>250</v>
      </c>
      <c r="G152" s="218" t="s">
        <v>227</v>
      </c>
      <c r="H152" s="219">
        <v>786.779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251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252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253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231</v>
      </c>
      <c r="G155" s="236"/>
      <c r="H155" s="239">
        <v>2.994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77</v>
      </c>
      <c r="AY155" s="245" t="s">
        <v>153</v>
      </c>
    </row>
    <row r="156" spans="1:51" s="13" customFormat="1" ht="12">
      <c r="A156" s="13"/>
      <c r="B156" s="235"/>
      <c r="C156" s="236"/>
      <c r="D156" s="228" t="s">
        <v>189</v>
      </c>
      <c r="E156" s="237" t="s">
        <v>75</v>
      </c>
      <c r="F156" s="238" t="s">
        <v>232</v>
      </c>
      <c r="G156" s="236"/>
      <c r="H156" s="239">
        <v>2.383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189</v>
      </c>
      <c r="AU156" s="245" t="s">
        <v>87</v>
      </c>
      <c r="AV156" s="13" t="s">
        <v>87</v>
      </c>
      <c r="AW156" s="13" t="s">
        <v>38</v>
      </c>
      <c r="AX156" s="13" t="s">
        <v>77</v>
      </c>
      <c r="AY156" s="245" t="s">
        <v>153</v>
      </c>
    </row>
    <row r="157" spans="1:51" s="14" customFormat="1" ht="12">
      <c r="A157" s="14"/>
      <c r="B157" s="246"/>
      <c r="C157" s="247"/>
      <c r="D157" s="228" t="s">
        <v>189</v>
      </c>
      <c r="E157" s="248" t="s">
        <v>75</v>
      </c>
      <c r="F157" s="249" t="s">
        <v>233</v>
      </c>
      <c r="G157" s="247"/>
      <c r="H157" s="250">
        <v>5.377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189</v>
      </c>
      <c r="AU157" s="256" t="s">
        <v>87</v>
      </c>
      <c r="AV157" s="14" t="s">
        <v>171</v>
      </c>
      <c r="AW157" s="14" t="s">
        <v>38</v>
      </c>
      <c r="AX157" s="14" t="s">
        <v>77</v>
      </c>
      <c r="AY157" s="256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234</v>
      </c>
      <c r="G158" s="236"/>
      <c r="H158" s="239">
        <v>3616.848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235</v>
      </c>
      <c r="G159" s="236"/>
      <c r="H159" s="239">
        <v>540.998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77</v>
      </c>
      <c r="AY159" s="245" t="s">
        <v>153</v>
      </c>
    </row>
    <row r="160" spans="1:51" s="13" customFormat="1" ht="12">
      <c r="A160" s="13"/>
      <c r="B160" s="235"/>
      <c r="C160" s="236"/>
      <c r="D160" s="228" t="s">
        <v>189</v>
      </c>
      <c r="E160" s="237" t="s">
        <v>75</v>
      </c>
      <c r="F160" s="238" t="s">
        <v>236</v>
      </c>
      <c r="G160" s="236"/>
      <c r="H160" s="239">
        <v>431.317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189</v>
      </c>
      <c r="AU160" s="245" t="s">
        <v>87</v>
      </c>
      <c r="AV160" s="13" t="s">
        <v>87</v>
      </c>
      <c r="AW160" s="13" t="s">
        <v>38</v>
      </c>
      <c r="AX160" s="13" t="s">
        <v>77</v>
      </c>
      <c r="AY160" s="245" t="s">
        <v>153</v>
      </c>
    </row>
    <row r="161" spans="1:51" s="13" customFormat="1" ht="12">
      <c r="A161" s="13"/>
      <c r="B161" s="235"/>
      <c r="C161" s="236"/>
      <c r="D161" s="228" t="s">
        <v>189</v>
      </c>
      <c r="E161" s="237" t="s">
        <v>75</v>
      </c>
      <c r="F161" s="238" t="s">
        <v>237</v>
      </c>
      <c r="G161" s="236"/>
      <c r="H161" s="239">
        <v>-522.122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87</v>
      </c>
      <c r="AV161" s="13" t="s">
        <v>87</v>
      </c>
      <c r="AW161" s="13" t="s">
        <v>38</v>
      </c>
      <c r="AX161" s="13" t="s">
        <v>77</v>
      </c>
      <c r="AY161" s="245" t="s">
        <v>153</v>
      </c>
    </row>
    <row r="162" spans="1:51" s="13" customFormat="1" ht="12">
      <c r="A162" s="13"/>
      <c r="B162" s="235"/>
      <c r="C162" s="236"/>
      <c r="D162" s="228" t="s">
        <v>189</v>
      </c>
      <c r="E162" s="237" t="s">
        <v>75</v>
      </c>
      <c r="F162" s="238" t="s">
        <v>238</v>
      </c>
      <c r="G162" s="236"/>
      <c r="H162" s="239">
        <v>-112.022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189</v>
      </c>
      <c r="AU162" s="245" t="s">
        <v>87</v>
      </c>
      <c r="AV162" s="13" t="s">
        <v>87</v>
      </c>
      <c r="AW162" s="13" t="s">
        <v>38</v>
      </c>
      <c r="AX162" s="13" t="s">
        <v>77</v>
      </c>
      <c r="AY162" s="245" t="s">
        <v>153</v>
      </c>
    </row>
    <row r="163" spans="1:51" s="13" customFormat="1" ht="12">
      <c r="A163" s="13"/>
      <c r="B163" s="235"/>
      <c r="C163" s="236"/>
      <c r="D163" s="228" t="s">
        <v>189</v>
      </c>
      <c r="E163" s="237" t="s">
        <v>75</v>
      </c>
      <c r="F163" s="238" t="s">
        <v>239</v>
      </c>
      <c r="G163" s="236"/>
      <c r="H163" s="239">
        <v>-7.836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189</v>
      </c>
      <c r="AU163" s="245" t="s">
        <v>87</v>
      </c>
      <c r="AV163" s="13" t="s">
        <v>87</v>
      </c>
      <c r="AW163" s="13" t="s">
        <v>38</v>
      </c>
      <c r="AX163" s="13" t="s">
        <v>77</v>
      </c>
      <c r="AY163" s="245" t="s">
        <v>153</v>
      </c>
    </row>
    <row r="164" spans="1:51" s="13" customFormat="1" ht="12">
      <c r="A164" s="13"/>
      <c r="B164" s="235"/>
      <c r="C164" s="236"/>
      <c r="D164" s="228" t="s">
        <v>189</v>
      </c>
      <c r="E164" s="237" t="s">
        <v>75</v>
      </c>
      <c r="F164" s="238" t="s">
        <v>240</v>
      </c>
      <c r="G164" s="236"/>
      <c r="H164" s="239">
        <v>-13.289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5" t="s">
        <v>189</v>
      </c>
      <c r="AU164" s="245" t="s">
        <v>87</v>
      </c>
      <c r="AV164" s="13" t="s">
        <v>87</v>
      </c>
      <c r="AW164" s="13" t="s">
        <v>38</v>
      </c>
      <c r="AX164" s="13" t="s">
        <v>77</v>
      </c>
      <c r="AY164" s="245" t="s">
        <v>153</v>
      </c>
    </row>
    <row r="165" spans="1:51" s="14" customFormat="1" ht="12">
      <c r="A165" s="14"/>
      <c r="B165" s="246"/>
      <c r="C165" s="247"/>
      <c r="D165" s="228" t="s">
        <v>189</v>
      </c>
      <c r="E165" s="248" t="s">
        <v>75</v>
      </c>
      <c r="F165" s="249" t="s">
        <v>233</v>
      </c>
      <c r="G165" s="247"/>
      <c r="H165" s="250">
        <v>3933.894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6" t="s">
        <v>189</v>
      </c>
      <c r="AU165" s="256" t="s">
        <v>87</v>
      </c>
      <c r="AV165" s="14" t="s">
        <v>171</v>
      </c>
      <c r="AW165" s="14" t="s">
        <v>38</v>
      </c>
      <c r="AX165" s="14" t="s">
        <v>77</v>
      </c>
      <c r="AY165" s="256" t="s">
        <v>153</v>
      </c>
    </row>
    <row r="166" spans="1:51" s="13" customFormat="1" ht="12">
      <c r="A166" s="13"/>
      <c r="B166" s="235"/>
      <c r="C166" s="236"/>
      <c r="D166" s="228" t="s">
        <v>189</v>
      </c>
      <c r="E166" s="237" t="s">
        <v>75</v>
      </c>
      <c r="F166" s="238" t="s">
        <v>254</v>
      </c>
      <c r="G166" s="236"/>
      <c r="H166" s="239">
        <v>786.779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189</v>
      </c>
      <c r="AU166" s="245" t="s">
        <v>87</v>
      </c>
      <c r="AV166" s="13" t="s">
        <v>87</v>
      </c>
      <c r="AW166" s="13" t="s">
        <v>38</v>
      </c>
      <c r="AX166" s="13" t="s">
        <v>85</v>
      </c>
      <c r="AY166" s="245" t="s">
        <v>153</v>
      </c>
    </row>
    <row r="167" spans="1:65" s="2" customFormat="1" ht="16.5" customHeight="1">
      <c r="A167" s="41"/>
      <c r="B167" s="42"/>
      <c r="C167" s="215" t="s">
        <v>255</v>
      </c>
      <c r="D167" s="215" t="s">
        <v>155</v>
      </c>
      <c r="E167" s="216" t="s">
        <v>256</v>
      </c>
      <c r="F167" s="217" t="s">
        <v>257</v>
      </c>
      <c r="G167" s="218" t="s">
        <v>258</v>
      </c>
      <c r="H167" s="219">
        <v>7424.725</v>
      </c>
      <c r="I167" s="220"/>
      <c r="J167" s="221">
        <f>ROUND(I167*H167,2)</f>
        <v>0</v>
      </c>
      <c r="K167" s="217" t="s">
        <v>159</v>
      </c>
      <c r="L167" s="47"/>
      <c r="M167" s="222" t="s">
        <v>75</v>
      </c>
      <c r="N167" s="223" t="s">
        <v>47</v>
      </c>
      <c r="O167" s="87"/>
      <c r="P167" s="224">
        <f>O167*H167</f>
        <v>0</v>
      </c>
      <c r="Q167" s="224">
        <v>0.00059</v>
      </c>
      <c r="R167" s="224">
        <f>Q167*H167</f>
        <v>4.38058775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160</v>
      </c>
      <c r="AT167" s="226" t="s">
        <v>155</v>
      </c>
      <c r="AU167" s="226" t="s">
        <v>87</v>
      </c>
      <c r="AY167" s="20" t="s">
        <v>153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85</v>
      </c>
      <c r="BK167" s="227">
        <f>ROUND(I167*H167,2)</f>
        <v>0</v>
      </c>
      <c r="BL167" s="20" t="s">
        <v>160</v>
      </c>
      <c r="BM167" s="226" t="s">
        <v>259</v>
      </c>
    </row>
    <row r="168" spans="1:47" s="2" customFormat="1" ht="12">
      <c r="A168" s="41"/>
      <c r="B168" s="42"/>
      <c r="C168" s="43"/>
      <c r="D168" s="228" t="s">
        <v>162</v>
      </c>
      <c r="E168" s="43"/>
      <c r="F168" s="229" t="s">
        <v>260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162</v>
      </c>
      <c r="AU168" s="20" t="s">
        <v>87</v>
      </c>
    </row>
    <row r="169" spans="1:47" s="2" customFormat="1" ht="12">
      <c r="A169" s="41"/>
      <c r="B169" s="42"/>
      <c r="C169" s="43"/>
      <c r="D169" s="233" t="s">
        <v>164</v>
      </c>
      <c r="E169" s="43"/>
      <c r="F169" s="234" t="s">
        <v>261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164</v>
      </c>
      <c r="AU169" s="20" t="s">
        <v>87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262</v>
      </c>
      <c r="G170" s="236"/>
      <c r="H170" s="239">
        <v>6458.657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77</v>
      </c>
      <c r="AY170" s="245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263</v>
      </c>
      <c r="G171" s="236"/>
      <c r="H171" s="239">
        <v>966.068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4" customFormat="1" ht="12">
      <c r="A172" s="14"/>
      <c r="B172" s="246"/>
      <c r="C172" s="247"/>
      <c r="D172" s="228" t="s">
        <v>189</v>
      </c>
      <c r="E172" s="248" t="s">
        <v>75</v>
      </c>
      <c r="F172" s="249" t="s">
        <v>233</v>
      </c>
      <c r="G172" s="247"/>
      <c r="H172" s="250">
        <v>7424.725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6" t="s">
        <v>189</v>
      </c>
      <c r="AU172" s="256" t="s">
        <v>87</v>
      </c>
      <c r="AV172" s="14" t="s">
        <v>171</v>
      </c>
      <c r="AW172" s="14" t="s">
        <v>38</v>
      </c>
      <c r="AX172" s="14" t="s">
        <v>85</v>
      </c>
      <c r="AY172" s="256" t="s">
        <v>153</v>
      </c>
    </row>
    <row r="173" spans="1:65" s="2" customFormat="1" ht="16.5" customHeight="1">
      <c r="A173" s="41"/>
      <c r="B173" s="42"/>
      <c r="C173" s="215" t="s">
        <v>8</v>
      </c>
      <c r="D173" s="215" t="s">
        <v>155</v>
      </c>
      <c r="E173" s="216" t="s">
        <v>264</v>
      </c>
      <c r="F173" s="217" t="s">
        <v>265</v>
      </c>
      <c r="G173" s="218" t="s">
        <v>258</v>
      </c>
      <c r="H173" s="219">
        <v>7424.725</v>
      </c>
      <c r="I173" s="220"/>
      <c r="J173" s="221">
        <f>ROUND(I173*H173,2)</f>
        <v>0</v>
      </c>
      <c r="K173" s="217" t="s">
        <v>159</v>
      </c>
      <c r="L173" s="47"/>
      <c r="M173" s="222" t="s">
        <v>75</v>
      </c>
      <c r="N173" s="223" t="s">
        <v>47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160</v>
      </c>
      <c r="AT173" s="226" t="s">
        <v>155</v>
      </c>
      <c r="AU173" s="226" t="s">
        <v>87</v>
      </c>
      <c r="AY173" s="20" t="s">
        <v>153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85</v>
      </c>
      <c r="BK173" s="227">
        <f>ROUND(I173*H173,2)</f>
        <v>0</v>
      </c>
      <c r="BL173" s="20" t="s">
        <v>160</v>
      </c>
      <c r="BM173" s="226" t="s">
        <v>266</v>
      </c>
    </row>
    <row r="174" spans="1:47" s="2" customFormat="1" ht="12">
      <c r="A174" s="41"/>
      <c r="B174" s="42"/>
      <c r="C174" s="43"/>
      <c r="D174" s="228" t="s">
        <v>162</v>
      </c>
      <c r="E174" s="43"/>
      <c r="F174" s="229" t="s">
        <v>267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162</v>
      </c>
      <c r="AU174" s="20" t="s">
        <v>87</v>
      </c>
    </row>
    <row r="175" spans="1:47" s="2" customFormat="1" ht="12">
      <c r="A175" s="41"/>
      <c r="B175" s="42"/>
      <c r="C175" s="43"/>
      <c r="D175" s="233" t="s">
        <v>164</v>
      </c>
      <c r="E175" s="43"/>
      <c r="F175" s="234" t="s">
        <v>268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164</v>
      </c>
      <c r="AU175" s="20" t="s">
        <v>87</v>
      </c>
    </row>
    <row r="176" spans="1:65" s="2" customFormat="1" ht="16.5" customHeight="1">
      <c r="A176" s="41"/>
      <c r="B176" s="42"/>
      <c r="C176" s="215" t="s">
        <v>269</v>
      </c>
      <c r="D176" s="215" t="s">
        <v>155</v>
      </c>
      <c r="E176" s="216" t="s">
        <v>270</v>
      </c>
      <c r="F176" s="217" t="s">
        <v>271</v>
      </c>
      <c r="G176" s="218" t="s">
        <v>158</v>
      </c>
      <c r="H176" s="219">
        <v>1</v>
      </c>
      <c r="I176" s="220"/>
      <c r="J176" s="221">
        <f>ROUND(I176*H176,2)</f>
        <v>0</v>
      </c>
      <c r="K176" s="217" t="s">
        <v>159</v>
      </c>
      <c r="L176" s="47"/>
      <c r="M176" s="222" t="s">
        <v>75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87</v>
      </c>
      <c r="AY176" s="20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85</v>
      </c>
      <c r="BK176" s="227">
        <f>ROUND(I176*H176,2)</f>
        <v>0</v>
      </c>
      <c r="BL176" s="20" t="s">
        <v>160</v>
      </c>
      <c r="BM176" s="226" t="s">
        <v>272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273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162</v>
      </c>
      <c r="AU177" s="20" t="s">
        <v>87</v>
      </c>
    </row>
    <row r="178" spans="1:47" s="2" customFormat="1" ht="12">
      <c r="A178" s="41"/>
      <c r="B178" s="42"/>
      <c r="C178" s="43"/>
      <c r="D178" s="233" t="s">
        <v>164</v>
      </c>
      <c r="E178" s="43"/>
      <c r="F178" s="234" t="s">
        <v>274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164</v>
      </c>
      <c r="AU178" s="20" t="s">
        <v>87</v>
      </c>
    </row>
    <row r="179" spans="1:65" s="2" customFormat="1" ht="16.5" customHeight="1">
      <c r="A179" s="41"/>
      <c r="B179" s="42"/>
      <c r="C179" s="215" t="s">
        <v>275</v>
      </c>
      <c r="D179" s="215" t="s">
        <v>155</v>
      </c>
      <c r="E179" s="216" t="s">
        <v>276</v>
      </c>
      <c r="F179" s="217" t="s">
        <v>277</v>
      </c>
      <c r="G179" s="218" t="s">
        <v>158</v>
      </c>
      <c r="H179" s="219">
        <v>1</v>
      </c>
      <c r="I179" s="220"/>
      <c r="J179" s="221">
        <f>ROUND(I179*H179,2)</f>
        <v>0</v>
      </c>
      <c r="K179" s="217" t="s">
        <v>159</v>
      </c>
      <c r="L179" s="47"/>
      <c r="M179" s="222" t="s">
        <v>75</v>
      </c>
      <c r="N179" s="223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160</v>
      </c>
      <c r="AT179" s="226" t="s">
        <v>155</v>
      </c>
      <c r="AU179" s="226" t="s">
        <v>87</v>
      </c>
      <c r="AY179" s="20" t="s">
        <v>153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85</v>
      </c>
      <c r="BK179" s="227">
        <f>ROUND(I179*H179,2)</f>
        <v>0</v>
      </c>
      <c r="BL179" s="20" t="s">
        <v>160</v>
      </c>
      <c r="BM179" s="226" t="s">
        <v>278</v>
      </c>
    </row>
    <row r="180" spans="1:47" s="2" customFormat="1" ht="12">
      <c r="A180" s="41"/>
      <c r="B180" s="42"/>
      <c r="C180" s="43"/>
      <c r="D180" s="228" t="s">
        <v>162</v>
      </c>
      <c r="E180" s="43"/>
      <c r="F180" s="229" t="s">
        <v>279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162</v>
      </c>
      <c r="AU180" s="20" t="s">
        <v>87</v>
      </c>
    </row>
    <row r="181" spans="1:47" s="2" customFormat="1" ht="12">
      <c r="A181" s="41"/>
      <c r="B181" s="42"/>
      <c r="C181" s="43"/>
      <c r="D181" s="233" t="s">
        <v>164</v>
      </c>
      <c r="E181" s="43"/>
      <c r="F181" s="234" t="s">
        <v>280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164</v>
      </c>
      <c r="AU181" s="20" t="s">
        <v>87</v>
      </c>
    </row>
    <row r="182" spans="1:65" s="2" customFormat="1" ht="16.5" customHeight="1">
      <c r="A182" s="41"/>
      <c r="B182" s="42"/>
      <c r="C182" s="215" t="s">
        <v>281</v>
      </c>
      <c r="D182" s="215" t="s">
        <v>155</v>
      </c>
      <c r="E182" s="216" t="s">
        <v>282</v>
      </c>
      <c r="F182" s="217" t="s">
        <v>283</v>
      </c>
      <c r="G182" s="218" t="s">
        <v>158</v>
      </c>
      <c r="H182" s="219">
        <v>1</v>
      </c>
      <c r="I182" s="220"/>
      <c r="J182" s="221">
        <f>ROUND(I182*H182,2)</f>
        <v>0</v>
      </c>
      <c r="K182" s="217" t="s">
        <v>159</v>
      </c>
      <c r="L182" s="47"/>
      <c r="M182" s="222" t="s">
        <v>75</v>
      </c>
      <c r="N182" s="223" t="s">
        <v>47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160</v>
      </c>
      <c r="AT182" s="226" t="s">
        <v>155</v>
      </c>
      <c r="AU182" s="226" t="s">
        <v>87</v>
      </c>
      <c r="AY182" s="20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85</v>
      </c>
      <c r="BK182" s="227">
        <f>ROUND(I182*H182,2)</f>
        <v>0</v>
      </c>
      <c r="BL182" s="20" t="s">
        <v>160</v>
      </c>
      <c r="BM182" s="226" t="s">
        <v>284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285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162</v>
      </c>
      <c r="AU183" s="20" t="s">
        <v>87</v>
      </c>
    </row>
    <row r="184" spans="1:47" s="2" customFormat="1" ht="12">
      <c r="A184" s="41"/>
      <c r="B184" s="42"/>
      <c r="C184" s="43"/>
      <c r="D184" s="233" t="s">
        <v>164</v>
      </c>
      <c r="E184" s="43"/>
      <c r="F184" s="234" t="s">
        <v>286</v>
      </c>
      <c r="G184" s="43"/>
      <c r="H184" s="43"/>
      <c r="I184" s="230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164</v>
      </c>
      <c r="AU184" s="20" t="s">
        <v>87</v>
      </c>
    </row>
    <row r="185" spans="1:65" s="2" customFormat="1" ht="16.5" customHeight="1">
      <c r="A185" s="41"/>
      <c r="B185" s="42"/>
      <c r="C185" s="215" t="s">
        <v>287</v>
      </c>
      <c r="D185" s="215" t="s">
        <v>155</v>
      </c>
      <c r="E185" s="216" t="s">
        <v>288</v>
      </c>
      <c r="F185" s="217" t="s">
        <v>289</v>
      </c>
      <c r="G185" s="218" t="s">
        <v>158</v>
      </c>
      <c r="H185" s="219">
        <v>1</v>
      </c>
      <c r="I185" s="220"/>
      <c r="J185" s="221">
        <f>ROUND(I185*H185,2)</f>
        <v>0</v>
      </c>
      <c r="K185" s="217" t="s">
        <v>159</v>
      </c>
      <c r="L185" s="47"/>
      <c r="M185" s="222" t="s">
        <v>75</v>
      </c>
      <c r="N185" s="223" t="s">
        <v>47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160</v>
      </c>
      <c r="AT185" s="226" t="s">
        <v>155</v>
      </c>
      <c r="AU185" s="226" t="s">
        <v>87</v>
      </c>
      <c r="AY185" s="20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85</v>
      </c>
      <c r="BK185" s="227">
        <f>ROUND(I185*H185,2)</f>
        <v>0</v>
      </c>
      <c r="BL185" s="20" t="s">
        <v>160</v>
      </c>
      <c r="BM185" s="226" t="s">
        <v>290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291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162</v>
      </c>
      <c r="AU186" s="20" t="s">
        <v>87</v>
      </c>
    </row>
    <row r="187" spans="1:47" s="2" customFormat="1" ht="12">
      <c r="A187" s="41"/>
      <c r="B187" s="42"/>
      <c r="C187" s="43"/>
      <c r="D187" s="233" t="s">
        <v>164</v>
      </c>
      <c r="E187" s="43"/>
      <c r="F187" s="234" t="s">
        <v>292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164</v>
      </c>
      <c r="AU187" s="20" t="s">
        <v>87</v>
      </c>
    </row>
    <row r="188" spans="1:65" s="2" customFormat="1" ht="16.5" customHeight="1">
      <c r="A188" s="41"/>
      <c r="B188" s="42"/>
      <c r="C188" s="215" t="s">
        <v>293</v>
      </c>
      <c r="D188" s="215" t="s">
        <v>155</v>
      </c>
      <c r="E188" s="216" t="s">
        <v>294</v>
      </c>
      <c r="F188" s="217" t="s">
        <v>295</v>
      </c>
      <c r="G188" s="218" t="s">
        <v>158</v>
      </c>
      <c r="H188" s="219">
        <v>1</v>
      </c>
      <c r="I188" s="220"/>
      <c r="J188" s="221">
        <f>ROUND(I188*H188,2)</f>
        <v>0</v>
      </c>
      <c r="K188" s="217" t="s">
        <v>159</v>
      </c>
      <c r="L188" s="47"/>
      <c r="M188" s="222" t="s">
        <v>75</v>
      </c>
      <c r="N188" s="223" t="s">
        <v>47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160</v>
      </c>
      <c r="AT188" s="226" t="s">
        <v>155</v>
      </c>
      <c r="AU188" s="226" t="s">
        <v>87</v>
      </c>
      <c r="AY188" s="20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85</v>
      </c>
      <c r="BK188" s="227">
        <f>ROUND(I188*H188,2)</f>
        <v>0</v>
      </c>
      <c r="BL188" s="20" t="s">
        <v>160</v>
      </c>
      <c r="BM188" s="226" t="s">
        <v>296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297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162</v>
      </c>
      <c r="AU189" s="20" t="s">
        <v>87</v>
      </c>
    </row>
    <row r="190" spans="1:47" s="2" customFormat="1" ht="12">
      <c r="A190" s="41"/>
      <c r="B190" s="42"/>
      <c r="C190" s="43"/>
      <c r="D190" s="233" t="s">
        <v>164</v>
      </c>
      <c r="E190" s="43"/>
      <c r="F190" s="234" t="s">
        <v>298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164</v>
      </c>
      <c r="AU190" s="20" t="s">
        <v>87</v>
      </c>
    </row>
    <row r="191" spans="1:65" s="2" customFormat="1" ht="16.5" customHeight="1">
      <c r="A191" s="41"/>
      <c r="B191" s="42"/>
      <c r="C191" s="215" t="s">
        <v>7</v>
      </c>
      <c r="D191" s="215" t="s">
        <v>155</v>
      </c>
      <c r="E191" s="216" t="s">
        <v>299</v>
      </c>
      <c r="F191" s="217" t="s">
        <v>300</v>
      </c>
      <c r="G191" s="218" t="s">
        <v>158</v>
      </c>
      <c r="H191" s="219">
        <v>1</v>
      </c>
      <c r="I191" s="220"/>
      <c r="J191" s="221">
        <f>ROUND(I191*H191,2)</f>
        <v>0</v>
      </c>
      <c r="K191" s="217" t="s">
        <v>159</v>
      </c>
      <c r="L191" s="47"/>
      <c r="M191" s="222" t="s">
        <v>75</v>
      </c>
      <c r="N191" s="223" t="s">
        <v>47</v>
      </c>
      <c r="O191" s="87"/>
      <c r="P191" s="224">
        <f>O191*H191</f>
        <v>0</v>
      </c>
      <c r="Q191" s="224">
        <v>0</v>
      </c>
      <c r="R191" s="224">
        <f>Q191*H191</f>
        <v>0</v>
      </c>
      <c r="S191" s="224">
        <v>0</v>
      </c>
      <c r="T191" s="225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6" t="s">
        <v>160</v>
      </c>
      <c r="AT191" s="226" t="s">
        <v>155</v>
      </c>
      <c r="AU191" s="226" t="s">
        <v>87</v>
      </c>
      <c r="AY191" s="20" t="s">
        <v>153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0" t="s">
        <v>85</v>
      </c>
      <c r="BK191" s="227">
        <f>ROUND(I191*H191,2)</f>
        <v>0</v>
      </c>
      <c r="BL191" s="20" t="s">
        <v>160</v>
      </c>
      <c r="BM191" s="226" t="s">
        <v>301</v>
      </c>
    </row>
    <row r="192" spans="1:47" s="2" customFormat="1" ht="12">
      <c r="A192" s="41"/>
      <c r="B192" s="42"/>
      <c r="C192" s="43"/>
      <c r="D192" s="228" t="s">
        <v>162</v>
      </c>
      <c r="E192" s="43"/>
      <c r="F192" s="229" t="s">
        <v>302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162</v>
      </c>
      <c r="AU192" s="20" t="s">
        <v>87</v>
      </c>
    </row>
    <row r="193" spans="1:47" s="2" customFormat="1" ht="12">
      <c r="A193" s="41"/>
      <c r="B193" s="42"/>
      <c r="C193" s="43"/>
      <c r="D193" s="233" t="s">
        <v>164</v>
      </c>
      <c r="E193" s="43"/>
      <c r="F193" s="234" t="s">
        <v>303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164</v>
      </c>
      <c r="AU193" s="20" t="s">
        <v>87</v>
      </c>
    </row>
    <row r="194" spans="1:65" s="2" customFormat="1" ht="21.75" customHeight="1">
      <c r="A194" s="41"/>
      <c r="B194" s="42"/>
      <c r="C194" s="215" t="s">
        <v>304</v>
      </c>
      <c r="D194" s="215" t="s">
        <v>155</v>
      </c>
      <c r="E194" s="216" t="s">
        <v>305</v>
      </c>
      <c r="F194" s="217" t="s">
        <v>306</v>
      </c>
      <c r="G194" s="218" t="s">
        <v>158</v>
      </c>
      <c r="H194" s="219">
        <v>9</v>
      </c>
      <c r="I194" s="220"/>
      <c r="J194" s="221">
        <f>ROUND(I194*H194,2)</f>
        <v>0</v>
      </c>
      <c r="K194" s="217" t="s">
        <v>159</v>
      </c>
      <c r="L194" s="47"/>
      <c r="M194" s="222" t="s">
        <v>75</v>
      </c>
      <c r="N194" s="223" t="s">
        <v>47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160</v>
      </c>
      <c r="AT194" s="226" t="s">
        <v>155</v>
      </c>
      <c r="AU194" s="226" t="s">
        <v>87</v>
      </c>
      <c r="AY194" s="20" t="s">
        <v>153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20" t="s">
        <v>85</v>
      </c>
      <c r="BK194" s="227">
        <f>ROUND(I194*H194,2)</f>
        <v>0</v>
      </c>
      <c r="BL194" s="20" t="s">
        <v>160</v>
      </c>
      <c r="BM194" s="226" t="s">
        <v>307</v>
      </c>
    </row>
    <row r="195" spans="1:47" s="2" customFormat="1" ht="12">
      <c r="A195" s="41"/>
      <c r="B195" s="42"/>
      <c r="C195" s="43"/>
      <c r="D195" s="228" t="s">
        <v>162</v>
      </c>
      <c r="E195" s="43"/>
      <c r="F195" s="229" t="s">
        <v>308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162</v>
      </c>
      <c r="AU195" s="20" t="s">
        <v>87</v>
      </c>
    </row>
    <row r="196" spans="1:47" s="2" customFormat="1" ht="12">
      <c r="A196" s="41"/>
      <c r="B196" s="42"/>
      <c r="C196" s="43"/>
      <c r="D196" s="233" t="s">
        <v>164</v>
      </c>
      <c r="E196" s="43"/>
      <c r="F196" s="234" t="s">
        <v>309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164</v>
      </c>
      <c r="AU196" s="20" t="s">
        <v>87</v>
      </c>
    </row>
    <row r="197" spans="1:65" s="2" customFormat="1" ht="21.75" customHeight="1">
      <c r="A197" s="41"/>
      <c r="B197" s="42"/>
      <c r="C197" s="215" t="s">
        <v>310</v>
      </c>
      <c r="D197" s="215" t="s">
        <v>155</v>
      </c>
      <c r="E197" s="216" t="s">
        <v>311</v>
      </c>
      <c r="F197" s="217" t="s">
        <v>312</v>
      </c>
      <c r="G197" s="218" t="s">
        <v>158</v>
      </c>
      <c r="H197" s="219">
        <v>9</v>
      </c>
      <c r="I197" s="220"/>
      <c r="J197" s="221">
        <f>ROUND(I197*H197,2)</f>
        <v>0</v>
      </c>
      <c r="K197" s="217" t="s">
        <v>159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313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314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47" s="2" customFormat="1" ht="12">
      <c r="A199" s="41"/>
      <c r="B199" s="42"/>
      <c r="C199" s="43"/>
      <c r="D199" s="233" t="s">
        <v>164</v>
      </c>
      <c r="E199" s="43"/>
      <c r="F199" s="234" t="s">
        <v>315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164</v>
      </c>
      <c r="AU199" s="20" t="s">
        <v>87</v>
      </c>
    </row>
    <row r="200" spans="1:65" s="2" customFormat="1" ht="21.75" customHeight="1">
      <c r="A200" s="41"/>
      <c r="B200" s="42"/>
      <c r="C200" s="215" t="s">
        <v>316</v>
      </c>
      <c r="D200" s="215" t="s">
        <v>155</v>
      </c>
      <c r="E200" s="216" t="s">
        <v>317</v>
      </c>
      <c r="F200" s="217" t="s">
        <v>318</v>
      </c>
      <c r="G200" s="218" t="s">
        <v>158</v>
      </c>
      <c r="H200" s="219">
        <v>9</v>
      </c>
      <c r="I200" s="220"/>
      <c r="J200" s="221">
        <f>ROUND(I200*H200,2)</f>
        <v>0</v>
      </c>
      <c r="K200" s="217" t="s">
        <v>159</v>
      </c>
      <c r="L200" s="47"/>
      <c r="M200" s="222" t="s">
        <v>75</v>
      </c>
      <c r="N200" s="223" t="s">
        <v>47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160</v>
      </c>
      <c r="AT200" s="226" t="s">
        <v>155</v>
      </c>
      <c r="AU200" s="226" t="s">
        <v>87</v>
      </c>
      <c r="AY200" s="20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85</v>
      </c>
      <c r="BK200" s="227">
        <f>ROUND(I200*H200,2)</f>
        <v>0</v>
      </c>
      <c r="BL200" s="20" t="s">
        <v>160</v>
      </c>
      <c r="BM200" s="226" t="s">
        <v>319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320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162</v>
      </c>
      <c r="AU201" s="20" t="s">
        <v>87</v>
      </c>
    </row>
    <row r="202" spans="1:47" s="2" customFormat="1" ht="12">
      <c r="A202" s="41"/>
      <c r="B202" s="42"/>
      <c r="C202" s="43"/>
      <c r="D202" s="233" t="s">
        <v>164</v>
      </c>
      <c r="E202" s="43"/>
      <c r="F202" s="234" t="s">
        <v>321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164</v>
      </c>
      <c r="AU202" s="20" t="s">
        <v>87</v>
      </c>
    </row>
    <row r="203" spans="1:65" s="2" customFormat="1" ht="21.75" customHeight="1">
      <c r="A203" s="41"/>
      <c r="B203" s="42"/>
      <c r="C203" s="215" t="s">
        <v>322</v>
      </c>
      <c r="D203" s="215" t="s">
        <v>155</v>
      </c>
      <c r="E203" s="216" t="s">
        <v>323</v>
      </c>
      <c r="F203" s="217" t="s">
        <v>324</v>
      </c>
      <c r="G203" s="218" t="s">
        <v>158</v>
      </c>
      <c r="H203" s="219">
        <v>9</v>
      </c>
      <c r="I203" s="220"/>
      <c r="J203" s="221">
        <f>ROUND(I203*H203,2)</f>
        <v>0</v>
      </c>
      <c r="K203" s="217" t="s">
        <v>159</v>
      </c>
      <c r="L203" s="47"/>
      <c r="M203" s="222" t="s">
        <v>75</v>
      </c>
      <c r="N203" s="223" t="s">
        <v>47</v>
      </c>
      <c r="O203" s="87"/>
      <c r="P203" s="224">
        <f>O203*H203</f>
        <v>0</v>
      </c>
      <c r="Q203" s="224">
        <v>0</v>
      </c>
      <c r="R203" s="224">
        <f>Q203*H203</f>
        <v>0</v>
      </c>
      <c r="S203" s="224">
        <v>0</v>
      </c>
      <c r="T203" s="225">
        <f>S203*H203</f>
        <v>0</v>
      </c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R203" s="226" t="s">
        <v>160</v>
      </c>
      <c r="AT203" s="226" t="s">
        <v>155</v>
      </c>
      <c r="AU203" s="226" t="s">
        <v>87</v>
      </c>
      <c r="AY203" s="20" t="s">
        <v>153</v>
      </c>
      <c r="BE203" s="227">
        <f>IF(N203="základní",J203,0)</f>
        <v>0</v>
      </c>
      <c r="BF203" s="227">
        <f>IF(N203="snížená",J203,0)</f>
        <v>0</v>
      </c>
      <c r="BG203" s="227">
        <f>IF(N203="zákl. přenesená",J203,0)</f>
        <v>0</v>
      </c>
      <c r="BH203" s="227">
        <f>IF(N203="sníž. přenesená",J203,0)</f>
        <v>0</v>
      </c>
      <c r="BI203" s="227">
        <f>IF(N203="nulová",J203,0)</f>
        <v>0</v>
      </c>
      <c r="BJ203" s="20" t="s">
        <v>85</v>
      </c>
      <c r="BK203" s="227">
        <f>ROUND(I203*H203,2)</f>
        <v>0</v>
      </c>
      <c r="BL203" s="20" t="s">
        <v>160</v>
      </c>
      <c r="BM203" s="226" t="s">
        <v>325</v>
      </c>
    </row>
    <row r="204" spans="1:47" s="2" customFormat="1" ht="12">
      <c r="A204" s="41"/>
      <c r="B204" s="42"/>
      <c r="C204" s="43"/>
      <c r="D204" s="228" t="s">
        <v>162</v>
      </c>
      <c r="E204" s="43"/>
      <c r="F204" s="229" t="s">
        <v>326</v>
      </c>
      <c r="G204" s="43"/>
      <c r="H204" s="43"/>
      <c r="I204" s="230"/>
      <c r="J204" s="43"/>
      <c r="K204" s="43"/>
      <c r="L204" s="47"/>
      <c r="M204" s="231"/>
      <c r="N204" s="232"/>
      <c r="O204" s="87"/>
      <c r="P204" s="87"/>
      <c r="Q204" s="87"/>
      <c r="R204" s="87"/>
      <c r="S204" s="87"/>
      <c r="T204" s="88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T204" s="20" t="s">
        <v>162</v>
      </c>
      <c r="AU204" s="20" t="s">
        <v>87</v>
      </c>
    </row>
    <row r="205" spans="1:47" s="2" customFormat="1" ht="12">
      <c r="A205" s="41"/>
      <c r="B205" s="42"/>
      <c r="C205" s="43"/>
      <c r="D205" s="233" t="s">
        <v>164</v>
      </c>
      <c r="E205" s="43"/>
      <c r="F205" s="234" t="s">
        <v>327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164</v>
      </c>
      <c r="AU205" s="20" t="s">
        <v>87</v>
      </c>
    </row>
    <row r="206" spans="1:65" s="2" customFormat="1" ht="16.5" customHeight="1">
      <c r="A206" s="41"/>
      <c r="B206" s="42"/>
      <c r="C206" s="215" t="s">
        <v>328</v>
      </c>
      <c r="D206" s="215" t="s">
        <v>155</v>
      </c>
      <c r="E206" s="216" t="s">
        <v>329</v>
      </c>
      <c r="F206" s="217" t="s">
        <v>330</v>
      </c>
      <c r="G206" s="218" t="s">
        <v>158</v>
      </c>
      <c r="H206" s="219">
        <v>9</v>
      </c>
      <c r="I206" s="220"/>
      <c r="J206" s="221">
        <f>ROUND(I206*H206,2)</f>
        <v>0</v>
      </c>
      <c r="K206" s="217" t="s">
        <v>159</v>
      </c>
      <c r="L206" s="47"/>
      <c r="M206" s="222" t="s">
        <v>75</v>
      </c>
      <c r="N206" s="223" t="s">
        <v>47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160</v>
      </c>
      <c r="AT206" s="226" t="s">
        <v>155</v>
      </c>
      <c r="AU206" s="226" t="s">
        <v>87</v>
      </c>
      <c r="AY206" s="20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85</v>
      </c>
      <c r="BK206" s="227">
        <f>ROUND(I206*H206,2)</f>
        <v>0</v>
      </c>
      <c r="BL206" s="20" t="s">
        <v>160</v>
      </c>
      <c r="BM206" s="226" t="s">
        <v>331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332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162</v>
      </c>
      <c r="AU207" s="20" t="s">
        <v>87</v>
      </c>
    </row>
    <row r="208" spans="1:47" s="2" customFormat="1" ht="12">
      <c r="A208" s="41"/>
      <c r="B208" s="42"/>
      <c r="C208" s="43"/>
      <c r="D208" s="233" t="s">
        <v>164</v>
      </c>
      <c r="E208" s="43"/>
      <c r="F208" s="234" t="s">
        <v>333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164</v>
      </c>
      <c r="AU208" s="20" t="s">
        <v>87</v>
      </c>
    </row>
    <row r="209" spans="1:65" s="2" customFormat="1" ht="16.5" customHeight="1">
      <c r="A209" s="41"/>
      <c r="B209" s="42"/>
      <c r="C209" s="215" t="s">
        <v>334</v>
      </c>
      <c r="D209" s="215" t="s">
        <v>155</v>
      </c>
      <c r="E209" s="216" t="s">
        <v>335</v>
      </c>
      <c r="F209" s="217" t="s">
        <v>336</v>
      </c>
      <c r="G209" s="218" t="s">
        <v>158</v>
      </c>
      <c r="H209" s="219">
        <v>9</v>
      </c>
      <c r="I209" s="220"/>
      <c r="J209" s="221">
        <f>ROUND(I209*H209,2)</f>
        <v>0</v>
      </c>
      <c r="K209" s="217" t="s">
        <v>159</v>
      </c>
      <c r="L209" s="47"/>
      <c r="M209" s="222" t="s">
        <v>75</v>
      </c>
      <c r="N209" s="223" t="s">
        <v>47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160</v>
      </c>
      <c r="AT209" s="226" t="s">
        <v>155</v>
      </c>
      <c r="AU209" s="226" t="s">
        <v>87</v>
      </c>
      <c r="AY209" s="20" t="s">
        <v>153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0" t="s">
        <v>85</v>
      </c>
      <c r="BK209" s="227">
        <f>ROUND(I209*H209,2)</f>
        <v>0</v>
      </c>
      <c r="BL209" s="20" t="s">
        <v>160</v>
      </c>
      <c r="BM209" s="226" t="s">
        <v>337</v>
      </c>
    </row>
    <row r="210" spans="1:47" s="2" customFormat="1" ht="12">
      <c r="A210" s="41"/>
      <c r="B210" s="42"/>
      <c r="C210" s="43"/>
      <c r="D210" s="228" t="s">
        <v>162</v>
      </c>
      <c r="E210" s="43"/>
      <c r="F210" s="229" t="s">
        <v>338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162</v>
      </c>
      <c r="AU210" s="20" t="s">
        <v>87</v>
      </c>
    </row>
    <row r="211" spans="1:47" s="2" customFormat="1" ht="12">
      <c r="A211" s="41"/>
      <c r="B211" s="42"/>
      <c r="C211" s="43"/>
      <c r="D211" s="233" t="s">
        <v>164</v>
      </c>
      <c r="E211" s="43"/>
      <c r="F211" s="234" t="s">
        <v>339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164</v>
      </c>
      <c r="AU211" s="20" t="s">
        <v>87</v>
      </c>
    </row>
    <row r="212" spans="1:65" s="2" customFormat="1" ht="21.75" customHeight="1">
      <c r="A212" s="41"/>
      <c r="B212" s="42"/>
      <c r="C212" s="215" t="s">
        <v>340</v>
      </c>
      <c r="D212" s="215" t="s">
        <v>155</v>
      </c>
      <c r="E212" s="216" t="s">
        <v>341</v>
      </c>
      <c r="F212" s="217" t="s">
        <v>342</v>
      </c>
      <c r="G212" s="218" t="s">
        <v>227</v>
      </c>
      <c r="H212" s="219">
        <v>2907.462</v>
      </c>
      <c r="I212" s="220"/>
      <c r="J212" s="221">
        <f>ROUND(I212*H212,2)</f>
        <v>0</v>
      </c>
      <c r="K212" s="217" t="s">
        <v>159</v>
      </c>
      <c r="L212" s="47"/>
      <c r="M212" s="222" t="s">
        <v>75</v>
      </c>
      <c r="N212" s="223" t="s">
        <v>47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160</v>
      </c>
      <c r="AT212" s="226" t="s">
        <v>155</v>
      </c>
      <c r="AU212" s="226" t="s">
        <v>87</v>
      </c>
      <c r="AY212" s="20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85</v>
      </c>
      <c r="BK212" s="227">
        <f>ROUND(I212*H212,2)</f>
        <v>0</v>
      </c>
      <c r="BL212" s="20" t="s">
        <v>160</v>
      </c>
      <c r="BM212" s="226" t="s">
        <v>343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344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162</v>
      </c>
      <c r="AU213" s="20" t="s">
        <v>87</v>
      </c>
    </row>
    <row r="214" spans="1:47" s="2" customFormat="1" ht="12">
      <c r="A214" s="41"/>
      <c r="B214" s="42"/>
      <c r="C214" s="43"/>
      <c r="D214" s="233" t="s">
        <v>164</v>
      </c>
      <c r="E214" s="43"/>
      <c r="F214" s="234" t="s">
        <v>345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164</v>
      </c>
      <c r="AU214" s="20" t="s">
        <v>87</v>
      </c>
    </row>
    <row r="215" spans="1:51" s="15" customFormat="1" ht="12">
      <c r="A215" s="15"/>
      <c r="B215" s="257"/>
      <c r="C215" s="258"/>
      <c r="D215" s="228" t="s">
        <v>189</v>
      </c>
      <c r="E215" s="259" t="s">
        <v>75</v>
      </c>
      <c r="F215" s="260" t="s">
        <v>346</v>
      </c>
      <c r="G215" s="258"/>
      <c r="H215" s="259" t="s">
        <v>75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189</v>
      </c>
      <c r="AU215" s="266" t="s">
        <v>87</v>
      </c>
      <c r="AV215" s="15" t="s">
        <v>85</v>
      </c>
      <c r="AW215" s="15" t="s">
        <v>38</v>
      </c>
      <c r="AX215" s="15" t="s">
        <v>77</v>
      </c>
      <c r="AY215" s="266" t="s">
        <v>153</v>
      </c>
    </row>
    <row r="216" spans="1:51" s="13" customFormat="1" ht="12">
      <c r="A216" s="13"/>
      <c r="B216" s="235"/>
      <c r="C216" s="236"/>
      <c r="D216" s="228" t="s">
        <v>189</v>
      </c>
      <c r="E216" s="237" t="s">
        <v>75</v>
      </c>
      <c r="F216" s="238" t="s">
        <v>347</v>
      </c>
      <c r="G216" s="236"/>
      <c r="H216" s="239">
        <v>1453.731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189</v>
      </c>
      <c r="AU216" s="245" t="s">
        <v>87</v>
      </c>
      <c r="AV216" s="13" t="s">
        <v>87</v>
      </c>
      <c r="AW216" s="13" t="s">
        <v>38</v>
      </c>
      <c r="AX216" s="13" t="s">
        <v>77</v>
      </c>
      <c r="AY216" s="245" t="s">
        <v>153</v>
      </c>
    </row>
    <row r="217" spans="1:51" s="15" customFormat="1" ht="12">
      <c r="A217" s="15"/>
      <c r="B217" s="257"/>
      <c r="C217" s="258"/>
      <c r="D217" s="228" t="s">
        <v>189</v>
      </c>
      <c r="E217" s="259" t="s">
        <v>75</v>
      </c>
      <c r="F217" s="260" t="s">
        <v>348</v>
      </c>
      <c r="G217" s="258"/>
      <c r="H217" s="259" t="s">
        <v>75</v>
      </c>
      <c r="I217" s="261"/>
      <c r="J217" s="258"/>
      <c r="K217" s="258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189</v>
      </c>
      <c r="AU217" s="266" t="s">
        <v>87</v>
      </c>
      <c r="AV217" s="15" t="s">
        <v>85</v>
      </c>
      <c r="AW217" s="15" t="s">
        <v>38</v>
      </c>
      <c r="AX217" s="15" t="s">
        <v>77</v>
      </c>
      <c r="AY217" s="266" t="s">
        <v>153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347</v>
      </c>
      <c r="G218" s="236"/>
      <c r="H218" s="239">
        <v>1453.731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77</v>
      </c>
      <c r="AY218" s="245" t="s">
        <v>153</v>
      </c>
    </row>
    <row r="219" spans="1:51" s="16" customFormat="1" ht="12">
      <c r="A219" s="16"/>
      <c r="B219" s="267"/>
      <c r="C219" s="268"/>
      <c r="D219" s="228" t="s">
        <v>189</v>
      </c>
      <c r="E219" s="269" t="s">
        <v>75</v>
      </c>
      <c r="F219" s="270" t="s">
        <v>349</v>
      </c>
      <c r="G219" s="268"/>
      <c r="H219" s="271">
        <v>2907.462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77" t="s">
        <v>189</v>
      </c>
      <c r="AU219" s="277" t="s">
        <v>87</v>
      </c>
      <c r="AV219" s="16" t="s">
        <v>160</v>
      </c>
      <c r="AW219" s="16" t="s">
        <v>38</v>
      </c>
      <c r="AX219" s="16" t="s">
        <v>85</v>
      </c>
      <c r="AY219" s="277" t="s">
        <v>153</v>
      </c>
    </row>
    <row r="220" spans="1:65" s="2" customFormat="1" ht="21.75" customHeight="1">
      <c r="A220" s="41"/>
      <c r="B220" s="42"/>
      <c r="C220" s="215" t="s">
        <v>350</v>
      </c>
      <c r="D220" s="215" t="s">
        <v>155</v>
      </c>
      <c r="E220" s="216" t="s">
        <v>351</v>
      </c>
      <c r="F220" s="217" t="s">
        <v>352</v>
      </c>
      <c r="G220" s="218" t="s">
        <v>227</v>
      </c>
      <c r="H220" s="219">
        <v>1573.558</v>
      </c>
      <c r="I220" s="220"/>
      <c r="J220" s="221">
        <f>ROUND(I220*H220,2)</f>
        <v>0</v>
      </c>
      <c r="K220" s="217" t="s">
        <v>159</v>
      </c>
      <c r="L220" s="47"/>
      <c r="M220" s="222" t="s">
        <v>75</v>
      </c>
      <c r="N220" s="223" t="s">
        <v>47</v>
      </c>
      <c r="O220" s="87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6" t="s">
        <v>160</v>
      </c>
      <c r="AT220" s="226" t="s">
        <v>155</v>
      </c>
      <c r="AU220" s="226" t="s">
        <v>87</v>
      </c>
      <c r="AY220" s="20" t="s">
        <v>153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0" t="s">
        <v>85</v>
      </c>
      <c r="BK220" s="227">
        <f>ROUND(I220*H220,2)</f>
        <v>0</v>
      </c>
      <c r="BL220" s="20" t="s">
        <v>160</v>
      </c>
      <c r="BM220" s="226" t="s">
        <v>353</v>
      </c>
    </row>
    <row r="221" spans="1:47" s="2" customFormat="1" ht="12">
      <c r="A221" s="41"/>
      <c r="B221" s="42"/>
      <c r="C221" s="43"/>
      <c r="D221" s="228" t="s">
        <v>162</v>
      </c>
      <c r="E221" s="43"/>
      <c r="F221" s="229" t="s">
        <v>354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162</v>
      </c>
      <c r="AU221" s="20" t="s">
        <v>87</v>
      </c>
    </row>
    <row r="222" spans="1:47" s="2" customFormat="1" ht="12">
      <c r="A222" s="41"/>
      <c r="B222" s="42"/>
      <c r="C222" s="43"/>
      <c r="D222" s="233" t="s">
        <v>164</v>
      </c>
      <c r="E222" s="43"/>
      <c r="F222" s="234" t="s">
        <v>355</v>
      </c>
      <c r="G222" s="43"/>
      <c r="H222" s="43"/>
      <c r="I222" s="230"/>
      <c r="J222" s="43"/>
      <c r="K222" s="43"/>
      <c r="L222" s="47"/>
      <c r="M222" s="231"/>
      <c r="N222" s="232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164</v>
      </c>
      <c r="AU222" s="20" t="s">
        <v>87</v>
      </c>
    </row>
    <row r="223" spans="1:51" s="15" customFormat="1" ht="12">
      <c r="A223" s="15"/>
      <c r="B223" s="257"/>
      <c r="C223" s="258"/>
      <c r="D223" s="228" t="s">
        <v>189</v>
      </c>
      <c r="E223" s="259" t="s">
        <v>75</v>
      </c>
      <c r="F223" s="260" t="s">
        <v>356</v>
      </c>
      <c r="G223" s="258"/>
      <c r="H223" s="259" t="s">
        <v>75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189</v>
      </c>
      <c r="AU223" s="266" t="s">
        <v>87</v>
      </c>
      <c r="AV223" s="15" t="s">
        <v>85</v>
      </c>
      <c r="AW223" s="15" t="s">
        <v>38</v>
      </c>
      <c r="AX223" s="15" t="s">
        <v>77</v>
      </c>
      <c r="AY223" s="266" t="s">
        <v>153</v>
      </c>
    </row>
    <row r="224" spans="1:51" s="13" customFormat="1" ht="12">
      <c r="A224" s="13"/>
      <c r="B224" s="235"/>
      <c r="C224" s="236"/>
      <c r="D224" s="228" t="s">
        <v>189</v>
      </c>
      <c r="E224" s="237" t="s">
        <v>75</v>
      </c>
      <c r="F224" s="238" t="s">
        <v>234</v>
      </c>
      <c r="G224" s="236"/>
      <c r="H224" s="239">
        <v>3616.848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189</v>
      </c>
      <c r="AU224" s="245" t="s">
        <v>87</v>
      </c>
      <c r="AV224" s="13" t="s">
        <v>87</v>
      </c>
      <c r="AW224" s="13" t="s">
        <v>38</v>
      </c>
      <c r="AX224" s="13" t="s">
        <v>77</v>
      </c>
      <c r="AY224" s="245" t="s">
        <v>153</v>
      </c>
    </row>
    <row r="225" spans="1:51" s="13" customFormat="1" ht="12">
      <c r="A225" s="13"/>
      <c r="B225" s="235"/>
      <c r="C225" s="236"/>
      <c r="D225" s="228" t="s">
        <v>189</v>
      </c>
      <c r="E225" s="237" t="s">
        <v>75</v>
      </c>
      <c r="F225" s="238" t="s">
        <v>235</v>
      </c>
      <c r="G225" s="236"/>
      <c r="H225" s="239">
        <v>540.998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189</v>
      </c>
      <c r="AU225" s="245" t="s">
        <v>87</v>
      </c>
      <c r="AV225" s="13" t="s">
        <v>87</v>
      </c>
      <c r="AW225" s="13" t="s">
        <v>38</v>
      </c>
      <c r="AX225" s="13" t="s">
        <v>77</v>
      </c>
      <c r="AY225" s="245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236</v>
      </c>
      <c r="G226" s="236"/>
      <c r="H226" s="239">
        <v>431.317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3" customFormat="1" ht="12">
      <c r="A227" s="13"/>
      <c r="B227" s="235"/>
      <c r="C227" s="236"/>
      <c r="D227" s="228" t="s">
        <v>189</v>
      </c>
      <c r="E227" s="237" t="s">
        <v>75</v>
      </c>
      <c r="F227" s="238" t="s">
        <v>237</v>
      </c>
      <c r="G227" s="236"/>
      <c r="H227" s="239">
        <v>-522.122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189</v>
      </c>
      <c r="AU227" s="245" t="s">
        <v>87</v>
      </c>
      <c r="AV227" s="13" t="s">
        <v>87</v>
      </c>
      <c r="AW227" s="13" t="s">
        <v>38</v>
      </c>
      <c r="AX227" s="13" t="s">
        <v>77</v>
      </c>
      <c r="AY227" s="245" t="s">
        <v>153</v>
      </c>
    </row>
    <row r="228" spans="1:51" s="13" customFormat="1" ht="12">
      <c r="A228" s="13"/>
      <c r="B228" s="235"/>
      <c r="C228" s="236"/>
      <c r="D228" s="228" t="s">
        <v>189</v>
      </c>
      <c r="E228" s="237" t="s">
        <v>75</v>
      </c>
      <c r="F228" s="238" t="s">
        <v>238</v>
      </c>
      <c r="G228" s="236"/>
      <c r="H228" s="239">
        <v>-112.022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189</v>
      </c>
      <c r="AU228" s="245" t="s">
        <v>87</v>
      </c>
      <c r="AV228" s="13" t="s">
        <v>87</v>
      </c>
      <c r="AW228" s="13" t="s">
        <v>38</v>
      </c>
      <c r="AX228" s="13" t="s">
        <v>77</v>
      </c>
      <c r="AY228" s="245" t="s">
        <v>153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239</v>
      </c>
      <c r="G229" s="236"/>
      <c r="H229" s="239">
        <v>-7.836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3" customFormat="1" ht="12">
      <c r="A230" s="13"/>
      <c r="B230" s="235"/>
      <c r="C230" s="236"/>
      <c r="D230" s="228" t="s">
        <v>189</v>
      </c>
      <c r="E230" s="237" t="s">
        <v>75</v>
      </c>
      <c r="F230" s="238" t="s">
        <v>240</v>
      </c>
      <c r="G230" s="236"/>
      <c r="H230" s="239">
        <v>-13.289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189</v>
      </c>
      <c r="AU230" s="245" t="s">
        <v>87</v>
      </c>
      <c r="AV230" s="13" t="s">
        <v>87</v>
      </c>
      <c r="AW230" s="13" t="s">
        <v>38</v>
      </c>
      <c r="AX230" s="13" t="s">
        <v>77</v>
      </c>
      <c r="AY230" s="245" t="s">
        <v>153</v>
      </c>
    </row>
    <row r="231" spans="1:51" s="14" customFormat="1" ht="12">
      <c r="A231" s="14"/>
      <c r="B231" s="246"/>
      <c r="C231" s="247"/>
      <c r="D231" s="228" t="s">
        <v>189</v>
      </c>
      <c r="E231" s="248" t="s">
        <v>75</v>
      </c>
      <c r="F231" s="249" t="s">
        <v>233</v>
      </c>
      <c r="G231" s="247"/>
      <c r="H231" s="250">
        <v>3933.894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189</v>
      </c>
      <c r="AU231" s="256" t="s">
        <v>87</v>
      </c>
      <c r="AV231" s="14" t="s">
        <v>171</v>
      </c>
      <c r="AW231" s="14" t="s">
        <v>38</v>
      </c>
      <c r="AX231" s="14" t="s">
        <v>77</v>
      </c>
      <c r="AY231" s="256" t="s">
        <v>153</v>
      </c>
    </row>
    <row r="232" spans="1:51" s="13" customFormat="1" ht="12">
      <c r="A232" s="13"/>
      <c r="B232" s="235"/>
      <c r="C232" s="236"/>
      <c r="D232" s="228" t="s">
        <v>189</v>
      </c>
      <c r="E232" s="237" t="s">
        <v>75</v>
      </c>
      <c r="F232" s="238" t="s">
        <v>241</v>
      </c>
      <c r="G232" s="236"/>
      <c r="H232" s="239">
        <v>1573.558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189</v>
      </c>
      <c r="AU232" s="245" t="s">
        <v>87</v>
      </c>
      <c r="AV232" s="13" t="s">
        <v>87</v>
      </c>
      <c r="AW232" s="13" t="s">
        <v>38</v>
      </c>
      <c r="AX232" s="13" t="s">
        <v>77</v>
      </c>
      <c r="AY232" s="245" t="s">
        <v>153</v>
      </c>
    </row>
    <row r="233" spans="1:51" s="14" customFormat="1" ht="12">
      <c r="A233" s="14"/>
      <c r="B233" s="246"/>
      <c r="C233" s="247"/>
      <c r="D233" s="228" t="s">
        <v>189</v>
      </c>
      <c r="E233" s="248" t="s">
        <v>75</v>
      </c>
      <c r="F233" s="249" t="s">
        <v>233</v>
      </c>
      <c r="G233" s="247"/>
      <c r="H233" s="250">
        <v>1573.558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189</v>
      </c>
      <c r="AU233" s="256" t="s">
        <v>87</v>
      </c>
      <c r="AV233" s="14" t="s">
        <v>171</v>
      </c>
      <c r="AW233" s="14" t="s">
        <v>38</v>
      </c>
      <c r="AX233" s="14" t="s">
        <v>85</v>
      </c>
      <c r="AY233" s="256" t="s">
        <v>153</v>
      </c>
    </row>
    <row r="234" spans="1:65" s="2" customFormat="1" ht="21.75" customHeight="1">
      <c r="A234" s="41"/>
      <c r="B234" s="42"/>
      <c r="C234" s="215" t="s">
        <v>357</v>
      </c>
      <c r="D234" s="215" t="s">
        <v>155</v>
      </c>
      <c r="E234" s="216" t="s">
        <v>358</v>
      </c>
      <c r="F234" s="217" t="s">
        <v>359</v>
      </c>
      <c r="G234" s="218" t="s">
        <v>227</v>
      </c>
      <c r="H234" s="219">
        <v>906.605</v>
      </c>
      <c r="I234" s="220"/>
      <c r="J234" s="221">
        <f>ROUND(I234*H234,2)</f>
        <v>0</v>
      </c>
      <c r="K234" s="217" t="s">
        <v>159</v>
      </c>
      <c r="L234" s="47"/>
      <c r="M234" s="222" t="s">
        <v>75</v>
      </c>
      <c r="N234" s="223" t="s">
        <v>47</v>
      </c>
      <c r="O234" s="87"/>
      <c r="P234" s="224">
        <f>O234*H234</f>
        <v>0</v>
      </c>
      <c r="Q234" s="224">
        <v>0</v>
      </c>
      <c r="R234" s="224">
        <f>Q234*H234</f>
        <v>0</v>
      </c>
      <c r="S234" s="224">
        <v>0</v>
      </c>
      <c r="T234" s="22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6" t="s">
        <v>160</v>
      </c>
      <c r="AT234" s="226" t="s">
        <v>155</v>
      </c>
      <c r="AU234" s="226" t="s">
        <v>87</v>
      </c>
      <c r="AY234" s="20" t="s">
        <v>153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0" t="s">
        <v>85</v>
      </c>
      <c r="BK234" s="227">
        <f>ROUND(I234*H234,2)</f>
        <v>0</v>
      </c>
      <c r="BL234" s="20" t="s">
        <v>160</v>
      </c>
      <c r="BM234" s="226" t="s">
        <v>360</v>
      </c>
    </row>
    <row r="235" spans="1:47" s="2" customFormat="1" ht="12">
      <c r="A235" s="41"/>
      <c r="B235" s="42"/>
      <c r="C235" s="43"/>
      <c r="D235" s="228" t="s">
        <v>162</v>
      </c>
      <c r="E235" s="43"/>
      <c r="F235" s="229" t="s">
        <v>361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162</v>
      </c>
      <c r="AU235" s="20" t="s">
        <v>87</v>
      </c>
    </row>
    <row r="236" spans="1:47" s="2" customFormat="1" ht="12">
      <c r="A236" s="41"/>
      <c r="B236" s="42"/>
      <c r="C236" s="43"/>
      <c r="D236" s="233" t="s">
        <v>164</v>
      </c>
      <c r="E236" s="43"/>
      <c r="F236" s="234" t="s">
        <v>362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164</v>
      </c>
      <c r="AU236" s="20" t="s">
        <v>87</v>
      </c>
    </row>
    <row r="237" spans="1:51" s="15" customFormat="1" ht="12">
      <c r="A237" s="15"/>
      <c r="B237" s="257"/>
      <c r="C237" s="258"/>
      <c r="D237" s="228" t="s">
        <v>189</v>
      </c>
      <c r="E237" s="259" t="s">
        <v>75</v>
      </c>
      <c r="F237" s="260" t="s">
        <v>356</v>
      </c>
      <c r="G237" s="258"/>
      <c r="H237" s="259" t="s">
        <v>75</v>
      </c>
      <c r="I237" s="261"/>
      <c r="J237" s="258"/>
      <c r="K237" s="258"/>
      <c r="L237" s="262"/>
      <c r="M237" s="263"/>
      <c r="N237" s="264"/>
      <c r="O237" s="264"/>
      <c r="P237" s="264"/>
      <c r="Q237" s="264"/>
      <c r="R237" s="264"/>
      <c r="S237" s="264"/>
      <c r="T237" s="26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6" t="s">
        <v>189</v>
      </c>
      <c r="AU237" s="266" t="s">
        <v>87</v>
      </c>
      <c r="AV237" s="15" t="s">
        <v>85</v>
      </c>
      <c r="AW237" s="15" t="s">
        <v>38</v>
      </c>
      <c r="AX237" s="15" t="s">
        <v>77</v>
      </c>
      <c r="AY237" s="266" t="s">
        <v>153</v>
      </c>
    </row>
    <row r="238" spans="1:51" s="13" customFormat="1" ht="12">
      <c r="A238" s="13"/>
      <c r="B238" s="235"/>
      <c r="C238" s="236"/>
      <c r="D238" s="228" t="s">
        <v>189</v>
      </c>
      <c r="E238" s="237" t="s">
        <v>75</v>
      </c>
      <c r="F238" s="238" t="s">
        <v>234</v>
      </c>
      <c r="G238" s="236"/>
      <c r="H238" s="239">
        <v>3616.848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189</v>
      </c>
      <c r="AU238" s="245" t="s">
        <v>87</v>
      </c>
      <c r="AV238" s="13" t="s">
        <v>87</v>
      </c>
      <c r="AW238" s="13" t="s">
        <v>38</v>
      </c>
      <c r="AX238" s="13" t="s">
        <v>77</v>
      </c>
      <c r="AY238" s="245" t="s">
        <v>153</v>
      </c>
    </row>
    <row r="239" spans="1:51" s="13" customFormat="1" ht="12">
      <c r="A239" s="13"/>
      <c r="B239" s="235"/>
      <c r="C239" s="236"/>
      <c r="D239" s="228" t="s">
        <v>189</v>
      </c>
      <c r="E239" s="237" t="s">
        <v>75</v>
      </c>
      <c r="F239" s="238" t="s">
        <v>235</v>
      </c>
      <c r="G239" s="236"/>
      <c r="H239" s="239">
        <v>540.998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189</v>
      </c>
      <c r="AU239" s="245" t="s">
        <v>87</v>
      </c>
      <c r="AV239" s="13" t="s">
        <v>87</v>
      </c>
      <c r="AW239" s="13" t="s">
        <v>38</v>
      </c>
      <c r="AX239" s="13" t="s">
        <v>77</v>
      </c>
      <c r="AY239" s="245" t="s">
        <v>153</v>
      </c>
    </row>
    <row r="240" spans="1:51" s="13" customFormat="1" ht="12">
      <c r="A240" s="13"/>
      <c r="B240" s="235"/>
      <c r="C240" s="236"/>
      <c r="D240" s="228" t="s">
        <v>189</v>
      </c>
      <c r="E240" s="237" t="s">
        <v>75</v>
      </c>
      <c r="F240" s="238" t="s">
        <v>236</v>
      </c>
      <c r="G240" s="236"/>
      <c r="H240" s="239">
        <v>431.317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189</v>
      </c>
      <c r="AU240" s="245" t="s">
        <v>87</v>
      </c>
      <c r="AV240" s="13" t="s">
        <v>87</v>
      </c>
      <c r="AW240" s="13" t="s">
        <v>38</v>
      </c>
      <c r="AX240" s="13" t="s">
        <v>77</v>
      </c>
      <c r="AY240" s="245" t="s">
        <v>153</v>
      </c>
    </row>
    <row r="241" spans="1:51" s="13" customFormat="1" ht="12">
      <c r="A241" s="13"/>
      <c r="B241" s="235"/>
      <c r="C241" s="236"/>
      <c r="D241" s="228" t="s">
        <v>189</v>
      </c>
      <c r="E241" s="237" t="s">
        <v>75</v>
      </c>
      <c r="F241" s="238" t="s">
        <v>237</v>
      </c>
      <c r="G241" s="236"/>
      <c r="H241" s="239">
        <v>-522.122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189</v>
      </c>
      <c r="AU241" s="245" t="s">
        <v>87</v>
      </c>
      <c r="AV241" s="13" t="s">
        <v>87</v>
      </c>
      <c r="AW241" s="13" t="s">
        <v>38</v>
      </c>
      <c r="AX241" s="13" t="s">
        <v>77</v>
      </c>
      <c r="AY241" s="245" t="s">
        <v>153</v>
      </c>
    </row>
    <row r="242" spans="1:51" s="13" customFormat="1" ht="12">
      <c r="A242" s="13"/>
      <c r="B242" s="235"/>
      <c r="C242" s="236"/>
      <c r="D242" s="228" t="s">
        <v>189</v>
      </c>
      <c r="E242" s="237" t="s">
        <v>75</v>
      </c>
      <c r="F242" s="238" t="s">
        <v>238</v>
      </c>
      <c r="G242" s="236"/>
      <c r="H242" s="239">
        <v>-112.022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189</v>
      </c>
      <c r="AU242" s="245" t="s">
        <v>87</v>
      </c>
      <c r="AV242" s="13" t="s">
        <v>87</v>
      </c>
      <c r="AW242" s="13" t="s">
        <v>38</v>
      </c>
      <c r="AX242" s="13" t="s">
        <v>77</v>
      </c>
      <c r="AY242" s="245" t="s">
        <v>153</v>
      </c>
    </row>
    <row r="243" spans="1:51" s="13" customFormat="1" ht="12">
      <c r="A243" s="13"/>
      <c r="B243" s="235"/>
      <c r="C243" s="236"/>
      <c r="D243" s="228" t="s">
        <v>189</v>
      </c>
      <c r="E243" s="237" t="s">
        <v>75</v>
      </c>
      <c r="F243" s="238" t="s">
        <v>239</v>
      </c>
      <c r="G243" s="236"/>
      <c r="H243" s="239">
        <v>-7.836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189</v>
      </c>
      <c r="AU243" s="245" t="s">
        <v>87</v>
      </c>
      <c r="AV243" s="13" t="s">
        <v>87</v>
      </c>
      <c r="AW243" s="13" t="s">
        <v>38</v>
      </c>
      <c r="AX243" s="13" t="s">
        <v>77</v>
      </c>
      <c r="AY243" s="245" t="s">
        <v>153</v>
      </c>
    </row>
    <row r="244" spans="1:51" s="13" customFormat="1" ht="12">
      <c r="A244" s="13"/>
      <c r="B244" s="235"/>
      <c r="C244" s="236"/>
      <c r="D244" s="228" t="s">
        <v>189</v>
      </c>
      <c r="E244" s="237" t="s">
        <v>75</v>
      </c>
      <c r="F244" s="238" t="s">
        <v>240</v>
      </c>
      <c r="G244" s="236"/>
      <c r="H244" s="239">
        <v>-13.289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189</v>
      </c>
      <c r="AU244" s="245" t="s">
        <v>87</v>
      </c>
      <c r="AV244" s="13" t="s">
        <v>87</v>
      </c>
      <c r="AW244" s="13" t="s">
        <v>38</v>
      </c>
      <c r="AX244" s="13" t="s">
        <v>77</v>
      </c>
      <c r="AY244" s="245" t="s">
        <v>153</v>
      </c>
    </row>
    <row r="245" spans="1:51" s="14" customFormat="1" ht="12">
      <c r="A245" s="14"/>
      <c r="B245" s="246"/>
      <c r="C245" s="247"/>
      <c r="D245" s="228" t="s">
        <v>189</v>
      </c>
      <c r="E245" s="248" t="s">
        <v>75</v>
      </c>
      <c r="F245" s="249" t="s">
        <v>233</v>
      </c>
      <c r="G245" s="247"/>
      <c r="H245" s="250">
        <v>3933.894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189</v>
      </c>
      <c r="AU245" s="256" t="s">
        <v>87</v>
      </c>
      <c r="AV245" s="14" t="s">
        <v>171</v>
      </c>
      <c r="AW245" s="14" t="s">
        <v>38</v>
      </c>
      <c r="AX245" s="14" t="s">
        <v>77</v>
      </c>
      <c r="AY245" s="256" t="s">
        <v>153</v>
      </c>
    </row>
    <row r="246" spans="1:51" s="13" customFormat="1" ht="12">
      <c r="A246" s="13"/>
      <c r="B246" s="235"/>
      <c r="C246" s="236"/>
      <c r="D246" s="228" t="s">
        <v>189</v>
      </c>
      <c r="E246" s="237" t="s">
        <v>75</v>
      </c>
      <c r="F246" s="238" t="s">
        <v>363</v>
      </c>
      <c r="G246" s="236"/>
      <c r="H246" s="239">
        <v>2360.336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189</v>
      </c>
      <c r="AU246" s="245" t="s">
        <v>87</v>
      </c>
      <c r="AV246" s="13" t="s">
        <v>87</v>
      </c>
      <c r="AW246" s="13" t="s">
        <v>38</v>
      </c>
      <c r="AX246" s="13" t="s">
        <v>77</v>
      </c>
      <c r="AY246" s="245" t="s">
        <v>153</v>
      </c>
    </row>
    <row r="247" spans="1:51" s="13" customFormat="1" ht="12">
      <c r="A247" s="13"/>
      <c r="B247" s="235"/>
      <c r="C247" s="236"/>
      <c r="D247" s="228" t="s">
        <v>189</v>
      </c>
      <c r="E247" s="237" t="s">
        <v>75</v>
      </c>
      <c r="F247" s="238" t="s">
        <v>364</v>
      </c>
      <c r="G247" s="236"/>
      <c r="H247" s="239">
        <v>-1453.731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189</v>
      </c>
      <c r="AU247" s="245" t="s">
        <v>87</v>
      </c>
      <c r="AV247" s="13" t="s">
        <v>87</v>
      </c>
      <c r="AW247" s="13" t="s">
        <v>38</v>
      </c>
      <c r="AX247" s="13" t="s">
        <v>77</v>
      </c>
      <c r="AY247" s="245" t="s">
        <v>153</v>
      </c>
    </row>
    <row r="248" spans="1:51" s="14" customFormat="1" ht="12">
      <c r="A248" s="14"/>
      <c r="B248" s="246"/>
      <c r="C248" s="247"/>
      <c r="D248" s="228" t="s">
        <v>189</v>
      </c>
      <c r="E248" s="248" t="s">
        <v>75</v>
      </c>
      <c r="F248" s="249" t="s">
        <v>233</v>
      </c>
      <c r="G248" s="247"/>
      <c r="H248" s="250">
        <v>906.605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6" t="s">
        <v>189</v>
      </c>
      <c r="AU248" s="256" t="s">
        <v>87</v>
      </c>
      <c r="AV248" s="14" t="s">
        <v>171</v>
      </c>
      <c r="AW248" s="14" t="s">
        <v>38</v>
      </c>
      <c r="AX248" s="14" t="s">
        <v>85</v>
      </c>
      <c r="AY248" s="256" t="s">
        <v>153</v>
      </c>
    </row>
    <row r="249" spans="1:65" s="2" customFormat="1" ht="16.5" customHeight="1">
      <c r="A249" s="41"/>
      <c r="B249" s="42"/>
      <c r="C249" s="215" t="s">
        <v>365</v>
      </c>
      <c r="D249" s="215" t="s">
        <v>155</v>
      </c>
      <c r="E249" s="216" t="s">
        <v>366</v>
      </c>
      <c r="F249" s="217" t="s">
        <v>367</v>
      </c>
      <c r="G249" s="218" t="s">
        <v>227</v>
      </c>
      <c r="H249" s="219">
        <v>1453.731</v>
      </c>
      <c r="I249" s="220"/>
      <c r="J249" s="221">
        <f>ROUND(I249*H249,2)</f>
        <v>0</v>
      </c>
      <c r="K249" s="217" t="s">
        <v>159</v>
      </c>
      <c r="L249" s="47"/>
      <c r="M249" s="222" t="s">
        <v>75</v>
      </c>
      <c r="N249" s="223" t="s">
        <v>47</v>
      </c>
      <c r="O249" s="87"/>
      <c r="P249" s="224">
        <f>O249*H249</f>
        <v>0</v>
      </c>
      <c r="Q249" s="224">
        <v>0</v>
      </c>
      <c r="R249" s="224">
        <f>Q249*H249</f>
        <v>0</v>
      </c>
      <c r="S249" s="224">
        <v>0</v>
      </c>
      <c r="T249" s="225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26" t="s">
        <v>160</v>
      </c>
      <c r="AT249" s="226" t="s">
        <v>155</v>
      </c>
      <c r="AU249" s="226" t="s">
        <v>87</v>
      </c>
      <c r="AY249" s="20" t="s">
        <v>153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0" t="s">
        <v>85</v>
      </c>
      <c r="BK249" s="227">
        <f>ROUND(I249*H249,2)</f>
        <v>0</v>
      </c>
      <c r="BL249" s="20" t="s">
        <v>160</v>
      </c>
      <c r="BM249" s="226" t="s">
        <v>368</v>
      </c>
    </row>
    <row r="250" spans="1:47" s="2" customFormat="1" ht="12">
      <c r="A250" s="41"/>
      <c r="B250" s="42"/>
      <c r="C250" s="43"/>
      <c r="D250" s="228" t="s">
        <v>162</v>
      </c>
      <c r="E250" s="43"/>
      <c r="F250" s="229" t="s">
        <v>369</v>
      </c>
      <c r="G250" s="43"/>
      <c r="H250" s="43"/>
      <c r="I250" s="230"/>
      <c r="J250" s="43"/>
      <c r="K250" s="43"/>
      <c r="L250" s="47"/>
      <c r="M250" s="231"/>
      <c r="N250" s="232"/>
      <c r="O250" s="87"/>
      <c r="P250" s="87"/>
      <c r="Q250" s="87"/>
      <c r="R250" s="87"/>
      <c r="S250" s="87"/>
      <c r="T250" s="88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20" t="s">
        <v>162</v>
      </c>
      <c r="AU250" s="20" t="s">
        <v>87</v>
      </c>
    </row>
    <row r="251" spans="1:47" s="2" customFormat="1" ht="12">
      <c r="A251" s="41"/>
      <c r="B251" s="42"/>
      <c r="C251" s="43"/>
      <c r="D251" s="233" t="s">
        <v>164</v>
      </c>
      <c r="E251" s="43"/>
      <c r="F251" s="234" t="s">
        <v>370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164</v>
      </c>
      <c r="AU251" s="20" t="s">
        <v>87</v>
      </c>
    </row>
    <row r="252" spans="1:51" s="13" customFormat="1" ht="12">
      <c r="A252" s="13"/>
      <c r="B252" s="235"/>
      <c r="C252" s="236"/>
      <c r="D252" s="228" t="s">
        <v>189</v>
      </c>
      <c r="E252" s="237" t="s">
        <v>75</v>
      </c>
      <c r="F252" s="238" t="s">
        <v>347</v>
      </c>
      <c r="G252" s="236"/>
      <c r="H252" s="239">
        <v>1453.731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189</v>
      </c>
      <c r="AU252" s="245" t="s">
        <v>87</v>
      </c>
      <c r="AV252" s="13" t="s">
        <v>87</v>
      </c>
      <c r="AW252" s="13" t="s">
        <v>38</v>
      </c>
      <c r="AX252" s="13" t="s">
        <v>85</v>
      </c>
      <c r="AY252" s="245" t="s">
        <v>153</v>
      </c>
    </row>
    <row r="253" spans="1:65" s="2" customFormat="1" ht="16.5" customHeight="1">
      <c r="A253" s="41"/>
      <c r="B253" s="42"/>
      <c r="C253" s="215" t="s">
        <v>371</v>
      </c>
      <c r="D253" s="215" t="s">
        <v>155</v>
      </c>
      <c r="E253" s="216" t="s">
        <v>372</v>
      </c>
      <c r="F253" s="217" t="s">
        <v>373</v>
      </c>
      <c r="G253" s="218" t="s">
        <v>227</v>
      </c>
      <c r="H253" s="219">
        <v>2480.163</v>
      </c>
      <c r="I253" s="220"/>
      <c r="J253" s="221">
        <f>ROUND(I253*H253,2)</f>
        <v>0</v>
      </c>
      <c r="K253" s="217" t="s">
        <v>159</v>
      </c>
      <c r="L253" s="47"/>
      <c r="M253" s="222" t="s">
        <v>75</v>
      </c>
      <c r="N253" s="223" t="s">
        <v>47</v>
      </c>
      <c r="O253" s="87"/>
      <c r="P253" s="224">
        <f>O253*H253</f>
        <v>0</v>
      </c>
      <c r="Q253" s="224">
        <v>0</v>
      </c>
      <c r="R253" s="224">
        <f>Q253*H253</f>
        <v>0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160</v>
      </c>
      <c r="AT253" s="226" t="s">
        <v>155</v>
      </c>
      <c r="AU253" s="226" t="s">
        <v>87</v>
      </c>
      <c r="AY253" s="20" t="s">
        <v>153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85</v>
      </c>
      <c r="BK253" s="227">
        <f>ROUND(I253*H253,2)</f>
        <v>0</v>
      </c>
      <c r="BL253" s="20" t="s">
        <v>160</v>
      </c>
      <c r="BM253" s="226" t="s">
        <v>374</v>
      </c>
    </row>
    <row r="254" spans="1:47" s="2" customFormat="1" ht="12">
      <c r="A254" s="41"/>
      <c r="B254" s="42"/>
      <c r="C254" s="43"/>
      <c r="D254" s="228" t="s">
        <v>162</v>
      </c>
      <c r="E254" s="43"/>
      <c r="F254" s="229" t="s">
        <v>375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162</v>
      </c>
      <c r="AU254" s="20" t="s">
        <v>87</v>
      </c>
    </row>
    <row r="255" spans="1:47" s="2" customFormat="1" ht="12">
      <c r="A255" s="41"/>
      <c r="B255" s="42"/>
      <c r="C255" s="43"/>
      <c r="D255" s="233" t="s">
        <v>164</v>
      </c>
      <c r="E255" s="43"/>
      <c r="F255" s="234" t="s">
        <v>376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164</v>
      </c>
      <c r="AU255" s="20" t="s">
        <v>87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377</v>
      </c>
      <c r="G256" s="236"/>
      <c r="H256" s="239">
        <v>2480.163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85</v>
      </c>
      <c r="AY256" s="245" t="s">
        <v>153</v>
      </c>
    </row>
    <row r="257" spans="1:65" s="2" customFormat="1" ht="16.5" customHeight="1">
      <c r="A257" s="41"/>
      <c r="B257" s="42"/>
      <c r="C257" s="215" t="s">
        <v>378</v>
      </c>
      <c r="D257" s="215" t="s">
        <v>155</v>
      </c>
      <c r="E257" s="216" t="s">
        <v>379</v>
      </c>
      <c r="F257" s="217" t="s">
        <v>380</v>
      </c>
      <c r="G257" s="218" t="s">
        <v>381</v>
      </c>
      <c r="H257" s="219">
        <v>4464.293</v>
      </c>
      <c r="I257" s="220"/>
      <c r="J257" s="221">
        <f>ROUND(I257*H257,2)</f>
        <v>0</v>
      </c>
      <c r="K257" s="217" t="s">
        <v>159</v>
      </c>
      <c r="L257" s="47"/>
      <c r="M257" s="222" t="s">
        <v>75</v>
      </c>
      <c r="N257" s="223" t="s">
        <v>47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160</v>
      </c>
      <c r="AT257" s="226" t="s">
        <v>155</v>
      </c>
      <c r="AU257" s="226" t="s">
        <v>87</v>
      </c>
      <c r="AY257" s="20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85</v>
      </c>
      <c r="BK257" s="227">
        <f>ROUND(I257*H257,2)</f>
        <v>0</v>
      </c>
      <c r="BL257" s="20" t="s">
        <v>160</v>
      </c>
      <c r="BM257" s="226" t="s">
        <v>382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383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162</v>
      </c>
      <c r="AU258" s="20" t="s">
        <v>87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384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164</v>
      </c>
      <c r="AU259" s="20" t="s">
        <v>87</v>
      </c>
    </row>
    <row r="260" spans="1:51" s="13" customFormat="1" ht="12">
      <c r="A260" s="13"/>
      <c r="B260" s="235"/>
      <c r="C260" s="236"/>
      <c r="D260" s="228" t="s">
        <v>189</v>
      </c>
      <c r="E260" s="237" t="s">
        <v>75</v>
      </c>
      <c r="F260" s="238" t="s">
        <v>385</v>
      </c>
      <c r="G260" s="236"/>
      <c r="H260" s="239">
        <v>4464.293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189</v>
      </c>
      <c r="AU260" s="245" t="s">
        <v>87</v>
      </c>
      <c r="AV260" s="13" t="s">
        <v>87</v>
      </c>
      <c r="AW260" s="13" t="s">
        <v>38</v>
      </c>
      <c r="AX260" s="13" t="s">
        <v>85</v>
      </c>
      <c r="AY260" s="245" t="s">
        <v>153</v>
      </c>
    </row>
    <row r="261" spans="1:65" s="2" customFormat="1" ht="16.5" customHeight="1">
      <c r="A261" s="41"/>
      <c r="B261" s="42"/>
      <c r="C261" s="215" t="s">
        <v>386</v>
      </c>
      <c r="D261" s="215" t="s">
        <v>155</v>
      </c>
      <c r="E261" s="216" t="s">
        <v>387</v>
      </c>
      <c r="F261" s="217" t="s">
        <v>388</v>
      </c>
      <c r="G261" s="218" t="s">
        <v>227</v>
      </c>
      <c r="H261" s="219">
        <v>1.5</v>
      </c>
      <c r="I261" s="220"/>
      <c r="J261" s="221">
        <f>ROUND(I261*H261,2)</f>
        <v>0</v>
      </c>
      <c r="K261" s="217" t="s">
        <v>75</v>
      </c>
      <c r="L261" s="47"/>
      <c r="M261" s="222" t="s">
        <v>75</v>
      </c>
      <c r="N261" s="223" t="s">
        <v>47</v>
      </c>
      <c r="O261" s="87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160</v>
      </c>
      <c r="AT261" s="226" t="s">
        <v>155</v>
      </c>
      <c r="AU261" s="226" t="s">
        <v>87</v>
      </c>
      <c r="AY261" s="20" t="s">
        <v>153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0" t="s">
        <v>85</v>
      </c>
      <c r="BK261" s="227">
        <f>ROUND(I261*H261,2)</f>
        <v>0</v>
      </c>
      <c r="BL261" s="20" t="s">
        <v>160</v>
      </c>
      <c r="BM261" s="226" t="s">
        <v>389</v>
      </c>
    </row>
    <row r="262" spans="1:47" s="2" customFormat="1" ht="12">
      <c r="A262" s="41"/>
      <c r="B262" s="42"/>
      <c r="C262" s="43"/>
      <c r="D262" s="228" t="s">
        <v>162</v>
      </c>
      <c r="E262" s="43"/>
      <c r="F262" s="229" t="s">
        <v>388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162</v>
      </c>
      <c r="AU262" s="20" t="s">
        <v>87</v>
      </c>
    </row>
    <row r="263" spans="1:51" s="13" customFormat="1" ht="12">
      <c r="A263" s="13"/>
      <c r="B263" s="235"/>
      <c r="C263" s="236"/>
      <c r="D263" s="228" t="s">
        <v>189</v>
      </c>
      <c r="E263" s="237" t="s">
        <v>75</v>
      </c>
      <c r="F263" s="238" t="s">
        <v>390</v>
      </c>
      <c r="G263" s="236"/>
      <c r="H263" s="239">
        <v>1.5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189</v>
      </c>
      <c r="AU263" s="245" t="s">
        <v>87</v>
      </c>
      <c r="AV263" s="13" t="s">
        <v>87</v>
      </c>
      <c r="AW263" s="13" t="s">
        <v>38</v>
      </c>
      <c r="AX263" s="13" t="s">
        <v>85</v>
      </c>
      <c r="AY263" s="245" t="s">
        <v>153</v>
      </c>
    </row>
    <row r="264" spans="1:65" s="2" customFormat="1" ht="16.5" customHeight="1">
      <c r="A264" s="41"/>
      <c r="B264" s="42"/>
      <c r="C264" s="215" t="s">
        <v>391</v>
      </c>
      <c r="D264" s="215" t="s">
        <v>155</v>
      </c>
      <c r="E264" s="216" t="s">
        <v>392</v>
      </c>
      <c r="F264" s="217" t="s">
        <v>393</v>
      </c>
      <c r="G264" s="218" t="s">
        <v>227</v>
      </c>
      <c r="H264" s="219">
        <v>1.5</v>
      </c>
      <c r="I264" s="220"/>
      <c r="J264" s="221">
        <f>ROUND(I264*H264,2)</f>
        <v>0</v>
      </c>
      <c r="K264" s="217" t="s">
        <v>75</v>
      </c>
      <c r="L264" s="47"/>
      <c r="M264" s="222" t="s">
        <v>75</v>
      </c>
      <c r="N264" s="223" t="s">
        <v>47</v>
      </c>
      <c r="O264" s="87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160</v>
      </c>
      <c r="AT264" s="226" t="s">
        <v>155</v>
      </c>
      <c r="AU264" s="226" t="s">
        <v>87</v>
      </c>
      <c r="AY264" s="20" t="s">
        <v>153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0" t="s">
        <v>85</v>
      </c>
      <c r="BK264" s="227">
        <f>ROUND(I264*H264,2)</f>
        <v>0</v>
      </c>
      <c r="BL264" s="20" t="s">
        <v>160</v>
      </c>
      <c r="BM264" s="226" t="s">
        <v>394</v>
      </c>
    </row>
    <row r="265" spans="1:47" s="2" customFormat="1" ht="12">
      <c r="A265" s="41"/>
      <c r="B265" s="42"/>
      <c r="C265" s="43"/>
      <c r="D265" s="228" t="s">
        <v>162</v>
      </c>
      <c r="E265" s="43"/>
      <c r="F265" s="229" t="s">
        <v>393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162</v>
      </c>
      <c r="AU265" s="20" t="s">
        <v>87</v>
      </c>
    </row>
    <row r="266" spans="1:51" s="13" customFormat="1" ht="12">
      <c r="A266" s="13"/>
      <c r="B266" s="235"/>
      <c r="C266" s="236"/>
      <c r="D266" s="228" t="s">
        <v>189</v>
      </c>
      <c r="E266" s="237" t="s">
        <v>75</v>
      </c>
      <c r="F266" s="238" t="s">
        <v>390</v>
      </c>
      <c r="G266" s="236"/>
      <c r="H266" s="239">
        <v>1.5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189</v>
      </c>
      <c r="AU266" s="245" t="s">
        <v>87</v>
      </c>
      <c r="AV266" s="13" t="s">
        <v>87</v>
      </c>
      <c r="AW266" s="13" t="s">
        <v>38</v>
      </c>
      <c r="AX266" s="13" t="s">
        <v>85</v>
      </c>
      <c r="AY266" s="245" t="s">
        <v>153</v>
      </c>
    </row>
    <row r="267" spans="1:65" s="2" customFormat="1" ht="16.5" customHeight="1">
      <c r="A267" s="41"/>
      <c r="B267" s="42"/>
      <c r="C267" s="215" t="s">
        <v>395</v>
      </c>
      <c r="D267" s="215" t="s">
        <v>155</v>
      </c>
      <c r="E267" s="216" t="s">
        <v>396</v>
      </c>
      <c r="F267" s="217" t="s">
        <v>397</v>
      </c>
      <c r="G267" s="218" t="s">
        <v>227</v>
      </c>
      <c r="H267" s="219">
        <v>1453.731</v>
      </c>
      <c r="I267" s="220"/>
      <c r="J267" s="221">
        <f>ROUND(I267*H267,2)</f>
        <v>0</v>
      </c>
      <c r="K267" s="217" t="s">
        <v>159</v>
      </c>
      <c r="L267" s="47"/>
      <c r="M267" s="222" t="s">
        <v>75</v>
      </c>
      <c r="N267" s="223" t="s">
        <v>47</v>
      </c>
      <c r="O267" s="87"/>
      <c r="P267" s="224">
        <f>O267*H267</f>
        <v>0</v>
      </c>
      <c r="Q267" s="224">
        <v>0</v>
      </c>
      <c r="R267" s="224">
        <f>Q267*H267</f>
        <v>0</v>
      </c>
      <c r="S267" s="224">
        <v>0</v>
      </c>
      <c r="T267" s="225">
        <f>S267*H267</f>
        <v>0</v>
      </c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R267" s="226" t="s">
        <v>160</v>
      </c>
      <c r="AT267" s="226" t="s">
        <v>155</v>
      </c>
      <c r="AU267" s="226" t="s">
        <v>87</v>
      </c>
      <c r="AY267" s="20" t="s">
        <v>153</v>
      </c>
      <c r="BE267" s="227">
        <f>IF(N267="základní",J267,0)</f>
        <v>0</v>
      </c>
      <c r="BF267" s="227">
        <f>IF(N267="snížená",J267,0)</f>
        <v>0</v>
      </c>
      <c r="BG267" s="227">
        <f>IF(N267="zákl. přenesená",J267,0)</f>
        <v>0</v>
      </c>
      <c r="BH267" s="227">
        <f>IF(N267="sníž. přenesená",J267,0)</f>
        <v>0</v>
      </c>
      <c r="BI267" s="227">
        <f>IF(N267="nulová",J267,0)</f>
        <v>0</v>
      </c>
      <c r="BJ267" s="20" t="s">
        <v>85</v>
      </c>
      <c r="BK267" s="227">
        <f>ROUND(I267*H267,2)</f>
        <v>0</v>
      </c>
      <c r="BL267" s="20" t="s">
        <v>160</v>
      </c>
      <c r="BM267" s="226" t="s">
        <v>398</v>
      </c>
    </row>
    <row r="268" spans="1:47" s="2" customFormat="1" ht="12">
      <c r="A268" s="41"/>
      <c r="B268" s="42"/>
      <c r="C268" s="43"/>
      <c r="D268" s="228" t="s">
        <v>162</v>
      </c>
      <c r="E268" s="43"/>
      <c r="F268" s="229" t="s">
        <v>399</v>
      </c>
      <c r="G268" s="43"/>
      <c r="H268" s="43"/>
      <c r="I268" s="230"/>
      <c r="J268" s="43"/>
      <c r="K268" s="43"/>
      <c r="L268" s="47"/>
      <c r="M268" s="231"/>
      <c r="N268" s="23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162</v>
      </c>
      <c r="AU268" s="20" t="s">
        <v>87</v>
      </c>
    </row>
    <row r="269" spans="1:47" s="2" customFormat="1" ht="12">
      <c r="A269" s="41"/>
      <c r="B269" s="42"/>
      <c r="C269" s="43"/>
      <c r="D269" s="233" t="s">
        <v>164</v>
      </c>
      <c r="E269" s="43"/>
      <c r="F269" s="234" t="s">
        <v>400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164</v>
      </c>
      <c r="AU269" s="20" t="s">
        <v>87</v>
      </c>
    </row>
    <row r="270" spans="1:51" s="13" customFormat="1" ht="12">
      <c r="A270" s="13"/>
      <c r="B270" s="235"/>
      <c r="C270" s="236"/>
      <c r="D270" s="228" t="s">
        <v>189</v>
      </c>
      <c r="E270" s="237" t="s">
        <v>75</v>
      </c>
      <c r="F270" s="238" t="s">
        <v>347</v>
      </c>
      <c r="G270" s="236"/>
      <c r="H270" s="239">
        <v>1453.731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189</v>
      </c>
      <c r="AU270" s="245" t="s">
        <v>87</v>
      </c>
      <c r="AV270" s="13" t="s">
        <v>87</v>
      </c>
      <c r="AW270" s="13" t="s">
        <v>38</v>
      </c>
      <c r="AX270" s="13" t="s">
        <v>85</v>
      </c>
      <c r="AY270" s="245" t="s">
        <v>153</v>
      </c>
    </row>
    <row r="271" spans="1:65" s="2" customFormat="1" ht="16.5" customHeight="1">
      <c r="A271" s="41"/>
      <c r="B271" s="42"/>
      <c r="C271" s="215" t="s">
        <v>401</v>
      </c>
      <c r="D271" s="215" t="s">
        <v>155</v>
      </c>
      <c r="E271" s="216" t="s">
        <v>402</v>
      </c>
      <c r="F271" s="217" t="s">
        <v>403</v>
      </c>
      <c r="G271" s="218" t="s">
        <v>227</v>
      </c>
      <c r="H271" s="219">
        <v>1453.731</v>
      </c>
      <c r="I271" s="220"/>
      <c r="J271" s="221">
        <f>ROUND(I271*H271,2)</f>
        <v>0</v>
      </c>
      <c r="K271" s="217" t="s">
        <v>159</v>
      </c>
      <c r="L271" s="47"/>
      <c r="M271" s="222" t="s">
        <v>75</v>
      </c>
      <c r="N271" s="223" t="s">
        <v>47</v>
      </c>
      <c r="O271" s="87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160</v>
      </c>
      <c r="AT271" s="226" t="s">
        <v>155</v>
      </c>
      <c r="AU271" s="226" t="s">
        <v>87</v>
      </c>
      <c r="AY271" s="20" t="s">
        <v>153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0" t="s">
        <v>85</v>
      </c>
      <c r="BK271" s="227">
        <f>ROUND(I271*H271,2)</f>
        <v>0</v>
      </c>
      <c r="BL271" s="20" t="s">
        <v>160</v>
      </c>
      <c r="BM271" s="226" t="s">
        <v>404</v>
      </c>
    </row>
    <row r="272" spans="1:47" s="2" customFormat="1" ht="12">
      <c r="A272" s="41"/>
      <c r="B272" s="42"/>
      <c r="C272" s="43"/>
      <c r="D272" s="228" t="s">
        <v>162</v>
      </c>
      <c r="E272" s="43"/>
      <c r="F272" s="229" t="s">
        <v>405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162</v>
      </c>
      <c r="AU272" s="20" t="s">
        <v>87</v>
      </c>
    </row>
    <row r="273" spans="1:47" s="2" customFormat="1" ht="12">
      <c r="A273" s="41"/>
      <c r="B273" s="42"/>
      <c r="C273" s="43"/>
      <c r="D273" s="233" t="s">
        <v>164</v>
      </c>
      <c r="E273" s="43"/>
      <c r="F273" s="234" t="s">
        <v>406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164</v>
      </c>
      <c r="AU273" s="20" t="s">
        <v>87</v>
      </c>
    </row>
    <row r="274" spans="1:51" s="13" customFormat="1" ht="12">
      <c r="A274" s="13"/>
      <c r="B274" s="235"/>
      <c r="C274" s="236"/>
      <c r="D274" s="228" t="s">
        <v>189</v>
      </c>
      <c r="E274" s="237" t="s">
        <v>75</v>
      </c>
      <c r="F274" s="238" t="s">
        <v>234</v>
      </c>
      <c r="G274" s="236"/>
      <c r="H274" s="239">
        <v>3616.848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189</v>
      </c>
      <c r="AU274" s="245" t="s">
        <v>87</v>
      </c>
      <c r="AV274" s="13" t="s">
        <v>87</v>
      </c>
      <c r="AW274" s="13" t="s">
        <v>38</v>
      </c>
      <c r="AX274" s="13" t="s">
        <v>77</v>
      </c>
      <c r="AY274" s="245" t="s">
        <v>153</v>
      </c>
    </row>
    <row r="275" spans="1:51" s="13" customFormat="1" ht="12">
      <c r="A275" s="13"/>
      <c r="B275" s="235"/>
      <c r="C275" s="236"/>
      <c r="D275" s="228" t="s">
        <v>189</v>
      </c>
      <c r="E275" s="237" t="s">
        <v>75</v>
      </c>
      <c r="F275" s="238" t="s">
        <v>235</v>
      </c>
      <c r="G275" s="236"/>
      <c r="H275" s="239">
        <v>540.998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5" t="s">
        <v>189</v>
      </c>
      <c r="AU275" s="245" t="s">
        <v>87</v>
      </c>
      <c r="AV275" s="13" t="s">
        <v>87</v>
      </c>
      <c r="AW275" s="13" t="s">
        <v>38</v>
      </c>
      <c r="AX275" s="13" t="s">
        <v>77</v>
      </c>
      <c r="AY275" s="245" t="s">
        <v>153</v>
      </c>
    </row>
    <row r="276" spans="1:51" s="13" customFormat="1" ht="12">
      <c r="A276" s="13"/>
      <c r="B276" s="235"/>
      <c r="C276" s="236"/>
      <c r="D276" s="228" t="s">
        <v>189</v>
      </c>
      <c r="E276" s="237" t="s">
        <v>75</v>
      </c>
      <c r="F276" s="238" t="s">
        <v>236</v>
      </c>
      <c r="G276" s="236"/>
      <c r="H276" s="239">
        <v>431.317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189</v>
      </c>
      <c r="AU276" s="245" t="s">
        <v>87</v>
      </c>
      <c r="AV276" s="13" t="s">
        <v>87</v>
      </c>
      <c r="AW276" s="13" t="s">
        <v>38</v>
      </c>
      <c r="AX276" s="13" t="s">
        <v>77</v>
      </c>
      <c r="AY276" s="245" t="s">
        <v>153</v>
      </c>
    </row>
    <row r="277" spans="1:51" s="13" customFormat="1" ht="12">
      <c r="A277" s="13"/>
      <c r="B277" s="235"/>
      <c r="C277" s="236"/>
      <c r="D277" s="228" t="s">
        <v>189</v>
      </c>
      <c r="E277" s="237" t="s">
        <v>75</v>
      </c>
      <c r="F277" s="238" t="s">
        <v>237</v>
      </c>
      <c r="G277" s="236"/>
      <c r="H277" s="239">
        <v>-522.122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5" t="s">
        <v>189</v>
      </c>
      <c r="AU277" s="245" t="s">
        <v>87</v>
      </c>
      <c r="AV277" s="13" t="s">
        <v>87</v>
      </c>
      <c r="AW277" s="13" t="s">
        <v>38</v>
      </c>
      <c r="AX277" s="13" t="s">
        <v>77</v>
      </c>
      <c r="AY277" s="245" t="s">
        <v>153</v>
      </c>
    </row>
    <row r="278" spans="1:51" s="13" customFormat="1" ht="12">
      <c r="A278" s="13"/>
      <c r="B278" s="235"/>
      <c r="C278" s="236"/>
      <c r="D278" s="228" t="s">
        <v>189</v>
      </c>
      <c r="E278" s="237" t="s">
        <v>75</v>
      </c>
      <c r="F278" s="238" t="s">
        <v>238</v>
      </c>
      <c r="G278" s="236"/>
      <c r="H278" s="239">
        <v>-112.022</v>
      </c>
      <c r="I278" s="240"/>
      <c r="J278" s="236"/>
      <c r="K278" s="236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189</v>
      </c>
      <c r="AU278" s="245" t="s">
        <v>87</v>
      </c>
      <c r="AV278" s="13" t="s">
        <v>87</v>
      </c>
      <c r="AW278" s="13" t="s">
        <v>38</v>
      </c>
      <c r="AX278" s="13" t="s">
        <v>77</v>
      </c>
      <c r="AY278" s="245" t="s">
        <v>153</v>
      </c>
    </row>
    <row r="279" spans="1:51" s="13" customFormat="1" ht="12">
      <c r="A279" s="13"/>
      <c r="B279" s="235"/>
      <c r="C279" s="236"/>
      <c r="D279" s="228" t="s">
        <v>189</v>
      </c>
      <c r="E279" s="237" t="s">
        <v>75</v>
      </c>
      <c r="F279" s="238" t="s">
        <v>239</v>
      </c>
      <c r="G279" s="236"/>
      <c r="H279" s="239">
        <v>-7.836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189</v>
      </c>
      <c r="AU279" s="245" t="s">
        <v>87</v>
      </c>
      <c r="AV279" s="13" t="s">
        <v>87</v>
      </c>
      <c r="AW279" s="13" t="s">
        <v>38</v>
      </c>
      <c r="AX279" s="13" t="s">
        <v>77</v>
      </c>
      <c r="AY279" s="245" t="s">
        <v>153</v>
      </c>
    </row>
    <row r="280" spans="1:51" s="13" customFormat="1" ht="12">
      <c r="A280" s="13"/>
      <c r="B280" s="235"/>
      <c r="C280" s="236"/>
      <c r="D280" s="228" t="s">
        <v>189</v>
      </c>
      <c r="E280" s="237" t="s">
        <v>75</v>
      </c>
      <c r="F280" s="238" t="s">
        <v>240</v>
      </c>
      <c r="G280" s="236"/>
      <c r="H280" s="239">
        <v>-13.289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189</v>
      </c>
      <c r="AU280" s="245" t="s">
        <v>87</v>
      </c>
      <c r="AV280" s="13" t="s">
        <v>87</v>
      </c>
      <c r="AW280" s="13" t="s">
        <v>38</v>
      </c>
      <c r="AX280" s="13" t="s">
        <v>77</v>
      </c>
      <c r="AY280" s="245" t="s">
        <v>153</v>
      </c>
    </row>
    <row r="281" spans="1:51" s="14" customFormat="1" ht="12">
      <c r="A281" s="14"/>
      <c r="B281" s="246"/>
      <c r="C281" s="247"/>
      <c r="D281" s="228" t="s">
        <v>189</v>
      </c>
      <c r="E281" s="248" t="s">
        <v>75</v>
      </c>
      <c r="F281" s="249" t="s">
        <v>233</v>
      </c>
      <c r="G281" s="247"/>
      <c r="H281" s="250">
        <v>3933.894</v>
      </c>
      <c r="I281" s="251"/>
      <c r="J281" s="247"/>
      <c r="K281" s="247"/>
      <c r="L281" s="252"/>
      <c r="M281" s="253"/>
      <c r="N281" s="254"/>
      <c r="O281" s="254"/>
      <c r="P281" s="254"/>
      <c r="Q281" s="254"/>
      <c r="R281" s="254"/>
      <c r="S281" s="254"/>
      <c r="T281" s="25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6" t="s">
        <v>189</v>
      </c>
      <c r="AU281" s="256" t="s">
        <v>87</v>
      </c>
      <c r="AV281" s="14" t="s">
        <v>171</v>
      </c>
      <c r="AW281" s="14" t="s">
        <v>38</v>
      </c>
      <c r="AX281" s="14" t="s">
        <v>77</v>
      </c>
      <c r="AY281" s="256" t="s">
        <v>153</v>
      </c>
    </row>
    <row r="282" spans="1:51" s="13" customFormat="1" ht="12">
      <c r="A282" s="13"/>
      <c r="B282" s="235"/>
      <c r="C282" s="236"/>
      <c r="D282" s="228" t="s">
        <v>189</v>
      </c>
      <c r="E282" s="237" t="s">
        <v>75</v>
      </c>
      <c r="F282" s="238" t="s">
        <v>407</v>
      </c>
      <c r="G282" s="236"/>
      <c r="H282" s="239">
        <v>-13.517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189</v>
      </c>
      <c r="AU282" s="245" t="s">
        <v>87</v>
      </c>
      <c r="AV282" s="13" t="s">
        <v>87</v>
      </c>
      <c r="AW282" s="13" t="s">
        <v>38</v>
      </c>
      <c r="AX282" s="13" t="s">
        <v>77</v>
      </c>
      <c r="AY282" s="245" t="s">
        <v>153</v>
      </c>
    </row>
    <row r="283" spans="1:51" s="13" customFormat="1" ht="12">
      <c r="A283" s="13"/>
      <c r="B283" s="235"/>
      <c r="C283" s="236"/>
      <c r="D283" s="228" t="s">
        <v>189</v>
      </c>
      <c r="E283" s="237" t="s">
        <v>75</v>
      </c>
      <c r="F283" s="238" t="s">
        <v>408</v>
      </c>
      <c r="G283" s="236"/>
      <c r="H283" s="239">
        <v>-0.386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189</v>
      </c>
      <c r="AU283" s="245" t="s">
        <v>87</v>
      </c>
      <c r="AV283" s="13" t="s">
        <v>87</v>
      </c>
      <c r="AW283" s="13" t="s">
        <v>38</v>
      </c>
      <c r="AX283" s="13" t="s">
        <v>77</v>
      </c>
      <c r="AY283" s="245" t="s">
        <v>153</v>
      </c>
    </row>
    <row r="284" spans="1:51" s="13" customFormat="1" ht="12">
      <c r="A284" s="13"/>
      <c r="B284" s="235"/>
      <c r="C284" s="236"/>
      <c r="D284" s="228" t="s">
        <v>189</v>
      </c>
      <c r="E284" s="237" t="s">
        <v>75</v>
      </c>
      <c r="F284" s="238" t="s">
        <v>409</v>
      </c>
      <c r="G284" s="236"/>
      <c r="H284" s="239">
        <v>-837.812</v>
      </c>
      <c r="I284" s="240"/>
      <c r="J284" s="236"/>
      <c r="K284" s="236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189</v>
      </c>
      <c r="AU284" s="245" t="s">
        <v>87</v>
      </c>
      <c r="AV284" s="13" t="s">
        <v>87</v>
      </c>
      <c r="AW284" s="13" t="s">
        <v>38</v>
      </c>
      <c r="AX284" s="13" t="s">
        <v>77</v>
      </c>
      <c r="AY284" s="245" t="s">
        <v>153</v>
      </c>
    </row>
    <row r="285" spans="1:51" s="13" customFormat="1" ht="12">
      <c r="A285" s="13"/>
      <c r="B285" s="235"/>
      <c r="C285" s="236"/>
      <c r="D285" s="228" t="s">
        <v>189</v>
      </c>
      <c r="E285" s="237" t="s">
        <v>75</v>
      </c>
      <c r="F285" s="238" t="s">
        <v>410</v>
      </c>
      <c r="G285" s="236"/>
      <c r="H285" s="239">
        <v>-161.781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189</v>
      </c>
      <c r="AU285" s="245" t="s">
        <v>87</v>
      </c>
      <c r="AV285" s="13" t="s">
        <v>87</v>
      </c>
      <c r="AW285" s="13" t="s">
        <v>38</v>
      </c>
      <c r="AX285" s="13" t="s">
        <v>77</v>
      </c>
      <c r="AY285" s="245" t="s">
        <v>153</v>
      </c>
    </row>
    <row r="286" spans="1:51" s="13" customFormat="1" ht="12">
      <c r="A286" s="13"/>
      <c r="B286" s="235"/>
      <c r="C286" s="236"/>
      <c r="D286" s="228" t="s">
        <v>189</v>
      </c>
      <c r="E286" s="237" t="s">
        <v>75</v>
      </c>
      <c r="F286" s="238" t="s">
        <v>411</v>
      </c>
      <c r="G286" s="236"/>
      <c r="H286" s="239">
        <v>-12.936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189</v>
      </c>
      <c r="AU286" s="245" t="s">
        <v>87</v>
      </c>
      <c r="AV286" s="13" t="s">
        <v>87</v>
      </c>
      <c r="AW286" s="13" t="s">
        <v>38</v>
      </c>
      <c r="AX286" s="13" t="s">
        <v>77</v>
      </c>
      <c r="AY286" s="245" t="s">
        <v>153</v>
      </c>
    </row>
    <row r="287" spans="1:51" s="13" customFormat="1" ht="12">
      <c r="A287" s="13"/>
      <c r="B287" s="235"/>
      <c r="C287" s="236"/>
      <c r="D287" s="228" t="s">
        <v>189</v>
      </c>
      <c r="E287" s="237" t="s">
        <v>75</v>
      </c>
      <c r="F287" s="238" t="s">
        <v>412</v>
      </c>
      <c r="G287" s="236"/>
      <c r="H287" s="239">
        <v>-1453.731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189</v>
      </c>
      <c r="AU287" s="245" t="s">
        <v>87</v>
      </c>
      <c r="AV287" s="13" t="s">
        <v>87</v>
      </c>
      <c r="AW287" s="13" t="s">
        <v>38</v>
      </c>
      <c r="AX287" s="13" t="s">
        <v>77</v>
      </c>
      <c r="AY287" s="245" t="s">
        <v>153</v>
      </c>
    </row>
    <row r="288" spans="1:51" s="16" customFormat="1" ht="12">
      <c r="A288" s="16"/>
      <c r="B288" s="267"/>
      <c r="C288" s="268"/>
      <c r="D288" s="228" t="s">
        <v>189</v>
      </c>
      <c r="E288" s="269" t="s">
        <v>75</v>
      </c>
      <c r="F288" s="270" t="s">
        <v>349</v>
      </c>
      <c r="G288" s="268"/>
      <c r="H288" s="271">
        <v>1453.731</v>
      </c>
      <c r="I288" s="272"/>
      <c r="J288" s="268"/>
      <c r="K288" s="268"/>
      <c r="L288" s="273"/>
      <c r="M288" s="274"/>
      <c r="N288" s="275"/>
      <c r="O288" s="275"/>
      <c r="P288" s="275"/>
      <c r="Q288" s="275"/>
      <c r="R288" s="275"/>
      <c r="S288" s="275"/>
      <c r="T288" s="27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77" t="s">
        <v>189</v>
      </c>
      <c r="AU288" s="277" t="s">
        <v>87</v>
      </c>
      <c r="AV288" s="16" t="s">
        <v>160</v>
      </c>
      <c r="AW288" s="16" t="s">
        <v>38</v>
      </c>
      <c r="AX288" s="16" t="s">
        <v>85</v>
      </c>
      <c r="AY288" s="277" t="s">
        <v>153</v>
      </c>
    </row>
    <row r="289" spans="1:65" s="2" customFormat="1" ht="16.5" customHeight="1">
      <c r="A289" s="41"/>
      <c r="B289" s="42"/>
      <c r="C289" s="278" t="s">
        <v>413</v>
      </c>
      <c r="D289" s="278" t="s">
        <v>414</v>
      </c>
      <c r="E289" s="279" t="s">
        <v>415</v>
      </c>
      <c r="F289" s="280" t="s">
        <v>416</v>
      </c>
      <c r="G289" s="281" t="s">
        <v>381</v>
      </c>
      <c r="H289" s="282">
        <v>2907.462</v>
      </c>
      <c r="I289" s="283"/>
      <c r="J289" s="284">
        <f>ROUND(I289*H289,2)</f>
        <v>0</v>
      </c>
      <c r="K289" s="280" t="s">
        <v>159</v>
      </c>
      <c r="L289" s="285"/>
      <c r="M289" s="286" t="s">
        <v>75</v>
      </c>
      <c r="N289" s="287" t="s">
        <v>47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206</v>
      </c>
      <c r="AT289" s="226" t="s">
        <v>414</v>
      </c>
      <c r="AU289" s="226" t="s">
        <v>87</v>
      </c>
      <c r="AY289" s="20" t="s">
        <v>153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20" t="s">
        <v>85</v>
      </c>
      <c r="BK289" s="227">
        <f>ROUND(I289*H289,2)</f>
        <v>0</v>
      </c>
      <c r="BL289" s="20" t="s">
        <v>160</v>
      </c>
      <c r="BM289" s="226" t="s">
        <v>417</v>
      </c>
    </row>
    <row r="290" spans="1:47" s="2" customFormat="1" ht="12">
      <c r="A290" s="41"/>
      <c r="B290" s="42"/>
      <c r="C290" s="43"/>
      <c r="D290" s="228" t="s">
        <v>162</v>
      </c>
      <c r="E290" s="43"/>
      <c r="F290" s="229" t="s">
        <v>416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162</v>
      </c>
      <c r="AU290" s="20" t="s">
        <v>87</v>
      </c>
    </row>
    <row r="291" spans="1:51" s="13" customFormat="1" ht="12">
      <c r="A291" s="13"/>
      <c r="B291" s="235"/>
      <c r="C291" s="236"/>
      <c r="D291" s="228" t="s">
        <v>189</v>
      </c>
      <c r="E291" s="237" t="s">
        <v>75</v>
      </c>
      <c r="F291" s="238" t="s">
        <v>418</v>
      </c>
      <c r="G291" s="236"/>
      <c r="H291" s="239">
        <v>2907.462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5" t="s">
        <v>189</v>
      </c>
      <c r="AU291" s="245" t="s">
        <v>87</v>
      </c>
      <c r="AV291" s="13" t="s">
        <v>87</v>
      </c>
      <c r="AW291" s="13" t="s">
        <v>38</v>
      </c>
      <c r="AX291" s="13" t="s">
        <v>85</v>
      </c>
      <c r="AY291" s="245" t="s">
        <v>153</v>
      </c>
    </row>
    <row r="292" spans="1:65" s="2" customFormat="1" ht="16.5" customHeight="1">
      <c r="A292" s="41"/>
      <c r="B292" s="42"/>
      <c r="C292" s="215" t="s">
        <v>419</v>
      </c>
      <c r="D292" s="215" t="s">
        <v>155</v>
      </c>
      <c r="E292" s="216" t="s">
        <v>402</v>
      </c>
      <c r="F292" s="217" t="s">
        <v>403</v>
      </c>
      <c r="G292" s="218" t="s">
        <v>227</v>
      </c>
      <c r="H292" s="219">
        <v>1453.731</v>
      </c>
      <c r="I292" s="220"/>
      <c r="J292" s="221">
        <f>ROUND(I292*H292,2)</f>
        <v>0</v>
      </c>
      <c r="K292" s="217" t="s">
        <v>159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160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160</v>
      </c>
      <c r="BM292" s="226" t="s">
        <v>420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405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47" s="2" customFormat="1" ht="12">
      <c r="A294" s="41"/>
      <c r="B294" s="42"/>
      <c r="C294" s="43"/>
      <c r="D294" s="233" t="s">
        <v>164</v>
      </c>
      <c r="E294" s="43"/>
      <c r="F294" s="234" t="s">
        <v>406</v>
      </c>
      <c r="G294" s="43"/>
      <c r="H294" s="43"/>
      <c r="I294" s="230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164</v>
      </c>
      <c r="AU294" s="20" t="s">
        <v>87</v>
      </c>
    </row>
    <row r="295" spans="1:51" s="13" customFormat="1" ht="12">
      <c r="A295" s="13"/>
      <c r="B295" s="235"/>
      <c r="C295" s="236"/>
      <c r="D295" s="228" t="s">
        <v>189</v>
      </c>
      <c r="E295" s="237" t="s">
        <v>75</v>
      </c>
      <c r="F295" s="238" t="s">
        <v>347</v>
      </c>
      <c r="G295" s="236"/>
      <c r="H295" s="239">
        <v>1453.731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189</v>
      </c>
      <c r="AU295" s="245" t="s">
        <v>87</v>
      </c>
      <c r="AV295" s="13" t="s">
        <v>87</v>
      </c>
      <c r="AW295" s="13" t="s">
        <v>38</v>
      </c>
      <c r="AX295" s="13" t="s">
        <v>85</v>
      </c>
      <c r="AY295" s="245" t="s">
        <v>153</v>
      </c>
    </row>
    <row r="296" spans="1:65" s="2" customFormat="1" ht="16.5" customHeight="1">
      <c r="A296" s="41"/>
      <c r="B296" s="42"/>
      <c r="C296" s="215" t="s">
        <v>421</v>
      </c>
      <c r="D296" s="215" t="s">
        <v>155</v>
      </c>
      <c r="E296" s="216" t="s">
        <v>422</v>
      </c>
      <c r="F296" s="217" t="s">
        <v>423</v>
      </c>
      <c r="G296" s="218" t="s">
        <v>227</v>
      </c>
      <c r="H296" s="219">
        <v>837.812</v>
      </c>
      <c r="I296" s="220"/>
      <c r="J296" s="221">
        <f>ROUND(I296*H296,2)</f>
        <v>0</v>
      </c>
      <c r="K296" s="217" t="s">
        <v>159</v>
      </c>
      <c r="L296" s="47"/>
      <c r="M296" s="222" t="s">
        <v>75</v>
      </c>
      <c r="N296" s="223" t="s">
        <v>47</v>
      </c>
      <c r="O296" s="87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6" t="s">
        <v>160</v>
      </c>
      <c r="AT296" s="226" t="s">
        <v>155</v>
      </c>
      <c r="AU296" s="226" t="s">
        <v>87</v>
      </c>
      <c r="AY296" s="20" t="s">
        <v>153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20" t="s">
        <v>85</v>
      </c>
      <c r="BK296" s="227">
        <f>ROUND(I296*H296,2)</f>
        <v>0</v>
      </c>
      <c r="BL296" s="20" t="s">
        <v>160</v>
      </c>
      <c r="BM296" s="226" t="s">
        <v>424</v>
      </c>
    </row>
    <row r="297" spans="1:47" s="2" customFormat="1" ht="12">
      <c r="A297" s="41"/>
      <c r="B297" s="42"/>
      <c r="C297" s="43"/>
      <c r="D297" s="228" t="s">
        <v>162</v>
      </c>
      <c r="E297" s="43"/>
      <c r="F297" s="229" t="s">
        <v>425</v>
      </c>
      <c r="G297" s="43"/>
      <c r="H297" s="43"/>
      <c r="I297" s="230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162</v>
      </c>
      <c r="AU297" s="20" t="s">
        <v>87</v>
      </c>
    </row>
    <row r="298" spans="1:47" s="2" customFormat="1" ht="12">
      <c r="A298" s="41"/>
      <c r="B298" s="42"/>
      <c r="C298" s="43"/>
      <c r="D298" s="233" t="s">
        <v>164</v>
      </c>
      <c r="E298" s="43"/>
      <c r="F298" s="234" t="s">
        <v>426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164</v>
      </c>
      <c r="AU298" s="20" t="s">
        <v>87</v>
      </c>
    </row>
    <row r="299" spans="1:51" s="13" customFormat="1" ht="12">
      <c r="A299" s="13"/>
      <c r="B299" s="235"/>
      <c r="C299" s="236"/>
      <c r="D299" s="228" t="s">
        <v>189</v>
      </c>
      <c r="E299" s="237" t="s">
        <v>75</v>
      </c>
      <c r="F299" s="238" t="s">
        <v>427</v>
      </c>
      <c r="G299" s="236"/>
      <c r="H299" s="239">
        <v>789.574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189</v>
      </c>
      <c r="AU299" s="245" t="s">
        <v>87</v>
      </c>
      <c r="AV299" s="13" t="s">
        <v>87</v>
      </c>
      <c r="AW299" s="13" t="s">
        <v>38</v>
      </c>
      <c r="AX299" s="13" t="s">
        <v>77</v>
      </c>
      <c r="AY299" s="245" t="s">
        <v>153</v>
      </c>
    </row>
    <row r="300" spans="1:51" s="13" customFormat="1" ht="12">
      <c r="A300" s="13"/>
      <c r="B300" s="235"/>
      <c r="C300" s="236"/>
      <c r="D300" s="228" t="s">
        <v>189</v>
      </c>
      <c r="E300" s="237" t="s">
        <v>75</v>
      </c>
      <c r="F300" s="238" t="s">
        <v>428</v>
      </c>
      <c r="G300" s="236"/>
      <c r="H300" s="239">
        <v>1.546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189</v>
      </c>
      <c r="AU300" s="245" t="s">
        <v>87</v>
      </c>
      <c r="AV300" s="13" t="s">
        <v>87</v>
      </c>
      <c r="AW300" s="13" t="s">
        <v>38</v>
      </c>
      <c r="AX300" s="13" t="s">
        <v>77</v>
      </c>
      <c r="AY300" s="245" t="s">
        <v>153</v>
      </c>
    </row>
    <row r="301" spans="1:51" s="13" customFormat="1" ht="12">
      <c r="A301" s="13"/>
      <c r="B301" s="235"/>
      <c r="C301" s="236"/>
      <c r="D301" s="228" t="s">
        <v>189</v>
      </c>
      <c r="E301" s="237" t="s">
        <v>75</v>
      </c>
      <c r="F301" s="238" t="s">
        <v>429</v>
      </c>
      <c r="G301" s="236"/>
      <c r="H301" s="239">
        <v>148.701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189</v>
      </c>
      <c r="AU301" s="245" t="s">
        <v>87</v>
      </c>
      <c r="AV301" s="13" t="s">
        <v>87</v>
      </c>
      <c r="AW301" s="13" t="s">
        <v>38</v>
      </c>
      <c r="AX301" s="13" t="s">
        <v>77</v>
      </c>
      <c r="AY301" s="245" t="s">
        <v>153</v>
      </c>
    </row>
    <row r="302" spans="1:51" s="14" customFormat="1" ht="12">
      <c r="A302" s="14"/>
      <c r="B302" s="246"/>
      <c r="C302" s="247"/>
      <c r="D302" s="228" t="s">
        <v>189</v>
      </c>
      <c r="E302" s="248" t="s">
        <v>75</v>
      </c>
      <c r="F302" s="249" t="s">
        <v>233</v>
      </c>
      <c r="G302" s="247"/>
      <c r="H302" s="250">
        <v>939.821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6" t="s">
        <v>189</v>
      </c>
      <c r="AU302" s="256" t="s">
        <v>87</v>
      </c>
      <c r="AV302" s="14" t="s">
        <v>171</v>
      </c>
      <c r="AW302" s="14" t="s">
        <v>38</v>
      </c>
      <c r="AX302" s="14" t="s">
        <v>77</v>
      </c>
      <c r="AY302" s="256" t="s">
        <v>153</v>
      </c>
    </row>
    <row r="303" spans="1:51" s="13" customFormat="1" ht="12">
      <c r="A303" s="13"/>
      <c r="B303" s="235"/>
      <c r="C303" s="236"/>
      <c r="D303" s="228" t="s">
        <v>189</v>
      </c>
      <c r="E303" s="237" t="s">
        <v>75</v>
      </c>
      <c r="F303" s="238" t="s">
        <v>430</v>
      </c>
      <c r="G303" s="236"/>
      <c r="H303" s="239">
        <v>-101.847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189</v>
      </c>
      <c r="AU303" s="245" t="s">
        <v>87</v>
      </c>
      <c r="AV303" s="13" t="s">
        <v>87</v>
      </c>
      <c r="AW303" s="13" t="s">
        <v>38</v>
      </c>
      <c r="AX303" s="13" t="s">
        <v>77</v>
      </c>
      <c r="AY303" s="245" t="s">
        <v>153</v>
      </c>
    </row>
    <row r="304" spans="1:51" s="13" customFormat="1" ht="12">
      <c r="A304" s="13"/>
      <c r="B304" s="235"/>
      <c r="C304" s="236"/>
      <c r="D304" s="228" t="s">
        <v>189</v>
      </c>
      <c r="E304" s="237" t="s">
        <v>75</v>
      </c>
      <c r="F304" s="238" t="s">
        <v>431</v>
      </c>
      <c r="G304" s="236"/>
      <c r="H304" s="239">
        <v>-0.162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189</v>
      </c>
      <c r="AU304" s="245" t="s">
        <v>87</v>
      </c>
      <c r="AV304" s="13" t="s">
        <v>87</v>
      </c>
      <c r="AW304" s="13" t="s">
        <v>38</v>
      </c>
      <c r="AX304" s="13" t="s">
        <v>77</v>
      </c>
      <c r="AY304" s="245" t="s">
        <v>153</v>
      </c>
    </row>
    <row r="305" spans="1:51" s="16" customFormat="1" ht="12">
      <c r="A305" s="16"/>
      <c r="B305" s="267"/>
      <c r="C305" s="268"/>
      <c r="D305" s="228" t="s">
        <v>189</v>
      </c>
      <c r="E305" s="269" t="s">
        <v>75</v>
      </c>
      <c r="F305" s="270" t="s">
        <v>349</v>
      </c>
      <c r="G305" s="268"/>
      <c r="H305" s="271">
        <v>837.812</v>
      </c>
      <c r="I305" s="272"/>
      <c r="J305" s="268"/>
      <c r="K305" s="268"/>
      <c r="L305" s="273"/>
      <c r="M305" s="274"/>
      <c r="N305" s="275"/>
      <c r="O305" s="275"/>
      <c r="P305" s="275"/>
      <c r="Q305" s="275"/>
      <c r="R305" s="275"/>
      <c r="S305" s="275"/>
      <c r="T305" s="27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T305" s="277" t="s">
        <v>189</v>
      </c>
      <c r="AU305" s="277" t="s">
        <v>87</v>
      </c>
      <c r="AV305" s="16" t="s">
        <v>160</v>
      </c>
      <c r="AW305" s="16" t="s">
        <v>38</v>
      </c>
      <c r="AX305" s="16" t="s">
        <v>85</v>
      </c>
      <c r="AY305" s="277" t="s">
        <v>153</v>
      </c>
    </row>
    <row r="306" spans="1:65" s="2" customFormat="1" ht="16.5" customHeight="1">
      <c r="A306" s="41"/>
      <c r="B306" s="42"/>
      <c r="C306" s="278" t="s">
        <v>432</v>
      </c>
      <c r="D306" s="278" t="s">
        <v>414</v>
      </c>
      <c r="E306" s="279" t="s">
        <v>433</v>
      </c>
      <c r="F306" s="280" t="s">
        <v>434</v>
      </c>
      <c r="G306" s="281" t="s">
        <v>381</v>
      </c>
      <c r="H306" s="282">
        <v>1675.624</v>
      </c>
      <c r="I306" s="283"/>
      <c r="J306" s="284">
        <f>ROUND(I306*H306,2)</f>
        <v>0</v>
      </c>
      <c r="K306" s="280" t="s">
        <v>159</v>
      </c>
      <c r="L306" s="285"/>
      <c r="M306" s="286" t="s">
        <v>75</v>
      </c>
      <c r="N306" s="287" t="s">
        <v>47</v>
      </c>
      <c r="O306" s="87"/>
      <c r="P306" s="224">
        <f>O306*H306</f>
        <v>0</v>
      </c>
      <c r="Q306" s="224">
        <v>0</v>
      </c>
      <c r="R306" s="224">
        <f>Q306*H306</f>
        <v>0</v>
      </c>
      <c r="S306" s="224">
        <v>0</v>
      </c>
      <c r="T306" s="22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6" t="s">
        <v>206</v>
      </c>
      <c r="AT306" s="226" t="s">
        <v>414</v>
      </c>
      <c r="AU306" s="226" t="s">
        <v>87</v>
      </c>
      <c r="AY306" s="20" t="s">
        <v>153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20" t="s">
        <v>85</v>
      </c>
      <c r="BK306" s="227">
        <f>ROUND(I306*H306,2)</f>
        <v>0</v>
      </c>
      <c r="BL306" s="20" t="s">
        <v>160</v>
      </c>
      <c r="BM306" s="226" t="s">
        <v>435</v>
      </c>
    </row>
    <row r="307" spans="1:47" s="2" customFormat="1" ht="12">
      <c r="A307" s="41"/>
      <c r="B307" s="42"/>
      <c r="C307" s="43"/>
      <c r="D307" s="228" t="s">
        <v>162</v>
      </c>
      <c r="E307" s="43"/>
      <c r="F307" s="229" t="s">
        <v>434</v>
      </c>
      <c r="G307" s="43"/>
      <c r="H307" s="43"/>
      <c r="I307" s="230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162</v>
      </c>
      <c r="AU307" s="20" t="s">
        <v>87</v>
      </c>
    </row>
    <row r="308" spans="1:51" s="13" customFormat="1" ht="12">
      <c r="A308" s="13"/>
      <c r="B308" s="235"/>
      <c r="C308" s="236"/>
      <c r="D308" s="228" t="s">
        <v>189</v>
      </c>
      <c r="E308" s="237" t="s">
        <v>75</v>
      </c>
      <c r="F308" s="238" t="s">
        <v>436</v>
      </c>
      <c r="G308" s="236"/>
      <c r="H308" s="239">
        <v>1675.624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189</v>
      </c>
      <c r="AU308" s="245" t="s">
        <v>87</v>
      </c>
      <c r="AV308" s="13" t="s">
        <v>87</v>
      </c>
      <c r="AW308" s="13" t="s">
        <v>38</v>
      </c>
      <c r="AX308" s="13" t="s">
        <v>85</v>
      </c>
      <c r="AY308" s="245" t="s">
        <v>153</v>
      </c>
    </row>
    <row r="309" spans="1:65" s="2" customFormat="1" ht="16.5" customHeight="1">
      <c r="A309" s="41"/>
      <c r="B309" s="42"/>
      <c r="C309" s="215" t="s">
        <v>437</v>
      </c>
      <c r="D309" s="215" t="s">
        <v>155</v>
      </c>
      <c r="E309" s="216" t="s">
        <v>438</v>
      </c>
      <c r="F309" s="217" t="s">
        <v>439</v>
      </c>
      <c r="G309" s="218" t="s">
        <v>202</v>
      </c>
      <c r="H309" s="219">
        <v>44</v>
      </c>
      <c r="I309" s="220"/>
      <c r="J309" s="221">
        <f>ROUND(I309*H309,2)</f>
        <v>0</v>
      </c>
      <c r="K309" s="217" t="s">
        <v>75</v>
      </c>
      <c r="L309" s="47"/>
      <c r="M309" s="222" t="s">
        <v>75</v>
      </c>
      <c r="N309" s="223" t="s">
        <v>47</v>
      </c>
      <c r="O309" s="87"/>
      <c r="P309" s="224">
        <f>O309*H309</f>
        <v>0</v>
      </c>
      <c r="Q309" s="224">
        <v>0</v>
      </c>
      <c r="R309" s="224">
        <f>Q309*H309</f>
        <v>0</v>
      </c>
      <c r="S309" s="224">
        <v>0</v>
      </c>
      <c r="T309" s="22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6" t="s">
        <v>160</v>
      </c>
      <c r="AT309" s="226" t="s">
        <v>155</v>
      </c>
      <c r="AU309" s="226" t="s">
        <v>87</v>
      </c>
      <c r="AY309" s="20" t="s">
        <v>153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20" t="s">
        <v>85</v>
      </c>
      <c r="BK309" s="227">
        <f>ROUND(I309*H309,2)</f>
        <v>0</v>
      </c>
      <c r="BL309" s="20" t="s">
        <v>160</v>
      </c>
      <c r="BM309" s="226" t="s">
        <v>440</v>
      </c>
    </row>
    <row r="310" spans="1:47" s="2" customFormat="1" ht="12">
      <c r="A310" s="41"/>
      <c r="B310" s="42"/>
      <c r="C310" s="43"/>
      <c r="D310" s="228" t="s">
        <v>162</v>
      </c>
      <c r="E310" s="43"/>
      <c r="F310" s="229" t="s">
        <v>439</v>
      </c>
      <c r="G310" s="43"/>
      <c r="H310" s="43"/>
      <c r="I310" s="230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162</v>
      </c>
      <c r="AU310" s="20" t="s">
        <v>87</v>
      </c>
    </row>
    <row r="311" spans="1:63" s="12" customFormat="1" ht="22.8" customHeight="1">
      <c r="A311" s="12"/>
      <c r="B311" s="199"/>
      <c r="C311" s="200"/>
      <c r="D311" s="201" t="s">
        <v>76</v>
      </c>
      <c r="E311" s="213" t="s">
        <v>87</v>
      </c>
      <c r="F311" s="213" t="s">
        <v>441</v>
      </c>
      <c r="G311" s="200"/>
      <c r="H311" s="200"/>
      <c r="I311" s="203"/>
      <c r="J311" s="214">
        <f>BK311</f>
        <v>0</v>
      </c>
      <c r="K311" s="200"/>
      <c r="L311" s="205"/>
      <c r="M311" s="206"/>
      <c r="N311" s="207"/>
      <c r="O311" s="207"/>
      <c r="P311" s="208">
        <f>SUM(P312:P318)</f>
        <v>0</v>
      </c>
      <c r="Q311" s="207"/>
      <c r="R311" s="208">
        <f>SUM(R312:R318)</f>
        <v>185.352858</v>
      </c>
      <c r="S311" s="207"/>
      <c r="T311" s="209">
        <f>SUM(T312:T318)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0" t="s">
        <v>85</v>
      </c>
      <c r="AT311" s="211" t="s">
        <v>76</v>
      </c>
      <c r="AU311" s="211" t="s">
        <v>85</v>
      </c>
      <c r="AY311" s="210" t="s">
        <v>153</v>
      </c>
      <c r="BK311" s="212">
        <f>SUM(BK312:BK318)</f>
        <v>0</v>
      </c>
    </row>
    <row r="312" spans="1:65" s="2" customFormat="1" ht="24.15" customHeight="1">
      <c r="A312" s="41"/>
      <c r="B312" s="42"/>
      <c r="C312" s="215" t="s">
        <v>442</v>
      </c>
      <c r="D312" s="215" t="s">
        <v>155</v>
      </c>
      <c r="E312" s="216" t="s">
        <v>443</v>
      </c>
      <c r="F312" s="217" t="s">
        <v>444</v>
      </c>
      <c r="G312" s="218" t="s">
        <v>202</v>
      </c>
      <c r="H312" s="219">
        <v>1281.3</v>
      </c>
      <c r="I312" s="220"/>
      <c r="J312" s="221">
        <f>ROUND(I312*H312,2)</f>
        <v>0</v>
      </c>
      <c r="K312" s="217" t="s">
        <v>159</v>
      </c>
      <c r="L312" s="47"/>
      <c r="M312" s="222" t="s">
        <v>75</v>
      </c>
      <c r="N312" s="223" t="s">
        <v>47</v>
      </c>
      <c r="O312" s="87"/>
      <c r="P312" s="224">
        <f>O312*H312</f>
        <v>0</v>
      </c>
      <c r="Q312" s="224">
        <v>0.14466</v>
      </c>
      <c r="R312" s="224">
        <f>Q312*H312</f>
        <v>185.352858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160</v>
      </c>
      <c r="AT312" s="226" t="s">
        <v>155</v>
      </c>
      <c r="AU312" s="226" t="s">
        <v>87</v>
      </c>
      <c r="AY312" s="20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0" t="s">
        <v>85</v>
      </c>
      <c r="BK312" s="227">
        <f>ROUND(I312*H312,2)</f>
        <v>0</v>
      </c>
      <c r="BL312" s="20" t="s">
        <v>160</v>
      </c>
      <c r="BM312" s="226" t="s">
        <v>445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446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162</v>
      </c>
      <c r="AU313" s="20" t="s">
        <v>87</v>
      </c>
    </row>
    <row r="314" spans="1:47" s="2" customFormat="1" ht="12">
      <c r="A314" s="41"/>
      <c r="B314" s="42"/>
      <c r="C314" s="43"/>
      <c r="D314" s="233" t="s">
        <v>164</v>
      </c>
      <c r="E314" s="43"/>
      <c r="F314" s="234" t="s">
        <v>447</v>
      </c>
      <c r="G314" s="43"/>
      <c r="H314" s="43"/>
      <c r="I314" s="230"/>
      <c r="J314" s="43"/>
      <c r="K314" s="43"/>
      <c r="L314" s="47"/>
      <c r="M314" s="231"/>
      <c r="N314" s="232"/>
      <c r="O314" s="87"/>
      <c r="P314" s="87"/>
      <c r="Q314" s="87"/>
      <c r="R314" s="87"/>
      <c r="S314" s="87"/>
      <c r="T314" s="88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20" t="s">
        <v>164</v>
      </c>
      <c r="AU314" s="20" t="s">
        <v>87</v>
      </c>
    </row>
    <row r="315" spans="1:51" s="13" customFormat="1" ht="12">
      <c r="A315" s="13"/>
      <c r="B315" s="235"/>
      <c r="C315" s="236"/>
      <c r="D315" s="228" t="s">
        <v>189</v>
      </c>
      <c r="E315" s="237" t="s">
        <v>75</v>
      </c>
      <c r="F315" s="238" t="s">
        <v>448</v>
      </c>
      <c r="G315" s="236"/>
      <c r="H315" s="239">
        <v>1076.3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189</v>
      </c>
      <c r="AU315" s="245" t="s">
        <v>87</v>
      </c>
      <c r="AV315" s="13" t="s">
        <v>87</v>
      </c>
      <c r="AW315" s="13" t="s">
        <v>38</v>
      </c>
      <c r="AX315" s="13" t="s">
        <v>77</v>
      </c>
      <c r="AY315" s="245" t="s">
        <v>153</v>
      </c>
    </row>
    <row r="316" spans="1:51" s="13" customFormat="1" ht="12">
      <c r="A316" s="13"/>
      <c r="B316" s="235"/>
      <c r="C316" s="236"/>
      <c r="D316" s="228" t="s">
        <v>189</v>
      </c>
      <c r="E316" s="237" t="s">
        <v>75</v>
      </c>
      <c r="F316" s="238" t="s">
        <v>449</v>
      </c>
      <c r="G316" s="236"/>
      <c r="H316" s="239">
        <v>2.3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189</v>
      </c>
      <c r="AU316" s="245" t="s">
        <v>87</v>
      </c>
      <c r="AV316" s="13" t="s">
        <v>87</v>
      </c>
      <c r="AW316" s="13" t="s">
        <v>38</v>
      </c>
      <c r="AX316" s="13" t="s">
        <v>77</v>
      </c>
      <c r="AY316" s="245" t="s">
        <v>153</v>
      </c>
    </row>
    <row r="317" spans="1:51" s="13" customFormat="1" ht="12">
      <c r="A317" s="13"/>
      <c r="B317" s="235"/>
      <c r="C317" s="236"/>
      <c r="D317" s="228" t="s">
        <v>189</v>
      </c>
      <c r="E317" s="237" t="s">
        <v>75</v>
      </c>
      <c r="F317" s="238" t="s">
        <v>450</v>
      </c>
      <c r="G317" s="236"/>
      <c r="H317" s="239">
        <v>202.7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189</v>
      </c>
      <c r="AU317" s="245" t="s">
        <v>87</v>
      </c>
      <c r="AV317" s="13" t="s">
        <v>87</v>
      </c>
      <c r="AW317" s="13" t="s">
        <v>38</v>
      </c>
      <c r="AX317" s="13" t="s">
        <v>77</v>
      </c>
      <c r="AY317" s="245" t="s">
        <v>153</v>
      </c>
    </row>
    <row r="318" spans="1:51" s="16" customFormat="1" ht="12">
      <c r="A318" s="16"/>
      <c r="B318" s="267"/>
      <c r="C318" s="268"/>
      <c r="D318" s="228" t="s">
        <v>189</v>
      </c>
      <c r="E318" s="269" t="s">
        <v>75</v>
      </c>
      <c r="F318" s="270" t="s">
        <v>349</v>
      </c>
      <c r="G318" s="268"/>
      <c r="H318" s="271">
        <v>1281.3</v>
      </c>
      <c r="I318" s="272"/>
      <c r="J318" s="268"/>
      <c r="K318" s="268"/>
      <c r="L318" s="273"/>
      <c r="M318" s="274"/>
      <c r="N318" s="275"/>
      <c r="O318" s="275"/>
      <c r="P318" s="275"/>
      <c r="Q318" s="275"/>
      <c r="R318" s="275"/>
      <c r="S318" s="275"/>
      <c r="T318" s="27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77" t="s">
        <v>189</v>
      </c>
      <c r="AU318" s="277" t="s">
        <v>87</v>
      </c>
      <c r="AV318" s="16" t="s">
        <v>160</v>
      </c>
      <c r="AW318" s="16" t="s">
        <v>38</v>
      </c>
      <c r="AX318" s="16" t="s">
        <v>85</v>
      </c>
      <c r="AY318" s="277" t="s">
        <v>153</v>
      </c>
    </row>
    <row r="319" spans="1:63" s="12" customFormat="1" ht="22.8" customHeight="1">
      <c r="A319" s="12"/>
      <c r="B319" s="199"/>
      <c r="C319" s="200"/>
      <c r="D319" s="201" t="s">
        <v>76</v>
      </c>
      <c r="E319" s="213" t="s">
        <v>171</v>
      </c>
      <c r="F319" s="213" t="s">
        <v>451</v>
      </c>
      <c r="G319" s="200"/>
      <c r="H319" s="200"/>
      <c r="I319" s="203"/>
      <c r="J319" s="214">
        <f>BK319</f>
        <v>0</v>
      </c>
      <c r="K319" s="200"/>
      <c r="L319" s="205"/>
      <c r="M319" s="206"/>
      <c r="N319" s="207"/>
      <c r="O319" s="207"/>
      <c r="P319" s="208">
        <f>SUM(P320:P333)</f>
        <v>0</v>
      </c>
      <c r="Q319" s="207"/>
      <c r="R319" s="208">
        <f>SUM(R320:R333)</f>
        <v>0</v>
      </c>
      <c r="S319" s="207"/>
      <c r="T319" s="209">
        <f>SUM(T320:T333)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0" t="s">
        <v>85</v>
      </c>
      <c r="AT319" s="211" t="s">
        <v>76</v>
      </c>
      <c r="AU319" s="211" t="s">
        <v>85</v>
      </c>
      <c r="AY319" s="210" t="s">
        <v>153</v>
      </c>
      <c r="BK319" s="212">
        <f>SUM(BK320:BK333)</f>
        <v>0</v>
      </c>
    </row>
    <row r="320" spans="1:65" s="2" customFormat="1" ht="16.5" customHeight="1">
      <c r="A320" s="41"/>
      <c r="B320" s="42"/>
      <c r="C320" s="215" t="s">
        <v>452</v>
      </c>
      <c r="D320" s="215" t="s">
        <v>155</v>
      </c>
      <c r="E320" s="216" t="s">
        <v>453</v>
      </c>
      <c r="F320" s="217" t="s">
        <v>454</v>
      </c>
      <c r="G320" s="218" t="s">
        <v>202</v>
      </c>
      <c r="H320" s="219">
        <v>1281.3</v>
      </c>
      <c r="I320" s="220"/>
      <c r="J320" s="221">
        <f>ROUND(I320*H320,2)</f>
        <v>0</v>
      </c>
      <c r="K320" s="217" t="s">
        <v>159</v>
      </c>
      <c r="L320" s="47"/>
      <c r="M320" s="222" t="s">
        <v>75</v>
      </c>
      <c r="N320" s="223" t="s">
        <v>47</v>
      </c>
      <c r="O320" s="87"/>
      <c r="P320" s="224">
        <f>O320*H320</f>
        <v>0</v>
      </c>
      <c r="Q320" s="224">
        <v>0</v>
      </c>
      <c r="R320" s="224">
        <f>Q320*H320</f>
        <v>0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160</v>
      </c>
      <c r="AT320" s="226" t="s">
        <v>155</v>
      </c>
      <c r="AU320" s="226" t="s">
        <v>87</v>
      </c>
      <c r="AY320" s="20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0" t="s">
        <v>85</v>
      </c>
      <c r="BK320" s="227">
        <f>ROUND(I320*H320,2)</f>
        <v>0</v>
      </c>
      <c r="BL320" s="20" t="s">
        <v>160</v>
      </c>
      <c r="BM320" s="226" t="s">
        <v>455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456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162</v>
      </c>
      <c r="AU321" s="20" t="s">
        <v>87</v>
      </c>
    </row>
    <row r="322" spans="1:47" s="2" customFormat="1" ht="12">
      <c r="A322" s="41"/>
      <c r="B322" s="42"/>
      <c r="C322" s="43"/>
      <c r="D322" s="233" t="s">
        <v>164</v>
      </c>
      <c r="E322" s="43"/>
      <c r="F322" s="234" t="s">
        <v>457</v>
      </c>
      <c r="G322" s="43"/>
      <c r="H322" s="43"/>
      <c r="I322" s="230"/>
      <c r="J322" s="43"/>
      <c r="K322" s="43"/>
      <c r="L322" s="47"/>
      <c r="M322" s="231"/>
      <c r="N322" s="232"/>
      <c r="O322" s="87"/>
      <c r="P322" s="87"/>
      <c r="Q322" s="87"/>
      <c r="R322" s="87"/>
      <c r="S322" s="87"/>
      <c r="T322" s="88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20" t="s">
        <v>164</v>
      </c>
      <c r="AU322" s="20" t="s">
        <v>87</v>
      </c>
    </row>
    <row r="323" spans="1:51" s="13" customFormat="1" ht="12">
      <c r="A323" s="13"/>
      <c r="B323" s="235"/>
      <c r="C323" s="236"/>
      <c r="D323" s="228" t="s">
        <v>189</v>
      </c>
      <c r="E323" s="237" t="s">
        <v>75</v>
      </c>
      <c r="F323" s="238" t="s">
        <v>448</v>
      </c>
      <c r="G323" s="236"/>
      <c r="H323" s="239">
        <v>1076.3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189</v>
      </c>
      <c r="AU323" s="245" t="s">
        <v>87</v>
      </c>
      <c r="AV323" s="13" t="s">
        <v>87</v>
      </c>
      <c r="AW323" s="13" t="s">
        <v>38</v>
      </c>
      <c r="AX323" s="13" t="s">
        <v>77</v>
      </c>
      <c r="AY323" s="245" t="s">
        <v>153</v>
      </c>
    </row>
    <row r="324" spans="1:51" s="13" customFormat="1" ht="12">
      <c r="A324" s="13"/>
      <c r="B324" s="235"/>
      <c r="C324" s="236"/>
      <c r="D324" s="228" t="s">
        <v>189</v>
      </c>
      <c r="E324" s="237" t="s">
        <v>75</v>
      </c>
      <c r="F324" s="238" t="s">
        <v>449</v>
      </c>
      <c r="G324" s="236"/>
      <c r="H324" s="239">
        <v>2.3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189</v>
      </c>
      <c r="AU324" s="245" t="s">
        <v>87</v>
      </c>
      <c r="AV324" s="13" t="s">
        <v>87</v>
      </c>
      <c r="AW324" s="13" t="s">
        <v>38</v>
      </c>
      <c r="AX324" s="13" t="s">
        <v>77</v>
      </c>
      <c r="AY324" s="245" t="s">
        <v>153</v>
      </c>
    </row>
    <row r="325" spans="1:51" s="13" customFormat="1" ht="12">
      <c r="A325" s="13"/>
      <c r="B325" s="235"/>
      <c r="C325" s="236"/>
      <c r="D325" s="228" t="s">
        <v>189</v>
      </c>
      <c r="E325" s="237" t="s">
        <v>75</v>
      </c>
      <c r="F325" s="238" t="s">
        <v>450</v>
      </c>
      <c r="G325" s="236"/>
      <c r="H325" s="239">
        <v>202.7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87</v>
      </c>
      <c r="AV325" s="13" t="s">
        <v>87</v>
      </c>
      <c r="AW325" s="13" t="s">
        <v>38</v>
      </c>
      <c r="AX325" s="13" t="s">
        <v>77</v>
      </c>
      <c r="AY325" s="245" t="s">
        <v>153</v>
      </c>
    </row>
    <row r="326" spans="1:51" s="16" customFormat="1" ht="12">
      <c r="A326" s="16"/>
      <c r="B326" s="267"/>
      <c r="C326" s="268"/>
      <c r="D326" s="228" t="s">
        <v>189</v>
      </c>
      <c r="E326" s="269" t="s">
        <v>75</v>
      </c>
      <c r="F326" s="270" t="s">
        <v>349</v>
      </c>
      <c r="G326" s="268"/>
      <c r="H326" s="271">
        <v>1281.3</v>
      </c>
      <c r="I326" s="272"/>
      <c r="J326" s="268"/>
      <c r="K326" s="268"/>
      <c r="L326" s="273"/>
      <c r="M326" s="274"/>
      <c r="N326" s="275"/>
      <c r="O326" s="275"/>
      <c r="P326" s="275"/>
      <c r="Q326" s="275"/>
      <c r="R326" s="275"/>
      <c r="S326" s="275"/>
      <c r="T326" s="27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77" t="s">
        <v>189</v>
      </c>
      <c r="AU326" s="277" t="s">
        <v>87</v>
      </c>
      <c r="AV326" s="16" t="s">
        <v>160</v>
      </c>
      <c r="AW326" s="16" t="s">
        <v>38</v>
      </c>
      <c r="AX326" s="16" t="s">
        <v>85</v>
      </c>
      <c r="AY326" s="277" t="s">
        <v>153</v>
      </c>
    </row>
    <row r="327" spans="1:65" s="2" customFormat="1" ht="16.5" customHeight="1">
      <c r="A327" s="41"/>
      <c r="B327" s="42"/>
      <c r="C327" s="215" t="s">
        <v>458</v>
      </c>
      <c r="D327" s="215" t="s">
        <v>155</v>
      </c>
      <c r="E327" s="216" t="s">
        <v>459</v>
      </c>
      <c r="F327" s="217" t="s">
        <v>460</v>
      </c>
      <c r="G327" s="218" t="s">
        <v>202</v>
      </c>
      <c r="H327" s="219">
        <v>1281.3</v>
      </c>
      <c r="I327" s="220"/>
      <c r="J327" s="221">
        <f>ROUND(I327*H327,2)</f>
        <v>0</v>
      </c>
      <c r="K327" s="217" t="s">
        <v>159</v>
      </c>
      <c r="L327" s="47"/>
      <c r="M327" s="222" t="s">
        <v>75</v>
      </c>
      <c r="N327" s="223" t="s">
        <v>47</v>
      </c>
      <c r="O327" s="87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160</v>
      </c>
      <c r="AT327" s="226" t="s">
        <v>155</v>
      </c>
      <c r="AU327" s="226" t="s">
        <v>87</v>
      </c>
      <c r="AY327" s="20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0" t="s">
        <v>85</v>
      </c>
      <c r="BK327" s="227">
        <f>ROUND(I327*H327,2)</f>
        <v>0</v>
      </c>
      <c r="BL327" s="20" t="s">
        <v>160</v>
      </c>
      <c r="BM327" s="226" t="s">
        <v>461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462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162</v>
      </c>
      <c r="AU328" s="20" t="s">
        <v>87</v>
      </c>
    </row>
    <row r="329" spans="1:47" s="2" customFormat="1" ht="12">
      <c r="A329" s="41"/>
      <c r="B329" s="42"/>
      <c r="C329" s="43"/>
      <c r="D329" s="233" t="s">
        <v>164</v>
      </c>
      <c r="E329" s="43"/>
      <c r="F329" s="234" t="s">
        <v>463</v>
      </c>
      <c r="G329" s="43"/>
      <c r="H329" s="43"/>
      <c r="I329" s="230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164</v>
      </c>
      <c r="AU329" s="20" t="s">
        <v>87</v>
      </c>
    </row>
    <row r="330" spans="1:51" s="13" customFormat="1" ht="12">
      <c r="A330" s="13"/>
      <c r="B330" s="235"/>
      <c r="C330" s="236"/>
      <c r="D330" s="228" t="s">
        <v>189</v>
      </c>
      <c r="E330" s="237" t="s">
        <v>75</v>
      </c>
      <c r="F330" s="238" t="s">
        <v>448</v>
      </c>
      <c r="G330" s="236"/>
      <c r="H330" s="239">
        <v>1076.3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189</v>
      </c>
      <c r="AU330" s="245" t="s">
        <v>87</v>
      </c>
      <c r="AV330" s="13" t="s">
        <v>87</v>
      </c>
      <c r="AW330" s="13" t="s">
        <v>38</v>
      </c>
      <c r="AX330" s="13" t="s">
        <v>77</v>
      </c>
      <c r="AY330" s="245" t="s">
        <v>153</v>
      </c>
    </row>
    <row r="331" spans="1:51" s="13" customFormat="1" ht="12">
      <c r="A331" s="13"/>
      <c r="B331" s="235"/>
      <c r="C331" s="236"/>
      <c r="D331" s="228" t="s">
        <v>189</v>
      </c>
      <c r="E331" s="237" t="s">
        <v>75</v>
      </c>
      <c r="F331" s="238" t="s">
        <v>449</v>
      </c>
      <c r="G331" s="236"/>
      <c r="H331" s="239">
        <v>2.3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189</v>
      </c>
      <c r="AU331" s="245" t="s">
        <v>87</v>
      </c>
      <c r="AV331" s="13" t="s">
        <v>87</v>
      </c>
      <c r="AW331" s="13" t="s">
        <v>38</v>
      </c>
      <c r="AX331" s="13" t="s">
        <v>77</v>
      </c>
      <c r="AY331" s="245" t="s">
        <v>153</v>
      </c>
    </row>
    <row r="332" spans="1:51" s="13" customFormat="1" ht="12">
      <c r="A332" s="13"/>
      <c r="B332" s="235"/>
      <c r="C332" s="236"/>
      <c r="D332" s="228" t="s">
        <v>189</v>
      </c>
      <c r="E332" s="237" t="s">
        <v>75</v>
      </c>
      <c r="F332" s="238" t="s">
        <v>450</v>
      </c>
      <c r="G332" s="236"/>
      <c r="H332" s="239">
        <v>202.7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189</v>
      </c>
      <c r="AU332" s="245" t="s">
        <v>87</v>
      </c>
      <c r="AV332" s="13" t="s">
        <v>87</v>
      </c>
      <c r="AW332" s="13" t="s">
        <v>38</v>
      </c>
      <c r="AX332" s="13" t="s">
        <v>77</v>
      </c>
      <c r="AY332" s="245" t="s">
        <v>153</v>
      </c>
    </row>
    <row r="333" spans="1:51" s="16" customFormat="1" ht="12">
      <c r="A333" s="16"/>
      <c r="B333" s="267"/>
      <c r="C333" s="268"/>
      <c r="D333" s="228" t="s">
        <v>189</v>
      </c>
      <c r="E333" s="269" t="s">
        <v>75</v>
      </c>
      <c r="F333" s="270" t="s">
        <v>349</v>
      </c>
      <c r="G333" s="268"/>
      <c r="H333" s="271">
        <v>1281.3</v>
      </c>
      <c r="I333" s="272"/>
      <c r="J333" s="268"/>
      <c r="K333" s="268"/>
      <c r="L333" s="273"/>
      <c r="M333" s="274"/>
      <c r="N333" s="275"/>
      <c r="O333" s="275"/>
      <c r="P333" s="275"/>
      <c r="Q333" s="275"/>
      <c r="R333" s="275"/>
      <c r="S333" s="275"/>
      <c r="T333" s="27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277" t="s">
        <v>189</v>
      </c>
      <c r="AU333" s="277" t="s">
        <v>87</v>
      </c>
      <c r="AV333" s="16" t="s">
        <v>160</v>
      </c>
      <c r="AW333" s="16" t="s">
        <v>38</v>
      </c>
      <c r="AX333" s="16" t="s">
        <v>85</v>
      </c>
      <c r="AY333" s="277" t="s">
        <v>153</v>
      </c>
    </row>
    <row r="334" spans="1:63" s="12" customFormat="1" ht="22.8" customHeight="1">
      <c r="A334" s="12"/>
      <c r="B334" s="199"/>
      <c r="C334" s="200"/>
      <c r="D334" s="201" t="s">
        <v>76</v>
      </c>
      <c r="E334" s="213" t="s">
        <v>160</v>
      </c>
      <c r="F334" s="213" t="s">
        <v>464</v>
      </c>
      <c r="G334" s="200"/>
      <c r="H334" s="200"/>
      <c r="I334" s="203"/>
      <c r="J334" s="214">
        <f>BK334</f>
        <v>0</v>
      </c>
      <c r="K334" s="200"/>
      <c r="L334" s="205"/>
      <c r="M334" s="206"/>
      <c r="N334" s="207"/>
      <c r="O334" s="207"/>
      <c r="P334" s="208">
        <f>SUM(P335:P379)</f>
        <v>0</v>
      </c>
      <c r="Q334" s="207"/>
      <c r="R334" s="208">
        <f>SUM(R335:R379)</f>
        <v>19.909043750000002</v>
      </c>
      <c r="S334" s="207"/>
      <c r="T334" s="209">
        <f>SUM(T335:T379)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0" t="s">
        <v>85</v>
      </c>
      <c r="AT334" s="211" t="s">
        <v>76</v>
      </c>
      <c r="AU334" s="211" t="s">
        <v>85</v>
      </c>
      <c r="AY334" s="210" t="s">
        <v>153</v>
      </c>
      <c r="BK334" s="212">
        <f>SUM(BK335:BK379)</f>
        <v>0</v>
      </c>
    </row>
    <row r="335" spans="1:65" s="2" customFormat="1" ht="16.5" customHeight="1">
      <c r="A335" s="41"/>
      <c r="B335" s="42"/>
      <c r="C335" s="215" t="s">
        <v>465</v>
      </c>
      <c r="D335" s="215" t="s">
        <v>155</v>
      </c>
      <c r="E335" s="216" t="s">
        <v>466</v>
      </c>
      <c r="F335" s="217" t="s">
        <v>467</v>
      </c>
      <c r="G335" s="218" t="s">
        <v>227</v>
      </c>
      <c r="H335" s="219">
        <v>13.517</v>
      </c>
      <c r="I335" s="220"/>
      <c r="J335" s="221">
        <f>ROUND(I335*H335,2)</f>
        <v>0</v>
      </c>
      <c r="K335" s="217" t="s">
        <v>159</v>
      </c>
      <c r="L335" s="47"/>
      <c r="M335" s="222" t="s">
        <v>75</v>
      </c>
      <c r="N335" s="223" t="s">
        <v>47</v>
      </c>
      <c r="O335" s="87"/>
      <c r="P335" s="224">
        <f>O335*H335</f>
        <v>0</v>
      </c>
      <c r="Q335" s="224">
        <v>0</v>
      </c>
      <c r="R335" s="224">
        <f>Q335*H335</f>
        <v>0</v>
      </c>
      <c r="S335" s="224">
        <v>0</v>
      </c>
      <c r="T335" s="22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6" t="s">
        <v>160</v>
      </c>
      <c r="AT335" s="226" t="s">
        <v>155</v>
      </c>
      <c r="AU335" s="226" t="s">
        <v>87</v>
      </c>
      <c r="AY335" s="20" t="s">
        <v>153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20" t="s">
        <v>85</v>
      </c>
      <c r="BK335" s="227">
        <f>ROUND(I335*H335,2)</f>
        <v>0</v>
      </c>
      <c r="BL335" s="20" t="s">
        <v>160</v>
      </c>
      <c r="BM335" s="226" t="s">
        <v>468</v>
      </c>
    </row>
    <row r="336" spans="1:47" s="2" customFormat="1" ht="12">
      <c r="A336" s="41"/>
      <c r="B336" s="42"/>
      <c r="C336" s="43"/>
      <c r="D336" s="228" t="s">
        <v>162</v>
      </c>
      <c r="E336" s="43"/>
      <c r="F336" s="229" t="s">
        <v>469</v>
      </c>
      <c r="G336" s="43"/>
      <c r="H336" s="43"/>
      <c r="I336" s="230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162</v>
      </c>
      <c r="AU336" s="20" t="s">
        <v>87</v>
      </c>
    </row>
    <row r="337" spans="1:47" s="2" customFormat="1" ht="12">
      <c r="A337" s="41"/>
      <c r="B337" s="42"/>
      <c r="C337" s="43"/>
      <c r="D337" s="233" t="s">
        <v>164</v>
      </c>
      <c r="E337" s="43"/>
      <c r="F337" s="234" t="s">
        <v>470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164</v>
      </c>
      <c r="AU337" s="20" t="s">
        <v>87</v>
      </c>
    </row>
    <row r="338" spans="1:51" s="13" customFormat="1" ht="12">
      <c r="A338" s="13"/>
      <c r="B338" s="235"/>
      <c r="C338" s="236"/>
      <c r="D338" s="228" t="s">
        <v>189</v>
      </c>
      <c r="E338" s="237" t="s">
        <v>75</v>
      </c>
      <c r="F338" s="238" t="s">
        <v>471</v>
      </c>
      <c r="G338" s="236"/>
      <c r="H338" s="239">
        <v>13.517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189</v>
      </c>
      <c r="AU338" s="245" t="s">
        <v>87</v>
      </c>
      <c r="AV338" s="13" t="s">
        <v>87</v>
      </c>
      <c r="AW338" s="13" t="s">
        <v>38</v>
      </c>
      <c r="AX338" s="13" t="s">
        <v>77</v>
      </c>
      <c r="AY338" s="245" t="s">
        <v>153</v>
      </c>
    </row>
    <row r="339" spans="1:51" s="16" customFormat="1" ht="12">
      <c r="A339" s="16"/>
      <c r="B339" s="267"/>
      <c r="C339" s="268"/>
      <c r="D339" s="228" t="s">
        <v>189</v>
      </c>
      <c r="E339" s="269" t="s">
        <v>75</v>
      </c>
      <c r="F339" s="270" t="s">
        <v>349</v>
      </c>
      <c r="G339" s="268"/>
      <c r="H339" s="271">
        <v>13.517</v>
      </c>
      <c r="I339" s="272"/>
      <c r="J339" s="268"/>
      <c r="K339" s="268"/>
      <c r="L339" s="273"/>
      <c r="M339" s="274"/>
      <c r="N339" s="275"/>
      <c r="O339" s="275"/>
      <c r="P339" s="275"/>
      <c r="Q339" s="275"/>
      <c r="R339" s="275"/>
      <c r="S339" s="275"/>
      <c r="T339" s="27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T339" s="277" t="s">
        <v>189</v>
      </c>
      <c r="AU339" s="277" t="s">
        <v>87</v>
      </c>
      <c r="AV339" s="16" t="s">
        <v>160</v>
      </c>
      <c r="AW339" s="16" t="s">
        <v>38</v>
      </c>
      <c r="AX339" s="16" t="s">
        <v>85</v>
      </c>
      <c r="AY339" s="277" t="s">
        <v>153</v>
      </c>
    </row>
    <row r="340" spans="1:65" s="2" customFormat="1" ht="16.5" customHeight="1">
      <c r="A340" s="41"/>
      <c r="B340" s="42"/>
      <c r="C340" s="215" t="s">
        <v>472</v>
      </c>
      <c r="D340" s="215" t="s">
        <v>155</v>
      </c>
      <c r="E340" s="216" t="s">
        <v>473</v>
      </c>
      <c r="F340" s="217" t="s">
        <v>474</v>
      </c>
      <c r="G340" s="218" t="s">
        <v>227</v>
      </c>
      <c r="H340" s="219">
        <v>0.386</v>
      </c>
      <c r="I340" s="220"/>
      <c r="J340" s="221">
        <f>ROUND(I340*H340,2)</f>
        <v>0</v>
      </c>
      <c r="K340" s="217" t="s">
        <v>159</v>
      </c>
      <c r="L340" s="47"/>
      <c r="M340" s="222" t="s">
        <v>75</v>
      </c>
      <c r="N340" s="223" t="s">
        <v>47</v>
      </c>
      <c r="O340" s="87"/>
      <c r="P340" s="224">
        <f>O340*H340</f>
        <v>0</v>
      </c>
      <c r="Q340" s="224">
        <v>0</v>
      </c>
      <c r="R340" s="224">
        <f>Q340*H340</f>
        <v>0</v>
      </c>
      <c r="S340" s="224">
        <v>0</v>
      </c>
      <c r="T340" s="225">
        <f>S340*H340</f>
        <v>0</v>
      </c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R340" s="226" t="s">
        <v>160</v>
      </c>
      <c r="AT340" s="226" t="s">
        <v>155</v>
      </c>
      <c r="AU340" s="226" t="s">
        <v>87</v>
      </c>
      <c r="AY340" s="20" t="s">
        <v>153</v>
      </c>
      <c r="BE340" s="227">
        <f>IF(N340="základní",J340,0)</f>
        <v>0</v>
      </c>
      <c r="BF340" s="227">
        <f>IF(N340="snížená",J340,0)</f>
        <v>0</v>
      </c>
      <c r="BG340" s="227">
        <f>IF(N340="zákl. přenesená",J340,0)</f>
        <v>0</v>
      </c>
      <c r="BH340" s="227">
        <f>IF(N340="sníž. přenesená",J340,0)</f>
        <v>0</v>
      </c>
      <c r="BI340" s="227">
        <f>IF(N340="nulová",J340,0)</f>
        <v>0</v>
      </c>
      <c r="BJ340" s="20" t="s">
        <v>85</v>
      </c>
      <c r="BK340" s="227">
        <f>ROUND(I340*H340,2)</f>
        <v>0</v>
      </c>
      <c r="BL340" s="20" t="s">
        <v>160</v>
      </c>
      <c r="BM340" s="226" t="s">
        <v>475</v>
      </c>
    </row>
    <row r="341" spans="1:47" s="2" customFormat="1" ht="12">
      <c r="A341" s="41"/>
      <c r="B341" s="42"/>
      <c r="C341" s="43"/>
      <c r="D341" s="228" t="s">
        <v>162</v>
      </c>
      <c r="E341" s="43"/>
      <c r="F341" s="229" t="s">
        <v>476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162</v>
      </c>
      <c r="AU341" s="20" t="s">
        <v>87</v>
      </c>
    </row>
    <row r="342" spans="1:47" s="2" customFormat="1" ht="12">
      <c r="A342" s="41"/>
      <c r="B342" s="42"/>
      <c r="C342" s="43"/>
      <c r="D342" s="233" t="s">
        <v>164</v>
      </c>
      <c r="E342" s="43"/>
      <c r="F342" s="234" t="s">
        <v>477</v>
      </c>
      <c r="G342" s="43"/>
      <c r="H342" s="43"/>
      <c r="I342" s="230"/>
      <c r="J342" s="43"/>
      <c r="K342" s="43"/>
      <c r="L342" s="47"/>
      <c r="M342" s="231"/>
      <c r="N342" s="232"/>
      <c r="O342" s="87"/>
      <c r="P342" s="87"/>
      <c r="Q342" s="87"/>
      <c r="R342" s="87"/>
      <c r="S342" s="87"/>
      <c r="T342" s="88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T342" s="20" t="s">
        <v>164</v>
      </c>
      <c r="AU342" s="20" t="s">
        <v>87</v>
      </c>
    </row>
    <row r="343" spans="1:51" s="13" customFormat="1" ht="12">
      <c r="A343" s="13"/>
      <c r="B343" s="235"/>
      <c r="C343" s="236"/>
      <c r="D343" s="228" t="s">
        <v>189</v>
      </c>
      <c r="E343" s="237" t="s">
        <v>75</v>
      </c>
      <c r="F343" s="238" t="s">
        <v>478</v>
      </c>
      <c r="G343" s="236"/>
      <c r="H343" s="239">
        <v>0.386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189</v>
      </c>
      <c r="AU343" s="245" t="s">
        <v>87</v>
      </c>
      <c r="AV343" s="13" t="s">
        <v>87</v>
      </c>
      <c r="AW343" s="13" t="s">
        <v>38</v>
      </c>
      <c r="AX343" s="13" t="s">
        <v>85</v>
      </c>
      <c r="AY343" s="245" t="s">
        <v>153</v>
      </c>
    </row>
    <row r="344" spans="1:65" s="2" customFormat="1" ht="16.5" customHeight="1">
      <c r="A344" s="41"/>
      <c r="B344" s="42"/>
      <c r="C344" s="215" t="s">
        <v>479</v>
      </c>
      <c r="D344" s="215" t="s">
        <v>155</v>
      </c>
      <c r="E344" s="216" t="s">
        <v>480</v>
      </c>
      <c r="F344" s="217" t="s">
        <v>481</v>
      </c>
      <c r="G344" s="218" t="s">
        <v>158</v>
      </c>
      <c r="H344" s="219">
        <v>51</v>
      </c>
      <c r="I344" s="220"/>
      <c r="J344" s="221">
        <f>ROUND(I344*H344,2)</f>
        <v>0</v>
      </c>
      <c r="K344" s="217" t="s">
        <v>159</v>
      </c>
      <c r="L344" s="47"/>
      <c r="M344" s="222" t="s">
        <v>75</v>
      </c>
      <c r="N344" s="223" t="s">
        <v>47</v>
      </c>
      <c r="O344" s="87"/>
      <c r="P344" s="224">
        <f>O344*H344</f>
        <v>0</v>
      </c>
      <c r="Q344" s="224">
        <v>0.22394</v>
      </c>
      <c r="R344" s="224">
        <f>Q344*H344</f>
        <v>11.42094</v>
      </c>
      <c r="S344" s="224">
        <v>0</v>
      </c>
      <c r="T344" s="225">
        <f>S344*H344</f>
        <v>0</v>
      </c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R344" s="226" t="s">
        <v>160</v>
      </c>
      <c r="AT344" s="226" t="s">
        <v>155</v>
      </c>
      <c r="AU344" s="226" t="s">
        <v>87</v>
      </c>
      <c r="AY344" s="20" t="s">
        <v>153</v>
      </c>
      <c r="BE344" s="227">
        <f>IF(N344="základní",J344,0)</f>
        <v>0</v>
      </c>
      <c r="BF344" s="227">
        <f>IF(N344="snížená",J344,0)</f>
        <v>0</v>
      </c>
      <c r="BG344" s="227">
        <f>IF(N344="zákl. přenesená",J344,0)</f>
        <v>0</v>
      </c>
      <c r="BH344" s="227">
        <f>IF(N344="sníž. přenesená",J344,0)</f>
        <v>0</v>
      </c>
      <c r="BI344" s="227">
        <f>IF(N344="nulová",J344,0)</f>
        <v>0</v>
      </c>
      <c r="BJ344" s="20" t="s">
        <v>85</v>
      </c>
      <c r="BK344" s="227">
        <f>ROUND(I344*H344,2)</f>
        <v>0</v>
      </c>
      <c r="BL344" s="20" t="s">
        <v>160</v>
      </c>
      <c r="BM344" s="226" t="s">
        <v>482</v>
      </c>
    </row>
    <row r="345" spans="1:47" s="2" customFormat="1" ht="12">
      <c r="A345" s="41"/>
      <c r="B345" s="42"/>
      <c r="C345" s="43"/>
      <c r="D345" s="228" t="s">
        <v>162</v>
      </c>
      <c r="E345" s="43"/>
      <c r="F345" s="229" t="s">
        <v>483</v>
      </c>
      <c r="G345" s="43"/>
      <c r="H345" s="43"/>
      <c r="I345" s="230"/>
      <c r="J345" s="43"/>
      <c r="K345" s="43"/>
      <c r="L345" s="47"/>
      <c r="M345" s="231"/>
      <c r="N345" s="232"/>
      <c r="O345" s="87"/>
      <c r="P345" s="87"/>
      <c r="Q345" s="87"/>
      <c r="R345" s="87"/>
      <c r="S345" s="87"/>
      <c r="T345" s="88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T345" s="20" t="s">
        <v>162</v>
      </c>
      <c r="AU345" s="20" t="s">
        <v>87</v>
      </c>
    </row>
    <row r="346" spans="1:47" s="2" customFormat="1" ht="12">
      <c r="A346" s="41"/>
      <c r="B346" s="42"/>
      <c r="C346" s="43"/>
      <c r="D346" s="233" t="s">
        <v>164</v>
      </c>
      <c r="E346" s="43"/>
      <c r="F346" s="234" t="s">
        <v>484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164</v>
      </c>
      <c r="AU346" s="20" t="s">
        <v>87</v>
      </c>
    </row>
    <row r="347" spans="1:65" s="2" customFormat="1" ht="16.5" customHeight="1">
      <c r="A347" s="41"/>
      <c r="B347" s="42"/>
      <c r="C347" s="278" t="s">
        <v>485</v>
      </c>
      <c r="D347" s="278" t="s">
        <v>414</v>
      </c>
      <c r="E347" s="279" t="s">
        <v>486</v>
      </c>
      <c r="F347" s="280" t="s">
        <v>487</v>
      </c>
      <c r="G347" s="281" t="s">
        <v>158</v>
      </c>
      <c r="H347" s="282">
        <v>2</v>
      </c>
      <c r="I347" s="283"/>
      <c r="J347" s="284">
        <f>ROUND(I347*H347,2)</f>
        <v>0</v>
      </c>
      <c r="K347" s="280" t="s">
        <v>159</v>
      </c>
      <c r="L347" s="285"/>
      <c r="M347" s="286" t="s">
        <v>75</v>
      </c>
      <c r="N347" s="287" t="s">
        <v>47</v>
      </c>
      <c r="O347" s="87"/>
      <c r="P347" s="224">
        <f>O347*H347</f>
        <v>0</v>
      </c>
      <c r="Q347" s="224">
        <v>0.04</v>
      </c>
      <c r="R347" s="224">
        <f>Q347*H347</f>
        <v>0.08</v>
      </c>
      <c r="S347" s="224">
        <v>0</v>
      </c>
      <c r="T347" s="225">
        <f>S347*H347</f>
        <v>0</v>
      </c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R347" s="226" t="s">
        <v>206</v>
      </c>
      <c r="AT347" s="226" t="s">
        <v>414</v>
      </c>
      <c r="AU347" s="226" t="s">
        <v>87</v>
      </c>
      <c r="AY347" s="20" t="s">
        <v>153</v>
      </c>
      <c r="BE347" s="227">
        <f>IF(N347="základní",J347,0)</f>
        <v>0</v>
      </c>
      <c r="BF347" s="227">
        <f>IF(N347="snížená",J347,0)</f>
        <v>0</v>
      </c>
      <c r="BG347" s="227">
        <f>IF(N347="zákl. přenesená",J347,0)</f>
        <v>0</v>
      </c>
      <c r="BH347" s="227">
        <f>IF(N347="sníž. přenesená",J347,0)</f>
        <v>0</v>
      </c>
      <c r="BI347" s="227">
        <f>IF(N347="nulová",J347,0)</f>
        <v>0</v>
      </c>
      <c r="BJ347" s="20" t="s">
        <v>85</v>
      </c>
      <c r="BK347" s="227">
        <f>ROUND(I347*H347,2)</f>
        <v>0</v>
      </c>
      <c r="BL347" s="20" t="s">
        <v>160</v>
      </c>
      <c r="BM347" s="226" t="s">
        <v>488</v>
      </c>
    </row>
    <row r="348" spans="1:47" s="2" customFormat="1" ht="12">
      <c r="A348" s="41"/>
      <c r="B348" s="42"/>
      <c r="C348" s="43"/>
      <c r="D348" s="228" t="s">
        <v>162</v>
      </c>
      <c r="E348" s="43"/>
      <c r="F348" s="229" t="s">
        <v>487</v>
      </c>
      <c r="G348" s="43"/>
      <c r="H348" s="43"/>
      <c r="I348" s="230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162</v>
      </c>
      <c r="AU348" s="20" t="s">
        <v>87</v>
      </c>
    </row>
    <row r="349" spans="1:65" s="2" customFormat="1" ht="16.5" customHeight="1">
      <c r="A349" s="41"/>
      <c r="B349" s="42"/>
      <c r="C349" s="278" t="s">
        <v>489</v>
      </c>
      <c r="D349" s="278" t="s">
        <v>414</v>
      </c>
      <c r="E349" s="279" t="s">
        <v>490</v>
      </c>
      <c r="F349" s="280" t="s">
        <v>491</v>
      </c>
      <c r="G349" s="281" t="s">
        <v>158</v>
      </c>
      <c r="H349" s="282">
        <v>11</v>
      </c>
      <c r="I349" s="283"/>
      <c r="J349" s="284">
        <f>ROUND(I349*H349,2)</f>
        <v>0</v>
      </c>
      <c r="K349" s="280" t="s">
        <v>159</v>
      </c>
      <c r="L349" s="285"/>
      <c r="M349" s="286" t="s">
        <v>75</v>
      </c>
      <c r="N349" s="287" t="s">
        <v>47</v>
      </c>
      <c r="O349" s="87"/>
      <c r="P349" s="224">
        <f>O349*H349</f>
        <v>0</v>
      </c>
      <c r="Q349" s="224">
        <v>0.051</v>
      </c>
      <c r="R349" s="224">
        <f>Q349*H349</f>
        <v>0.5609999999999999</v>
      </c>
      <c r="S349" s="224">
        <v>0</v>
      </c>
      <c r="T349" s="225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26" t="s">
        <v>206</v>
      </c>
      <c r="AT349" s="226" t="s">
        <v>414</v>
      </c>
      <c r="AU349" s="226" t="s">
        <v>87</v>
      </c>
      <c r="AY349" s="20" t="s">
        <v>153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20" t="s">
        <v>85</v>
      </c>
      <c r="BK349" s="227">
        <f>ROUND(I349*H349,2)</f>
        <v>0</v>
      </c>
      <c r="BL349" s="20" t="s">
        <v>160</v>
      </c>
      <c r="BM349" s="226" t="s">
        <v>492</v>
      </c>
    </row>
    <row r="350" spans="1:47" s="2" customFormat="1" ht="12">
      <c r="A350" s="41"/>
      <c r="B350" s="42"/>
      <c r="C350" s="43"/>
      <c r="D350" s="228" t="s">
        <v>162</v>
      </c>
      <c r="E350" s="43"/>
      <c r="F350" s="229" t="s">
        <v>491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162</v>
      </c>
      <c r="AU350" s="20" t="s">
        <v>87</v>
      </c>
    </row>
    <row r="351" spans="1:65" s="2" customFormat="1" ht="16.5" customHeight="1">
      <c r="A351" s="41"/>
      <c r="B351" s="42"/>
      <c r="C351" s="278" t="s">
        <v>493</v>
      </c>
      <c r="D351" s="278" t="s">
        <v>414</v>
      </c>
      <c r="E351" s="279" t="s">
        <v>494</v>
      </c>
      <c r="F351" s="280" t="s">
        <v>495</v>
      </c>
      <c r="G351" s="281" t="s">
        <v>158</v>
      </c>
      <c r="H351" s="282">
        <v>38</v>
      </c>
      <c r="I351" s="283"/>
      <c r="J351" s="284">
        <f>ROUND(I351*H351,2)</f>
        <v>0</v>
      </c>
      <c r="K351" s="280" t="s">
        <v>159</v>
      </c>
      <c r="L351" s="285"/>
      <c r="M351" s="286" t="s">
        <v>75</v>
      </c>
      <c r="N351" s="287" t="s">
        <v>47</v>
      </c>
      <c r="O351" s="87"/>
      <c r="P351" s="224">
        <f>O351*H351</f>
        <v>0</v>
      </c>
      <c r="Q351" s="224">
        <v>0.068</v>
      </c>
      <c r="R351" s="224">
        <f>Q351*H351</f>
        <v>2.584</v>
      </c>
      <c r="S351" s="224">
        <v>0</v>
      </c>
      <c r="T351" s="22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6" t="s">
        <v>206</v>
      </c>
      <c r="AT351" s="226" t="s">
        <v>414</v>
      </c>
      <c r="AU351" s="226" t="s">
        <v>87</v>
      </c>
      <c r="AY351" s="20" t="s">
        <v>153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0" t="s">
        <v>85</v>
      </c>
      <c r="BK351" s="227">
        <f>ROUND(I351*H351,2)</f>
        <v>0</v>
      </c>
      <c r="BL351" s="20" t="s">
        <v>160</v>
      </c>
      <c r="BM351" s="226" t="s">
        <v>496</v>
      </c>
    </row>
    <row r="352" spans="1:47" s="2" customFormat="1" ht="12">
      <c r="A352" s="41"/>
      <c r="B352" s="42"/>
      <c r="C352" s="43"/>
      <c r="D352" s="228" t="s">
        <v>162</v>
      </c>
      <c r="E352" s="43"/>
      <c r="F352" s="229" t="s">
        <v>495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162</v>
      </c>
      <c r="AU352" s="20" t="s">
        <v>87</v>
      </c>
    </row>
    <row r="353" spans="1:65" s="2" customFormat="1" ht="16.5" customHeight="1">
      <c r="A353" s="41"/>
      <c r="B353" s="42"/>
      <c r="C353" s="215" t="s">
        <v>497</v>
      </c>
      <c r="D353" s="215" t="s">
        <v>155</v>
      </c>
      <c r="E353" s="216" t="s">
        <v>498</v>
      </c>
      <c r="F353" s="217" t="s">
        <v>499</v>
      </c>
      <c r="G353" s="218" t="s">
        <v>158</v>
      </c>
      <c r="H353" s="219">
        <v>2</v>
      </c>
      <c r="I353" s="220"/>
      <c r="J353" s="221">
        <f>ROUND(I353*H353,2)</f>
        <v>0</v>
      </c>
      <c r="K353" s="217" t="s">
        <v>159</v>
      </c>
      <c r="L353" s="47"/>
      <c r="M353" s="222" t="s">
        <v>75</v>
      </c>
      <c r="N353" s="223" t="s">
        <v>47</v>
      </c>
      <c r="O353" s="87"/>
      <c r="P353" s="224">
        <f>O353*H353</f>
        <v>0</v>
      </c>
      <c r="Q353" s="224">
        <v>0.22394</v>
      </c>
      <c r="R353" s="224">
        <f>Q353*H353</f>
        <v>0.44788</v>
      </c>
      <c r="S353" s="224">
        <v>0</v>
      </c>
      <c r="T353" s="22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6" t="s">
        <v>160</v>
      </c>
      <c r="AT353" s="226" t="s">
        <v>155</v>
      </c>
      <c r="AU353" s="226" t="s">
        <v>87</v>
      </c>
      <c r="AY353" s="20" t="s">
        <v>153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20" t="s">
        <v>85</v>
      </c>
      <c r="BK353" s="227">
        <f>ROUND(I353*H353,2)</f>
        <v>0</v>
      </c>
      <c r="BL353" s="20" t="s">
        <v>160</v>
      </c>
      <c r="BM353" s="226" t="s">
        <v>500</v>
      </c>
    </row>
    <row r="354" spans="1:47" s="2" customFormat="1" ht="12">
      <c r="A354" s="41"/>
      <c r="B354" s="42"/>
      <c r="C354" s="43"/>
      <c r="D354" s="228" t="s">
        <v>162</v>
      </c>
      <c r="E354" s="43"/>
      <c r="F354" s="229" t="s">
        <v>501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162</v>
      </c>
      <c r="AU354" s="20" t="s">
        <v>87</v>
      </c>
    </row>
    <row r="355" spans="1:47" s="2" customFormat="1" ht="12">
      <c r="A355" s="41"/>
      <c r="B355" s="42"/>
      <c r="C355" s="43"/>
      <c r="D355" s="233" t="s">
        <v>164</v>
      </c>
      <c r="E355" s="43"/>
      <c r="F355" s="234" t="s">
        <v>502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164</v>
      </c>
      <c r="AU355" s="20" t="s">
        <v>87</v>
      </c>
    </row>
    <row r="356" spans="1:65" s="2" customFormat="1" ht="16.5" customHeight="1">
      <c r="A356" s="41"/>
      <c r="B356" s="42"/>
      <c r="C356" s="278" t="s">
        <v>503</v>
      </c>
      <c r="D356" s="278" t="s">
        <v>414</v>
      </c>
      <c r="E356" s="279" t="s">
        <v>504</v>
      </c>
      <c r="F356" s="280" t="s">
        <v>505</v>
      </c>
      <c r="G356" s="281" t="s">
        <v>158</v>
      </c>
      <c r="H356" s="282">
        <v>2</v>
      </c>
      <c r="I356" s="283"/>
      <c r="J356" s="284">
        <f>ROUND(I356*H356,2)</f>
        <v>0</v>
      </c>
      <c r="K356" s="280" t="s">
        <v>159</v>
      </c>
      <c r="L356" s="285"/>
      <c r="M356" s="286" t="s">
        <v>75</v>
      </c>
      <c r="N356" s="287" t="s">
        <v>47</v>
      </c>
      <c r="O356" s="87"/>
      <c r="P356" s="224">
        <f>O356*H356</f>
        <v>0</v>
      </c>
      <c r="Q356" s="224">
        <v>0.081</v>
      </c>
      <c r="R356" s="224">
        <f>Q356*H356</f>
        <v>0.162</v>
      </c>
      <c r="S356" s="224">
        <v>0</v>
      </c>
      <c r="T356" s="225">
        <f>S356*H356</f>
        <v>0</v>
      </c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R356" s="226" t="s">
        <v>206</v>
      </c>
      <c r="AT356" s="226" t="s">
        <v>414</v>
      </c>
      <c r="AU356" s="226" t="s">
        <v>87</v>
      </c>
      <c r="AY356" s="20" t="s">
        <v>153</v>
      </c>
      <c r="BE356" s="227">
        <f>IF(N356="základní",J356,0)</f>
        <v>0</v>
      </c>
      <c r="BF356" s="227">
        <f>IF(N356="snížená",J356,0)</f>
        <v>0</v>
      </c>
      <c r="BG356" s="227">
        <f>IF(N356="zákl. přenesená",J356,0)</f>
        <v>0</v>
      </c>
      <c r="BH356" s="227">
        <f>IF(N356="sníž. přenesená",J356,0)</f>
        <v>0</v>
      </c>
      <c r="BI356" s="227">
        <f>IF(N356="nulová",J356,0)</f>
        <v>0</v>
      </c>
      <c r="BJ356" s="20" t="s">
        <v>85</v>
      </c>
      <c r="BK356" s="227">
        <f>ROUND(I356*H356,2)</f>
        <v>0</v>
      </c>
      <c r="BL356" s="20" t="s">
        <v>160</v>
      </c>
      <c r="BM356" s="226" t="s">
        <v>506</v>
      </c>
    </row>
    <row r="357" spans="1:47" s="2" customFormat="1" ht="12">
      <c r="A357" s="41"/>
      <c r="B357" s="42"/>
      <c r="C357" s="43"/>
      <c r="D357" s="228" t="s">
        <v>162</v>
      </c>
      <c r="E357" s="43"/>
      <c r="F357" s="229" t="s">
        <v>505</v>
      </c>
      <c r="G357" s="43"/>
      <c r="H357" s="43"/>
      <c r="I357" s="230"/>
      <c r="J357" s="43"/>
      <c r="K357" s="43"/>
      <c r="L357" s="47"/>
      <c r="M357" s="231"/>
      <c r="N357" s="232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162</v>
      </c>
      <c r="AU357" s="20" t="s">
        <v>87</v>
      </c>
    </row>
    <row r="358" spans="1:65" s="2" customFormat="1" ht="16.5" customHeight="1">
      <c r="A358" s="41"/>
      <c r="B358" s="42"/>
      <c r="C358" s="215" t="s">
        <v>507</v>
      </c>
      <c r="D358" s="215" t="s">
        <v>155</v>
      </c>
      <c r="E358" s="216" t="s">
        <v>508</v>
      </c>
      <c r="F358" s="217" t="s">
        <v>509</v>
      </c>
      <c r="G358" s="218" t="s">
        <v>227</v>
      </c>
      <c r="H358" s="219">
        <v>12.936</v>
      </c>
      <c r="I358" s="220"/>
      <c r="J358" s="221">
        <f>ROUND(I358*H358,2)</f>
        <v>0</v>
      </c>
      <c r="K358" s="217" t="s">
        <v>159</v>
      </c>
      <c r="L358" s="47"/>
      <c r="M358" s="222" t="s">
        <v>75</v>
      </c>
      <c r="N358" s="223" t="s">
        <v>47</v>
      </c>
      <c r="O358" s="87"/>
      <c r="P358" s="224">
        <f>O358*H358</f>
        <v>0</v>
      </c>
      <c r="Q358" s="224">
        <v>0</v>
      </c>
      <c r="R358" s="224">
        <f>Q358*H358</f>
        <v>0</v>
      </c>
      <c r="S358" s="224">
        <v>0</v>
      </c>
      <c r="T358" s="225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6" t="s">
        <v>160</v>
      </c>
      <c r="AT358" s="226" t="s">
        <v>155</v>
      </c>
      <c r="AU358" s="226" t="s">
        <v>87</v>
      </c>
      <c r="AY358" s="20" t="s">
        <v>153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20" t="s">
        <v>85</v>
      </c>
      <c r="BK358" s="227">
        <f>ROUND(I358*H358,2)</f>
        <v>0</v>
      </c>
      <c r="BL358" s="20" t="s">
        <v>160</v>
      </c>
      <c r="BM358" s="226" t="s">
        <v>510</v>
      </c>
    </row>
    <row r="359" spans="1:47" s="2" customFormat="1" ht="12">
      <c r="A359" s="41"/>
      <c r="B359" s="42"/>
      <c r="C359" s="43"/>
      <c r="D359" s="228" t="s">
        <v>162</v>
      </c>
      <c r="E359" s="43"/>
      <c r="F359" s="229" t="s">
        <v>511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162</v>
      </c>
      <c r="AU359" s="20" t="s">
        <v>87</v>
      </c>
    </row>
    <row r="360" spans="1:47" s="2" customFormat="1" ht="12">
      <c r="A360" s="41"/>
      <c r="B360" s="42"/>
      <c r="C360" s="43"/>
      <c r="D360" s="233" t="s">
        <v>164</v>
      </c>
      <c r="E360" s="43"/>
      <c r="F360" s="234" t="s">
        <v>512</v>
      </c>
      <c r="G360" s="43"/>
      <c r="H360" s="43"/>
      <c r="I360" s="230"/>
      <c r="J360" s="43"/>
      <c r="K360" s="43"/>
      <c r="L360" s="47"/>
      <c r="M360" s="231"/>
      <c r="N360" s="232"/>
      <c r="O360" s="87"/>
      <c r="P360" s="87"/>
      <c r="Q360" s="87"/>
      <c r="R360" s="87"/>
      <c r="S360" s="87"/>
      <c r="T360" s="88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T360" s="20" t="s">
        <v>164</v>
      </c>
      <c r="AU360" s="20" t="s">
        <v>87</v>
      </c>
    </row>
    <row r="361" spans="1:51" s="13" customFormat="1" ht="12">
      <c r="A361" s="13"/>
      <c r="B361" s="235"/>
      <c r="C361" s="236"/>
      <c r="D361" s="228" t="s">
        <v>189</v>
      </c>
      <c r="E361" s="237" t="s">
        <v>75</v>
      </c>
      <c r="F361" s="238" t="s">
        <v>513</v>
      </c>
      <c r="G361" s="236"/>
      <c r="H361" s="239">
        <v>12.936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189</v>
      </c>
      <c r="AU361" s="245" t="s">
        <v>87</v>
      </c>
      <c r="AV361" s="13" t="s">
        <v>87</v>
      </c>
      <c r="AW361" s="13" t="s">
        <v>38</v>
      </c>
      <c r="AX361" s="13" t="s">
        <v>77</v>
      </c>
      <c r="AY361" s="245" t="s">
        <v>153</v>
      </c>
    </row>
    <row r="362" spans="1:51" s="16" customFormat="1" ht="12">
      <c r="A362" s="16"/>
      <c r="B362" s="267"/>
      <c r="C362" s="268"/>
      <c r="D362" s="228" t="s">
        <v>189</v>
      </c>
      <c r="E362" s="269" t="s">
        <v>75</v>
      </c>
      <c r="F362" s="270" t="s">
        <v>349</v>
      </c>
      <c r="G362" s="268"/>
      <c r="H362" s="271">
        <v>12.936</v>
      </c>
      <c r="I362" s="272"/>
      <c r="J362" s="268"/>
      <c r="K362" s="268"/>
      <c r="L362" s="273"/>
      <c r="M362" s="274"/>
      <c r="N362" s="275"/>
      <c r="O362" s="275"/>
      <c r="P362" s="275"/>
      <c r="Q362" s="275"/>
      <c r="R362" s="275"/>
      <c r="S362" s="275"/>
      <c r="T362" s="27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T362" s="277" t="s">
        <v>189</v>
      </c>
      <c r="AU362" s="277" t="s">
        <v>87</v>
      </c>
      <c r="AV362" s="16" t="s">
        <v>160</v>
      </c>
      <c r="AW362" s="16" t="s">
        <v>38</v>
      </c>
      <c r="AX362" s="16" t="s">
        <v>85</v>
      </c>
      <c r="AY362" s="277" t="s">
        <v>153</v>
      </c>
    </row>
    <row r="363" spans="1:65" s="2" customFormat="1" ht="16.5" customHeight="1">
      <c r="A363" s="41"/>
      <c r="B363" s="42"/>
      <c r="C363" s="215" t="s">
        <v>514</v>
      </c>
      <c r="D363" s="215" t="s">
        <v>155</v>
      </c>
      <c r="E363" s="216" t="s">
        <v>515</v>
      </c>
      <c r="F363" s="217" t="s">
        <v>516</v>
      </c>
      <c r="G363" s="218" t="s">
        <v>227</v>
      </c>
      <c r="H363" s="219">
        <v>161.781</v>
      </c>
      <c r="I363" s="220"/>
      <c r="J363" s="221">
        <f>ROUND(I363*H363,2)</f>
        <v>0</v>
      </c>
      <c r="K363" s="217" t="s">
        <v>159</v>
      </c>
      <c r="L363" s="47"/>
      <c r="M363" s="222" t="s">
        <v>75</v>
      </c>
      <c r="N363" s="223" t="s">
        <v>47</v>
      </c>
      <c r="O363" s="87"/>
      <c r="P363" s="224">
        <f>O363*H363</f>
        <v>0</v>
      </c>
      <c r="Q363" s="224">
        <v>0</v>
      </c>
      <c r="R363" s="224">
        <f>Q363*H363</f>
        <v>0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160</v>
      </c>
      <c r="AT363" s="226" t="s">
        <v>155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517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518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47" s="2" customFormat="1" ht="12">
      <c r="A365" s="41"/>
      <c r="B365" s="42"/>
      <c r="C365" s="43"/>
      <c r="D365" s="233" t="s">
        <v>164</v>
      </c>
      <c r="E365" s="43"/>
      <c r="F365" s="234" t="s">
        <v>519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164</v>
      </c>
      <c r="AU365" s="20" t="s">
        <v>87</v>
      </c>
    </row>
    <row r="366" spans="1:51" s="13" customFormat="1" ht="12">
      <c r="A366" s="13"/>
      <c r="B366" s="235"/>
      <c r="C366" s="236"/>
      <c r="D366" s="228" t="s">
        <v>189</v>
      </c>
      <c r="E366" s="237" t="s">
        <v>75</v>
      </c>
      <c r="F366" s="238" t="s">
        <v>520</v>
      </c>
      <c r="G366" s="236"/>
      <c r="H366" s="239">
        <v>156.914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189</v>
      </c>
      <c r="AU366" s="245" t="s">
        <v>87</v>
      </c>
      <c r="AV366" s="13" t="s">
        <v>87</v>
      </c>
      <c r="AW366" s="13" t="s">
        <v>38</v>
      </c>
      <c r="AX366" s="13" t="s">
        <v>77</v>
      </c>
      <c r="AY366" s="245" t="s">
        <v>153</v>
      </c>
    </row>
    <row r="367" spans="1:51" s="13" customFormat="1" ht="12">
      <c r="A367" s="13"/>
      <c r="B367" s="235"/>
      <c r="C367" s="236"/>
      <c r="D367" s="228" t="s">
        <v>189</v>
      </c>
      <c r="E367" s="237" t="s">
        <v>75</v>
      </c>
      <c r="F367" s="238" t="s">
        <v>521</v>
      </c>
      <c r="G367" s="236"/>
      <c r="H367" s="239">
        <v>29.552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189</v>
      </c>
      <c r="AU367" s="245" t="s">
        <v>87</v>
      </c>
      <c r="AV367" s="13" t="s">
        <v>87</v>
      </c>
      <c r="AW367" s="13" t="s">
        <v>38</v>
      </c>
      <c r="AX367" s="13" t="s">
        <v>77</v>
      </c>
      <c r="AY367" s="245" t="s">
        <v>153</v>
      </c>
    </row>
    <row r="368" spans="1:51" s="13" customFormat="1" ht="12">
      <c r="A368" s="13"/>
      <c r="B368" s="235"/>
      <c r="C368" s="236"/>
      <c r="D368" s="228" t="s">
        <v>189</v>
      </c>
      <c r="E368" s="237" t="s">
        <v>75</v>
      </c>
      <c r="F368" s="238" t="s">
        <v>522</v>
      </c>
      <c r="G368" s="236"/>
      <c r="H368" s="239">
        <v>-24.685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189</v>
      </c>
      <c r="AU368" s="245" t="s">
        <v>87</v>
      </c>
      <c r="AV368" s="13" t="s">
        <v>87</v>
      </c>
      <c r="AW368" s="13" t="s">
        <v>38</v>
      </c>
      <c r="AX368" s="13" t="s">
        <v>77</v>
      </c>
      <c r="AY368" s="245" t="s">
        <v>153</v>
      </c>
    </row>
    <row r="369" spans="1:51" s="14" customFormat="1" ht="12">
      <c r="A369" s="14"/>
      <c r="B369" s="246"/>
      <c r="C369" s="247"/>
      <c r="D369" s="228" t="s">
        <v>189</v>
      </c>
      <c r="E369" s="248" t="s">
        <v>75</v>
      </c>
      <c r="F369" s="249" t="s">
        <v>233</v>
      </c>
      <c r="G369" s="247"/>
      <c r="H369" s="250">
        <v>161.781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6" t="s">
        <v>189</v>
      </c>
      <c r="AU369" s="256" t="s">
        <v>87</v>
      </c>
      <c r="AV369" s="14" t="s">
        <v>171</v>
      </c>
      <c r="AW369" s="14" t="s">
        <v>38</v>
      </c>
      <c r="AX369" s="14" t="s">
        <v>85</v>
      </c>
      <c r="AY369" s="256" t="s">
        <v>153</v>
      </c>
    </row>
    <row r="370" spans="1:65" s="2" customFormat="1" ht="16.5" customHeight="1">
      <c r="A370" s="41"/>
      <c r="B370" s="42"/>
      <c r="C370" s="215" t="s">
        <v>523</v>
      </c>
      <c r="D370" s="215" t="s">
        <v>155</v>
      </c>
      <c r="E370" s="216" t="s">
        <v>524</v>
      </c>
      <c r="F370" s="217" t="s">
        <v>525</v>
      </c>
      <c r="G370" s="218" t="s">
        <v>258</v>
      </c>
      <c r="H370" s="219">
        <v>648.322</v>
      </c>
      <c r="I370" s="220"/>
      <c r="J370" s="221">
        <f>ROUND(I370*H370,2)</f>
        <v>0</v>
      </c>
      <c r="K370" s="217" t="s">
        <v>159</v>
      </c>
      <c r="L370" s="47"/>
      <c r="M370" s="222" t="s">
        <v>75</v>
      </c>
      <c r="N370" s="223" t="s">
        <v>47</v>
      </c>
      <c r="O370" s="87"/>
      <c r="P370" s="224">
        <f>O370*H370</f>
        <v>0</v>
      </c>
      <c r="Q370" s="224">
        <v>0.00632</v>
      </c>
      <c r="R370" s="224">
        <f>Q370*H370</f>
        <v>4.09739504</v>
      </c>
      <c r="S370" s="224">
        <v>0</v>
      </c>
      <c r="T370" s="225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26" t="s">
        <v>160</v>
      </c>
      <c r="AT370" s="226" t="s">
        <v>155</v>
      </c>
      <c r="AU370" s="226" t="s">
        <v>87</v>
      </c>
      <c r="AY370" s="20" t="s">
        <v>153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20" t="s">
        <v>85</v>
      </c>
      <c r="BK370" s="227">
        <f>ROUND(I370*H370,2)</f>
        <v>0</v>
      </c>
      <c r="BL370" s="20" t="s">
        <v>160</v>
      </c>
      <c r="BM370" s="226" t="s">
        <v>526</v>
      </c>
    </row>
    <row r="371" spans="1:47" s="2" customFormat="1" ht="12">
      <c r="A371" s="41"/>
      <c r="B371" s="42"/>
      <c r="C371" s="43"/>
      <c r="D371" s="228" t="s">
        <v>162</v>
      </c>
      <c r="E371" s="43"/>
      <c r="F371" s="229" t="s">
        <v>527</v>
      </c>
      <c r="G371" s="43"/>
      <c r="H371" s="43"/>
      <c r="I371" s="230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162</v>
      </c>
      <c r="AU371" s="20" t="s">
        <v>87</v>
      </c>
    </row>
    <row r="372" spans="1:47" s="2" customFormat="1" ht="12">
      <c r="A372" s="41"/>
      <c r="B372" s="42"/>
      <c r="C372" s="43"/>
      <c r="D372" s="233" t="s">
        <v>164</v>
      </c>
      <c r="E372" s="43"/>
      <c r="F372" s="234" t="s">
        <v>528</v>
      </c>
      <c r="G372" s="43"/>
      <c r="H372" s="43"/>
      <c r="I372" s="230"/>
      <c r="J372" s="43"/>
      <c r="K372" s="43"/>
      <c r="L372" s="47"/>
      <c r="M372" s="231"/>
      <c r="N372" s="232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164</v>
      </c>
      <c r="AU372" s="20" t="s">
        <v>87</v>
      </c>
    </row>
    <row r="373" spans="1:51" s="13" customFormat="1" ht="12">
      <c r="A373" s="13"/>
      <c r="B373" s="235"/>
      <c r="C373" s="236"/>
      <c r="D373" s="228" t="s">
        <v>189</v>
      </c>
      <c r="E373" s="237" t="s">
        <v>75</v>
      </c>
      <c r="F373" s="238" t="s">
        <v>529</v>
      </c>
      <c r="G373" s="236"/>
      <c r="H373" s="239">
        <v>611.362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189</v>
      </c>
      <c r="AU373" s="245" t="s">
        <v>87</v>
      </c>
      <c r="AV373" s="13" t="s">
        <v>87</v>
      </c>
      <c r="AW373" s="13" t="s">
        <v>38</v>
      </c>
      <c r="AX373" s="13" t="s">
        <v>77</v>
      </c>
      <c r="AY373" s="245" t="s">
        <v>153</v>
      </c>
    </row>
    <row r="374" spans="1:51" s="13" customFormat="1" ht="12">
      <c r="A374" s="13"/>
      <c r="B374" s="235"/>
      <c r="C374" s="236"/>
      <c r="D374" s="228" t="s">
        <v>189</v>
      </c>
      <c r="E374" s="237" t="s">
        <v>75</v>
      </c>
      <c r="F374" s="238" t="s">
        <v>530</v>
      </c>
      <c r="G374" s="236"/>
      <c r="H374" s="239">
        <v>36.96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189</v>
      </c>
      <c r="AU374" s="245" t="s">
        <v>87</v>
      </c>
      <c r="AV374" s="13" t="s">
        <v>87</v>
      </c>
      <c r="AW374" s="13" t="s">
        <v>38</v>
      </c>
      <c r="AX374" s="13" t="s">
        <v>77</v>
      </c>
      <c r="AY374" s="245" t="s">
        <v>153</v>
      </c>
    </row>
    <row r="375" spans="1:51" s="16" customFormat="1" ht="12">
      <c r="A375" s="16"/>
      <c r="B375" s="267"/>
      <c r="C375" s="268"/>
      <c r="D375" s="228" t="s">
        <v>189</v>
      </c>
      <c r="E375" s="269" t="s">
        <v>75</v>
      </c>
      <c r="F375" s="270" t="s">
        <v>349</v>
      </c>
      <c r="G375" s="268"/>
      <c r="H375" s="271">
        <v>648.322</v>
      </c>
      <c r="I375" s="272"/>
      <c r="J375" s="268"/>
      <c r="K375" s="268"/>
      <c r="L375" s="273"/>
      <c r="M375" s="274"/>
      <c r="N375" s="275"/>
      <c r="O375" s="275"/>
      <c r="P375" s="275"/>
      <c r="Q375" s="275"/>
      <c r="R375" s="275"/>
      <c r="S375" s="275"/>
      <c r="T375" s="27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T375" s="277" t="s">
        <v>189</v>
      </c>
      <c r="AU375" s="277" t="s">
        <v>87</v>
      </c>
      <c r="AV375" s="16" t="s">
        <v>160</v>
      </c>
      <c r="AW375" s="16" t="s">
        <v>38</v>
      </c>
      <c r="AX375" s="16" t="s">
        <v>85</v>
      </c>
      <c r="AY375" s="277" t="s">
        <v>153</v>
      </c>
    </row>
    <row r="376" spans="1:65" s="2" customFormat="1" ht="16.5" customHeight="1">
      <c r="A376" s="41"/>
      <c r="B376" s="42"/>
      <c r="C376" s="215" t="s">
        <v>531</v>
      </c>
      <c r="D376" s="215" t="s">
        <v>155</v>
      </c>
      <c r="E376" s="216" t="s">
        <v>532</v>
      </c>
      <c r="F376" s="217" t="s">
        <v>533</v>
      </c>
      <c r="G376" s="218" t="s">
        <v>381</v>
      </c>
      <c r="H376" s="219">
        <v>0.523</v>
      </c>
      <c r="I376" s="220"/>
      <c r="J376" s="221">
        <f>ROUND(I376*H376,2)</f>
        <v>0</v>
      </c>
      <c r="K376" s="217" t="s">
        <v>159</v>
      </c>
      <c r="L376" s="47"/>
      <c r="M376" s="222" t="s">
        <v>75</v>
      </c>
      <c r="N376" s="223" t="s">
        <v>47</v>
      </c>
      <c r="O376" s="87"/>
      <c r="P376" s="224">
        <f>O376*H376</f>
        <v>0</v>
      </c>
      <c r="Q376" s="224">
        <v>1.06277</v>
      </c>
      <c r="R376" s="224">
        <f>Q376*H376</f>
        <v>0.55582871</v>
      </c>
      <c r="S376" s="224">
        <v>0</v>
      </c>
      <c r="T376" s="225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26" t="s">
        <v>160</v>
      </c>
      <c r="AT376" s="226" t="s">
        <v>155</v>
      </c>
      <c r="AU376" s="226" t="s">
        <v>87</v>
      </c>
      <c r="AY376" s="20" t="s">
        <v>153</v>
      </c>
      <c r="BE376" s="227">
        <f>IF(N376="základní",J376,0)</f>
        <v>0</v>
      </c>
      <c r="BF376" s="227">
        <f>IF(N376="snížená",J376,0)</f>
        <v>0</v>
      </c>
      <c r="BG376" s="227">
        <f>IF(N376="zákl. přenesená",J376,0)</f>
        <v>0</v>
      </c>
      <c r="BH376" s="227">
        <f>IF(N376="sníž. přenesená",J376,0)</f>
        <v>0</v>
      </c>
      <c r="BI376" s="227">
        <f>IF(N376="nulová",J376,0)</f>
        <v>0</v>
      </c>
      <c r="BJ376" s="20" t="s">
        <v>85</v>
      </c>
      <c r="BK376" s="227">
        <f>ROUND(I376*H376,2)</f>
        <v>0</v>
      </c>
      <c r="BL376" s="20" t="s">
        <v>160</v>
      </c>
      <c r="BM376" s="226" t="s">
        <v>534</v>
      </c>
    </row>
    <row r="377" spans="1:47" s="2" customFormat="1" ht="12">
      <c r="A377" s="41"/>
      <c r="B377" s="42"/>
      <c r="C377" s="43"/>
      <c r="D377" s="228" t="s">
        <v>162</v>
      </c>
      <c r="E377" s="43"/>
      <c r="F377" s="229" t="s">
        <v>535</v>
      </c>
      <c r="G377" s="43"/>
      <c r="H377" s="43"/>
      <c r="I377" s="230"/>
      <c r="J377" s="43"/>
      <c r="K377" s="43"/>
      <c r="L377" s="47"/>
      <c r="M377" s="231"/>
      <c r="N377" s="232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162</v>
      </c>
      <c r="AU377" s="20" t="s">
        <v>87</v>
      </c>
    </row>
    <row r="378" spans="1:47" s="2" customFormat="1" ht="12">
      <c r="A378" s="41"/>
      <c r="B378" s="42"/>
      <c r="C378" s="43"/>
      <c r="D378" s="233" t="s">
        <v>164</v>
      </c>
      <c r="E378" s="43"/>
      <c r="F378" s="234" t="s">
        <v>536</v>
      </c>
      <c r="G378" s="43"/>
      <c r="H378" s="43"/>
      <c r="I378" s="230"/>
      <c r="J378" s="43"/>
      <c r="K378" s="43"/>
      <c r="L378" s="47"/>
      <c r="M378" s="231"/>
      <c r="N378" s="232"/>
      <c r="O378" s="87"/>
      <c r="P378" s="87"/>
      <c r="Q378" s="87"/>
      <c r="R378" s="87"/>
      <c r="S378" s="87"/>
      <c r="T378" s="88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T378" s="20" t="s">
        <v>164</v>
      </c>
      <c r="AU378" s="20" t="s">
        <v>87</v>
      </c>
    </row>
    <row r="379" spans="1:51" s="13" customFormat="1" ht="12">
      <c r="A379" s="13"/>
      <c r="B379" s="235"/>
      <c r="C379" s="236"/>
      <c r="D379" s="228" t="s">
        <v>189</v>
      </c>
      <c r="E379" s="237" t="s">
        <v>75</v>
      </c>
      <c r="F379" s="238" t="s">
        <v>537</v>
      </c>
      <c r="G379" s="236"/>
      <c r="H379" s="239">
        <v>0.523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189</v>
      </c>
      <c r="AU379" s="245" t="s">
        <v>87</v>
      </c>
      <c r="AV379" s="13" t="s">
        <v>87</v>
      </c>
      <c r="AW379" s="13" t="s">
        <v>38</v>
      </c>
      <c r="AX379" s="13" t="s">
        <v>85</v>
      </c>
      <c r="AY379" s="245" t="s">
        <v>153</v>
      </c>
    </row>
    <row r="380" spans="1:63" s="12" customFormat="1" ht="22.8" customHeight="1">
      <c r="A380" s="12"/>
      <c r="B380" s="199"/>
      <c r="C380" s="200"/>
      <c r="D380" s="201" t="s">
        <v>76</v>
      </c>
      <c r="E380" s="213" t="s">
        <v>206</v>
      </c>
      <c r="F380" s="213" t="s">
        <v>538</v>
      </c>
      <c r="G380" s="200"/>
      <c r="H380" s="200"/>
      <c r="I380" s="203"/>
      <c r="J380" s="214">
        <f>BK380</f>
        <v>0</v>
      </c>
      <c r="K380" s="200"/>
      <c r="L380" s="205"/>
      <c r="M380" s="206"/>
      <c r="N380" s="207"/>
      <c r="O380" s="207"/>
      <c r="P380" s="208">
        <f>SUM(P381:P463)</f>
        <v>0</v>
      </c>
      <c r="Q380" s="207"/>
      <c r="R380" s="208">
        <f>SUM(R381:R463)</f>
        <v>260.66595899999993</v>
      </c>
      <c r="S380" s="207"/>
      <c r="T380" s="209">
        <f>SUM(T381:T463)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0" t="s">
        <v>85</v>
      </c>
      <c r="AT380" s="211" t="s">
        <v>76</v>
      </c>
      <c r="AU380" s="211" t="s">
        <v>85</v>
      </c>
      <c r="AY380" s="210" t="s">
        <v>153</v>
      </c>
      <c r="BK380" s="212">
        <f>SUM(BK381:BK463)</f>
        <v>0</v>
      </c>
    </row>
    <row r="381" spans="1:65" s="2" customFormat="1" ht="21.75" customHeight="1">
      <c r="A381" s="41"/>
      <c r="B381" s="42"/>
      <c r="C381" s="215" t="s">
        <v>539</v>
      </c>
      <c r="D381" s="215" t="s">
        <v>155</v>
      </c>
      <c r="E381" s="216" t="s">
        <v>540</v>
      </c>
      <c r="F381" s="217" t="s">
        <v>541</v>
      </c>
      <c r="G381" s="218" t="s">
        <v>202</v>
      </c>
      <c r="H381" s="219">
        <v>1226.8</v>
      </c>
      <c r="I381" s="220"/>
      <c r="J381" s="221">
        <f>ROUND(I381*H381,2)</f>
        <v>0</v>
      </c>
      <c r="K381" s="217" t="s">
        <v>159</v>
      </c>
      <c r="L381" s="47"/>
      <c r="M381" s="222" t="s">
        <v>75</v>
      </c>
      <c r="N381" s="223" t="s">
        <v>47</v>
      </c>
      <c r="O381" s="87"/>
      <c r="P381" s="224">
        <f>O381*H381</f>
        <v>0</v>
      </c>
      <c r="Q381" s="224">
        <v>8E-05</v>
      </c>
      <c r="R381" s="224">
        <f>Q381*H381</f>
        <v>0.09814400000000001</v>
      </c>
      <c r="S381" s="224">
        <v>0</v>
      </c>
      <c r="T381" s="225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26" t="s">
        <v>160</v>
      </c>
      <c r="AT381" s="226" t="s">
        <v>155</v>
      </c>
      <c r="AU381" s="226" t="s">
        <v>87</v>
      </c>
      <c r="AY381" s="20" t="s">
        <v>153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20" t="s">
        <v>85</v>
      </c>
      <c r="BK381" s="227">
        <f>ROUND(I381*H381,2)</f>
        <v>0</v>
      </c>
      <c r="BL381" s="20" t="s">
        <v>160</v>
      </c>
      <c r="BM381" s="226" t="s">
        <v>542</v>
      </c>
    </row>
    <row r="382" spans="1:47" s="2" customFormat="1" ht="12">
      <c r="A382" s="41"/>
      <c r="B382" s="42"/>
      <c r="C382" s="43"/>
      <c r="D382" s="228" t="s">
        <v>162</v>
      </c>
      <c r="E382" s="43"/>
      <c r="F382" s="229" t="s">
        <v>543</v>
      </c>
      <c r="G382" s="43"/>
      <c r="H382" s="43"/>
      <c r="I382" s="230"/>
      <c r="J382" s="43"/>
      <c r="K382" s="43"/>
      <c r="L382" s="47"/>
      <c r="M382" s="231"/>
      <c r="N382" s="232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162</v>
      </c>
      <c r="AU382" s="20" t="s">
        <v>87</v>
      </c>
    </row>
    <row r="383" spans="1:47" s="2" customFormat="1" ht="12">
      <c r="A383" s="41"/>
      <c r="B383" s="42"/>
      <c r="C383" s="43"/>
      <c r="D383" s="233" t="s">
        <v>164</v>
      </c>
      <c r="E383" s="43"/>
      <c r="F383" s="234" t="s">
        <v>544</v>
      </c>
      <c r="G383" s="43"/>
      <c r="H383" s="43"/>
      <c r="I383" s="230"/>
      <c r="J383" s="43"/>
      <c r="K383" s="43"/>
      <c r="L383" s="47"/>
      <c r="M383" s="231"/>
      <c r="N383" s="232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164</v>
      </c>
      <c r="AU383" s="20" t="s">
        <v>87</v>
      </c>
    </row>
    <row r="384" spans="1:65" s="2" customFormat="1" ht="16.5" customHeight="1">
      <c r="A384" s="41"/>
      <c r="B384" s="42"/>
      <c r="C384" s="278" t="s">
        <v>545</v>
      </c>
      <c r="D384" s="278" t="s">
        <v>414</v>
      </c>
      <c r="E384" s="279" t="s">
        <v>546</v>
      </c>
      <c r="F384" s="280" t="s">
        <v>547</v>
      </c>
      <c r="G384" s="281" t="s">
        <v>202</v>
      </c>
      <c r="H384" s="282">
        <v>1245.202</v>
      </c>
      <c r="I384" s="283"/>
      <c r="J384" s="284">
        <f>ROUND(I384*H384,2)</f>
        <v>0</v>
      </c>
      <c r="K384" s="280" t="s">
        <v>159</v>
      </c>
      <c r="L384" s="285"/>
      <c r="M384" s="286" t="s">
        <v>75</v>
      </c>
      <c r="N384" s="287" t="s">
        <v>47</v>
      </c>
      <c r="O384" s="87"/>
      <c r="P384" s="224">
        <f>O384*H384</f>
        <v>0</v>
      </c>
      <c r="Q384" s="224">
        <v>0.072</v>
      </c>
      <c r="R384" s="224">
        <f>Q384*H384</f>
        <v>89.65454399999999</v>
      </c>
      <c r="S384" s="224">
        <v>0</v>
      </c>
      <c r="T384" s="225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26" t="s">
        <v>206</v>
      </c>
      <c r="AT384" s="226" t="s">
        <v>414</v>
      </c>
      <c r="AU384" s="226" t="s">
        <v>87</v>
      </c>
      <c r="AY384" s="20" t="s">
        <v>153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20" t="s">
        <v>85</v>
      </c>
      <c r="BK384" s="227">
        <f>ROUND(I384*H384,2)</f>
        <v>0</v>
      </c>
      <c r="BL384" s="20" t="s">
        <v>160</v>
      </c>
      <c r="BM384" s="226" t="s">
        <v>548</v>
      </c>
    </row>
    <row r="385" spans="1:47" s="2" customFormat="1" ht="12">
      <c r="A385" s="41"/>
      <c r="B385" s="42"/>
      <c r="C385" s="43"/>
      <c r="D385" s="228" t="s">
        <v>162</v>
      </c>
      <c r="E385" s="43"/>
      <c r="F385" s="229" t="s">
        <v>547</v>
      </c>
      <c r="G385" s="43"/>
      <c r="H385" s="43"/>
      <c r="I385" s="230"/>
      <c r="J385" s="43"/>
      <c r="K385" s="43"/>
      <c r="L385" s="47"/>
      <c r="M385" s="231"/>
      <c r="N385" s="232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162</v>
      </c>
      <c r="AU385" s="20" t="s">
        <v>87</v>
      </c>
    </row>
    <row r="386" spans="1:51" s="13" customFormat="1" ht="12">
      <c r="A386" s="13"/>
      <c r="B386" s="235"/>
      <c r="C386" s="236"/>
      <c r="D386" s="228" t="s">
        <v>189</v>
      </c>
      <c r="E386" s="237" t="s">
        <v>75</v>
      </c>
      <c r="F386" s="238" t="s">
        <v>549</v>
      </c>
      <c r="G386" s="236"/>
      <c r="H386" s="239">
        <v>1076.3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5" t="s">
        <v>189</v>
      </c>
      <c r="AU386" s="245" t="s">
        <v>87</v>
      </c>
      <c r="AV386" s="13" t="s">
        <v>87</v>
      </c>
      <c r="AW386" s="13" t="s">
        <v>38</v>
      </c>
      <c r="AX386" s="13" t="s">
        <v>77</v>
      </c>
      <c r="AY386" s="245" t="s">
        <v>153</v>
      </c>
    </row>
    <row r="387" spans="1:51" s="13" customFormat="1" ht="12">
      <c r="A387" s="13"/>
      <c r="B387" s="235"/>
      <c r="C387" s="236"/>
      <c r="D387" s="228" t="s">
        <v>189</v>
      </c>
      <c r="E387" s="237" t="s">
        <v>75</v>
      </c>
      <c r="F387" s="238" t="s">
        <v>550</v>
      </c>
      <c r="G387" s="236"/>
      <c r="H387" s="239">
        <v>202.7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189</v>
      </c>
      <c r="AU387" s="245" t="s">
        <v>87</v>
      </c>
      <c r="AV387" s="13" t="s">
        <v>87</v>
      </c>
      <c r="AW387" s="13" t="s">
        <v>38</v>
      </c>
      <c r="AX387" s="13" t="s">
        <v>77</v>
      </c>
      <c r="AY387" s="245" t="s">
        <v>153</v>
      </c>
    </row>
    <row r="388" spans="1:51" s="13" customFormat="1" ht="12">
      <c r="A388" s="13"/>
      <c r="B388" s="235"/>
      <c r="C388" s="236"/>
      <c r="D388" s="228" t="s">
        <v>189</v>
      </c>
      <c r="E388" s="237" t="s">
        <v>75</v>
      </c>
      <c r="F388" s="238" t="s">
        <v>551</v>
      </c>
      <c r="G388" s="236"/>
      <c r="H388" s="239">
        <v>-25.8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189</v>
      </c>
      <c r="AU388" s="245" t="s">
        <v>87</v>
      </c>
      <c r="AV388" s="13" t="s">
        <v>87</v>
      </c>
      <c r="AW388" s="13" t="s">
        <v>38</v>
      </c>
      <c r="AX388" s="13" t="s">
        <v>77</v>
      </c>
      <c r="AY388" s="245" t="s">
        <v>153</v>
      </c>
    </row>
    <row r="389" spans="1:51" s="13" customFormat="1" ht="12">
      <c r="A389" s="13"/>
      <c r="B389" s="235"/>
      <c r="C389" s="236"/>
      <c r="D389" s="228" t="s">
        <v>189</v>
      </c>
      <c r="E389" s="237" t="s">
        <v>75</v>
      </c>
      <c r="F389" s="238" t="s">
        <v>552</v>
      </c>
      <c r="G389" s="236"/>
      <c r="H389" s="239">
        <v>-26.4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189</v>
      </c>
      <c r="AU389" s="245" t="s">
        <v>87</v>
      </c>
      <c r="AV389" s="13" t="s">
        <v>87</v>
      </c>
      <c r="AW389" s="13" t="s">
        <v>38</v>
      </c>
      <c r="AX389" s="13" t="s">
        <v>77</v>
      </c>
      <c r="AY389" s="245" t="s">
        <v>153</v>
      </c>
    </row>
    <row r="390" spans="1:51" s="14" customFormat="1" ht="12">
      <c r="A390" s="14"/>
      <c r="B390" s="246"/>
      <c r="C390" s="247"/>
      <c r="D390" s="228" t="s">
        <v>189</v>
      </c>
      <c r="E390" s="248" t="s">
        <v>75</v>
      </c>
      <c r="F390" s="249" t="s">
        <v>233</v>
      </c>
      <c r="G390" s="247"/>
      <c r="H390" s="250">
        <v>1226.8</v>
      </c>
      <c r="I390" s="251"/>
      <c r="J390" s="247"/>
      <c r="K390" s="247"/>
      <c r="L390" s="252"/>
      <c r="M390" s="253"/>
      <c r="N390" s="254"/>
      <c r="O390" s="254"/>
      <c r="P390" s="254"/>
      <c r="Q390" s="254"/>
      <c r="R390" s="254"/>
      <c r="S390" s="254"/>
      <c r="T390" s="25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6" t="s">
        <v>189</v>
      </c>
      <c r="AU390" s="256" t="s">
        <v>87</v>
      </c>
      <c r="AV390" s="14" t="s">
        <v>171</v>
      </c>
      <c r="AW390" s="14" t="s">
        <v>38</v>
      </c>
      <c r="AX390" s="14" t="s">
        <v>85</v>
      </c>
      <c r="AY390" s="256" t="s">
        <v>153</v>
      </c>
    </row>
    <row r="391" spans="1:51" s="13" customFormat="1" ht="12">
      <c r="A391" s="13"/>
      <c r="B391" s="235"/>
      <c r="C391" s="236"/>
      <c r="D391" s="228" t="s">
        <v>189</v>
      </c>
      <c r="E391" s="236"/>
      <c r="F391" s="238" t="s">
        <v>553</v>
      </c>
      <c r="G391" s="236"/>
      <c r="H391" s="239">
        <v>1245.202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5" t="s">
        <v>189</v>
      </c>
      <c r="AU391" s="245" t="s">
        <v>87</v>
      </c>
      <c r="AV391" s="13" t="s">
        <v>87</v>
      </c>
      <c r="AW391" s="13" t="s">
        <v>4</v>
      </c>
      <c r="AX391" s="13" t="s">
        <v>85</v>
      </c>
      <c r="AY391" s="245" t="s">
        <v>153</v>
      </c>
    </row>
    <row r="392" spans="1:65" s="2" customFormat="1" ht="21.75" customHeight="1">
      <c r="A392" s="41"/>
      <c r="B392" s="42"/>
      <c r="C392" s="278" t="s">
        <v>554</v>
      </c>
      <c r="D392" s="278" t="s">
        <v>414</v>
      </c>
      <c r="E392" s="279" t="s">
        <v>555</v>
      </c>
      <c r="F392" s="280" t="s">
        <v>556</v>
      </c>
      <c r="G392" s="281" t="s">
        <v>158</v>
      </c>
      <c r="H392" s="282">
        <v>43.645</v>
      </c>
      <c r="I392" s="283"/>
      <c r="J392" s="284">
        <f>ROUND(I392*H392,2)</f>
        <v>0</v>
      </c>
      <c r="K392" s="280" t="s">
        <v>159</v>
      </c>
      <c r="L392" s="285"/>
      <c r="M392" s="286" t="s">
        <v>75</v>
      </c>
      <c r="N392" s="287" t="s">
        <v>47</v>
      </c>
      <c r="O392" s="87"/>
      <c r="P392" s="224">
        <f>O392*H392</f>
        <v>0</v>
      </c>
      <c r="Q392" s="224">
        <v>0.045</v>
      </c>
      <c r="R392" s="224">
        <f>Q392*H392</f>
        <v>1.9640250000000001</v>
      </c>
      <c r="S392" s="224">
        <v>0</v>
      </c>
      <c r="T392" s="225">
        <f>S392*H392</f>
        <v>0</v>
      </c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R392" s="226" t="s">
        <v>206</v>
      </c>
      <c r="AT392" s="226" t="s">
        <v>414</v>
      </c>
      <c r="AU392" s="226" t="s">
        <v>87</v>
      </c>
      <c r="AY392" s="20" t="s">
        <v>153</v>
      </c>
      <c r="BE392" s="227">
        <f>IF(N392="základní",J392,0)</f>
        <v>0</v>
      </c>
      <c r="BF392" s="227">
        <f>IF(N392="snížená",J392,0)</f>
        <v>0</v>
      </c>
      <c r="BG392" s="227">
        <f>IF(N392="zákl. přenesená",J392,0)</f>
        <v>0</v>
      </c>
      <c r="BH392" s="227">
        <f>IF(N392="sníž. přenesená",J392,0)</f>
        <v>0</v>
      </c>
      <c r="BI392" s="227">
        <f>IF(N392="nulová",J392,0)</f>
        <v>0</v>
      </c>
      <c r="BJ392" s="20" t="s">
        <v>85</v>
      </c>
      <c r="BK392" s="227">
        <f>ROUND(I392*H392,2)</f>
        <v>0</v>
      </c>
      <c r="BL392" s="20" t="s">
        <v>160</v>
      </c>
      <c r="BM392" s="226" t="s">
        <v>557</v>
      </c>
    </row>
    <row r="393" spans="1:47" s="2" customFormat="1" ht="12">
      <c r="A393" s="41"/>
      <c r="B393" s="42"/>
      <c r="C393" s="43"/>
      <c r="D393" s="228" t="s">
        <v>162</v>
      </c>
      <c r="E393" s="43"/>
      <c r="F393" s="229" t="s">
        <v>556</v>
      </c>
      <c r="G393" s="43"/>
      <c r="H393" s="43"/>
      <c r="I393" s="230"/>
      <c r="J393" s="43"/>
      <c r="K393" s="43"/>
      <c r="L393" s="47"/>
      <c r="M393" s="231"/>
      <c r="N393" s="232"/>
      <c r="O393" s="87"/>
      <c r="P393" s="87"/>
      <c r="Q393" s="87"/>
      <c r="R393" s="87"/>
      <c r="S393" s="87"/>
      <c r="T393" s="88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T393" s="20" t="s">
        <v>162</v>
      </c>
      <c r="AU393" s="20" t="s">
        <v>87</v>
      </c>
    </row>
    <row r="394" spans="1:51" s="13" customFormat="1" ht="12">
      <c r="A394" s="13"/>
      <c r="B394" s="235"/>
      <c r="C394" s="236"/>
      <c r="D394" s="228" t="s">
        <v>189</v>
      </c>
      <c r="E394" s="236"/>
      <c r="F394" s="238" t="s">
        <v>558</v>
      </c>
      <c r="G394" s="236"/>
      <c r="H394" s="239">
        <v>43.645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189</v>
      </c>
      <c r="AU394" s="245" t="s">
        <v>87</v>
      </c>
      <c r="AV394" s="13" t="s">
        <v>87</v>
      </c>
      <c r="AW394" s="13" t="s">
        <v>4</v>
      </c>
      <c r="AX394" s="13" t="s">
        <v>85</v>
      </c>
      <c r="AY394" s="245" t="s">
        <v>153</v>
      </c>
    </row>
    <row r="395" spans="1:65" s="2" customFormat="1" ht="16.5" customHeight="1">
      <c r="A395" s="41"/>
      <c r="B395" s="42"/>
      <c r="C395" s="278" t="s">
        <v>559</v>
      </c>
      <c r="D395" s="278" t="s">
        <v>414</v>
      </c>
      <c r="E395" s="279" t="s">
        <v>560</v>
      </c>
      <c r="F395" s="280" t="s">
        <v>561</v>
      </c>
      <c r="G395" s="281" t="s">
        <v>158</v>
      </c>
      <c r="H395" s="282">
        <v>44.66</v>
      </c>
      <c r="I395" s="283"/>
      <c r="J395" s="284">
        <f>ROUND(I395*H395,2)</f>
        <v>0</v>
      </c>
      <c r="K395" s="280" t="s">
        <v>159</v>
      </c>
      <c r="L395" s="285"/>
      <c r="M395" s="286" t="s">
        <v>75</v>
      </c>
      <c r="N395" s="287" t="s">
        <v>47</v>
      </c>
      <c r="O395" s="87"/>
      <c r="P395" s="224">
        <f>O395*H395</f>
        <v>0</v>
      </c>
      <c r="Q395" s="224">
        <v>0.056</v>
      </c>
      <c r="R395" s="224">
        <f>Q395*H395</f>
        <v>2.50096</v>
      </c>
      <c r="S395" s="224">
        <v>0</v>
      </c>
      <c r="T395" s="225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6" t="s">
        <v>206</v>
      </c>
      <c r="AT395" s="226" t="s">
        <v>414</v>
      </c>
      <c r="AU395" s="226" t="s">
        <v>87</v>
      </c>
      <c r="AY395" s="20" t="s">
        <v>153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20" t="s">
        <v>85</v>
      </c>
      <c r="BK395" s="227">
        <f>ROUND(I395*H395,2)</f>
        <v>0</v>
      </c>
      <c r="BL395" s="20" t="s">
        <v>160</v>
      </c>
      <c r="BM395" s="226" t="s">
        <v>562</v>
      </c>
    </row>
    <row r="396" spans="1:47" s="2" customFormat="1" ht="12">
      <c r="A396" s="41"/>
      <c r="B396" s="42"/>
      <c r="C396" s="43"/>
      <c r="D396" s="228" t="s">
        <v>162</v>
      </c>
      <c r="E396" s="43"/>
      <c r="F396" s="229" t="s">
        <v>561</v>
      </c>
      <c r="G396" s="43"/>
      <c r="H396" s="43"/>
      <c r="I396" s="230"/>
      <c r="J396" s="43"/>
      <c r="K396" s="43"/>
      <c r="L396" s="47"/>
      <c r="M396" s="231"/>
      <c r="N396" s="232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20" t="s">
        <v>162</v>
      </c>
      <c r="AU396" s="20" t="s">
        <v>87</v>
      </c>
    </row>
    <row r="397" spans="1:51" s="13" customFormat="1" ht="12">
      <c r="A397" s="13"/>
      <c r="B397" s="235"/>
      <c r="C397" s="236"/>
      <c r="D397" s="228" t="s">
        <v>189</v>
      </c>
      <c r="E397" s="236"/>
      <c r="F397" s="238" t="s">
        <v>563</v>
      </c>
      <c r="G397" s="236"/>
      <c r="H397" s="239">
        <v>44.66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189</v>
      </c>
      <c r="AU397" s="245" t="s">
        <v>87</v>
      </c>
      <c r="AV397" s="13" t="s">
        <v>87</v>
      </c>
      <c r="AW397" s="13" t="s">
        <v>4</v>
      </c>
      <c r="AX397" s="13" t="s">
        <v>85</v>
      </c>
      <c r="AY397" s="245" t="s">
        <v>153</v>
      </c>
    </row>
    <row r="398" spans="1:65" s="2" customFormat="1" ht="16.5" customHeight="1">
      <c r="A398" s="41"/>
      <c r="B398" s="42"/>
      <c r="C398" s="215" t="s">
        <v>564</v>
      </c>
      <c r="D398" s="215" t="s">
        <v>155</v>
      </c>
      <c r="E398" s="216" t="s">
        <v>565</v>
      </c>
      <c r="F398" s="217" t="s">
        <v>566</v>
      </c>
      <c r="G398" s="218" t="s">
        <v>158</v>
      </c>
      <c r="H398" s="219">
        <v>18</v>
      </c>
      <c r="I398" s="220"/>
      <c r="J398" s="221">
        <f>ROUND(I398*H398,2)</f>
        <v>0</v>
      </c>
      <c r="K398" s="217" t="s">
        <v>159</v>
      </c>
      <c r="L398" s="47"/>
      <c r="M398" s="222" t="s">
        <v>75</v>
      </c>
      <c r="N398" s="223" t="s">
        <v>47</v>
      </c>
      <c r="O398" s="87"/>
      <c r="P398" s="224">
        <f>O398*H398</f>
        <v>0</v>
      </c>
      <c r="Q398" s="224">
        <v>7E-05</v>
      </c>
      <c r="R398" s="224">
        <f>Q398*H398</f>
        <v>0.0012599999999999998</v>
      </c>
      <c r="S398" s="224">
        <v>0</v>
      </c>
      <c r="T398" s="225">
        <f>S398*H398</f>
        <v>0</v>
      </c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R398" s="226" t="s">
        <v>160</v>
      </c>
      <c r="AT398" s="226" t="s">
        <v>155</v>
      </c>
      <c r="AU398" s="226" t="s">
        <v>87</v>
      </c>
      <c r="AY398" s="20" t="s">
        <v>153</v>
      </c>
      <c r="BE398" s="227">
        <f>IF(N398="základní",J398,0)</f>
        <v>0</v>
      </c>
      <c r="BF398" s="227">
        <f>IF(N398="snížená",J398,0)</f>
        <v>0</v>
      </c>
      <c r="BG398" s="227">
        <f>IF(N398="zákl. přenesená",J398,0)</f>
        <v>0</v>
      </c>
      <c r="BH398" s="227">
        <f>IF(N398="sníž. přenesená",J398,0)</f>
        <v>0</v>
      </c>
      <c r="BI398" s="227">
        <f>IF(N398="nulová",J398,0)</f>
        <v>0</v>
      </c>
      <c r="BJ398" s="20" t="s">
        <v>85</v>
      </c>
      <c r="BK398" s="227">
        <f>ROUND(I398*H398,2)</f>
        <v>0</v>
      </c>
      <c r="BL398" s="20" t="s">
        <v>160</v>
      </c>
      <c r="BM398" s="226" t="s">
        <v>567</v>
      </c>
    </row>
    <row r="399" spans="1:47" s="2" customFormat="1" ht="12">
      <c r="A399" s="41"/>
      <c r="B399" s="42"/>
      <c r="C399" s="43"/>
      <c r="D399" s="228" t="s">
        <v>162</v>
      </c>
      <c r="E399" s="43"/>
      <c r="F399" s="229" t="s">
        <v>568</v>
      </c>
      <c r="G399" s="43"/>
      <c r="H399" s="43"/>
      <c r="I399" s="230"/>
      <c r="J399" s="43"/>
      <c r="K399" s="43"/>
      <c r="L399" s="47"/>
      <c r="M399" s="231"/>
      <c r="N399" s="232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162</v>
      </c>
      <c r="AU399" s="20" t="s">
        <v>87</v>
      </c>
    </row>
    <row r="400" spans="1:47" s="2" customFormat="1" ht="12">
      <c r="A400" s="41"/>
      <c r="B400" s="42"/>
      <c r="C400" s="43"/>
      <c r="D400" s="233" t="s">
        <v>164</v>
      </c>
      <c r="E400" s="43"/>
      <c r="F400" s="234" t="s">
        <v>569</v>
      </c>
      <c r="G400" s="43"/>
      <c r="H400" s="43"/>
      <c r="I400" s="230"/>
      <c r="J400" s="43"/>
      <c r="K400" s="43"/>
      <c r="L400" s="47"/>
      <c r="M400" s="231"/>
      <c r="N400" s="232"/>
      <c r="O400" s="87"/>
      <c r="P400" s="87"/>
      <c r="Q400" s="87"/>
      <c r="R400" s="87"/>
      <c r="S400" s="87"/>
      <c r="T400" s="88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T400" s="20" t="s">
        <v>164</v>
      </c>
      <c r="AU400" s="20" t="s">
        <v>87</v>
      </c>
    </row>
    <row r="401" spans="1:65" s="2" customFormat="1" ht="16.5" customHeight="1">
      <c r="A401" s="41"/>
      <c r="B401" s="42"/>
      <c r="C401" s="278" t="s">
        <v>570</v>
      </c>
      <c r="D401" s="278" t="s">
        <v>414</v>
      </c>
      <c r="E401" s="279" t="s">
        <v>571</v>
      </c>
      <c r="F401" s="280" t="s">
        <v>572</v>
      </c>
      <c r="G401" s="281" t="s">
        <v>158</v>
      </c>
      <c r="H401" s="282">
        <v>18</v>
      </c>
      <c r="I401" s="283"/>
      <c r="J401" s="284">
        <f>ROUND(I401*H401,2)</f>
        <v>0</v>
      </c>
      <c r="K401" s="280" t="s">
        <v>159</v>
      </c>
      <c r="L401" s="285"/>
      <c r="M401" s="286" t="s">
        <v>75</v>
      </c>
      <c r="N401" s="287" t="s">
        <v>47</v>
      </c>
      <c r="O401" s="87"/>
      <c r="P401" s="224">
        <f>O401*H401</f>
        <v>0</v>
      </c>
      <c r="Q401" s="224">
        <v>0.003</v>
      </c>
      <c r="R401" s="224">
        <f>Q401*H401</f>
        <v>0.054</v>
      </c>
      <c r="S401" s="224">
        <v>0</v>
      </c>
      <c r="T401" s="225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26" t="s">
        <v>206</v>
      </c>
      <c r="AT401" s="226" t="s">
        <v>414</v>
      </c>
      <c r="AU401" s="226" t="s">
        <v>87</v>
      </c>
      <c r="AY401" s="20" t="s">
        <v>153</v>
      </c>
      <c r="BE401" s="227">
        <f>IF(N401="základní",J401,0)</f>
        <v>0</v>
      </c>
      <c r="BF401" s="227">
        <f>IF(N401="snížená",J401,0)</f>
        <v>0</v>
      </c>
      <c r="BG401" s="227">
        <f>IF(N401="zákl. přenesená",J401,0)</f>
        <v>0</v>
      </c>
      <c r="BH401" s="227">
        <f>IF(N401="sníž. přenesená",J401,0)</f>
        <v>0</v>
      </c>
      <c r="BI401" s="227">
        <f>IF(N401="nulová",J401,0)</f>
        <v>0</v>
      </c>
      <c r="BJ401" s="20" t="s">
        <v>85</v>
      </c>
      <c r="BK401" s="227">
        <f>ROUND(I401*H401,2)</f>
        <v>0</v>
      </c>
      <c r="BL401" s="20" t="s">
        <v>160</v>
      </c>
      <c r="BM401" s="226" t="s">
        <v>573</v>
      </c>
    </row>
    <row r="402" spans="1:47" s="2" customFormat="1" ht="12">
      <c r="A402" s="41"/>
      <c r="B402" s="42"/>
      <c r="C402" s="43"/>
      <c r="D402" s="228" t="s">
        <v>162</v>
      </c>
      <c r="E402" s="43"/>
      <c r="F402" s="229" t="s">
        <v>572</v>
      </c>
      <c r="G402" s="43"/>
      <c r="H402" s="43"/>
      <c r="I402" s="230"/>
      <c r="J402" s="43"/>
      <c r="K402" s="43"/>
      <c r="L402" s="47"/>
      <c r="M402" s="231"/>
      <c r="N402" s="232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20" t="s">
        <v>162</v>
      </c>
      <c r="AU402" s="20" t="s">
        <v>87</v>
      </c>
    </row>
    <row r="403" spans="1:65" s="2" customFormat="1" ht="16.5" customHeight="1">
      <c r="A403" s="41"/>
      <c r="B403" s="42"/>
      <c r="C403" s="215" t="s">
        <v>574</v>
      </c>
      <c r="D403" s="215" t="s">
        <v>155</v>
      </c>
      <c r="E403" s="216" t="s">
        <v>575</v>
      </c>
      <c r="F403" s="217" t="s">
        <v>576</v>
      </c>
      <c r="G403" s="218" t="s">
        <v>158</v>
      </c>
      <c r="H403" s="219">
        <v>10</v>
      </c>
      <c r="I403" s="220"/>
      <c r="J403" s="221">
        <f>ROUND(I403*H403,2)</f>
        <v>0</v>
      </c>
      <c r="K403" s="217" t="s">
        <v>159</v>
      </c>
      <c r="L403" s="47"/>
      <c r="M403" s="222" t="s">
        <v>75</v>
      </c>
      <c r="N403" s="223" t="s">
        <v>47</v>
      </c>
      <c r="O403" s="87"/>
      <c r="P403" s="224">
        <f>O403*H403</f>
        <v>0</v>
      </c>
      <c r="Q403" s="224">
        <v>0.00016</v>
      </c>
      <c r="R403" s="224">
        <f>Q403*H403</f>
        <v>0.0016</v>
      </c>
      <c r="S403" s="224">
        <v>0</v>
      </c>
      <c r="T403" s="225">
        <f>S403*H403</f>
        <v>0</v>
      </c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R403" s="226" t="s">
        <v>160</v>
      </c>
      <c r="AT403" s="226" t="s">
        <v>155</v>
      </c>
      <c r="AU403" s="226" t="s">
        <v>87</v>
      </c>
      <c r="AY403" s="20" t="s">
        <v>153</v>
      </c>
      <c r="BE403" s="227">
        <f>IF(N403="základní",J403,0)</f>
        <v>0</v>
      </c>
      <c r="BF403" s="227">
        <f>IF(N403="snížená",J403,0)</f>
        <v>0</v>
      </c>
      <c r="BG403" s="227">
        <f>IF(N403="zákl. přenesená",J403,0)</f>
        <v>0</v>
      </c>
      <c r="BH403" s="227">
        <f>IF(N403="sníž. přenesená",J403,0)</f>
        <v>0</v>
      </c>
      <c r="BI403" s="227">
        <f>IF(N403="nulová",J403,0)</f>
        <v>0</v>
      </c>
      <c r="BJ403" s="20" t="s">
        <v>85</v>
      </c>
      <c r="BK403" s="227">
        <f>ROUND(I403*H403,2)</f>
        <v>0</v>
      </c>
      <c r="BL403" s="20" t="s">
        <v>160</v>
      </c>
      <c r="BM403" s="226" t="s">
        <v>577</v>
      </c>
    </row>
    <row r="404" spans="1:47" s="2" customFormat="1" ht="12">
      <c r="A404" s="41"/>
      <c r="B404" s="42"/>
      <c r="C404" s="43"/>
      <c r="D404" s="228" t="s">
        <v>162</v>
      </c>
      <c r="E404" s="43"/>
      <c r="F404" s="229" t="s">
        <v>578</v>
      </c>
      <c r="G404" s="43"/>
      <c r="H404" s="43"/>
      <c r="I404" s="230"/>
      <c r="J404" s="43"/>
      <c r="K404" s="43"/>
      <c r="L404" s="47"/>
      <c r="M404" s="231"/>
      <c r="N404" s="232"/>
      <c r="O404" s="87"/>
      <c r="P404" s="87"/>
      <c r="Q404" s="87"/>
      <c r="R404" s="87"/>
      <c r="S404" s="87"/>
      <c r="T404" s="88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T404" s="20" t="s">
        <v>162</v>
      </c>
      <c r="AU404" s="20" t="s">
        <v>87</v>
      </c>
    </row>
    <row r="405" spans="1:47" s="2" customFormat="1" ht="12">
      <c r="A405" s="41"/>
      <c r="B405" s="42"/>
      <c r="C405" s="43"/>
      <c r="D405" s="233" t="s">
        <v>164</v>
      </c>
      <c r="E405" s="43"/>
      <c r="F405" s="234" t="s">
        <v>579</v>
      </c>
      <c r="G405" s="43"/>
      <c r="H405" s="43"/>
      <c r="I405" s="230"/>
      <c r="J405" s="43"/>
      <c r="K405" s="43"/>
      <c r="L405" s="47"/>
      <c r="M405" s="231"/>
      <c r="N405" s="232"/>
      <c r="O405" s="87"/>
      <c r="P405" s="87"/>
      <c r="Q405" s="87"/>
      <c r="R405" s="87"/>
      <c r="S405" s="87"/>
      <c r="T405" s="88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T405" s="20" t="s">
        <v>164</v>
      </c>
      <c r="AU405" s="20" t="s">
        <v>87</v>
      </c>
    </row>
    <row r="406" spans="1:65" s="2" customFormat="1" ht="21.75" customHeight="1">
      <c r="A406" s="41"/>
      <c r="B406" s="42"/>
      <c r="C406" s="278" t="s">
        <v>580</v>
      </c>
      <c r="D406" s="278" t="s">
        <v>414</v>
      </c>
      <c r="E406" s="279" t="s">
        <v>581</v>
      </c>
      <c r="F406" s="280" t="s">
        <v>582</v>
      </c>
      <c r="G406" s="281" t="s">
        <v>158</v>
      </c>
      <c r="H406" s="282">
        <v>10.15</v>
      </c>
      <c r="I406" s="283"/>
      <c r="J406" s="284">
        <f>ROUND(I406*H406,2)</f>
        <v>0</v>
      </c>
      <c r="K406" s="280" t="s">
        <v>159</v>
      </c>
      <c r="L406" s="285"/>
      <c r="M406" s="286" t="s">
        <v>75</v>
      </c>
      <c r="N406" s="287" t="s">
        <v>47</v>
      </c>
      <c r="O406" s="87"/>
      <c r="P406" s="224">
        <f>O406*H406</f>
        <v>0</v>
      </c>
      <c r="Q406" s="224">
        <v>0.073</v>
      </c>
      <c r="R406" s="224">
        <f>Q406*H406</f>
        <v>0.74095</v>
      </c>
      <c r="S406" s="224">
        <v>0</v>
      </c>
      <c r="T406" s="225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26" t="s">
        <v>206</v>
      </c>
      <c r="AT406" s="226" t="s">
        <v>414</v>
      </c>
      <c r="AU406" s="226" t="s">
        <v>87</v>
      </c>
      <c r="AY406" s="20" t="s">
        <v>153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20" t="s">
        <v>85</v>
      </c>
      <c r="BK406" s="227">
        <f>ROUND(I406*H406,2)</f>
        <v>0</v>
      </c>
      <c r="BL406" s="20" t="s">
        <v>160</v>
      </c>
      <c r="BM406" s="226" t="s">
        <v>583</v>
      </c>
    </row>
    <row r="407" spans="1:47" s="2" customFormat="1" ht="12">
      <c r="A407" s="41"/>
      <c r="B407" s="42"/>
      <c r="C407" s="43"/>
      <c r="D407" s="228" t="s">
        <v>162</v>
      </c>
      <c r="E407" s="43"/>
      <c r="F407" s="229" t="s">
        <v>582</v>
      </c>
      <c r="G407" s="43"/>
      <c r="H407" s="43"/>
      <c r="I407" s="230"/>
      <c r="J407" s="43"/>
      <c r="K407" s="43"/>
      <c r="L407" s="47"/>
      <c r="M407" s="231"/>
      <c r="N407" s="232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162</v>
      </c>
      <c r="AU407" s="20" t="s">
        <v>87</v>
      </c>
    </row>
    <row r="408" spans="1:51" s="13" customFormat="1" ht="12">
      <c r="A408" s="13"/>
      <c r="B408" s="235"/>
      <c r="C408" s="236"/>
      <c r="D408" s="228" t="s">
        <v>189</v>
      </c>
      <c r="E408" s="236"/>
      <c r="F408" s="238" t="s">
        <v>584</v>
      </c>
      <c r="G408" s="236"/>
      <c r="H408" s="239">
        <v>10.15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189</v>
      </c>
      <c r="AU408" s="245" t="s">
        <v>87</v>
      </c>
      <c r="AV408" s="13" t="s">
        <v>87</v>
      </c>
      <c r="AW408" s="13" t="s">
        <v>4</v>
      </c>
      <c r="AX408" s="13" t="s">
        <v>85</v>
      </c>
      <c r="AY408" s="245" t="s">
        <v>153</v>
      </c>
    </row>
    <row r="409" spans="1:65" s="2" customFormat="1" ht="16.5" customHeight="1">
      <c r="A409" s="41"/>
      <c r="B409" s="42"/>
      <c r="C409" s="215" t="s">
        <v>585</v>
      </c>
      <c r="D409" s="215" t="s">
        <v>155</v>
      </c>
      <c r="E409" s="216" t="s">
        <v>586</v>
      </c>
      <c r="F409" s="217" t="s">
        <v>587</v>
      </c>
      <c r="G409" s="218" t="s">
        <v>202</v>
      </c>
      <c r="H409" s="219">
        <v>2.3</v>
      </c>
      <c r="I409" s="220"/>
      <c r="J409" s="221">
        <f>ROUND(I409*H409,2)</f>
        <v>0</v>
      </c>
      <c r="K409" s="217" t="s">
        <v>159</v>
      </c>
      <c r="L409" s="47"/>
      <c r="M409" s="222" t="s">
        <v>75</v>
      </c>
      <c r="N409" s="223" t="s">
        <v>47</v>
      </c>
      <c r="O409" s="87"/>
      <c r="P409" s="224">
        <f>O409*H409</f>
        <v>0</v>
      </c>
      <c r="Q409" s="224">
        <v>0.01182</v>
      </c>
      <c r="R409" s="224">
        <f>Q409*H409</f>
        <v>0.027186</v>
      </c>
      <c r="S409" s="224">
        <v>0</v>
      </c>
      <c r="T409" s="225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26" t="s">
        <v>160</v>
      </c>
      <c r="AT409" s="226" t="s">
        <v>155</v>
      </c>
      <c r="AU409" s="226" t="s">
        <v>87</v>
      </c>
      <c r="AY409" s="20" t="s">
        <v>153</v>
      </c>
      <c r="BE409" s="227">
        <f>IF(N409="základní",J409,0)</f>
        <v>0</v>
      </c>
      <c r="BF409" s="227">
        <f>IF(N409="snížená",J409,0)</f>
        <v>0</v>
      </c>
      <c r="BG409" s="227">
        <f>IF(N409="zákl. přenesená",J409,0)</f>
        <v>0</v>
      </c>
      <c r="BH409" s="227">
        <f>IF(N409="sníž. přenesená",J409,0)</f>
        <v>0</v>
      </c>
      <c r="BI409" s="227">
        <f>IF(N409="nulová",J409,0)</f>
        <v>0</v>
      </c>
      <c r="BJ409" s="20" t="s">
        <v>85</v>
      </c>
      <c r="BK409" s="227">
        <f>ROUND(I409*H409,2)</f>
        <v>0</v>
      </c>
      <c r="BL409" s="20" t="s">
        <v>160</v>
      </c>
      <c r="BM409" s="226" t="s">
        <v>588</v>
      </c>
    </row>
    <row r="410" spans="1:47" s="2" customFormat="1" ht="12">
      <c r="A410" s="41"/>
      <c r="B410" s="42"/>
      <c r="C410" s="43"/>
      <c r="D410" s="228" t="s">
        <v>162</v>
      </c>
      <c r="E410" s="43"/>
      <c r="F410" s="229" t="s">
        <v>589</v>
      </c>
      <c r="G410" s="43"/>
      <c r="H410" s="43"/>
      <c r="I410" s="230"/>
      <c r="J410" s="43"/>
      <c r="K410" s="43"/>
      <c r="L410" s="47"/>
      <c r="M410" s="231"/>
      <c r="N410" s="232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20" t="s">
        <v>162</v>
      </c>
      <c r="AU410" s="20" t="s">
        <v>87</v>
      </c>
    </row>
    <row r="411" spans="1:47" s="2" customFormat="1" ht="12">
      <c r="A411" s="41"/>
      <c r="B411" s="42"/>
      <c r="C411" s="43"/>
      <c r="D411" s="233" t="s">
        <v>164</v>
      </c>
      <c r="E411" s="43"/>
      <c r="F411" s="234" t="s">
        <v>590</v>
      </c>
      <c r="G411" s="43"/>
      <c r="H411" s="43"/>
      <c r="I411" s="230"/>
      <c r="J411" s="43"/>
      <c r="K411" s="43"/>
      <c r="L411" s="47"/>
      <c r="M411" s="231"/>
      <c r="N411" s="232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164</v>
      </c>
      <c r="AU411" s="20" t="s">
        <v>87</v>
      </c>
    </row>
    <row r="412" spans="1:65" s="2" customFormat="1" ht="16.5" customHeight="1">
      <c r="A412" s="41"/>
      <c r="B412" s="42"/>
      <c r="C412" s="215" t="s">
        <v>591</v>
      </c>
      <c r="D412" s="215" t="s">
        <v>155</v>
      </c>
      <c r="E412" s="216" t="s">
        <v>592</v>
      </c>
      <c r="F412" s="217" t="s">
        <v>593</v>
      </c>
      <c r="G412" s="218" t="s">
        <v>594</v>
      </c>
      <c r="H412" s="219">
        <v>45</v>
      </c>
      <c r="I412" s="220"/>
      <c r="J412" s="221">
        <f>ROUND(I412*H412,2)</f>
        <v>0</v>
      </c>
      <c r="K412" s="217" t="s">
        <v>159</v>
      </c>
      <c r="L412" s="47"/>
      <c r="M412" s="222" t="s">
        <v>75</v>
      </c>
      <c r="N412" s="223" t="s">
        <v>47</v>
      </c>
      <c r="O412" s="87"/>
      <c r="P412" s="224">
        <f>O412*H412</f>
        <v>0</v>
      </c>
      <c r="Q412" s="224">
        <v>0.00031</v>
      </c>
      <c r="R412" s="224">
        <f>Q412*H412</f>
        <v>0.01395</v>
      </c>
      <c r="S412" s="224">
        <v>0</v>
      </c>
      <c r="T412" s="225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26" t="s">
        <v>160</v>
      </c>
      <c r="AT412" s="226" t="s">
        <v>155</v>
      </c>
      <c r="AU412" s="226" t="s">
        <v>87</v>
      </c>
      <c r="AY412" s="20" t="s">
        <v>153</v>
      </c>
      <c r="BE412" s="227">
        <f>IF(N412="základní",J412,0)</f>
        <v>0</v>
      </c>
      <c r="BF412" s="227">
        <f>IF(N412="snížená",J412,0)</f>
        <v>0</v>
      </c>
      <c r="BG412" s="227">
        <f>IF(N412="zákl. přenesená",J412,0)</f>
        <v>0</v>
      </c>
      <c r="BH412" s="227">
        <f>IF(N412="sníž. přenesená",J412,0)</f>
        <v>0</v>
      </c>
      <c r="BI412" s="227">
        <f>IF(N412="nulová",J412,0)</f>
        <v>0</v>
      </c>
      <c r="BJ412" s="20" t="s">
        <v>85</v>
      </c>
      <c r="BK412" s="227">
        <f>ROUND(I412*H412,2)</f>
        <v>0</v>
      </c>
      <c r="BL412" s="20" t="s">
        <v>160</v>
      </c>
      <c r="BM412" s="226" t="s">
        <v>595</v>
      </c>
    </row>
    <row r="413" spans="1:47" s="2" customFormat="1" ht="12">
      <c r="A413" s="41"/>
      <c r="B413" s="42"/>
      <c r="C413" s="43"/>
      <c r="D413" s="228" t="s">
        <v>162</v>
      </c>
      <c r="E413" s="43"/>
      <c r="F413" s="229" t="s">
        <v>596</v>
      </c>
      <c r="G413" s="43"/>
      <c r="H413" s="43"/>
      <c r="I413" s="230"/>
      <c r="J413" s="43"/>
      <c r="K413" s="43"/>
      <c r="L413" s="47"/>
      <c r="M413" s="231"/>
      <c r="N413" s="232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20" t="s">
        <v>162</v>
      </c>
      <c r="AU413" s="20" t="s">
        <v>87</v>
      </c>
    </row>
    <row r="414" spans="1:47" s="2" customFormat="1" ht="12">
      <c r="A414" s="41"/>
      <c r="B414" s="42"/>
      <c r="C414" s="43"/>
      <c r="D414" s="233" t="s">
        <v>164</v>
      </c>
      <c r="E414" s="43"/>
      <c r="F414" s="234" t="s">
        <v>597</v>
      </c>
      <c r="G414" s="43"/>
      <c r="H414" s="43"/>
      <c r="I414" s="230"/>
      <c r="J414" s="43"/>
      <c r="K414" s="43"/>
      <c r="L414" s="47"/>
      <c r="M414" s="231"/>
      <c r="N414" s="232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20" t="s">
        <v>164</v>
      </c>
      <c r="AU414" s="20" t="s">
        <v>87</v>
      </c>
    </row>
    <row r="415" spans="1:65" s="2" customFormat="1" ht="16.5" customHeight="1">
      <c r="A415" s="41"/>
      <c r="B415" s="42"/>
      <c r="C415" s="215" t="s">
        <v>598</v>
      </c>
      <c r="D415" s="215" t="s">
        <v>155</v>
      </c>
      <c r="E415" s="216" t="s">
        <v>599</v>
      </c>
      <c r="F415" s="217" t="s">
        <v>600</v>
      </c>
      <c r="G415" s="218" t="s">
        <v>158</v>
      </c>
      <c r="H415" s="219">
        <v>88</v>
      </c>
      <c r="I415" s="220"/>
      <c r="J415" s="221">
        <f>ROUND(I415*H415,2)</f>
        <v>0</v>
      </c>
      <c r="K415" s="217" t="s">
        <v>159</v>
      </c>
      <c r="L415" s="47"/>
      <c r="M415" s="222" t="s">
        <v>75</v>
      </c>
      <c r="N415" s="223" t="s">
        <v>47</v>
      </c>
      <c r="O415" s="87"/>
      <c r="P415" s="224">
        <f>O415*H415</f>
        <v>0</v>
      </c>
      <c r="Q415" s="224">
        <v>0.03573</v>
      </c>
      <c r="R415" s="224">
        <f>Q415*H415</f>
        <v>3.14424</v>
      </c>
      <c r="S415" s="224">
        <v>0</v>
      </c>
      <c r="T415" s="225">
        <f>S415*H415</f>
        <v>0</v>
      </c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R415" s="226" t="s">
        <v>160</v>
      </c>
      <c r="AT415" s="226" t="s">
        <v>155</v>
      </c>
      <c r="AU415" s="226" t="s">
        <v>87</v>
      </c>
      <c r="AY415" s="20" t="s">
        <v>153</v>
      </c>
      <c r="BE415" s="227">
        <f>IF(N415="základní",J415,0)</f>
        <v>0</v>
      </c>
      <c r="BF415" s="227">
        <f>IF(N415="snížená",J415,0)</f>
        <v>0</v>
      </c>
      <c r="BG415" s="227">
        <f>IF(N415="zákl. přenesená",J415,0)</f>
        <v>0</v>
      </c>
      <c r="BH415" s="227">
        <f>IF(N415="sníž. přenesená",J415,0)</f>
        <v>0</v>
      </c>
      <c r="BI415" s="227">
        <f>IF(N415="nulová",J415,0)</f>
        <v>0</v>
      </c>
      <c r="BJ415" s="20" t="s">
        <v>85</v>
      </c>
      <c r="BK415" s="227">
        <f>ROUND(I415*H415,2)</f>
        <v>0</v>
      </c>
      <c r="BL415" s="20" t="s">
        <v>160</v>
      </c>
      <c r="BM415" s="226" t="s">
        <v>601</v>
      </c>
    </row>
    <row r="416" spans="1:47" s="2" customFormat="1" ht="12">
      <c r="A416" s="41"/>
      <c r="B416" s="42"/>
      <c r="C416" s="43"/>
      <c r="D416" s="228" t="s">
        <v>162</v>
      </c>
      <c r="E416" s="43"/>
      <c r="F416" s="229" t="s">
        <v>602</v>
      </c>
      <c r="G416" s="43"/>
      <c r="H416" s="43"/>
      <c r="I416" s="230"/>
      <c r="J416" s="43"/>
      <c r="K416" s="43"/>
      <c r="L416" s="47"/>
      <c r="M416" s="231"/>
      <c r="N416" s="232"/>
      <c r="O416" s="87"/>
      <c r="P416" s="87"/>
      <c r="Q416" s="87"/>
      <c r="R416" s="87"/>
      <c r="S416" s="87"/>
      <c r="T416" s="88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T416" s="20" t="s">
        <v>162</v>
      </c>
      <c r="AU416" s="20" t="s">
        <v>87</v>
      </c>
    </row>
    <row r="417" spans="1:47" s="2" customFormat="1" ht="12">
      <c r="A417" s="41"/>
      <c r="B417" s="42"/>
      <c r="C417" s="43"/>
      <c r="D417" s="233" t="s">
        <v>164</v>
      </c>
      <c r="E417" s="43"/>
      <c r="F417" s="234" t="s">
        <v>603</v>
      </c>
      <c r="G417" s="43"/>
      <c r="H417" s="43"/>
      <c r="I417" s="230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164</v>
      </c>
      <c r="AU417" s="20" t="s">
        <v>87</v>
      </c>
    </row>
    <row r="418" spans="1:51" s="13" customFormat="1" ht="12">
      <c r="A418" s="13"/>
      <c r="B418" s="235"/>
      <c r="C418" s="236"/>
      <c r="D418" s="228" t="s">
        <v>189</v>
      </c>
      <c r="E418" s="237" t="s">
        <v>75</v>
      </c>
      <c r="F418" s="238" t="s">
        <v>604</v>
      </c>
      <c r="G418" s="236"/>
      <c r="H418" s="239">
        <v>83.57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189</v>
      </c>
      <c r="AU418" s="245" t="s">
        <v>87</v>
      </c>
      <c r="AV418" s="13" t="s">
        <v>87</v>
      </c>
      <c r="AW418" s="13" t="s">
        <v>38</v>
      </c>
      <c r="AX418" s="13" t="s">
        <v>77</v>
      </c>
      <c r="AY418" s="245" t="s">
        <v>153</v>
      </c>
    </row>
    <row r="419" spans="1:51" s="13" customFormat="1" ht="12">
      <c r="A419" s="13"/>
      <c r="B419" s="235"/>
      <c r="C419" s="236"/>
      <c r="D419" s="228" t="s">
        <v>189</v>
      </c>
      <c r="E419" s="237" t="s">
        <v>75</v>
      </c>
      <c r="F419" s="238" t="s">
        <v>605</v>
      </c>
      <c r="G419" s="236"/>
      <c r="H419" s="239">
        <v>23.39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189</v>
      </c>
      <c r="AU419" s="245" t="s">
        <v>87</v>
      </c>
      <c r="AV419" s="13" t="s">
        <v>87</v>
      </c>
      <c r="AW419" s="13" t="s">
        <v>38</v>
      </c>
      <c r="AX419" s="13" t="s">
        <v>77</v>
      </c>
      <c r="AY419" s="245" t="s">
        <v>153</v>
      </c>
    </row>
    <row r="420" spans="1:51" s="13" customFormat="1" ht="12">
      <c r="A420" s="13"/>
      <c r="B420" s="235"/>
      <c r="C420" s="236"/>
      <c r="D420" s="228" t="s">
        <v>189</v>
      </c>
      <c r="E420" s="237" t="s">
        <v>75</v>
      </c>
      <c r="F420" s="238" t="s">
        <v>606</v>
      </c>
      <c r="G420" s="236"/>
      <c r="H420" s="239">
        <v>13.58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189</v>
      </c>
      <c r="AU420" s="245" t="s">
        <v>87</v>
      </c>
      <c r="AV420" s="13" t="s">
        <v>87</v>
      </c>
      <c r="AW420" s="13" t="s">
        <v>38</v>
      </c>
      <c r="AX420" s="13" t="s">
        <v>77</v>
      </c>
      <c r="AY420" s="245" t="s">
        <v>153</v>
      </c>
    </row>
    <row r="421" spans="1:51" s="14" customFormat="1" ht="12">
      <c r="A421" s="14"/>
      <c r="B421" s="246"/>
      <c r="C421" s="247"/>
      <c r="D421" s="228" t="s">
        <v>189</v>
      </c>
      <c r="E421" s="248" t="s">
        <v>75</v>
      </c>
      <c r="F421" s="249" t="s">
        <v>233</v>
      </c>
      <c r="G421" s="247"/>
      <c r="H421" s="250">
        <v>120.54</v>
      </c>
      <c r="I421" s="251"/>
      <c r="J421" s="247"/>
      <c r="K421" s="247"/>
      <c r="L421" s="252"/>
      <c r="M421" s="253"/>
      <c r="N421" s="254"/>
      <c r="O421" s="254"/>
      <c r="P421" s="254"/>
      <c r="Q421" s="254"/>
      <c r="R421" s="254"/>
      <c r="S421" s="254"/>
      <c r="T421" s="25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6" t="s">
        <v>189</v>
      </c>
      <c r="AU421" s="256" t="s">
        <v>87</v>
      </c>
      <c r="AV421" s="14" t="s">
        <v>171</v>
      </c>
      <c r="AW421" s="14" t="s">
        <v>38</v>
      </c>
      <c r="AX421" s="14" t="s">
        <v>77</v>
      </c>
      <c r="AY421" s="256" t="s">
        <v>153</v>
      </c>
    </row>
    <row r="422" spans="1:51" s="13" customFormat="1" ht="12">
      <c r="A422" s="13"/>
      <c r="B422" s="235"/>
      <c r="C422" s="236"/>
      <c r="D422" s="228" t="s">
        <v>189</v>
      </c>
      <c r="E422" s="237" t="s">
        <v>75</v>
      </c>
      <c r="F422" s="238" t="s">
        <v>607</v>
      </c>
      <c r="G422" s="236"/>
      <c r="H422" s="239">
        <v>2.74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189</v>
      </c>
      <c r="AU422" s="245" t="s">
        <v>87</v>
      </c>
      <c r="AV422" s="13" t="s">
        <v>87</v>
      </c>
      <c r="AW422" s="13" t="s">
        <v>38</v>
      </c>
      <c r="AX422" s="13" t="s">
        <v>77</v>
      </c>
      <c r="AY422" s="245" t="s">
        <v>153</v>
      </c>
    </row>
    <row r="423" spans="1:51" s="13" customFormat="1" ht="12">
      <c r="A423" s="13"/>
      <c r="B423" s="235"/>
      <c r="C423" s="236"/>
      <c r="D423" s="228" t="s">
        <v>189</v>
      </c>
      <c r="E423" s="237" t="s">
        <v>75</v>
      </c>
      <c r="F423" s="238" t="s">
        <v>608</v>
      </c>
      <c r="G423" s="236"/>
      <c r="H423" s="239">
        <v>2.067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189</v>
      </c>
      <c r="AU423" s="245" t="s">
        <v>87</v>
      </c>
      <c r="AV423" s="13" t="s">
        <v>87</v>
      </c>
      <c r="AW423" s="13" t="s">
        <v>38</v>
      </c>
      <c r="AX423" s="13" t="s">
        <v>77</v>
      </c>
      <c r="AY423" s="245" t="s">
        <v>153</v>
      </c>
    </row>
    <row r="424" spans="1:51" s="15" customFormat="1" ht="12">
      <c r="A424" s="15"/>
      <c r="B424" s="257"/>
      <c r="C424" s="258"/>
      <c r="D424" s="228" t="s">
        <v>189</v>
      </c>
      <c r="E424" s="259" t="s">
        <v>75</v>
      </c>
      <c r="F424" s="260" t="s">
        <v>609</v>
      </c>
      <c r="G424" s="258"/>
      <c r="H424" s="259" t="s">
        <v>75</v>
      </c>
      <c r="I424" s="261"/>
      <c r="J424" s="258"/>
      <c r="K424" s="258"/>
      <c r="L424" s="262"/>
      <c r="M424" s="263"/>
      <c r="N424" s="264"/>
      <c r="O424" s="264"/>
      <c r="P424" s="264"/>
      <c r="Q424" s="264"/>
      <c r="R424" s="264"/>
      <c r="S424" s="264"/>
      <c r="T424" s="26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66" t="s">
        <v>189</v>
      </c>
      <c r="AU424" s="266" t="s">
        <v>87</v>
      </c>
      <c r="AV424" s="15" t="s">
        <v>85</v>
      </c>
      <c r="AW424" s="15" t="s">
        <v>38</v>
      </c>
      <c r="AX424" s="15" t="s">
        <v>77</v>
      </c>
      <c r="AY424" s="266" t="s">
        <v>153</v>
      </c>
    </row>
    <row r="425" spans="1:51" s="13" customFormat="1" ht="12">
      <c r="A425" s="13"/>
      <c r="B425" s="235"/>
      <c r="C425" s="236"/>
      <c r="D425" s="228" t="s">
        <v>189</v>
      </c>
      <c r="E425" s="237" t="s">
        <v>75</v>
      </c>
      <c r="F425" s="238" t="s">
        <v>610</v>
      </c>
      <c r="G425" s="236"/>
      <c r="H425" s="239">
        <v>88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189</v>
      </c>
      <c r="AU425" s="245" t="s">
        <v>87</v>
      </c>
      <c r="AV425" s="13" t="s">
        <v>87</v>
      </c>
      <c r="AW425" s="13" t="s">
        <v>38</v>
      </c>
      <c r="AX425" s="13" t="s">
        <v>85</v>
      </c>
      <c r="AY425" s="245" t="s">
        <v>153</v>
      </c>
    </row>
    <row r="426" spans="1:65" s="2" customFormat="1" ht="16.5" customHeight="1">
      <c r="A426" s="41"/>
      <c r="B426" s="42"/>
      <c r="C426" s="215" t="s">
        <v>611</v>
      </c>
      <c r="D426" s="215" t="s">
        <v>155</v>
      </c>
      <c r="E426" s="216" t="s">
        <v>612</v>
      </c>
      <c r="F426" s="217" t="s">
        <v>613</v>
      </c>
      <c r="G426" s="218" t="s">
        <v>158</v>
      </c>
      <c r="H426" s="219">
        <v>72</v>
      </c>
      <c r="I426" s="220"/>
      <c r="J426" s="221">
        <f>ROUND(I426*H426,2)</f>
        <v>0</v>
      </c>
      <c r="K426" s="217" t="s">
        <v>159</v>
      </c>
      <c r="L426" s="47"/>
      <c r="M426" s="222" t="s">
        <v>75</v>
      </c>
      <c r="N426" s="223" t="s">
        <v>47</v>
      </c>
      <c r="O426" s="87"/>
      <c r="P426" s="224">
        <f>O426*H426</f>
        <v>0</v>
      </c>
      <c r="Q426" s="224">
        <v>0.01019</v>
      </c>
      <c r="R426" s="224">
        <f>Q426*H426</f>
        <v>0.73368</v>
      </c>
      <c r="S426" s="224">
        <v>0</v>
      </c>
      <c r="T426" s="225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6" t="s">
        <v>160</v>
      </c>
      <c r="AT426" s="226" t="s">
        <v>155</v>
      </c>
      <c r="AU426" s="226" t="s">
        <v>87</v>
      </c>
      <c r="AY426" s="20" t="s">
        <v>153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20" t="s">
        <v>85</v>
      </c>
      <c r="BK426" s="227">
        <f>ROUND(I426*H426,2)</f>
        <v>0</v>
      </c>
      <c r="BL426" s="20" t="s">
        <v>160</v>
      </c>
      <c r="BM426" s="226" t="s">
        <v>614</v>
      </c>
    </row>
    <row r="427" spans="1:47" s="2" customFormat="1" ht="12">
      <c r="A427" s="41"/>
      <c r="B427" s="42"/>
      <c r="C427" s="43"/>
      <c r="D427" s="228" t="s">
        <v>162</v>
      </c>
      <c r="E427" s="43"/>
      <c r="F427" s="229" t="s">
        <v>613</v>
      </c>
      <c r="G427" s="43"/>
      <c r="H427" s="43"/>
      <c r="I427" s="230"/>
      <c r="J427" s="43"/>
      <c r="K427" s="43"/>
      <c r="L427" s="47"/>
      <c r="M427" s="231"/>
      <c r="N427" s="232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162</v>
      </c>
      <c r="AU427" s="20" t="s">
        <v>87</v>
      </c>
    </row>
    <row r="428" spans="1:47" s="2" customFormat="1" ht="12">
      <c r="A428" s="41"/>
      <c r="B428" s="42"/>
      <c r="C428" s="43"/>
      <c r="D428" s="233" t="s">
        <v>164</v>
      </c>
      <c r="E428" s="43"/>
      <c r="F428" s="234" t="s">
        <v>615</v>
      </c>
      <c r="G428" s="43"/>
      <c r="H428" s="43"/>
      <c r="I428" s="230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164</v>
      </c>
      <c r="AU428" s="20" t="s">
        <v>87</v>
      </c>
    </row>
    <row r="429" spans="1:65" s="2" customFormat="1" ht="16.5" customHeight="1">
      <c r="A429" s="41"/>
      <c r="B429" s="42"/>
      <c r="C429" s="278" t="s">
        <v>616</v>
      </c>
      <c r="D429" s="278" t="s">
        <v>414</v>
      </c>
      <c r="E429" s="279" t="s">
        <v>617</v>
      </c>
      <c r="F429" s="280" t="s">
        <v>618</v>
      </c>
      <c r="G429" s="281" t="s">
        <v>158</v>
      </c>
      <c r="H429" s="282">
        <v>19</v>
      </c>
      <c r="I429" s="283"/>
      <c r="J429" s="284">
        <f>ROUND(I429*H429,2)</f>
        <v>0</v>
      </c>
      <c r="K429" s="280" t="s">
        <v>159</v>
      </c>
      <c r="L429" s="285"/>
      <c r="M429" s="286" t="s">
        <v>75</v>
      </c>
      <c r="N429" s="287" t="s">
        <v>47</v>
      </c>
      <c r="O429" s="87"/>
      <c r="P429" s="224">
        <f>O429*H429</f>
        <v>0</v>
      </c>
      <c r="Q429" s="224">
        <v>0.254</v>
      </c>
      <c r="R429" s="224">
        <f>Q429*H429</f>
        <v>4.8260000000000005</v>
      </c>
      <c r="S429" s="224">
        <v>0</v>
      </c>
      <c r="T429" s="225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26" t="s">
        <v>206</v>
      </c>
      <c r="AT429" s="226" t="s">
        <v>414</v>
      </c>
      <c r="AU429" s="226" t="s">
        <v>87</v>
      </c>
      <c r="AY429" s="20" t="s">
        <v>153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20" t="s">
        <v>85</v>
      </c>
      <c r="BK429" s="227">
        <f>ROUND(I429*H429,2)</f>
        <v>0</v>
      </c>
      <c r="BL429" s="20" t="s">
        <v>160</v>
      </c>
      <c r="BM429" s="226" t="s">
        <v>619</v>
      </c>
    </row>
    <row r="430" spans="1:47" s="2" customFormat="1" ht="12">
      <c r="A430" s="41"/>
      <c r="B430" s="42"/>
      <c r="C430" s="43"/>
      <c r="D430" s="228" t="s">
        <v>162</v>
      </c>
      <c r="E430" s="43"/>
      <c r="F430" s="229" t="s">
        <v>618</v>
      </c>
      <c r="G430" s="43"/>
      <c r="H430" s="43"/>
      <c r="I430" s="230"/>
      <c r="J430" s="43"/>
      <c r="K430" s="43"/>
      <c r="L430" s="47"/>
      <c r="M430" s="231"/>
      <c r="N430" s="232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20" t="s">
        <v>162</v>
      </c>
      <c r="AU430" s="20" t="s">
        <v>87</v>
      </c>
    </row>
    <row r="431" spans="1:65" s="2" customFormat="1" ht="16.5" customHeight="1">
      <c r="A431" s="41"/>
      <c r="B431" s="42"/>
      <c r="C431" s="278" t="s">
        <v>620</v>
      </c>
      <c r="D431" s="278" t="s">
        <v>414</v>
      </c>
      <c r="E431" s="279" t="s">
        <v>621</v>
      </c>
      <c r="F431" s="280" t="s">
        <v>622</v>
      </c>
      <c r="G431" s="281" t="s">
        <v>158</v>
      </c>
      <c r="H431" s="282">
        <v>19</v>
      </c>
      <c r="I431" s="283"/>
      <c r="J431" s="284">
        <f>ROUND(I431*H431,2)</f>
        <v>0</v>
      </c>
      <c r="K431" s="280" t="s">
        <v>159</v>
      </c>
      <c r="L431" s="285"/>
      <c r="M431" s="286" t="s">
        <v>75</v>
      </c>
      <c r="N431" s="287" t="s">
        <v>47</v>
      </c>
      <c r="O431" s="87"/>
      <c r="P431" s="224">
        <f>O431*H431</f>
        <v>0</v>
      </c>
      <c r="Q431" s="224">
        <v>0.506</v>
      </c>
      <c r="R431" s="224">
        <f>Q431*H431</f>
        <v>9.614</v>
      </c>
      <c r="S431" s="224">
        <v>0</v>
      </c>
      <c r="T431" s="225">
        <f>S431*H431</f>
        <v>0</v>
      </c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R431" s="226" t="s">
        <v>206</v>
      </c>
      <c r="AT431" s="226" t="s">
        <v>414</v>
      </c>
      <c r="AU431" s="226" t="s">
        <v>87</v>
      </c>
      <c r="AY431" s="20" t="s">
        <v>153</v>
      </c>
      <c r="BE431" s="227">
        <f>IF(N431="základní",J431,0)</f>
        <v>0</v>
      </c>
      <c r="BF431" s="227">
        <f>IF(N431="snížená",J431,0)</f>
        <v>0</v>
      </c>
      <c r="BG431" s="227">
        <f>IF(N431="zákl. přenesená",J431,0)</f>
        <v>0</v>
      </c>
      <c r="BH431" s="227">
        <f>IF(N431="sníž. přenesená",J431,0)</f>
        <v>0</v>
      </c>
      <c r="BI431" s="227">
        <f>IF(N431="nulová",J431,0)</f>
        <v>0</v>
      </c>
      <c r="BJ431" s="20" t="s">
        <v>85</v>
      </c>
      <c r="BK431" s="227">
        <f>ROUND(I431*H431,2)</f>
        <v>0</v>
      </c>
      <c r="BL431" s="20" t="s">
        <v>160</v>
      </c>
      <c r="BM431" s="226" t="s">
        <v>623</v>
      </c>
    </row>
    <row r="432" spans="1:47" s="2" customFormat="1" ht="12">
      <c r="A432" s="41"/>
      <c r="B432" s="42"/>
      <c r="C432" s="43"/>
      <c r="D432" s="228" t="s">
        <v>162</v>
      </c>
      <c r="E432" s="43"/>
      <c r="F432" s="229" t="s">
        <v>622</v>
      </c>
      <c r="G432" s="43"/>
      <c r="H432" s="43"/>
      <c r="I432" s="230"/>
      <c r="J432" s="43"/>
      <c r="K432" s="43"/>
      <c r="L432" s="47"/>
      <c r="M432" s="231"/>
      <c r="N432" s="232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162</v>
      </c>
      <c r="AU432" s="20" t="s">
        <v>87</v>
      </c>
    </row>
    <row r="433" spans="1:65" s="2" customFormat="1" ht="16.5" customHeight="1">
      <c r="A433" s="41"/>
      <c r="B433" s="42"/>
      <c r="C433" s="278" t="s">
        <v>624</v>
      </c>
      <c r="D433" s="278" t="s">
        <v>414</v>
      </c>
      <c r="E433" s="279" t="s">
        <v>625</v>
      </c>
      <c r="F433" s="280" t="s">
        <v>626</v>
      </c>
      <c r="G433" s="281" t="s">
        <v>158</v>
      </c>
      <c r="H433" s="282">
        <v>34</v>
      </c>
      <c r="I433" s="283"/>
      <c r="J433" s="284">
        <f>ROUND(I433*H433,2)</f>
        <v>0</v>
      </c>
      <c r="K433" s="280" t="s">
        <v>159</v>
      </c>
      <c r="L433" s="285"/>
      <c r="M433" s="286" t="s">
        <v>75</v>
      </c>
      <c r="N433" s="287" t="s">
        <v>47</v>
      </c>
      <c r="O433" s="87"/>
      <c r="P433" s="224">
        <f>O433*H433</f>
        <v>0</v>
      </c>
      <c r="Q433" s="224">
        <v>1.013</v>
      </c>
      <c r="R433" s="224">
        <f>Q433*H433</f>
        <v>34.44199999999999</v>
      </c>
      <c r="S433" s="224">
        <v>0</v>
      </c>
      <c r="T433" s="225">
        <f>S433*H433</f>
        <v>0</v>
      </c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R433" s="226" t="s">
        <v>206</v>
      </c>
      <c r="AT433" s="226" t="s">
        <v>414</v>
      </c>
      <c r="AU433" s="226" t="s">
        <v>87</v>
      </c>
      <c r="AY433" s="20" t="s">
        <v>153</v>
      </c>
      <c r="BE433" s="227">
        <f>IF(N433="základní",J433,0)</f>
        <v>0</v>
      </c>
      <c r="BF433" s="227">
        <f>IF(N433="snížená",J433,0)</f>
        <v>0</v>
      </c>
      <c r="BG433" s="227">
        <f>IF(N433="zákl. přenesená",J433,0)</f>
        <v>0</v>
      </c>
      <c r="BH433" s="227">
        <f>IF(N433="sníž. přenesená",J433,0)</f>
        <v>0</v>
      </c>
      <c r="BI433" s="227">
        <f>IF(N433="nulová",J433,0)</f>
        <v>0</v>
      </c>
      <c r="BJ433" s="20" t="s">
        <v>85</v>
      </c>
      <c r="BK433" s="227">
        <f>ROUND(I433*H433,2)</f>
        <v>0</v>
      </c>
      <c r="BL433" s="20" t="s">
        <v>160</v>
      </c>
      <c r="BM433" s="226" t="s">
        <v>627</v>
      </c>
    </row>
    <row r="434" spans="1:47" s="2" customFormat="1" ht="12">
      <c r="A434" s="41"/>
      <c r="B434" s="42"/>
      <c r="C434" s="43"/>
      <c r="D434" s="228" t="s">
        <v>162</v>
      </c>
      <c r="E434" s="43"/>
      <c r="F434" s="229" t="s">
        <v>626</v>
      </c>
      <c r="G434" s="43"/>
      <c r="H434" s="43"/>
      <c r="I434" s="230"/>
      <c r="J434" s="43"/>
      <c r="K434" s="43"/>
      <c r="L434" s="47"/>
      <c r="M434" s="231"/>
      <c r="N434" s="232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20" t="s">
        <v>162</v>
      </c>
      <c r="AU434" s="20" t="s">
        <v>87</v>
      </c>
    </row>
    <row r="435" spans="1:65" s="2" customFormat="1" ht="16.5" customHeight="1">
      <c r="A435" s="41"/>
      <c r="B435" s="42"/>
      <c r="C435" s="278" t="s">
        <v>628</v>
      </c>
      <c r="D435" s="278" t="s">
        <v>414</v>
      </c>
      <c r="E435" s="279" t="s">
        <v>629</v>
      </c>
      <c r="F435" s="280" t="s">
        <v>630</v>
      </c>
      <c r="G435" s="281" t="s">
        <v>158</v>
      </c>
      <c r="H435" s="282">
        <v>72</v>
      </c>
      <c r="I435" s="283"/>
      <c r="J435" s="284">
        <f>ROUND(I435*H435,2)</f>
        <v>0</v>
      </c>
      <c r="K435" s="280" t="s">
        <v>159</v>
      </c>
      <c r="L435" s="285"/>
      <c r="M435" s="286" t="s">
        <v>75</v>
      </c>
      <c r="N435" s="287" t="s">
        <v>47</v>
      </c>
      <c r="O435" s="87"/>
      <c r="P435" s="224">
        <f>O435*H435</f>
        <v>0</v>
      </c>
      <c r="Q435" s="224">
        <v>0.002</v>
      </c>
      <c r="R435" s="224">
        <f>Q435*H435</f>
        <v>0.14400000000000002</v>
      </c>
      <c r="S435" s="224">
        <v>0</v>
      </c>
      <c r="T435" s="225">
        <f>S435*H435</f>
        <v>0</v>
      </c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R435" s="226" t="s">
        <v>206</v>
      </c>
      <c r="AT435" s="226" t="s">
        <v>414</v>
      </c>
      <c r="AU435" s="226" t="s">
        <v>87</v>
      </c>
      <c r="AY435" s="20" t="s">
        <v>153</v>
      </c>
      <c r="BE435" s="227">
        <f>IF(N435="základní",J435,0)</f>
        <v>0</v>
      </c>
      <c r="BF435" s="227">
        <f>IF(N435="snížená",J435,0)</f>
        <v>0</v>
      </c>
      <c r="BG435" s="227">
        <f>IF(N435="zákl. přenesená",J435,0)</f>
        <v>0</v>
      </c>
      <c r="BH435" s="227">
        <f>IF(N435="sníž. přenesená",J435,0)</f>
        <v>0</v>
      </c>
      <c r="BI435" s="227">
        <f>IF(N435="nulová",J435,0)</f>
        <v>0</v>
      </c>
      <c r="BJ435" s="20" t="s">
        <v>85</v>
      </c>
      <c r="BK435" s="227">
        <f>ROUND(I435*H435,2)</f>
        <v>0</v>
      </c>
      <c r="BL435" s="20" t="s">
        <v>160</v>
      </c>
      <c r="BM435" s="226" t="s">
        <v>631</v>
      </c>
    </row>
    <row r="436" spans="1:47" s="2" customFormat="1" ht="12">
      <c r="A436" s="41"/>
      <c r="B436" s="42"/>
      <c r="C436" s="43"/>
      <c r="D436" s="228" t="s">
        <v>162</v>
      </c>
      <c r="E436" s="43"/>
      <c r="F436" s="229" t="s">
        <v>630</v>
      </c>
      <c r="G436" s="43"/>
      <c r="H436" s="43"/>
      <c r="I436" s="230"/>
      <c r="J436" s="43"/>
      <c r="K436" s="43"/>
      <c r="L436" s="47"/>
      <c r="M436" s="231"/>
      <c r="N436" s="232"/>
      <c r="O436" s="87"/>
      <c r="P436" s="87"/>
      <c r="Q436" s="87"/>
      <c r="R436" s="87"/>
      <c r="S436" s="87"/>
      <c r="T436" s="88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T436" s="20" t="s">
        <v>162</v>
      </c>
      <c r="AU436" s="20" t="s">
        <v>87</v>
      </c>
    </row>
    <row r="437" spans="1:65" s="2" customFormat="1" ht="16.5" customHeight="1">
      <c r="A437" s="41"/>
      <c r="B437" s="42"/>
      <c r="C437" s="215" t="s">
        <v>632</v>
      </c>
      <c r="D437" s="215" t="s">
        <v>155</v>
      </c>
      <c r="E437" s="216" t="s">
        <v>633</v>
      </c>
      <c r="F437" s="217" t="s">
        <v>634</v>
      </c>
      <c r="G437" s="218" t="s">
        <v>158</v>
      </c>
      <c r="H437" s="219">
        <v>42</v>
      </c>
      <c r="I437" s="220"/>
      <c r="J437" s="221">
        <f>ROUND(I437*H437,2)</f>
        <v>0</v>
      </c>
      <c r="K437" s="217" t="s">
        <v>159</v>
      </c>
      <c r="L437" s="47"/>
      <c r="M437" s="222" t="s">
        <v>75</v>
      </c>
      <c r="N437" s="223" t="s">
        <v>47</v>
      </c>
      <c r="O437" s="87"/>
      <c r="P437" s="224">
        <f>O437*H437</f>
        <v>0</v>
      </c>
      <c r="Q437" s="224">
        <v>0.01248</v>
      </c>
      <c r="R437" s="224">
        <f>Q437*H437</f>
        <v>0.52416</v>
      </c>
      <c r="S437" s="224">
        <v>0</v>
      </c>
      <c r="T437" s="225">
        <f>S437*H437</f>
        <v>0</v>
      </c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R437" s="226" t="s">
        <v>160</v>
      </c>
      <c r="AT437" s="226" t="s">
        <v>155</v>
      </c>
      <c r="AU437" s="226" t="s">
        <v>87</v>
      </c>
      <c r="AY437" s="20" t="s">
        <v>153</v>
      </c>
      <c r="BE437" s="227">
        <f>IF(N437="základní",J437,0)</f>
        <v>0</v>
      </c>
      <c r="BF437" s="227">
        <f>IF(N437="snížená",J437,0)</f>
        <v>0</v>
      </c>
      <c r="BG437" s="227">
        <f>IF(N437="zákl. přenesená",J437,0)</f>
        <v>0</v>
      </c>
      <c r="BH437" s="227">
        <f>IF(N437="sníž. přenesená",J437,0)</f>
        <v>0</v>
      </c>
      <c r="BI437" s="227">
        <f>IF(N437="nulová",J437,0)</f>
        <v>0</v>
      </c>
      <c r="BJ437" s="20" t="s">
        <v>85</v>
      </c>
      <c r="BK437" s="227">
        <f>ROUND(I437*H437,2)</f>
        <v>0</v>
      </c>
      <c r="BL437" s="20" t="s">
        <v>160</v>
      </c>
      <c r="BM437" s="226" t="s">
        <v>635</v>
      </c>
    </row>
    <row r="438" spans="1:47" s="2" customFormat="1" ht="12">
      <c r="A438" s="41"/>
      <c r="B438" s="42"/>
      <c r="C438" s="43"/>
      <c r="D438" s="228" t="s">
        <v>162</v>
      </c>
      <c r="E438" s="43"/>
      <c r="F438" s="229" t="s">
        <v>634</v>
      </c>
      <c r="G438" s="43"/>
      <c r="H438" s="43"/>
      <c r="I438" s="230"/>
      <c r="J438" s="43"/>
      <c r="K438" s="43"/>
      <c r="L438" s="47"/>
      <c r="M438" s="231"/>
      <c r="N438" s="232"/>
      <c r="O438" s="87"/>
      <c r="P438" s="87"/>
      <c r="Q438" s="87"/>
      <c r="R438" s="87"/>
      <c r="S438" s="87"/>
      <c r="T438" s="88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T438" s="20" t="s">
        <v>162</v>
      </c>
      <c r="AU438" s="20" t="s">
        <v>87</v>
      </c>
    </row>
    <row r="439" spans="1:47" s="2" customFormat="1" ht="12">
      <c r="A439" s="41"/>
      <c r="B439" s="42"/>
      <c r="C439" s="43"/>
      <c r="D439" s="233" t="s">
        <v>164</v>
      </c>
      <c r="E439" s="43"/>
      <c r="F439" s="234" t="s">
        <v>636</v>
      </c>
      <c r="G439" s="43"/>
      <c r="H439" s="43"/>
      <c r="I439" s="230"/>
      <c r="J439" s="43"/>
      <c r="K439" s="43"/>
      <c r="L439" s="47"/>
      <c r="M439" s="231"/>
      <c r="N439" s="232"/>
      <c r="O439" s="87"/>
      <c r="P439" s="87"/>
      <c r="Q439" s="87"/>
      <c r="R439" s="87"/>
      <c r="S439" s="87"/>
      <c r="T439" s="88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T439" s="20" t="s">
        <v>164</v>
      </c>
      <c r="AU439" s="20" t="s">
        <v>87</v>
      </c>
    </row>
    <row r="440" spans="1:65" s="2" customFormat="1" ht="16.5" customHeight="1">
      <c r="A440" s="41"/>
      <c r="B440" s="42"/>
      <c r="C440" s="278" t="s">
        <v>637</v>
      </c>
      <c r="D440" s="278" t="s">
        <v>414</v>
      </c>
      <c r="E440" s="279" t="s">
        <v>638</v>
      </c>
      <c r="F440" s="280" t="s">
        <v>639</v>
      </c>
      <c r="G440" s="281" t="s">
        <v>158</v>
      </c>
      <c r="H440" s="282">
        <v>42</v>
      </c>
      <c r="I440" s="283"/>
      <c r="J440" s="284">
        <f>ROUND(I440*H440,2)</f>
        <v>0</v>
      </c>
      <c r="K440" s="280" t="s">
        <v>159</v>
      </c>
      <c r="L440" s="285"/>
      <c r="M440" s="286" t="s">
        <v>75</v>
      </c>
      <c r="N440" s="287" t="s">
        <v>47</v>
      </c>
      <c r="O440" s="87"/>
      <c r="P440" s="224">
        <f>O440*H440</f>
        <v>0</v>
      </c>
      <c r="Q440" s="224">
        <v>0.585</v>
      </c>
      <c r="R440" s="224">
        <f>Q440*H440</f>
        <v>24.57</v>
      </c>
      <c r="S440" s="224">
        <v>0</v>
      </c>
      <c r="T440" s="225">
        <f>S440*H440</f>
        <v>0</v>
      </c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R440" s="226" t="s">
        <v>206</v>
      </c>
      <c r="AT440" s="226" t="s">
        <v>414</v>
      </c>
      <c r="AU440" s="226" t="s">
        <v>87</v>
      </c>
      <c r="AY440" s="20" t="s">
        <v>153</v>
      </c>
      <c r="BE440" s="227">
        <f>IF(N440="základní",J440,0)</f>
        <v>0</v>
      </c>
      <c r="BF440" s="227">
        <f>IF(N440="snížená",J440,0)</f>
        <v>0</v>
      </c>
      <c r="BG440" s="227">
        <f>IF(N440="zákl. přenesená",J440,0)</f>
        <v>0</v>
      </c>
      <c r="BH440" s="227">
        <f>IF(N440="sníž. přenesená",J440,0)</f>
        <v>0</v>
      </c>
      <c r="BI440" s="227">
        <f>IF(N440="nulová",J440,0)</f>
        <v>0</v>
      </c>
      <c r="BJ440" s="20" t="s">
        <v>85</v>
      </c>
      <c r="BK440" s="227">
        <f>ROUND(I440*H440,2)</f>
        <v>0</v>
      </c>
      <c r="BL440" s="20" t="s">
        <v>160</v>
      </c>
      <c r="BM440" s="226" t="s">
        <v>640</v>
      </c>
    </row>
    <row r="441" spans="1:47" s="2" customFormat="1" ht="12">
      <c r="A441" s="41"/>
      <c r="B441" s="42"/>
      <c r="C441" s="43"/>
      <c r="D441" s="228" t="s">
        <v>162</v>
      </c>
      <c r="E441" s="43"/>
      <c r="F441" s="229" t="s">
        <v>639</v>
      </c>
      <c r="G441" s="43"/>
      <c r="H441" s="43"/>
      <c r="I441" s="230"/>
      <c r="J441" s="43"/>
      <c r="K441" s="43"/>
      <c r="L441" s="47"/>
      <c r="M441" s="231"/>
      <c r="N441" s="232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162</v>
      </c>
      <c r="AU441" s="20" t="s">
        <v>87</v>
      </c>
    </row>
    <row r="442" spans="1:65" s="2" customFormat="1" ht="16.5" customHeight="1">
      <c r="A442" s="41"/>
      <c r="B442" s="42"/>
      <c r="C442" s="215" t="s">
        <v>641</v>
      </c>
      <c r="D442" s="215" t="s">
        <v>155</v>
      </c>
      <c r="E442" s="216" t="s">
        <v>642</v>
      </c>
      <c r="F442" s="217" t="s">
        <v>643</v>
      </c>
      <c r="G442" s="218" t="s">
        <v>158</v>
      </c>
      <c r="H442" s="219">
        <v>44</v>
      </c>
      <c r="I442" s="220"/>
      <c r="J442" s="221">
        <f>ROUND(I442*H442,2)</f>
        <v>0</v>
      </c>
      <c r="K442" s="217" t="s">
        <v>159</v>
      </c>
      <c r="L442" s="47"/>
      <c r="M442" s="222" t="s">
        <v>75</v>
      </c>
      <c r="N442" s="223" t="s">
        <v>47</v>
      </c>
      <c r="O442" s="87"/>
      <c r="P442" s="224">
        <f>O442*H442</f>
        <v>0</v>
      </c>
      <c r="Q442" s="224">
        <v>0.02854</v>
      </c>
      <c r="R442" s="224">
        <f>Q442*H442</f>
        <v>1.25576</v>
      </c>
      <c r="S442" s="224">
        <v>0</v>
      </c>
      <c r="T442" s="225">
        <f>S442*H442</f>
        <v>0</v>
      </c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R442" s="226" t="s">
        <v>160</v>
      </c>
      <c r="AT442" s="226" t="s">
        <v>155</v>
      </c>
      <c r="AU442" s="226" t="s">
        <v>87</v>
      </c>
      <c r="AY442" s="20" t="s">
        <v>153</v>
      </c>
      <c r="BE442" s="227">
        <f>IF(N442="základní",J442,0)</f>
        <v>0</v>
      </c>
      <c r="BF442" s="227">
        <f>IF(N442="snížená",J442,0)</f>
        <v>0</v>
      </c>
      <c r="BG442" s="227">
        <f>IF(N442="zákl. přenesená",J442,0)</f>
        <v>0</v>
      </c>
      <c r="BH442" s="227">
        <f>IF(N442="sníž. přenesená",J442,0)</f>
        <v>0</v>
      </c>
      <c r="BI442" s="227">
        <f>IF(N442="nulová",J442,0)</f>
        <v>0</v>
      </c>
      <c r="BJ442" s="20" t="s">
        <v>85</v>
      </c>
      <c r="BK442" s="227">
        <f>ROUND(I442*H442,2)</f>
        <v>0</v>
      </c>
      <c r="BL442" s="20" t="s">
        <v>160</v>
      </c>
      <c r="BM442" s="226" t="s">
        <v>644</v>
      </c>
    </row>
    <row r="443" spans="1:47" s="2" customFormat="1" ht="12">
      <c r="A443" s="41"/>
      <c r="B443" s="42"/>
      <c r="C443" s="43"/>
      <c r="D443" s="228" t="s">
        <v>162</v>
      </c>
      <c r="E443" s="43"/>
      <c r="F443" s="229" t="s">
        <v>643</v>
      </c>
      <c r="G443" s="43"/>
      <c r="H443" s="43"/>
      <c r="I443" s="230"/>
      <c r="J443" s="43"/>
      <c r="K443" s="43"/>
      <c r="L443" s="47"/>
      <c r="M443" s="231"/>
      <c r="N443" s="232"/>
      <c r="O443" s="87"/>
      <c r="P443" s="87"/>
      <c r="Q443" s="87"/>
      <c r="R443" s="87"/>
      <c r="S443" s="87"/>
      <c r="T443" s="88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T443" s="20" t="s">
        <v>162</v>
      </c>
      <c r="AU443" s="20" t="s">
        <v>87</v>
      </c>
    </row>
    <row r="444" spans="1:47" s="2" customFormat="1" ht="12">
      <c r="A444" s="41"/>
      <c r="B444" s="42"/>
      <c r="C444" s="43"/>
      <c r="D444" s="233" t="s">
        <v>164</v>
      </c>
      <c r="E444" s="43"/>
      <c r="F444" s="234" t="s">
        <v>645</v>
      </c>
      <c r="G444" s="43"/>
      <c r="H444" s="43"/>
      <c r="I444" s="230"/>
      <c r="J444" s="43"/>
      <c r="K444" s="43"/>
      <c r="L444" s="47"/>
      <c r="M444" s="231"/>
      <c r="N444" s="232"/>
      <c r="O444" s="87"/>
      <c r="P444" s="87"/>
      <c r="Q444" s="87"/>
      <c r="R444" s="87"/>
      <c r="S444" s="87"/>
      <c r="T444" s="88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T444" s="20" t="s">
        <v>164</v>
      </c>
      <c r="AU444" s="20" t="s">
        <v>87</v>
      </c>
    </row>
    <row r="445" spans="1:65" s="2" customFormat="1" ht="16.5" customHeight="1">
      <c r="A445" s="41"/>
      <c r="B445" s="42"/>
      <c r="C445" s="278" t="s">
        <v>646</v>
      </c>
      <c r="D445" s="278" t="s">
        <v>414</v>
      </c>
      <c r="E445" s="279" t="s">
        <v>647</v>
      </c>
      <c r="F445" s="280" t="s">
        <v>648</v>
      </c>
      <c r="G445" s="281" t="s">
        <v>158</v>
      </c>
      <c r="H445" s="282">
        <v>44</v>
      </c>
      <c r="I445" s="283"/>
      <c r="J445" s="284">
        <f>ROUND(I445*H445,2)</f>
        <v>0</v>
      </c>
      <c r="K445" s="280" t="s">
        <v>159</v>
      </c>
      <c r="L445" s="285"/>
      <c r="M445" s="286" t="s">
        <v>75</v>
      </c>
      <c r="N445" s="287" t="s">
        <v>47</v>
      </c>
      <c r="O445" s="87"/>
      <c r="P445" s="224">
        <f>O445*H445</f>
        <v>0</v>
      </c>
      <c r="Q445" s="224">
        <v>1.6</v>
      </c>
      <c r="R445" s="224">
        <f>Q445*H445</f>
        <v>70.4</v>
      </c>
      <c r="S445" s="224">
        <v>0</v>
      </c>
      <c r="T445" s="225">
        <f>S445*H445</f>
        <v>0</v>
      </c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R445" s="226" t="s">
        <v>206</v>
      </c>
      <c r="AT445" s="226" t="s">
        <v>414</v>
      </c>
      <c r="AU445" s="226" t="s">
        <v>87</v>
      </c>
      <c r="AY445" s="20" t="s">
        <v>153</v>
      </c>
      <c r="BE445" s="227">
        <f>IF(N445="základní",J445,0)</f>
        <v>0</v>
      </c>
      <c r="BF445" s="227">
        <f>IF(N445="snížená",J445,0)</f>
        <v>0</v>
      </c>
      <c r="BG445" s="227">
        <f>IF(N445="zákl. přenesená",J445,0)</f>
        <v>0</v>
      </c>
      <c r="BH445" s="227">
        <f>IF(N445="sníž. přenesená",J445,0)</f>
        <v>0</v>
      </c>
      <c r="BI445" s="227">
        <f>IF(N445="nulová",J445,0)</f>
        <v>0</v>
      </c>
      <c r="BJ445" s="20" t="s">
        <v>85</v>
      </c>
      <c r="BK445" s="227">
        <f>ROUND(I445*H445,2)</f>
        <v>0</v>
      </c>
      <c r="BL445" s="20" t="s">
        <v>160</v>
      </c>
      <c r="BM445" s="226" t="s">
        <v>649</v>
      </c>
    </row>
    <row r="446" spans="1:47" s="2" customFormat="1" ht="12">
      <c r="A446" s="41"/>
      <c r="B446" s="42"/>
      <c r="C446" s="43"/>
      <c r="D446" s="228" t="s">
        <v>162</v>
      </c>
      <c r="E446" s="43"/>
      <c r="F446" s="229" t="s">
        <v>648</v>
      </c>
      <c r="G446" s="43"/>
      <c r="H446" s="43"/>
      <c r="I446" s="230"/>
      <c r="J446" s="43"/>
      <c r="K446" s="43"/>
      <c r="L446" s="47"/>
      <c r="M446" s="231"/>
      <c r="N446" s="232"/>
      <c r="O446" s="87"/>
      <c r="P446" s="87"/>
      <c r="Q446" s="87"/>
      <c r="R446" s="87"/>
      <c r="S446" s="87"/>
      <c r="T446" s="88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T446" s="20" t="s">
        <v>162</v>
      </c>
      <c r="AU446" s="20" t="s">
        <v>87</v>
      </c>
    </row>
    <row r="447" spans="1:65" s="2" customFormat="1" ht="16.5" customHeight="1">
      <c r="A447" s="41"/>
      <c r="B447" s="42"/>
      <c r="C447" s="278" t="s">
        <v>650</v>
      </c>
      <c r="D447" s="278" t="s">
        <v>414</v>
      </c>
      <c r="E447" s="279" t="s">
        <v>629</v>
      </c>
      <c r="F447" s="280" t="s">
        <v>630</v>
      </c>
      <c r="G447" s="281" t="s">
        <v>158</v>
      </c>
      <c r="H447" s="282">
        <v>44</v>
      </c>
      <c r="I447" s="283"/>
      <c r="J447" s="284">
        <f>ROUND(I447*H447,2)</f>
        <v>0</v>
      </c>
      <c r="K447" s="280" t="s">
        <v>159</v>
      </c>
      <c r="L447" s="285"/>
      <c r="M447" s="286" t="s">
        <v>75</v>
      </c>
      <c r="N447" s="287" t="s">
        <v>47</v>
      </c>
      <c r="O447" s="87"/>
      <c r="P447" s="224">
        <f>O447*H447</f>
        <v>0</v>
      </c>
      <c r="Q447" s="224">
        <v>0.002</v>
      </c>
      <c r="R447" s="224">
        <f>Q447*H447</f>
        <v>0.088</v>
      </c>
      <c r="S447" s="224">
        <v>0</v>
      </c>
      <c r="T447" s="225">
        <f>S447*H447</f>
        <v>0</v>
      </c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R447" s="226" t="s">
        <v>206</v>
      </c>
      <c r="AT447" s="226" t="s">
        <v>414</v>
      </c>
      <c r="AU447" s="226" t="s">
        <v>87</v>
      </c>
      <c r="AY447" s="20" t="s">
        <v>153</v>
      </c>
      <c r="BE447" s="227">
        <f>IF(N447="základní",J447,0)</f>
        <v>0</v>
      </c>
      <c r="BF447" s="227">
        <f>IF(N447="snížená",J447,0)</f>
        <v>0</v>
      </c>
      <c r="BG447" s="227">
        <f>IF(N447="zákl. přenesená",J447,0)</f>
        <v>0</v>
      </c>
      <c r="BH447" s="227">
        <f>IF(N447="sníž. přenesená",J447,0)</f>
        <v>0</v>
      </c>
      <c r="BI447" s="227">
        <f>IF(N447="nulová",J447,0)</f>
        <v>0</v>
      </c>
      <c r="BJ447" s="20" t="s">
        <v>85</v>
      </c>
      <c r="BK447" s="227">
        <f>ROUND(I447*H447,2)</f>
        <v>0</v>
      </c>
      <c r="BL447" s="20" t="s">
        <v>160</v>
      </c>
      <c r="BM447" s="226" t="s">
        <v>651</v>
      </c>
    </row>
    <row r="448" spans="1:47" s="2" customFormat="1" ht="12">
      <c r="A448" s="41"/>
      <c r="B448" s="42"/>
      <c r="C448" s="43"/>
      <c r="D448" s="228" t="s">
        <v>162</v>
      </c>
      <c r="E448" s="43"/>
      <c r="F448" s="229" t="s">
        <v>630</v>
      </c>
      <c r="G448" s="43"/>
      <c r="H448" s="43"/>
      <c r="I448" s="230"/>
      <c r="J448" s="43"/>
      <c r="K448" s="43"/>
      <c r="L448" s="47"/>
      <c r="M448" s="231"/>
      <c r="N448" s="232"/>
      <c r="O448" s="87"/>
      <c r="P448" s="87"/>
      <c r="Q448" s="87"/>
      <c r="R448" s="87"/>
      <c r="S448" s="87"/>
      <c r="T448" s="88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T448" s="20" t="s">
        <v>162</v>
      </c>
      <c r="AU448" s="20" t="s">
        <v>87</v>
      </c>
    </row>
    <row r="449" spans="1:65" s="2" customFormat="1" ht="16.5" customHeight="1">
      <c r="A449" s="41"/>
      <c r="B449" s="42"/>
      <c r="C449" s="215" t="s">
        <v>652</v>
      </c>
      <c r="D449" s="215" t="s">
        <v>155</v>
      </c>
      <c r="E449" s="216" t="s">
        <v>653</v>
      </c>
      <c r="F449" s="217" t="s">
        <v>654</v>
      </c>
      <c r="G449" s="218" t="s">
        <v>158</v>
      </c>
      <c r="H449" s="219">
        <v>2</v>
      </c>
      <c r="I449" s="220"/>
      <c r="J449" s="221">
        <f>ROUND(I449*H449,2)</f>
        <v>0</v>
      </c>
      <c r="K449" s="217" t="s">
        <v>159</v>
      </c>
      <c r="L449" s="47"/>
      <c r="M449" s="222" t="s">
        <v>75</v>
      </c>
      <c r="N449" s="223" t="s">
        <v>47</v>
      </c>
      <c r="O449" s="87"/>
      <c r="P449" s="224">
        <f>O449*H449</f>
        <v>0</v>
      </c>
      <c r="Q449" s="224">
        <v>0.03927</v>
      </c>
      <c r="R449" s="224">
        <f>Q449*H449</f>
        <v>0.07854</v>
      </c>
      <c r="S449" s="224">
        <v>0</v>
      </c>
      <c r="T449" s="225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26" t="s">
        <v>160</v>
      </c>
      <c r="AT449" s="226" t="s">
        <v>155</v>
      </c>
      <c r="AU449" s="226" t="s">
        <v>87</v>
      </c>
      <c r="AY449" s="20" t="s">
        <v>153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20" t="s">
        <v>85</v>
      </c>
      <c r="BK449" s="227">
        <f>ROUND(I449*H449,2)</f>
        <v>0</v>
      </c>
      <c r="BL449" s="20" t="s">
        <v>160</v>
      </c>
      <c r="BM449" s="226" t="s">
        <v>655</v>
      </c>
    </row>
    <row r="450" spans="1:47" s="2" customFormat="1" ht="12">
      <c r="A450" s="41"/>
      <c r="B450" s="42"/>
      <c r="C450" s="43"/>
      <c r="D450" s="228" t="s">
        <v>162</v>
      </c>
      <c r="E450" s="43"/>
      <c r="F450" s="229" t="s">
        <v>654</v>
      </c>
      <c r="G450" s="43"/>
      <c r="H450" s="43"/>
      <c r="I450" s="230"/>
      <c r="J450" s="43"/>
      <c r="K450" s="43"/>
      <c r="L450" s="47"/>
      <c r="M450" s="231"/>
      <c r="N450" s="232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20" t="s">
        <v>162</v>
      </c>
      <c r="AU450" s="20" t="s">
        <v>87</v>
      </c>
    </row>
    <row r="451" spans="1:47" s="2" customFormat="1" ht="12">
      <c r="A451" s="41"/>
      <c r="B451" s="42"/>
      <c r="C451" s="43"/>
      <c r="D451" s="233" t="s">
        <v>164</v>
      </c>
      <c r="E451" s="43"/>
      <c r="F451" s="234" t="s">
        <v>656</v>
      </c>
      <c r="G451" s="43"/>
      <c r="H451" s="43"/>
      <c r="I451" s="230"/>
      <c r="J451" s="43"/>
      <c r="K451" s="43"/>
      <c r="L451" s="47"/>
      <c r="M451" s="231"/>
      <c r="N451" s="232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164</v>
      </c>
      <c r="AU451" s="20" t="s">
        <v>87</v>
      </c>
    </row>
    <row r="452" spans="1:65" s="2" customFormat="1" ht="16.5" customHeight="1">
      <c r="A452" s="41"/>
      <c r="B452" s="42"/>
      <c r="C452" s="278" t="s">
        <v>657</v>
      </c>
      <c r="D452" s="278" t="s">
        <v>414</v>
      </c>
      <c r="E452" s="279" t="s">
        <v>658</v>
      </c>
      <c r="F452" s="280" t="s">
        <v>659</v>
      </c>
      <c r="G452" s="281" t="s">
        <v>158</v>
      </c>
      <c r="H452" s="282">
        <v>2</v>
      </c>
      <c r="I452" s="283"/>
      <c r="J452" s="284">
        <f>ROUND(I452*H452,2)</f>
        <v>0</v>
      </c>
      <c r="K452" s="280" t="s">
        <v>159</v>
      </c>
      <c r="L452" s="285"/>
      <c r="M452" s="286" t="s">
        <v>75</v>
      </c>
      <c r="N452" s="287" t="s">
        <v>47</v>
      </c>
      <c r="O452" s="87"/>
      <c r="P452" s="224">
        <f>O452*H452</f>
        <v>0</v>
      </c>
      <c r="Q452" s="224">
        <v>0.449</v>
      </c>
      <c r="R452" s="224">
        <f>Q452*H452</f>
        <v>0.898</v>
      </c>
      <c r="S452" s="224">
        <v>0</v>
      </c>
      <c r="T452" s="225">
        <f>S452*H452</f>
        <v>0</v>
      </c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R452" s="226" t="s">
        <v>206</v>
      </c>
      <c r="AT452" s="226" t="s">
        <v>414</v>
      </c>
      <c r="AU452" s="226" t="s">
        <v>87</v>
      </c>
      <c r="AY452" s="20" t="s">
        <v>153</v>
      </c>
      <c r="BE452" s="227">
        <f>IF(N452="základní",J452,0)</f>
        <v>0</v>
      </c>
      <c r="BF452" s="227">
        <f>IF(N452="snížená",J452,0)</f>
        <v>0</v>
      </c>
      <c r="BG452" s="227">
        <f>IF(N452="zákl. přenesená",J452,0)</f>
        <v>0</v>
      </c>
      <c r="BH452" s="227">
        <f>IF(N452="sníž. přenesená",J452,0)</f>
        <v>0</v>
      </c>
      <c r="BI452" s="227">
        <f>IF(N452="nulová",J452,0)</f>
        <v>0</v>
      </c>
      <c r="BJ452" s="20" t="s">
        <v>85</v>
      </c>
      <c r="BK452" s="227">
        <f>ROUND(I452*H452,2)</f>
        <v>0</v>
      </c>
      <c r="BL452" s="20" t="s">
        <v>160</v>
      </c>
      <c r="BM452" s="226" t="s">
        <v>660</v>
      </c>
    </row>
    <row r="453" spans="1:47" s="2" customFormat="1" ht="12">
      <c r="A453" s="41"/>
      <c r="B453" s="42"/>
      <c r="C453" s="43"/>
      <c r="D453" s="228" t="s">
        <v>162</v>
      </c>
      <c r="E453" s="43"/>
      <c r="F453" s="229" t="s">
        <v>659</v>
      </c>
      <c r="G453" s="43"/>
      <c r="H453" s="43"/>
      <c r="I453" s="230"/>
      <c r="J453" s="43"/>
      <c r="K453" s="43"/>
      <c r="L453" s="47"/>
      <c r="M453" s="231"/>
      <c r="N453" s="232"/>
      <c r="O453" s="87"/>
      <c r="P453" s="87"/>
      <c r="Q453" s="87"/>
      <c r="R453" s="87"/>
      <c r="S453" s="87"/>
      <c r="T453" s="88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T453" s="20" t="s">
        <v>162</v>
      </c>
      <c r="AU453" s="20" t="s">
        <v>87</v>
      </c>
    </row>
    <row r="454" spans="1:65" s="2" customFormat="1" ht="16.5" customHeight="1">
      <c r="A454" s="41"/>
      <c r="B454" s="42"/>
      <c r="C454" s="215" t="s">
        <v>661</v>
      </c>
      <c r="D454" s="215" t="s">
        <v>155</v>
      </c>
      <c r="E454" s="216" t="s">
        <v>662</v>
      </c>
      <c r="F454" s="217" t="s">
        <v>663</v>
      </c>
      <c r="G454" s="218" t="s">
        <v>158</v>
      </c>
      <c r="H454" s="219">
        <v>44</v>
      </c>
      <c r="I454" s="220"/>
      <c r="J454" s="221">
        <f>ROUND(I454*H454,2)</f>
        <v>0</v>
      </c>
      <c r="K454" s="217" t="s">
        <v>159</v>
      </c>
      <c r="L454" s="47"/>
      <c r="M454" s="222" t="s">
        <v>75</v>
      </c>
      <c r="N454" s="223" t="s">
        <v>47</v>
      </c>
      <c r="O454" s="87"/>
      <c r="P454" s="224">
        <f>O454*H454</f>
        <v>0</v>
      </c>
      <c r="Q454" s="224">
        <v>0.21734</v>
      </c>
      <c r="R454" s="224">
        <f>Q454*H454</f>
        <v>9.56296</v>
      </c>
      <c r="S454" s="224">
        <v>0</v>
      </c>
      <c r="T454" s="225">
        <f>S454*H454</f>
        <v>0</v>
      </c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R454" s="226" t="s">
        <v>160</v>
      </c>
      <c r="AT454" s="226" t="s">
        <v>155</v>
      </c>
      <c r="AU454" s="226" t="s">
        <v>87</v>
      </c>
      <c r="AY454" s="20" t="s">
        <v>153</v>
      </c>
      <c r="BE454" s="227">
        <f>IF(N454="základní",J454,0)</f>
        <v>0</v>
      </c>
      <c r="BF454" s="227">
        <f>IF(N454="snížená",J454,0)</f>
        <v>0</v>
      </c>
      <c r="BG454" s="227">
        <f>IF(N454="zákl. přenesená",J454,0)</f>
        <v>0</v>
      </c>
      <c r="BH454" s="227">
        <f>IF(N454="sníž. přenesená",J454,0)</f>
        <v>0</v>
      </c>
      <c r="BI454" s="227">
        <f>IF(N454="nulová",J454,0)</f>
        <v>0</v>
      </c>
      <c r="BJ454" s="20" t="s">
        <v>85</v>
      </c>
      <c r="BK454" s="227">
        <f>ROUND(I454*H454,2)</f>
        <v>0</v>
      </c>
      <c r="BL454" s="20" t="s">
        <v>160</v>
      </c>
      <c r="BM454" s="226" t="s">
        <v>664</v>
      </c>
    </row>
    <row r="455" spans="1:47" s="2" customFormat="1" ht="12">
      <c r="A455" s="41"/>
      <c r="B455" s="42"/>
      <c r="C455" s="43"/>
      <c r="D455" s="228" t="s">
        <v>162</v>
      </c>
      <c r="E455" s="43"/>
      <c r="F455" s="229" t="s">
        <v>665</v>
      </c>
      <c r="G455" s="43"/>
      <c r="H455" s="43"/>
      <c r="I455" s="230"/>
      <c r="J455" s="43"/>
      <c r="K455" s="43"/>
      <c r="L455" s="47"/>
      <c r="M455" s="231"/>
      <c r="N455" s="232"/>
      <c r="O455" s="87"/>
      <c r="P455" s="87"/>
      <c r="Q455" s="87"/>
      <c r="R455" s="87"/>
      <c r="S455" s="87"/>
      <c r="T455" s="88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T455" s="20" t="s">
        <v>162</v>
      </c>
      <c r="AU455" s="20" t="s">
        <v>87</v>
      </c>
    </row>
    <row r="456" spans="1:47" s="2" customFormat="1" ht="12">
      <c r="A456" s="41"/>
      <c r="B456" s="42"/>
      <c r="C456" s="43"/>
      <c r="D456" s="233" t="s">
        <v>164</v>
      </c>
      <c r="E456" s="43"/>
      <c r="F456" s="234" t="s">
        <v>666</v>
      </c>
      <c r="G456" s="43"/>
      <c r="H456" s="43"/>
      <c r="I456" s="230"/>
      <c r="J456" s="43"/>
      <c r="K456" s="43"/>
      <c r="L456" s="47"/>
      <c r="M456" s="231"/>
      <c r="N456" s="232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20" t="s">
        <v>164</v>
      </c>
      <c r="AU456" s="20" t="s">
        <v>87</v>
      </c>
    </row>
    <row r="457" spans="1:65" s="2" customFormat="1" ht="16.5" customHeight="1">
      <c r="A457" s="41"/>
      <c r="B457" s="42"/>
      <c r="C457" s="278" t="s">
        <v>667</v>
      </c>
      <c r="D457" s="278" t="s">
        <v>414</v>
      </c>
      <c r="E457" s="279" t="s">
        <v>668</v>
      </c>
      <c r="F457" s="280" t="s">
        <v>669</v>
      </c>
      <c r="G457" s="281" t="s">
        <v>158</v>
      </c>
      <c r="H457" s="282">
        <v>30</v>
      </c>
      <c r="I457" s="283"/>
      <c r="J457" s="284">
        <f>ROUND(I457*H457,2)</f>
        <v>0</v>
      </c>
      <c r="K457" s="280" t="s">
        <v>159</v>
      </c>
      <c r="L457" s="285"/>
      <c r="M457" s="286" t="s">
        <v>75</v>
      </c>
      <c r="N457" s="287" t="s">
        <v>47</v>
      </c>
      <c r="O457" s="87"/>
      <c r="P457" s="224">
        <f>O457*H457</f>
        <v>0</v>
      </c>
      <c r="Q457" s="224">
        <v>0.102</v>
      </c>
      <c r="R457" s="224">
        <f>Q457*H457</f>
        <v>3.0599999999999996</v>
      </c>
      <c r="S457" s="224">
        <v>0</v>
      </c>
      <c r="T457" s="225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6" t="s">
        <v>206</v>
      </c>
      <c r="AT457" s="226" t="s">
        <v>414</v>
      </c>
      <c r="AU457" s="226" t="s">
        <v>87</v>
      </c>
      <c r="AY457" s="20" t="s">
        <v>153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20" t="s">
        <v>85</v>
      </c>
      <c r="BK457" s="227">
        <f>ROUND(I457*H457,2)</f>
        <v>0</v>
      </c>
      <c r="BL457" s="20" t="s">
        <v>160</v>
      </c>
      <c r="BM457" s="226" t="s">
        <v>670</v>
      </c>
    </row>
    <row r="458" spans="1:47" s="2" customFormat="1" ht="12">
      <c r="A458" s="41"/>
      <c r="B458" s="42"/>
      <c r="C458" s="43"/>
      <c r="D458" s="228" t="s">
        <v>162</v>
      </c>
      <c r="E458" s="43"/>
      <c r="F458" s="229" t="s">
        <v>669</v>
      </c>
      <c r="G458" s="43"/>
      <c r="H458" s="43"/>
      <c r="I458" s="230"/>
      <c r="J458" s="43"/>
      <c r="K458" s="43"/>
      <c r="L458" s="47"/>
      <c r="M458" s="231"/>
      <c r="N458" s="232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162</v>
      </c>
      <c r="AU458" s="20" t="s">
        <v>87</v>
      </c>
    </row>
    <row r="459" spans="1:65" s="2" customFormat="1" ht="16.5" customHeight="1">
      <c r="A459" s="41"/>
      <c r="B459" s="42"/>
      <c r="C459" s="278" t="s">
        <v>671</v>
      </c>
      <c r="D459" s="278" t="s">
        <v>414</v>
      </c>
      <c r="E459" s="279" t="s">
        <v>672</v>
      </c>
      <c r="F459" s="280" t="s">
        <v>673</v>
      </c>
      <c r="G459" s="281" t="s">
        <v>158</v>
      </c>
      <c r="H459" s="282">
        <v>14</v>
      </c>
      <c r="I459" s="283"/>
      <c r="J459" s="284">
        <f>ROUND(I459*H459,2)</f>
        <v>0</v>
      </c>
      <c r="K459" s="280" t="s">
        <v>159</v>
      </c>
      <c r="L459" s="285"/>
      <c r="M459" s="286" t="s">
        <v>75</v>
      </c>
      <c r="N459" s="287" t="s">
        <v>47</v>
      </c>
      <c r="O459" s="87"/>
      <c r="P459" s="224">
        <f>O459*H459</f>
        <v>0</v>
      </c>
      <c r="Q459" s="224">
        <v>0.162</v>
      </c>
      <c r="R459" s="224">
        <f>Q459*H459</f>
        <v>2.2680000000000002</v>
      </c>
      <c r="S459" s="224">
        <v>0</v>
      </c>
      <c r="T459" s="225">
        <f>S459*H459</f>
        <v>0</v>
      </c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R459" s="226" t="s">
        <v>206</v>
      </c>
      <c r="AT459" s="226" t="s">
        <v>414</v>
      </c>
      <c r="AU459" s="226" t="s">
        <v>87</v>
      </c>
      <c r="AY459" s="20" t="s">
        <v>153</v>
      </c>
      <c r="BE459" s="227">
        <f>IF(N459="základní",J459,0)</f>
        <v>0</v>
      </c>
      <c r="BF459" s="227">
        <f>IF(N459="snížená",J459,0)</f>
        <v>0</v>
      </c>
      <c r="BG459" s="227">
        <f>IF(N459="zákl. přenesená",J459,0)</f>
        <v>0</v>
      </c>
      <c r="BH459" s="227">
        <f>IF(N459="sníž. přenesená",J459,0)</f>
        <v>0</v>
      </c>
      <c r="BI459" s="227">
        <f>IF(N459="nulová",J459,0)</f>
        <v>0</v>
      </c>
      <c r="BJ459" s="20" t="s">
        <v>85</v>
      </c>
      <c r="BK459" s="227">
        <f>ROUND(I459*H459,2)</f>
        <v>0</v>
      </c>
      <c r="BL459" s="20" t="s">
        <v>160</v>
      </c>
      <c r="BM459" s="226" t="s">
        <v>674</v>
      </c>
    </row>
    <row r="460" spans="1:47" s="2" customFormat="1" ht="12">
      <c r="A460" s="41"/>
      <c r="B460" s="42"/>
      <c r="C460" s="43"/>
      <c r="D460" s="228" t="s">
        <v>162</v>
      </c>
      <c r="E460" s="43"/>
      <c r="F460" s="229" t="s">
        <v>673</v>
      </c>
      <c r="G460" s="43"/>
      <c r="H460" s="43"/>
      <c r="I460" s="230"/>
      <c r="J460" s="43"/>
      <c r="K460" s="43"/>
      <c r="L460" s="47"/>
      <c r="M460" s="231"/>
      <c r="N460" s="232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20" t="s">
        <v>162</v>
      </c>
      <c r="AU460" s="20" t="s">
        <v>87</v>
      </c>
    </row>
    <row r="461" spans="1:65" s="2" customFormat="1" ht="16.5" customHeight="1">
      <c r="A461" s="41"/>
      <c r="B461" s="42"/>
      <c r="C461" s="215" t="s">
        <v>675</v>
      </c>
      <c r="D461" s="215" t="s">
        <v>155</v>
      </c>
      <c r="E461" s="216" t="s">
        <v>676</v>
      </c>
      <c r="F461" s="217" t="s">
        <v>677</v>
      </c>
      <c r="G461" s="218" t="s">
        <v>158</v>
      </c>
      <c r="H461" s="219">
        <v>1</v>
      </c>
      <c r="I461" s="220"/>
      <c r="J461" s="221">
        <f>ROUND(I461*H461,2)</f>
        <v>0</v>
      </c>
      <c r="K461" s="217" t="s">
        <v>75</v>
      </c>
      <c r="L461" s="47"/>
      <c r="M461" s="222" t="s">
        <v>75</v>
      </c>
      <c r="N461" s="223" t="s">
        <v>47</v>
      </c>
      <c r="O461" s="87"/>
      <c r="P461" s="224">
        <f>O461*H461</f>
        <v>0</v>
      </c>
      <c r="Q461" s="224">
        <v>0</v>
      </c>
      <c r="R461" s="224">
        <f>Q461*H461</f>
        <v>0</v>
      </c>
      <c r="S461" s="224">
        <v>0</v>
      </c>
      <c r="T461" s="225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26" t="s">
        <v>160</v>
      </c>
      <c r="AT461" s="226" t="s">
        <v>155</v>
      </c>
      <c r="AU461" s="226" t="s">
        <v>87</v>
      </c>
      <c r="AY461" s="20" t="s">
        <v>153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20" t="s">
        <v>85</v>
      </c>
      <c r="BK461" s="227">
        <f>ROUND(I461*H461,2)</f>
        <v>0</v>
      </c>
      <c r="BL461" s="20" t="s">
        <v>160</v>
      </c>
      <c r="BM461" s="226" t="s">
        <v>678</v>
      </c>
    </row>
    <row r="462" spans="1:47" s="2" customFormat="1" ht="12">
      <c r="A462" s="41"/>
      <c r="B462" s="42"/>
      <c r="C462" s="43"/>
      <c r="D462" s="228" t="s">
        <v>162</v>
      </c>
      <c r="E462" s="43"/>
      <c r="F462" s="229" t="s">
        <v>677</v>
      </c>
      <c r="G462" s="43"/>
      <c r="H462" s="43"/>
      <c r="I462" s="230"/>
      <c r="J462" s="43"/>
      <c r="K462" s="43"/>
      <c r="L462" s="47"/>
      <c r="M462" s="231"/>
      <c r="N462" s="232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20" t="s">
        <v>162</v>
      </c>
      <c r="AU462" s="20" t="s">
        <v>87</v>
      </c>
    </row>
    <row r="463" spans="1:47" s="2" customFormat="1" ht="12">
      <c r="A463" s="41"/>
      <c r="B463" s="42"/>
      <c r="C463" s="43"/>
      <c r="D463" s="228" t="s">
        <v>679</v>
      </c>
      <c r="E463" s="43"/>
      <c r="F463" s="288" t="s">
        <v>680</v>
      </c>
      <c r="G463" s="43"/>
      <c r="H463" s="43"/>
      <c r="I463" s="230"/>
      <c r="J463" s="43"/>
      <c r="K463" s="43"/>
      <c r="L463" s="47"/>
      <c r="M463" s="231"/>
      <c r="N463" s="232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20" t="s">
        <v>679</v>
      </c>
      <c r="AU463" s="20" t="s">
        <v>87</v>
      </c>
    </row>
    <row r="464" spans="1:63" s="12" customFormat="1" ht="22.8" customHeight="1">
      <c r="A464" s="12"/>
      <c r="B464" s="199"/>
      <c r="C464" s="200"/>
      <c r="D464" s="201" t="s">
        <v>76</v>
      </c>
      <c r="E464" s="213" t="s">
        <v>212</v>
      </c>
      <c r="F464" s="213" t="s">
        <v>681</v>
      </c>
      <c r="G464" s="200"/>
      <c r="H464" s="200"/>
      <c r="I464" s="203"/>
      <c r="J464" s="214">
        <f>BK464</f>
        <v>0</v>
      </c>
      <c r="K464" s="200"/>
      <c r="L464" s="205"/>
      <c r="M464" s="206"/>
      <c r="N464" s="207"/>
      <c r="O464" s="207"/>
      <c r="P464" s="208">
        <f>SUM(P465:P470)</f>
        <v>0</v>
      </c>
      <c r="Q464" s="207"/>
      <c r="R464" s="208">
        <f>SUM(R465:R470)</f>
        <v>0</v>
      </c>
      <c r="S464" s="207"/>
      <c r="T464" s="209">
        <f>SUM(T465:T470)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0" t="s">
        <v>85</v>
      </c>
      <c r="AT464" s="211" t="s">
        <v>76</v>
      </c>
      <c r="AU464" s="211" t="s">
        <v>85</v>
      </c>
      <c r="AY464" s="210" t="s">
        <v>153</v>
      </c>
      <c r="BK464" s="212">
        <f>SUM(BK465:BK470)</f>
        <v>0</v>
      </c>
    </row>
    <row r="465" spans="1:65" s="2" customFormat="1" ht="16.5" customHeight="1">
      <c r="A465" s="41"/>
      <c r="B465" s="42"/>
      <c r="C465" s="215" t="s">
        <v>682</v>
      </c>
      <c r="D465" s="215" t="s">
        <v>155</v>
      </c>
      <c r="E465" s="216" t="s">
        <v>683</v>
      </c>
      <c r="F465" s="217" t="s">
        <v>684</v>
      </c>
      <c r="G465" s="218" t="s">
        <v>158</v>
      </c>
      <c r="H465" s="219">
        <v>1</v>
      </c>
      <c r="I465" s="220"/>
      <c r="J465" s="221">
        <f>ROUND(I465*H465,2)</f>
        <v>0</v>
      </c>
      <c r="K465" s="217" t="s">
        <v>75</v>
      </c>
      <c r="L465" s="47"/>
      <c r="M465" s="222" t="s">
        <v>75</v>
      </c>
      <c r="N465" s="223" t="s">
        <v>47</v>
      </c>
      <c r="O465" s="87"/>
      <c r="P465" s="224">
        <f>O465*H465</f>
        <v>0</v>
      </c>
      <c r="Q465" s="224">
        <v>0</v>
      </c>
      <c r="R465" s="224">
        <f>Q465*H465</f>
        <v>0</v>
      </c>
      <c r="S465" s="224">
        <v>0</v>
      </c>
      <c r="T465" s="225">
        <f>S465*H465</f>
        <v>0</v>
      </c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R465" s="226" t="s">
        <v>160</v>
      </c>
      <c r="AT465" s="226" t="s">
        <v>155</v>
      </c>
      <c r="AU465" s="226" t="s">
        <v>87</v>
      </c>
      <c r="AY465" s="20" t="s">
        <v>153</v>
      </c>
      <c r="BE465" s="227">
        <f>IF(N465="základní",J465,0)</f>
        <v>0</v>
      </c>
      <c r="BF465" s="227">
        <f>IF(N465="snížená",J465,0)</f>
        <v>0</v>
      </c>
      <c r="BG465" s="227">
        <f>IF(N465="zákl. přenesená",J465,0)</f>
        <v>0</v>
      </c>
      <c r="BH465" s="227">
        <f>IF(N465="sníž. přenesená",J465,0)</f>
        <v>0</v>
      </c>
      <c r="BI465" s="227">
        <f>IF(N465="nulová",J465,0)</f>
        <v>0</v>
      </c>
      <c r="BJ465" s="20" t="s">
        <v>85</v>
      </c>
      <c r="BK465" s="227">
        <f>ROUND(I465*H465,2)</f>
        <v>0</v>
      </c>
      <c r="BL465" s="20" t="s">
        <v>160</v>
      </c>
      <c r="BM465" s="226" t="s">
        <v>685</v>
      </c>
    </row>
    <row r="466" spans="1:47" s="2" customFormat="1" ht="12">
      <c r="A466" s="41"/>
      <c r="B466" s="42"/>
      <c r="C466" s="43"/>
      <c r="D466" s="228" t="s">
        <v>162</v>
      </c>
      <c r="E466" s="43"/>
      <c r="F466" s="229" t="s">
        <v>684</v>
      </c>
      <c r="G466" s="43"/>
      <c r="H466" s="43"/>
      <c r="I466" s="230"/>
      <c r="J466" s="43"/>
      <c r="K466" s="43"/>
      <c r="L466" s="47"/>
      <c r="M466" s="231"/>
      <c r="N466" s="232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162</v>
      </c>
      <c r="AU466" s="20" t="s">
        <v>87</v>
      </c>
    </row>
    <row r="467" spans="1:47" s="2" customFormat="1" ht="12">
      <c r="A467" s="41"/>
      <c r="B467" s="42"/>
      <c r="C467" s="43"/>
      <c r="D467" s="228" t="s">
        <v>679</v>
      </c>
      <c r="E467" s="43"/>
      <c r="F467" s="288" t="s">
        <v>686</v>
      </c>
      <c r="G467" s="43"/>
      <c r="H467" s="43"/>
      <c r="I467" s="230"/>
      <c r="J467" s="43"/>
      <c r="K467" s="43"/>
      <c r="L467" s="47"/>
      <c r="M467" s="231"/>
      <c r="N467" s="232"/>
      <c r="O467" s="87"/>
      <c r="P467" s="87"/>
      <c r="Q467" s="87"/>
      <c r="R467" s="87"/>
      <c r="S467" s="87"/>
      <c r="T467" s="88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T467" s="20" t="s">
        <v>679</v>
      </c>
      <c r="AU467" s="20" t="s">
        <v>87</v>
      </c>
    </row>
    <row r="468" spans="1:65" s="2" customFormat="1" ht="16.5" customHeight="1">
      <c r="A468" s="41"/>
      <c r="B468" s="42"/>
      <c r="C468" s="215" t="s">
        <v>687</v>
      </c>
      <c r="D468" s="215" t="s">
        <v>155</v>
      </c>
      <c r="E468" s="216" t="s">
        <v>688</v>
      </c>
      <c r="F468" s="217" t="s">
        <v>689</v>
      </c>
      <c r="G468" s="218" t="s">
        <v>158</v>
      </c>
      <c r="H468" s="219">
        <v>5</v>
      </c>
      <c r="I468" s="220"/>
      <c r="J468" s="221">
        <f>ROUND(I468*H468,2)</f>
        <v>0</v>
      </c>
      <c r="K468" s="217" t="s">
        <v>75</v>
      </c>
      <c r="L468" s="47"/>
      <c r="M468" s="222" t="s">
        <v>75</v>
      </c>
      <c r="N468" s="223" t="s">
        <v>47</v>
      </c>
      <c r="O468" s="87"/>
      <c r="P468" s="224">
        <f>O468*H468</f>
        <v>0</v>
      </c>
      <c r="Q468" s="224">
        <v>0</v>
      </c>
      <c r="R468" s="224">
        <f>Q468*H468</f>
        <v>0</v>
      </c>
      <c r="S468" s="224">
        <v>0</v>
      </c>
      <c r="T468" s="225">
        <f>S468*H468</f>
        <v>0</v>
      </c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R468" s="226" t="s">
        <v>160</v>
      </c>
      <c r="AT468" s="226" t="s">
        <v>155</v>
      </c>
      <c r="AU468" s="226" t="s">
        <v>87</v>
      </c>
      <c r="AY468" s="20" t="s">
        <v>153</v>
      </c>
      <c r="BE468" s="227">
        <f>IF(N468="základní",J468,0)</f>
        <v>0</v>
      </c>
      <c r="BF468" s="227">
        <f>IF(N468="snížená",J468,0)</f>
        <v>0</v>
      </c>
      <c r="BG468" s="227">
        <f>IF(N468="zákl. přenesená",J468,0)</f>
        <v>0</v>
      </c>
      <c r="BH468" s="227">
        <f>IF(N468="sníž. přenesená",J468,0)</f>
        <v>0</v>
      </c>
      <c r="BI468" s="227">
        <f>IF(N468="nulová",J468,0)</f>
        <v>0</v>
      </c>
      <c r="BJ468" s="20" t="s">
        <v>85</v>
      </c>
      <c r="BK468" s="227">
        <f>ROUND(I468*H468,2)</f>
        <v>0</v>
      </c>
      <c r="BL468" s="20" t="s">
        <v>160</v>
      </c>
      <c r="BM468" s="226" t="s">
        <v>690</v>
      </c>
    </row>
    <row r="469" spans="1:47" s="2" customFormat="1" ht="12">
      <c r="A469" s="41"/>
      <c r="B469" s="42"/>
      <c r="C469" s="43"/>
      <c r="D469" s="228" t="s">
        <v>162</v>
      </c>
      <c r="E469" s="43"/>
      <c r="F469" s="229" t="s">
        <v>689</v>
      </c>
      <c r="G469" s="43"/>
      <c r="H469" s="43"/>
      <c r="I469" s="230"/>
      <c r="J469" s="43"/>
      <c r="K469" s="43"/>
      <c r="L469" s="47"/>
      <c r="M469" s="231"/>
      <c r="N469" s="232"/>
      <c r="O469" s="87"/>
      <c r="P469" s="87"/>
      <c r="Q469" s="87"/>
      <c r="R469" s="87"/>
      <c r="S469" s="87"/>
      <c r="T469" s="88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T469" s="20" t="s">
        <v>162</v>
      </c>
      <c r="AU469" s="20" t="s">
        <v>87</v>
      </c>
    </row>
    <row r="470" spans="1:51" s="13" customFormat="1" ht="12">
      <c r="A470" s="13"/>
      <c r="B470" s="235"/>
      <c r="C470" s="236"/>
      <c r="D470" s="228" t="s">
        <v>189</v>
      </c>
      <c r="E470" s="237" t="s">
        <v>75</v>
      </c>
      <c r="F470" s="238" t="s">
        <v>691</v>
      </c>
      <c r="G470" s="236"/>
      <c r="H470" s="239">
        <v>5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189</v>
      </c>
      <c r="AU470" s="245" t="s">
        <v>87</v>
      </c>
      <c r="AV470" s="13" t="s">
        <v>87</v>
      </c>
      <c r="AW470" s="13" t="s">
        <v>38</v>
      </c>
      <c r="AX470" s="13" t="s">
        <v>85</v>
      </c>
      <c r="AY470" s="245" t="s">
        <v>153</v>
      </c>
    </row>
    <row r="471" spans="1:63" s="12" customFormat="1" ht="22.8" customHeight="1">
      <c r="A471" s="12"/>
      <c r="B471" s="199"/>
      <c r="C471" s="200"/>
      <c r="D471" s="201" t="s">
        <v>76</v>
      </c>
      <c r="E471" s="213" t="s">
        <v>692</v>
      </c>
      <c r="F471" s="213" t="s">
        <v>693</v>
      </c>
      <c r="G471" s="200"/>
      <c r="H471" s="200"/>
      <c r="I471" s="203"/>
      <c r="J471" s="214">
        <f>BK471</f>
        <v>0</v>
      </c>
      <c r="K471" s="200"/>
      <c r="L471" s="205"/>
      <c r="M471" s="206"/>
      <c r="N471" s="207"/>
      <c r="O471" s="207"/>
      <c r="P471" s="208">
        <f>SUM(P472:P474)</f>
        <v>0</v>
      </c>
      <c r="Q471" s="207"/>
      <c r="R471" s="208">
        <f>SUM(R472:R474)</f>
        <v>0</v>
      </c>
      <c r="S471" s="207"/>
      <c r="T471" s="209">
        <f>SUM(T472:T474)</f>
        <v>0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10" t="s">
        <v>85</v>
      </c>
      <c r="AT471" s="211" t="s">
        <v>76</v>
      </c>
      <c r="AU471" s="211" t="s">
        <v>85</v>
      </c>
      <c r="AY471" s="210" t="s">
        <v>153</v>
      </c>
      <c r="BK471" s="212">
        <f>SUM(BK472:BK474)</f>
        <v>0</v>
      </c>
    </row>
    <row r="472" spans="1:65" s="2" customFormat="1" ht="16.5" customHeight="1">
      <c r="A472" s="41"/>
      <c r="B472" s="42"/>
      <c r="C472" s="215" t="s">
        <v>694</v>
      </c>
      <c r="D472" s="215" t="s">
        <v>155</v>
      </c>
      <c r="E472" s="216" t="s">
        <v>695</v>
      </c>
      <c r="F472" s="217" t="s">
        <v>696</v>
      </c>
      <c r="G472" s="218" t="s">
        <v>381</v>
      </c>
      <c r="H472" s="219">
        <v>471.87</v>
      </c>
      <c r="I472" s="220"/>
      <c r="J472" s="221">
        <f>ROUND(I472*H472,2)</f>
        <v>0</v>
      </c>
      <c r="K472" s="217" t="s">
        <v>159</v>
      </c>
      <c r="L472" s="47"/>
      <c r="M472" s="222" t="s">
        <v>75</v>
      </c>
      <c r="N472" s="223" t="s">
        <v>47</v>
      </c>
      <c r="O472" s="87"/>
      <c r="P472" s="224">
        <f>O472*H472</f>
        <v>0</v>
      </c>
      <c r="Q472" s="224">
        <v>0</v>
      </c>
      <c r="R472" s="224">
        <f>Q472*H472</f>
        <v>0</v>
      </c>
      <c r="S472" s="224">
        <v>0</v>
      </c>
      <c r="T472" s="225">
        <f>S472*H472</f>
        <v>0</v>
      </c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R472" s="226" t="s">
        <v>160</v>
      </c>
      <c r="AT472" s="226" t="s">
        <v>155</v>
      </c>
      <c r="AU472" s="226" t="s">
        <v>87</v>
      </c>
      <c r="AY472" s="20" t="s">
        <v>153</v>
      </c>
      <c r="BE472" s="227">
        <f>IF(N472="základní",J472,0)</f>
        <v>0</v>
      </c>
      <c r="BF472" s="227">
        <f>IF(N472="snížená",J472,0)</f>
        <v>0</v>
      </c>
      <c r="BG472" s="227">
        <f>IF(N472="zákl. přenesená",J472,0)</f>
        <v>0</v>
      </c>
      <c r="BH472" s="227">
        <f>IF(N472="sníž. přenesená",J472,0)</f>
        <v>0</v>
      </c>
      <c r="BI472" s="227">
        <f>IF(N472="nulová",J472,0)</f>
        <v>0</v>
      </c>
      <c r="BJ472" s="20" t="s">
        <v>85</v>
      </c>
      <c r="BK472" s="227">
        <f>ROUND(I472*H472,2)</f>
        <v>0</v>
      </c>
      <c r="BL472" s="20" t="s">
        <v>160</v>
      </c>
      <c r="BM472" s="226" t="s">
        <v>697</v>
      </c>
    </row>
    <row r="473" spans="1:47" s="2" customFormat="1" ht="12">
      <c r="A473" s="41"/>
      <c r="B473" s="42"/>
      <c r="C473" s="43"/>
      <c r="D473" s="228" t="s">
        <v>162</v>
      </c>
      <c r="E473" s="43"/>
      <c r="F473" s="229" t="s">
        <v>698</v>
      </c>
      <c r="G473" s="43"/>
      <c r="H473" s="43"/>
      <c r="I473" s="230"/>
      <c r="J473" s="43"/>
      <c r="K473" s="43"/>
      <c r="L473" s="47"/>
      <c r="M473" s="231"/>
      <c r="N473" s="232"/>
      <c r="O473" s="87"/>
      <c r="P473" s="87"/>
      <c r="Q473" s="87"/>
      <c r="R473" s="87"/>
      <c r="S473" s="87"/>
      <c r="T473" s="88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T473" s="20" t="s">
        <v>162</v>
      </c>
      <c r="AU473" s="20" t="s">
        <v>87</v>
      </c>
    </row>
    <row r="474" spans="1:47" s="2" customFormat="1" ht="12">
      <c r="A474" s="41"/>
      <c r="B474" s="42"/>
      <c r="C474" s="43"/>
      <c r="D474" s="233" t="s">
        <v>164</v>
      </c>
      <c r="E474" s="43"/>
      <c r="F474" s="234" t="s">
        <v>699</v>
      </c>
      <c r="G474" s="43"/>
      <c r="H474" s="43"/>
      <c r="I474" s="230"/>
      <c r="J474" s="43"/>
      <c r="K474" s="43"/>
      <c r="L474" s="47"/>
      <c r="M474" s="289"/>
      <c r="N474" s="290"/>
      <c r="O474" s="291"/>
      <c r="P474" s="291"/>
      <c r="Q474" s="291"/>
      <c r="R474" s="291"/>
      <c r="S474" s="291"/>
      <c r="T474" s="292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T474" s="20" t="s">
        <v>164</v>
      </c>
      <c r="AU474" s="20" t="s">
        <v>87</v>
      </c>
    </row>
    <row r="475" spans="1:31" s="2" customFormat="1" ht="6.95" customHeight="1">
      <c r="A475" s="41"/>
      <c r="B475" s="62"/>
      <c r="C475" s="63"/>
      <c r="D475" s="63"/>
      <c r="E475" s="63"/>
      <c r="F475" s="63"/>
      <c r="G475" s="63"/>
      <c r="H475" s="63"/>
      <c r="I475" s="63"/>
      <c r="J475" s="63"/>
      <c r="K475" s="63"/>
      <c r="L475" s="47"/>
      <c r="M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</row>
  </sheetData>
  <sheetProtection password="CC35" sheet="1" objects="1" scenarios="1" formatColumns="0" formatRows="0" autoFilter="0"/>
  <autoFilter ref="C86:K474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2_02/112101102"/>
    <hyperlink ref="F95" r:id="rId2" display="https://podminky.urs.cz/item/CS_URS_2022_02/112101121"/>
    <hyperlink ref="F98" r:id="rId3" display="https://podminky.urs.cz/item/CS_URS_2022_02/112251101"/>
    <hyperlink ref="F101" r:id="rId4" display="https://podminky.urs.cz/item/CS_URS_2022_02/112251102"/>
    <hyperlink ref="F104" r:id="rId5" display="https://podminky.urs.cz/item/CS_URS_2022_02/115101202"/>
    <hyperlink ref="F108" r:id="rId6" display="https://podminky.urs.cz/item/CS_URS_2022_02/115101302"/>
    <hyperlink ref="F112" r:id="rId7" display="https://podminky.urs.cz/item/CS_URS_2022_02/119001401"/>
    <hyperlink ref="F115" r:id="rId8" display="https://podminky.urs.cz/item/CS_URS_2022_02/119001405"/>
    <hyperlink ref="F118" r:id="rId9" display="https://podminky.urs.cz/item/CS_URS_2022_02/119001412"/>
    <hyperlink ref="F121" r:id="rId10" display="https://podminky.urs.cz/item/CS_URS_2022_02/119001421"/>
    <hyperlink ref="F124" r:id="rId11" display="https://podminky.urs.cz/item/CS_URS_2022_02/132254206"/>
    <hyperlink ref="F139" r:id="rId12" display="https://podminky.urs.cz/item/CS_URS_2022_02/132354206"/>
    <hyperlink ref="F154" r:id="rId13" display="https://podminky.urs.cz/item/CS_URS_2022_02/132454205"/>
    <hyperlink ref="F169" r:id="rId14" display="https://podminky.urs.cz/item/CS_URS_2022_02/151811132"/>
    <hyperlink ref="F175" r:id="rId15" display="https://podminky.urs.cz/item/CS_URS_2022_02/151811232"/>
    <hyperlink ref="F178" r:id="rId16" display="https://podminky.urs.cz/item/CS_URS_2022_02/162201402"/>
    <hyperlink ref="F181" r:id="rId17" display="https://podminky.urs.cz/item/CS_URS_2022_02/162201405"/>
    <hyperlink ref="F184" r:id="rId18" display="https://podminky.urs.cz/item/CS_URS_2022_02/162201412"/>
    <hyperlink ref="F187" r:id="rId19" display="https://podminky.urs.cz/item/CS_URS_2022_02/162201415"/>
    <hyperlink ref="F190" r:id="rId20" display="https://podminky.urs.cz/item/CS_URS_2022_02/162201421"/>
    <hyperlink ref="F193" r:id="rId21" display="https://podminky.urs.cz/item/CS_URS_2022_02/162201422"/>
    <hyperlink ref="F196" r:id="rId22" display="https://podminky.urs.cz/item/CS_URS_2022_02/162301932"/>
    <hyperlink ref="F199" r:id="rId23" display="https://podminky.urs.cz/item/CS_URS_2022_02/162301941"/>
    <hyperlink ref="F202" r:id="rId24" display="https://podminky.urs.cz/item/CS_URS_2022_02/162301952"/>
    <hyperlink ref="F205" r:id="rId25" display="https://podminky.urs.cz/item/CS_URS_2022_02/162301961"/>
    <hyperlink ref="F208" r:id="rId26" display="https://podminky.urs.cz/item/CS_URS_2022_02/162301971"/>
    <hyperlink ref="F211" r:id="rId27" display="https://podminky.urs.cz/item/CS_URS_2022_02/162301972"/>
    <hyperlink ref="F214" r:id="rId28" display="https://podminky.urs.cz/item/CS_URS_2022_02/162351123"/>
    <hyperlink ref="F222" r:id="rId29" display="https://podminky.urs.cz/item/CS_URS_2022_02/162751117"/>
    <hyperlink ref="F236" r:id="rId30" display="https://podminky.urs.cz/item/CS_URS_2022_02/162751137"/>
    <hyperlink ref="F251" r:id="rId31" display="https://podminky.urs.cz/item/CS_URS_2022_02/167151112"/>
    <hyperlink ref="F255" r:id="rId32" display="https://podminky.urs.cz/item/CS_URS_2022_02/171151103"/>
    <hyperlink ref="F259" r:id="rId33" display="https://podminky.urs.cz/item/CS_URS_2022_02/171201221"/>
    <hyperlink ref="F269" r:id="rId34" display="https://podminky.urs.cz/item/CS_URS_2022_02/171251201"/>
    <hyperlink ref="F273" r:id="rId35" display="https://podminky.urs.cz/item/CS_URS_2022_02/174101101"/>
    <hyperlink ref="F294" r:id="rId36" display="https://podminky.urs.cz/item/CS_URS_2022_02/174101101"/>
    <hyperlink ref="F298" r:id="rId37" display="https://podminky.urs.cz/item/CS_URS_2022_02/175151101"/>
    <hyperlink ref="F314" r:id="rId38" display="https://podminky.urs.cz/item/CS_URS_2022_02/212751101"/>
    <hyperlink ref="F322" r:id="rId39" display="https://podminky.urs.cz/item/CS_URS_2022_02/359901111"/>
    <hyperlink ref="F329" r:id="rId40" display="https://podminky.urs.cz/item/CS_URS_2022_02/359901211"/>
    <hyperlink ref="F337" r:id="rId41" display="https://podminky.urs.cz/item/CS_URS_2022_02/451541111"/>
    <hyperlink ref="F342" r:id="rId42" display="https://podminky.urs.cz/item/CS_URS_2022_02/451573111"/>
    <hyperlink ref="F346" r:id="rId43" display="https://podminky.urs.cz/item/CS_URS_2022_02/452112111"/>
    <hyperlink ref="F355" r:id="rId44" display="https://podminky.urs.cz/item/CS_URS_2022_02/452112121"/>
    <hyperlink ref="F360" r:id="rId45" display="https://podminky.urs.cz/item/CS_URS_2022_02/452311131"/>
    <hyperlink ref="F365" r:id="rId46" display="https://podminky.urs.cz/item/CS_URS_2022_02/452312131"/>
    <hyperlink ref="F372" r:id="rId47" display="https://podminky.urs.cz/item/CS_URS_2022_02/452351101"/>
    <hyperlink ref="F378" r:id="rId48" display="https://podminky.urs.cz/item/CS_URS_2022_02/452368211"/>
    <hyperlink ref="F383" r:id="rId49" display="https://podminky.urs.cz/item/CS_URS_2022_02/831372121"/>
    <hyperlink ref="F400" r:id="rId50" display="https://podminky.urs.cz/item/CS_URS_2022_02/837312221"/>
    <hyperlink ref="F405" r:id="rId51" display="https://podminky.urs.cz/item/CS_URS_2022_02/837371221"/>
    <hyperlink ref="F411" r:id="rId52" display="https://podminky.urs.cz/item/CS_URS_2022_02/871375221"/>
    <hyperlink ref="F414" r:id="rId53" display="https://podminky.urs.cz/item/CS_URS_2022_02/892372121"/>
    <hyperlink ref="F417" r:id="rId54" display="https://podminky.urs.cz/item/CS_URS_2022_02/894138001"/>
    <hyperlink ref="F428" r:id="rId55" display="https://podminky.urs.cz/item/CS_URS_2022_02/894411311"/>
    <hyperlink ref="F439" r:id="rId56" display="https://podminky.urs.cz/item/CS_URS_2022_02/894412411"/>
    <hyperlink ref="F444" r:id="rId57" display="https://podminky.urs.cz/item/CS_URS_2022_02/894414111"/>
    <hyperlink ref="F451" r:id="rId58" display="https://podminky.urs.cz/item/CS_URS_2022_02/894414211"/>
    <hyperlink ref="F456" r:id="rId59" display="https://podminky.urs.cz/item/CS_URS_2022_02/899104112"/>
    <hyperlink ref="F474" r:id="rId60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700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75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ROUND((SUM(BE86:BE298)),2)</f>
        <v>0</v>
      </c>
      <c r="G33" s="41"/>
      <c r="H33" s="41"/>
      <c r="I33" s="160">
        <v>0.21</v>
      </c>
      <c r="J33" s="159">
        <f>ROUND(((SUM(BE86:BE298))*I33),2)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ROUND((SUM(BF86:BF298)),2)</f>
        <v>0</v>
      </c>
      <c r="G34" s="41"/>
      <c r="H34" s="41"/>
      <c r="I34" s="160">
        <v>0.15</v>
      </c>
      <c r="J34" s="159">
        <f>ROUND(((SUM(BF86:BF298))*I34),2)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ROUND((SUM(BG86:BG298)),2)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ROUND((SUM(BH86:BH298)),2)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ROUND((SUM(BI86:BI298)),2)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SO 301.1 - Splaškové kanalizační přípojky - stoky A, A/1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J225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J232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J239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J258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J295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02 - SO 301.1 - Splaškové kanalizační přípojky - stoky A, A/1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12.69095548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P88+P225+P232+P239+P258+P295</f>
        <v>0</v>
      </c>
      <c r="Q87" s="207"/>
      <c r="R87" s="208">
        <f>R88+R225+R232+R239+R258+R295</f>
        <v>12.69095548</v>
      </c>
      <c r="S87" s="207"/>
      <c r="T87" s="209">
        <f>T88+T225+T232+T239+T258+T295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BK88+BK225+BK232+BK239+BK258+BK295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SUM(P89:P224)</f>
        <v>0</v>
      </c>
      <c r="Q88" s="207"/>
      <c r="R88" s="208">
        <f>SUM(R89:R224)</f>
        <v>1.14317832</v>
      </c>
      <c r="S88" s="207"/>
      <c r="T88" s="209">
        <f>SUM(T89:T224)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SUM(BK89:BK224)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701</v>
      </c>
      <c r="F89" s="217" t="s">
        <v>702</v>
      </c>
      <c r="G89" s="218" t="s">
        <v>185</v>
      </c>
      <c r="H89" s="219">
        <v>216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3E-05</v>
      </c>
      <c r="R89" s="224">
        <f>Q89*H89</f>
        <v>0.0064800000000000005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703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704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705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3" customFormat="1" ht="12">
      <c r="A92" s="13"/>
      <c r="B92" s="235"/>
      <c r="C92" s="236"/>
      <c r="D92" s="228" t="s">
        <v>189</v>
      </c>
      <c r="E92" s="237" t="s">
        <v>75</v>
      </c>
      <c r="F92" s="238" t="s">
        <v>706</v>
      </c>
      <c r="G92" s="236"/>
      <c r="H92" s="239">
        <v>216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189</v>
      </c>
      <c r="AU92" s="245" t="s">
        <v>87</v>
      </c>
      <c r="AV92" s="13" t="s">
        <v>87</v>
      </c>
      <c r="AW92" s="13" t="s">
        <v>38</v>
      </c>
      <c r="AX92" s="13" t="s">
        <v>85</v>
      </c>
      <c r="AY92" s="245" t="s">
        <v>153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707</v>
      </c>
      <c r="F93" s="217" t="s">
        <v>708</v>
      </c>
      <c r="G93" s="218" t="s">
        <v>194</v>
      </c>
      <c r="H93" s="219">
        <v>18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709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710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711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51" s="13" customFormat="1" ht="12">
      <c r="A96" s="13"/>
      <c r="B96" s="235"/>
      <c r="C96" s="236"/>
      <c r="D96" s="228" t="s">
        <v>189</v>
      </c>
      <c r="E96" s="237" t="s">
        <v>75</v>
      </c>
      <c r="F96" s="238" t="s">
        <v>712</v>
      </c>
      <c r="G96" s="236"/>
      <c r="H96" s="239">
        <v>18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189</v>
      </c>
      <c r="AU96" s="245" t="s">
        <v>87</v>
      </c>
      <c r="AV96" s="13" t="s">
        <v>87</v>
      </c>
      <c r="AW96" s="13" t="s">
        <v>38</v>
      </c>
      <c r="AX96" s="13" t="s">
        <v>85</v>
      </c>
      <c r="AY96" s="245" t="s">
        <v>153</v>
      </c>
    </row>
    <row r="97" spans="1:65" s="2" customFormat="1" ht="16.5" customHeight="1">
      <c r="A97" s="41"/>
      <c r="B97" s="42"/>
      <c r="C97" s="215" t="s">
        <v>171</v>
      </c>
      <c r="D97" s="215" t="s">
        <v>155</v>
      </c>
      <c r="E97" s="216" t="s">
        <v>207</v>
      </c>
      <c r="F97" s="217" t="s">
        <v>208</v>
      </c>
      <c r="G97" s="218" t="s">
        <v>202</v>
      </c>
      <c r="H97" s="219">
        <v>25</v>
      </c>
      <c r="I97" s="220"/>
      <c r="J97" s="221">
        <f>ROUND(I97*H97,2)</f>
        <v>0</v>
      </c>
      <c r="K97" s="217" t="s">
        <v>159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0.0369</v>
      </c>
      <c r="R97" s="224">
        <f>Q97*H97</f>
        <v>0.9225000000000001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713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210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47" s="2" customFormat="1" ht="12">
      <c r="A99" s="41"/>
      <c r="B99" s="42"/>
      <c r="C99" s="43"/>
      <c r="D99" s="233" t="s">
        <v>164</v>
      </c>
      <c r="E99" s="43"/>
      <c r="F99" s="234" t="s">
        <v>211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164</v>
      </c>
      <c r="AU99" s="20" t="s">
        <v>87</v>
      </c>
    </row>
    <row r="100" spans="1:65" s="2" customFormat="1" ht="21.75" customHeight="1">
      <c r="A100" s="41"/>
      <c r="B100" s="42"/>
      <c r="C100" s="215" t="s">
        <v>160</v>
      </c>
      <c r="D100" s="215" t="s">
        <v>155</v>
      </c>
      <c r="E100" s="216" t="s">
        <v>714</v>
      </c>
      <c r="F100" s="217" t="s">
        <v>715</v>
      </c>
      <c r="G100" s="218" t="s">
        <v>227</v>
      </c>
      <c r="H100" s="219">
        <v>38.626</v>
      </c>
      <c r="I100" s="220"/>
      <c r="J100" s="221">
        <f>ROUND(I100*H100,2)</f>
        <v>0</v>
      </c>
      <c r="K100" s="217" t="s">
        <v>159</v>
      </c>
      <c r="L100" s="47"/>
      <c r="M100" s="222" t="s">
        <v>75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87</v>
      </c>
      <c r="AY100" s="20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85</v>
      </c>
      <c r="BK100" s="227">
        <f>ROUND(I100*H100,2)</f>
        <v>0</v>
      </c>
      <c r="BL100" s="20" t="s">
        <v>160</v>
      </c>
      <c r="BM100" s="226" t="s">
        <v>716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717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162</v>
      </c>
      <c r="AU101" s="20" t="s">
        <v>87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718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164</v>
      </c>
      <c r="AU102" s="20" t="s">
        <v>87</v>
      </c>
    </row>
    <row r="103" spans="1:51" s="13" customFormat="1" ht="12">
      <c r="A103" s="13"/>
      <c r="B103" s="235"/>
      <c r="C103" s="236"/>
      <c r="D103" s="228" t="s">
        <v>189</v>
      </c>
      <c r="E103" s="237" t="s">
        <v>75</v>
      </c>
      <c r="F103" s="238" t="s">
        <v>719</v>
      </c>
      <c r="G103" s="236"/>
      <c r="H103" s="239">
        <v>2.21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38</v>
      </c>
      <c r="AX103" s="13" t="s">
        <v>77</v>
      </c>
      <c r="AY103" s="245" t="s">
        <v>153</v>
      </c>
    </row>
    <row r="104" spans="1:51" s="13" customFormat="1" ht="12">
      <c r="A104" s="13"/>
      <c r="B104" s="235"/>
      <c r="C104" s="236"/>
      <c r="D104" s="228" t="s">
        <v>189</v>
      </c>
      <c r="E104" s="237" t="s">
        <v>75</v>
      </c>
      <c r="F104" s="238" t="s">
        <v>720</v>
      </c>
      <c r="G104" s="236"/>
      <c r="H104" s="239">
        <v>2.17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5" t="s">
        <v>189</v>
      </c>
      <c r="AU104" s="245" t="s">
        <v>87</v>
      </c>
      <c r="AV104" s="13" t="s">
        <v>87</v>
      </c>
      <c r="AW104" s="13" t="s">
        <v>38</v>
      </c>
      <c r="AX104" s="13" t="s">
        <v>77</v>
      </c>
      <c r="AY104" s="245" t="s">
        <v>153</v>
      </c>
    </row>
    <row r="105" spans="1:51" s="14" customFormat="1" ht="12">
      <c r="A105" s="14"/>
      <c r="B105" s="246"/>
      <c r="C105" s="247"/>
      <c r="D105" s="228" t="s">
        <v>189</v>
      </c>
      <c r="E105" s="248" t="s">
        <v>75</v>
      </c>
      <c r="F105" s="249" t="s">
        <v>233</v>
      </c>
      <c r="G105" s="247"/>
      <c r="H105" s="250">
        <v>4.38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189</v>
      </c>
      <c r="AU105" s="256" t="s">
        <v>87</v>
      </c>
      <c r="AV105" s="14" t="s">
        <v>171</v>
      </c>
      <c r="AW105" s="14" t="s">
        <v>38</v>
      </c>
      <c r="AX105" s="14" t="s">
        <v>77</v>
      </c>
      <c r="AY105" s="256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721</v>
      </c>
      <c r="G106" s="236"/>
      <c r="H106" s="239">
        <v>92.29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722</v>
      </c>
      <c r="G107" s="236"/>
      <c r="H107" s="239">
        <v>22.46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3" customFormat="1" ht="12">
      <c r="A108" s="13"/>
      <c r="B108" s="235"/>
      <c r="C108" s="236"/>
      <c r="D108" s="228" t="s">
        <v>189</v>
      </c>
      <c r="E108" s="237" t="s">
        <v>75</v>
      </c>
      <c r="F108" s="238" t="s">
        <v>723</v>
      </c>
      <c r="G108" s="236"/>
      <c r="H108" s="239">
        <v>-14.256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189</v>
      </c>
      <c r="AU108" s="245" t="s">
        <v>87</v>
      </c>
      <c r="AV108" s="13" t="s">
        <v>87</v>
      </c>
      <c r="AW108" s="13" t="s">
        <v>38</v>
      </c>
      <c r="AX108" s="13" t="s">
        <v>77</v>
      </c>
      <c r="AY108" s="245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724</v>
      </c>
      <c r="G109" s="236"/>
      <c r="H109" s="239">
        <v>-3.929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77</v>
      </c>
      <c r="AY109" s="245" t="s">
        <v>153</v>
      </c>
    </row>
    <row r="110" spans="1:51" s="14" customFormat="1" ht="12">
      <c r="A110" s="14"/>
      <c r="B110" s="246"/>
      <c r="C110" s="247"/>
      <c r="D110" s="228" t="s">
        <v>189</v>
      </c>
      <c r="E110" s="248" t="s">
        <v>75</v>
      </c>
      <c r="F110" s="249" t="s">
        <v>233</v>
      </c>
      <c r="G110" s="247"/>
      <c r="H110" s="250">
        <v>96.565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6" t="s">
        <v>189</v>
      </c>
      <c r="AU110" s="256" t="s">
        <v>87</v>
      </c>
      <c r="AV110" s="14" t="s">
        <v>171</v>
      </c>
      <c r="AW110" s="14" t="s">
        <v>38</v>
      </c>
      <c r="AX110" s="14" t="s">
        <v>77</v>
      </c>
      <c r="AY110" s="256" t="s">
        <v>153</v>
      </c>
    </row>
    <row r="111" spans="1:51" s="13" customFormat="1" ht="12">
      <c r="A111" s="13"/>
      <c r="B111" s="235"/>
      <c r="C111" s="236"/>
      <c r="D111" s="228" t="s">
        <v>189</v>
      </c>
      <c r="E111" s="237" t="s">
        <v>75</v>
      </c>
      <c r="F111" s="238" t="s">
        <v>725</v>
      </c>
      <c r="G111" s="236"/>
      <c r="H111" s="239">
        <v>38.626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189</v>
      </c>
      <c r="AU111" s="245" t="s">
        <v>87</v>
      </c>
      <c r="AV111" s="13" t="s">
        <v>87</v>
      </c>
      <c r="AW111" s="13" t="s">
        <v>38</v>
      </c>
      <c r="AX111" s="13" t="s">
        <v>85</v>
      </c>
      <c r="AY111" s="245" t="s">
        <v>153</v>
      </c>
    </row>
    <row r="112" spans="1:65" s="2" customFormat="1" ht="21.75" customHeight="1">
      <c r="A112" s="41"/>
      <c r="B112" s="42"/>
      <c r="C112" s="215" t="s">
        <v>182</v>
      </c>
      <c r="D112" s="215" t="s">
        <v>155</v>
      </c>
      <c r="E112" s="216" t="s">
        <v>726</v>
      </c>
      <c r="F112" s="217" t="s">
        <v>727</v>
      </c>
      <c r="G112" s="218" t="s">
        <v>227</v>
      </c>
      <c r="H112" s="219">
        <v>38.626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728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729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730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719</v>
      </c>
      <c r="G115" s="236"/>
      <c r="H115" s="239">
        <v>2.21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77</v>
      </c>
      <c r="AY115" s="245" t="s">
        <v>153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720</v>
      </c>
      <c r="G116" s="236"/>
      <c r="H116" s="239">
        <v>2.17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4" customFormat="1" ht="12">
      <c r="A117" s="14"/>
      <c r="B117" s="246"/>
      <c r="C117" s="247"/>
      <c r="D117" s="228" t="s">
        <v>189</v>
      </c>
      <c r="E117" s="248" t="s">
        <v>75</v>
      </c>
      <c r="F117" s="249" t="s">
        <v>233</v>
      </c>
      <c r="G117" s="247"/>
      <c r="H117" s="250">
        <v>4.38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6" t="s">
        <v>189</v>
      </c>
      <c r="AU117" s="256" t="s">
        <v>87</v>
      </c>
      <c r="AV117" s="14" t="s">
        <v>171</v>
      </c>
      <c r="AW117" s="14" t="s">
        <v>38</v>
      </c>
      <c r="AX117" s="14" t="s">
        <v>77</v>
      </c>
      <c r="AY117" s="256" t="s">
        <v>153</v>
      </c>
    </row>
    <row r="118" spans="1:51" s="13" customFormat="1" ht="12">
      <c r="A118" s="13"/>
      <c r="B118" s="235"/>
      <c r="C118" s="236"/>
      <c r="D118" s="228" t="s">
        <v>189</v>
      </c>
      <c r="E118" s="237" t="s">
        <v>75</v>
      </c>
      <c r="F118" s="238" t="s">
        <v>721</v>
      </c>
      <c r="G118" s="236"/>
      <c r="H118" s="239">
        <v>92.29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189</v>
      </c>
      <c r="AU118" s="245" t="s">
        <v>87</v>
      </c>
      <c r="AV118" s="13" t="s">
        <v>87</v>
      </c>
      <c r="AW118" s="13" t="s">
        <v>38</v>
      </c>
      <c r="AX118" s="13" t="s">
        <v>77</v>
      </c>
      <c r="AY118" s="245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722</v>
      </c>
      <c r="G119" s="236"/>
      <c r="H119" s="239">
        <v>22.46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77</v>
      </c>
      <c r="AY119" s="245" t="s">
        <v>153</v>
      </c>
    </row>
    <row r="120" spans="1:51" s="13" customFormat="1" ht="12">
      <c r="A120" s="13"/>
      <c r="B120" s="235"/>
      <c r="C120" s="236"/>
      <c r="D120" s="228" t="s">
        <v>189</v>
      </c>
      <c r="E120" s="237" t="s">
        <v>75</v>
      </c>
      <c r="F120" s="238" t="s">
        <v>723</v>
      </c>
      <c r="G120" s="236"/>
      <c r="H120" s="239">
        <v>-14.256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189</v>
      </c>
      <c r="AU120" s="245" t="s">
        <v>87</v>
      </c>
      <c r="AV120" s="13" t="s">
        <v>87</v>
      </c>
      <c r="AW120" s="13" t="s">
        <v>38</v>
      </c>
      <c r="AX120" s="13" t="s">
        <v>77</v>
      </c>
      <c r="AY120" s="245" t="s">
        <v>153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724</v>
      </c>
      <c r="G121" s="236"/>
      <c r="H121" s="239">
        <v>-3.929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77</v>
      </c>
      <c r="AY121" s="245" t="s">
        <v>153</v>
      </c>
    </row>
    <row r="122" spans="1:51" s="14" customFormat="1" ht="12">
      <c r="A122" s="14"/>
      <c r="B122" s="246"/>
      <c r="C122" s="247"/>
      <c r="D122" s="228" t="s">
        <v>189</v>
      </c>
      <c r="E122" s="248" t="s">
        <v>75</v>
      </c>
      <c r="F122" s="249" t="s">
        <v>233</v>
      </c>
      <c r="G122" s="247"/>
      <c r="H122" s="250">
        <v>96.565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6" t="s">
        <v>189</v>
      </c>
      <c r="AU122" s="256" t="s">
        <v>87</v>
      </c>
      <c r="AV122" s="14" t="s">
        <v>171</v>
      </c>
      <c r="AW122" s="14" t="s">
        <v>38</v>
      </c>
      <c r="AX122" s="14" t="s">
        <v>77</v>
      </c>
      <c r="AY122" s="256" t="s">
        <v>153</v>
      </c>
    </row>
    <row r="123" spans="1:51" s="13" customFormat="1" ht="12">
      <c r="A123" s="13"/>
      <c r="B123" s="235"/>
      <c r="C123" s="236"/>
      <c r="D123" s="228" t="s">
        <v>189</v>
      </c>
      <c r="E123" s="237" t="s">
        <v>75</v>
      </c>
      <c r="F123" s="238" t="s">
        <v>725</v>
      </c>
      <c r="G123" s="236"/>
      <c r="H123" s="239">
        <v>38.626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189</v>
      </c>
      <c r="AU123" s="245" t="s">
        <v>87</v>
      </c>
      <c r="AV123" s="13" t="s">
        <v>87</v>
      </c>
      <c r="AW123" s="13" t="s">
        <v>38</v>
      </c>
      <c r="AX123" s="13" t="s">
        <v>85</v>
      </c>
      <c r="AY123" s="245" t="s">
        <v>153</v>
      </c>
    </row>
    <row r="124" spans="1:65" s="2" customFormat="1" ht="21.75" customHeight="1">
      <c r="A124" s="41"/>
      <c r="B124" s="42"/>
      <c r="C124" s="215" t="s">
        <v>191</v>
      </c>
      <c r="D124" s="215" t="s">
        <v>155</v>
      </c>
      <c r="E124" s="216" t="s">
        <v>731</v>
      </c>
      <c r="F124" s="217" t="s">
        <v>732</v>
      </c>
      <c r="G124" s="218" t="s">
        <v>227</v>
      </c>
      <c r="H124" s="219">
        <v>19.313</v>
      </c>
      <c r="I124" s="220"/>
      <c r="J124" s="221">
        <f>ROUND(I124*H124,2)</f>
        <v>0</v>
      </c>
      <c r="K124" s="217" t="s">
        <v>159</v>
      </c>
      <c r="L124" s="47"/>
      <c r="M124" s="222" t="s">
        <v>75</v>
      </c>
      <c r="N124" s="223" t="s">
        <v>47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160</v>
      </c>
      <c r="AT124" s="226" t="s">
        <v>155</v>
      </c>
      <c r="AU124" s="226" t="s">
        <v>87</v>
      </c>
      <c r="AY124" s="20" t="s">
        <v>153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85</v>
      </c>
      <c r="BK124" s="227">
        <f>ROUND(I124*H124,2)</f>
        <v>0</v>
      </c>
      <c r="BL124" s="20" t="s">
        <v>160</v>
      </c>
      <c r="BM124" s="226" t="s">
        <v>733</v>
      </c>
    </row>
    <row r="125" spans="1:47" s="2" customFormat="1" ht="12">
      <c r="A125" s="41"/>
      <c r="B125" s="42"/>
      <c r="C125" s="43"/>
      <c r="D125" s="228" t="s">
        <v>162</v>
      </c>
      <c r="E125" s="43"/>
      <c r="F125" s="229" t="s">
        <v>734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162</v>
      </c>
      <c r="AU125" s="20" t="s">
        <v>87</v>
      </c>
    </row>
    <row r="126" spans="1:47" s="2" customFormat="1" ht="12">
      <c r="A126" s="41"/>
      <c r="B126" s="42"/>
      <c r="C126" s="43"/>
      <c r="D126" s="233" t="s">
        <v>164</v>
      </c>
      <c r="E126" s="43"/>
      <c r="F126" s="234" t="s">
        <v>735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164</v>
      </c>
      <c r="AU126" s="20" t="s">
        <v>87</v>
      </c>
    </row>
    <row r="127" spans="1:51" s="13" customFormat="1" ht="12">
      <c r="A127" s="13"/>
      <c r="B127" s="235"/>
      <c r="C127" s="236"/>
      <c r="D127" s="228" t="s">
        <v>189</v>
      </c>
      <c r="E127" s="237" t="s">
        <v>75</v>
      </c>
      <c r="F127" s="238" t="s">
        <v>719</v>
      </c>
      <c r="G127" s="236"/>
      <c r="H127" s="239">
        <v>2.21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189</v>
      </c>
      <c r="AU127" s="245" t="s">
        <v>87</v>
      </c>
      <c r="AV127" s="13" t="s">
        <v>87</v>
      </c>
      <c r="AW127" s="13" t="s">
        <v>38</v>
      </c>
      <c r="AX127" s="13" t="s">
        <v>77</v>
      </c>
      <c r="AY127" s="245" t="s">
        <v>153</v>
      </c>
    </row>
    <row r="128" spans="1:51" s="13" customFormat="1" ht="12">
      <c r="A128" s="13"/>
      <c r="B128" s="235"/>
      <c r="C128" s="236"/>
      <c r="D128" s="228" t="s">
        <v>189</v>
      </c>
      <c r="E128" s="237" t="s">
        <v>75</v>
      </c>
      <c r="F128" s="238" t="s">
        <v>720</v>
      </c>
      <c r="G128" s="236"/>
      <c r="H128" s="239">
        <v>2.17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5" t="s">
        <v>189</v>
      </c>
      <c r="AU128" s="245" t="s">
        <v>87</v>
      </c>
      <c r="AV128" s="13" t="s">
        <v>87</v>
      </c>
      <c r="AW128" s="13" t="s">
        <v>38</v>
      </c>
      <c r="AX128" s="13" t="s">
        <v>77</v>
      </c>
      <c r="AY128" s="245" t="s">
        <v>153</v>
      </c>
    </row>
    <row r="129" spans="1:51" s="14" customFormat="1" ht="12">
      <c r="A129" s="14"/>
      <c r="B129" s="246"/>
      <c r="C129" s="247"/>
      <c r="D129" s="228" t="s">
        <v>189</v>
      </c>
      <c r="E129" s="248" t="s">
        <v>75</v>
      </c>
      <c r="F129" s="249" t="s">
        <v>233</v>
      </c>
      <c r="G129" s="247"/>
      <c r="H129" s="250">
        <v>4.38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6" t="s">
        <v>189</v>
      </c>
      <c r="AU129" s="256" t="s">
        <v>87</v>
      </c>
      <c r="AV129" s="14" t="s">
        <v>171</v>
      </c>
      <c r="AW129" s="14" t="s">
        <v>38</v>
      </c>
      <c r="AX129" s="14" t="s">
        <v>77</v>
      </c>
      <c r="AY129" s="256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721</v>
      </c>
      <c r="G130" s="236"/>
      <c r="H130" s="239">
        <v>92.29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3" customFormat="1" ht="12">
      <c r="A131" s="13"/>
      <c r="B131" s="235"/>
      <c r="C131" s="236"/>
      <c r="D131" s="228" t="s">
        <v>189</v>
      </c>
      <c r="E131" s="237" t="s">
        <v>75</v>
      </c>
      <c r="F131" s="238" t="s">
        <v>722</v>
      </c>
      <c r="G131" s="236"/>
      <c r="H131" s="239">
        <v>22.46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189</v>
      </c>
      <c r="AU131" s="245" t="s">
        <v>87</v>
      </c>
      <c r="AV131" s="13" t="s">
        <v>87</v>
      </c>
      <c r="AW131" s="13" t="s">
        <v>38</v>
      </c>
      <c r="AX131" s="13" t="s">
        <v>77</v>
      </c>
      <c r="AY131" s="245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723</v>
      </c>
      <c r="G132" s="236"/>
      <c r="H132" s="239">
        <v>-14.256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153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724</v>
      </c>
      <c r="G133" s="236"/>
      <c r="H133" s="239">
        <v>-3.929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77</v>
      </c>
      <c r="AY133" s="245" t="s">
        <v>153</v>
      </c>
    </row>
    <row r="134" spans="1:51" s="14" customFormat="1" ht="12">
      <c r="A134" s="14"/>
      <c r="B134" s="246"/>
      <c r="C134" s="247"/>
      <c r="D134" s="228" t="s">
        <v>189</v>
      </c>
      <c r="E134" s="248" t="s">
        <v>75</v>
      </c>
      <c r="F134" s="249" t="s">
        <v>233</v>
      </c>
      <c r="G134" s="247"/>
      <c r="H134" s="250">
        <v>96.565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6" t="s">
        <v>189</v>
      </c>
      <c r="AU134" s="256" t="s">
        <v>87</v>
      </c>
      <c r="AV134" s="14" t="s">
        <v>171</v>
      </c>
      <c r="AW134" s="14" t="s">
        <v>38</v>
      </c>
      <c r="AX134" s="14" t="s">
        <v>77</v>
      </c>
      <c r="AY134" s="256" t="s">
        <v>153</v>
      </c>
    </row>
    <row r="135" spans="1:51" s="13" customFormat="1" ht="12">
      <c r="A135" s="13"/>
      <c r="B135" s="235"/>
      <c r="C135" s="236"/>
      <c r="D135" s="228" t="s">
        <v>189</v>
      </c>
      <c r="E135" s="237" t="s">
        <v>75</v>
      </c>
      <c r="F135" s="238" t="s">
        <v>736</v>
      </c>
      <c r="G135" s="236"/>
      <c r="H135" s="239">
        <v>19.313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189</v>
      </c>
      <c r="AU135" s="245" t="s">
        <v>87</v>
      </c>
      <c r="AV135" s="13" t="s">
        <v>87</v>
      </c>
      <c r="AW135" s="13" t="s">
        <v>38</v>
      </c>
      <c r="AX135" s="13" t="s">
        <v>85</v>
      </c>
      <c r="AY135" s="245" t="s">
        <v>153</v>
      </c>
    </row>
    <row r="136" spans="1:65" s="2" customFormat="1" ht="16.5" customHeight="1">
      <c r="A136" s="41"/>
      <c r="B136" s="42"/>
      <c r="C136" s="215" t="s">
        <v>199</v>
      </c>
      <c r="D136" s="215" t="s">
        <v>155</v>
      </c>
      <c r="E136" s="216" t="s">
        <v>737</v>
      </c>
      <c r="F136" s="217" t="s">
        <v>738</v>
      </c>
      <c r="G136" s="218" t="s">
        <v>258</v>
      </c>
      <c r="H136" s="219">
        <v>254.998</v>
      </c>
      <c r="I136" s="220"/>
      <c r="J136" s="221">
        <f>ROUND(I136*H136,2)</f>
        <v>0</v>
      </c>
      <c r="K136" s="217" t="s">
        <v>159</v>
      </c>
      <c r="L136" s="47"/>
      <c r="M136" s="222" t="s">
        <v>75</v>
      </c>
      <c r="N136" s="223" t="s">
        <v>47</v>
      </c>
      <c r="O136" s="87"/>
      <c r="P136" s="224">
        <f>O136*H136</f>
        <v>0</v>
      </c>
      <c r="Q136" s="224">
        <v>0.00084</v>
      </c>
      <c r="R136" s="224">
        <f>Q136*H136</f>
        <v>0.21419832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160</v>
      </c>
      <c r="AT136" s="226" t="s">
        <v>155</v>
      </c>
      <c r="AU136" s="226" t="s">
        <v>87</v>
      </c>
      <c r="AY136" s="20" t="s">
        <v>153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85</v>
      </c>
      <c r="BK136" s="227">
        <f>ROUND(I136*H136,2)</f>
        <v>0</v>
      </c>
      <c r="BL136" s="20" t="s">
        <v>160</v>
      </c>
      <c r="BM136" s="226" t="s">
        <v>739</v>
      </c>
    </row>
    <row r="137" spans="1:47" s="2" customFormat="1" ht="12">
      <c r="A137" s="41"/>
      <c r="B137" s="42"/>
      <c r="C137" s="43"/>
      <c r="D137" s="228" t="s">
        <v>162</v>
      </c>
      <c r="E137" s="43"/>
      <c r="F137" s="229" t="s">
        <v>740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162</v>
      </c>
      <c r="AU137" s="20" t="s">
        <v>87</v>
      </c>
    </row>
    <row r="138" spans="1:47" s="2" customFormat="1" ht="12">
      <c r="A138" s="41"/>
      <c r="B138" s="42"/>
      <c r="C138" s="43"/>
      <c r="D138" s="233" t="s">
        <v>164</v>
      </c>
      <c r="E138" s="43"/>
      <c r="F138" s="234" t="s">
        <v>741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164</v>
      </c>
      <c r="AU138" s="20" t="s">
        <v>87</v>
      </c>
    </row>
    <row r="139" spans="1:51" s="13" customFormat="1" ht="12">
      <c r="A139" s="13"/>
      <c r="B139" s="235"/>
      <c r="C139" s="236"/>
      <c r="D139" s="228" t="s">
        <v>189</v>
      </c>
      <c r="E139" s="237" t="s">
        <v>75</v>
      </c>
      <c r="F139" s="238" t="s">
        <v>742</v>
      </c>
      <c r="G139" s="236"/>
      <c r="H139" s="239">
        <v>205.088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5" t="s">
        <v>189</v>
      </c>
      <c r="AU139" s="245" t="s">
        <v>87</v>
      </c>
      <c r="AV139" s="13" t="s">
        <v>87</v>
      </c>
      <c r="AW139" s="13" t="s">
        <v>38</v>
      </c>
      <c r="AX139" s="13" t="s">
        <v>77</v>
      </c>
      <c r="AY139" s="245" t="s">
        <v>153</v>
      </c>
    </row>
    <row r="140" spans="1:51" s="13" customFormat="1" ht="12">
      <c r="A140" s="13"/>
      <c r="B140" s="235"/>
      <c r="C140" s="236"/>
      <c r="D140" s="228" t="s">
        <v>189</v>
      </c>
      <c r="E140" s="237" t="s">
        <v>75</v>
      </c>
      <c r="F140" s="238" t="s">
        <v>743</v>
      </c>
      <c r="G140" s="236"/>
      <c r="H140" s="239">
        <v>49.91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5" t="s">
        <v>189</v>
      </c>
      <c r="AU140" s="245" t="s">
        <v>87</v>
      </c>
      <c r="AV140" s="13" t="s">
        <v>87</v>
      </c>
      <c r="AW140" s="13" t="s">
        <v>38</v>
      </c>
      <c r="AX140" s="13" t="s">
        <v>77</v>
      </c>
      <c r="AY140" s="245" t="s">
        <v>153</v>
      </c>
    </row>
    <row r="141" spans="1:51" s="14" customFormat="1" ht="12">
      <c r="A141" s="14"/>
      <c r="B141" s="246"/>
      <c r="C141" s="247"/>
      <c r="D141" s="228" t="s">
        <v>189</v>
      </c>
      <c r="E141" s="248" t="s">
        <v>75</v>
      </c>
      <c r="F141" s="249" t="s">
        <v>233</v>
      </c>
      <c r="G141" s="247"/>
      <c r="H141" s="250">
        <v>254.998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6" t="s">
        <v>189</v>
      </c>
      <c r="AU141" s="256" t="s">
        <v>87</v>
      </c>
      <c r="AV141" s="14" t="s">
        <v>171</v>
      </c>
      <c r="AW141" s="14" t="s">
        <v>38</v>
      </c>
      <c r="AX141" s="14" t="s">
        <v>85</v>
      </c>
      <c r="AY141" s="256" t="s">
        <v>153</v>
      </c>
    </row>
    <row r="142" spans="1:65" s="2" customFormat="1" ht="16.5" customHeight="1">
      <c r="A142" s="41"/>
      <c r="B142" s="42"/>
      <c r="C142" s="215" t="s">
        <v>206</v>
      </c>
      <c r="D142" s="215" t="s">
        <v>155</v>
      </c>
      <c r="E142" s="216" t="s">
        <v>744</v>
      </c>
      <c r="F142" s="217" t="s">
        <v>745</v>
      </c>
      <c r="G142" s="218" t="s">
        <v>258</v>
      </c>
      <c r="H142" s="219">
        <v>254.998</v>
      </c>
      <c r="I142" s="220"/>
      <c r="J142" s="221">
        <f>ROUND(I142*H142,2)</f>
        <v>0</v>
      </c>
      <c r="K142" s="217" t="s">
        <v>159</v>
      </c>
      <c r="L142" s="47"/>
      <c r="M142" s="222" t="s">
        <v>75</v>
      </c>
      <c r="N142" s="223" t="s">
        <v>47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160</v>
      </c>
      <c r="AT142" s="226" t="s">
        <v>155</v>
      </c>
      <c r="AU142" s="226" t="s">
        <v>87</v>
      </c>
      <c r="AY142" s="20" t="s">
        <v>153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85</v>
      </c>
      <c r="BK142" s="227">
        <f>ROUND(I142*H142,2)</f>
        <v>0</v>
      </c>
      <c r="BL142" s="20" t="s">
        <v>160</v>
      </c>
      <c r="BM142" s="226" t="s">
        <v>746</v>
      </c>
    </row>
    <row r="143" spans="1:47" s="2" customFormat="1" ht="12">
      <c r="A143" s="41"/>
      <c r="B143" s="42"/>
      <c r="C143" s="43"/>
      <c r="D143" s="228" t="s">
        <v>162</v>
      </c>
      <c r="E143" s="43"/>
      <c r="F143" s="229" t="s">
        <v>747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162</v>
      </c>
      <c r="AU143" s="20" t="s">
        <v>87</v>
      </c>
    </row>
    <row r="144" spans="1:47" s="2" customFormat="1" ht="12">
      <c r="A144" s="41"/>
      <c r="B144" s="42"/>
      <c r="C144" s="43"/>
      <c r="D144" s="233" t="s">
        <v>164</v>
      </c>
      <c r="E144" s="43"/>
      <c r="F144" s="234" t="s">
        <v>748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164</v>
      </c>
      <c r="AU144" s="20" t="s">
        <v>87</v>
      </c>
    </row>
    <row r="145" spans="1:65" s="2" customFormat="1" ht="21.75" customHeight="1">
      <c r="A145" s="41"/>
      <c r="B145" s="42"/>
      <c r="C145" s="215" t="s">
        <v>212</v>
      </c>
      <c r="D145" s="215" t="s">
        <v>155</v>
      </c>
      <c r="E145" s="216" t="s">
        <v>341</v>
      </c>
      <c r="F145" s="217" t="s">
        <v>342</v>
      </c>
      <c r="G145" s="218" t="s">
        <v>227</v>
      </c>
      <c r="H145" s="219">
        <v>67.008</v>
      </c>
      <c r="I145" s="220"/>
      <c r="J145" s="221">
        <f>ROUND(I145*H145,2)</f>
        <v>0</v>
      </c>
      <c r="K145" s="217" t="s">
        <v>159</v>
      </c>
      <c r="L145" s="47"/>
      <c r="M145" s="222" t="s">
        <v>75</v>
      </c>
      <c r="N145" s="223" t="s">
        <v>47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749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344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47" s="2" customFormat="1" ht="12">
      <c r="A147" s="41"/>
      <c r="B147" s="42"/>
      <c r="C147" s="43"/>
      <c r="D147" s="233" t="s">
        <v>164</v>
      </c>
      <c r="E147" s="43"/>
      <c r="F147" s="234" t="s">
        <v>345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164</v>
      </c>
      <c r="AU147" s="20" t="s">
        <v>87</v>
      </c>
    </row>
    <row r="148" spans="1:51" s="15" customFormat="1" ht="12">
      <c r="A148" s="15"/>
      <c r="B148" s="257"/>
      <c r="C148" s="258"/>
      <c r="D148" s="228" t="s">
        <v>189</v>
      </c>
      <c r="E148" s="259" t="s">
        <v>75</v>
      </c>
      <c r="F148" s="260" t="s">
        <v>346</v>
      </c>
      <c r="G148" s="258"/>
      <c r="H148" s="259" t="s">
        <v>75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189</v>
      </c>
      <c r="AU148" s="266" t="s">
        <v>87</v>
      </c>
      <c r="AV148" s="15" t="s">
        <v>85</v>
      </c>
      <c r="AW148" s="15" t="s">
        <v>38</v>
      </c>
      <c r="AX148" s="15" t="s">
        <v>77</v>
      </c>
      <c r="AY148" s="266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750</v>
      </c>
      <c r="G149" s="236"/>
      <c r="H149" s="239">
        <v>33.504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5" customFormat="1" ht="12">
      <c r="A150" s="15"/>
      <c r="B150" s="257"/>
      <c r="C150" s="258"/>
      <c r="D150" s="228" t="s">
        <v>189</v>
      </c>
      <c r="E150" s="259" t="s">
        <v>75</v>
      </c>
      <c r="F150" s="260" t="s">
        <v>348</v>
      </c>
      <c r="G150" s="258"/>
      <c r="H150" s="259" t="s">
        <v>75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189</v>
      </c>
      <c r="AU150" s="266" t="s">
        <v>87</v>
      </c>
      <c r="AV150" s="15" t="s">
        <v>85</v>
      </c>
      <c r="AW150" s="15" t="s">
        <v>38</v>
      </c>
      <c r="AX150" s="15" t="s">
        <v>77</v>
      </c>
      <c r="AY150" s="26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750</v>
      </c>
      <c r="G151" s="236"/>
      <c r="H151" s="239">
        <v>33.504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77</v>
      </c>
      <c r="AY151" s="245" t="s">
        <v>153</v>
      </c>
    </row>
    <row r="152" spans="1:51" s="16" customFormat="1" ht="12">
      <c r="A152" s="16"/>
      <c r="B152" s="267"/>
      <c r="C152" s="268"/>
      <c r="D152" s="228" t="s">
        <v>189</v>
      </c>
      <c r="E152" s="269" t="s">
        <v>75</v>
      </c>
      <c r="F152" s="270" t="s">
        <v>349</v>
      </c>
      <c r="G152" s="268"/>
      <c r="H152" s="271">
        <v>67.008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7" t="s">
        <v>189</v>
      </c>
      <c r="AU152" s="277" t="s">
        <v>87</v>
      </c>
      <c r="AV152" s="16" t="s">
        <v>160</v>
      </c>
      <c r="AW152" s="16" t="s">
        <v>38</v>
      </c>
      <c r="AX152" s="16" t="s">
        <v>85</v>
      </c>
      <c r="AY152" s="277" t="s">
        <v>153</v>
      </c>
    </row>
    <row r="153" spans="1:65" s="2" customFormat="1" ht="21.75" customHeight="1">
      <c r="A153" s="41"/>
      <c r="B153" s="42"/>
      <c r="C153" s="215" t="s">
        <v>218</v>
      </c>
      <c r="D153" s="215" t="s">
        <v>155</v>
      </c>
      <c r="E153" s="216" t="s">
        <v>351</v>
      </c>
      <c r="F153" s="217" t="s">
        <v>352</v>
      </c>
      <c r="G153" s="218" t="s">
        <v>227</v>
      </c>
      <c r="H153" s="219">
        <v>38.626</v>
      </c>
      <c r="I153" s="220"/>
      <c r="J153" s="221">
        <f>ROUND(I153*H153,2)</f>
        <v>0</v>
      </c>
      <c r="K153" s="217" t="s">
        <v>159</v>
      </c>
      <c r="L153" s="47"/>
      <c r="M153" s="222" t="s">
        <v>75</v>
      </c>
      <c r="N153" s="223" t="s">
        <v>47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160</v>
      </c>
      <c r="AT153" s="226" t="s">
        <v>155</v>
      </c>
      <c r="AU153" s="226" t="s">
        <v>87</v>
      </c>
      <c r="AY153" s="20" t="s">
        <v>153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85</v>
      </c>
      <c r="BK153" s="227">
        <f>ROUND(I153*H153,2)</f>
        <v>0</v>
      </c>
      <c r="BL153" s="20" t="s">
        <v>160</v>
      </c>
      <c r="BM153" s="226" t="s">
        <v>751</v>
      </c>
    </row>
    <row r="154" spans="1:47" s="2" customFormat="1" ht="12">
      <c r="A154" s="41"/>
      <c r="B154" s="42"/>
      <c r="C154" s="43"/>
      <c r="D154" s="228" t="s">
        <v>162</v>
      </c>
      <c r="E154" s="43"/>
      <c r="F154" s="229" t="s">
        <v>354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162</v>
      </c>
      <c r="AU154" s="20" t="s">
        <v>87</v>
      </c>
    </row>
    <row r="155" spans="1:47" s="2" customFormat="1" ht="12">
      <c r="A155" s="41"/>
      <c r="B155" s="42"/>
      <c r="C155" s="43"/>
      <c r="D155" s="233" t="s">
        <v>164</v>
      </c>
      <c r="E155" s="43"/>
      <c r="F155" s="234" t="s">
        <v>355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164</v>
      </c>
      <c r="AU155" s="20" t="s">
        <v>87</v>
      </c>
    </row>
    <row r="156" spans="1:51" s="15" customFormat="1" ht="12">
      <c r="A156" s="15"/>
      <c r="B156" s="257"/>
      <c r="C156" s="258"/>
      <c r="D156" s="228" t="s">
        <v>189</v>
      </c>
      <c r="E156" s="259" t="s">
        <v>75</v>
      </c>
      <c r="F156" s="260" t="s">
        <v>356</v>
      </c>
      <c r="G156" s="258"/>
      <c r="H156" s="259" t="s">
        <v>75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189</v>
      </c>
      <c r="AU156" s="266" t="s">
        <v>87</v>
      </c>
      <c r="AV156" s="15" t="s">
        <v>85</v>
      </c>
      <c r="AW156" s="15" t="s">
        <v>38</v>
      </c>
      <c r="AX156" s="15" t="s">
        <v>77</v>
      </c>
      <c r="AY156" s="266" t="s">
        <v>153</v>
      </c>
    </row>
    <row r="157" spans="1:51" s="15" customFormat="1" ht="12">
      <c r="A157" s="15"/>
      <c r="B157" s="257"/>
      <c r="C157" s="258"/>
      <c r="D157" s="228" t="s">
        <v>189</v>
      </c>
      <c r="E157" s="259" t="s">
        <v>75</v>
      </c>
      <c r="F157" s="260" t="s">
        <v>752</v>
      </c>
      <c r="G157" s="258"/>
      <c r="H157" s="259" t="s">
        <v>75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189</v>
      </c>
      <c r="AU157" s="266" t="s">
        <v>87</v>
      </c>
      <c r="AV157" s="15" t="s">
        <v>85</v>
      </c>
      <c r="AW157" s="15" t="s">
        <v>38</v>
      </c>
      <c r="AX157" s="15" t="s">
        <v>77</v>
      </c>
      <c r="AY157" s="266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721</v>
      </c>
      <c r="G158" s="236"/>
      <c r="H158" s="239">
        <v>92.29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722</v>
      </c>
      <c r="G159" s="236"/>
      <c r="H159" s="239">
        <v>22.46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77</v>
      </c>
      <c r="AY159" s="245" t="s">
        <v>153</v>
      </c>
    </row>
    <row r="160" spans="1:51" s="13" customFormat="1" ht="12">
      <c r="A160" s="13"/>
      <c r="B160" s="235"/>
      <c r="C160" s="236"/>
      <c r="D160" s="228" t="s">
        <v>189</v>
      </c>
      <c r="E160" s="237" t="s">
        <v>75</v>
      </c>
      <c r="F160" s="238" t="s">
        <v>723</v>
      </c>
      <c r="G160" s="236"/>
      <c r="H160" s="239">
        <v>-14.256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5" t="s">
        <v>189</v>
      </c>
      <c r="AU160" s="245" t="s">
        <v>87</v>
      </c>
      <c r="AV160" s="13" t="s">
        <v>87</v>
      </c>
      <c r="AW160" s="13" t="s">
        <v>38</v>
      </c>
      <c r="AX160" s="13" t="s">
        <v>77</v>
      </c>
      <c r="AY160" s="245" t="s">
        <v>153</v>
      </c>
    </row>
    <row r="161" spans="1:51" s="13" customFormat="1" ht="12">
      <c r="A161" s="13"/>
      <c r="B161" s="235"/>
      <c r="C161" s="236"/>
      <c r="D161" s="228" t="s">
        <v>189</v>
      </c>
      <c r="E161" s="237" t="s">
        <v>75</v>
      </c>
      <c r="F161" s="238" t="s">
        <v>724</v>
      </c>
      <c r="G161" s="236"/>
      <c r="H161" s="239">
        <v>-3.929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87</v>
      </c>
      <c r="AV161" s="13" t="s">
        <v>87</v>
      </c>
      <c r="AW161" s="13" t="s">
        <v>38</v>
      </c>
      <c r="AX161" s="13" t="s">
        <v>77</v>
      </c>
      <c r="AY161" s="245" t="s">
        <v>153</v>
      </c>
    </row>
    <row r="162" spans="1:51" s="14" customFormat="1" ht="12">
      <c r="A162" s="14"/>
      <c r="B162" s="246"/>
      <c r="C162" s="247"/>
      <c r="D162" s="228" t="s">
        <v>189</v>
      </c>
      <c r="E162" s="248" t="s">
        <v>75</v>
      </c>
      <c r="F162" s="249" t="s">
        <v>233</v>
      </c>
      <c r="G162" s="247"/>
      <c r="H162" s="250">
        <v>96.565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189</v>
      </c>
      <c r="AU162" s="256" t="s">
        <v>87</v>
      </c>
      <c r="AV162" s="14" t="s">
        <v>171</v>
      </c>
      <c r="AW162" s="14" t="s">
        <v>38</v>
      </c>
      <c r="AX162" s="14" t="s">
        <v>77</v>
      </c>
      <c r="AY162" s="256" t="s">
        <v>153</v>
      </c>
    </row>
    <row r="163" spans="1:51" s="13" customFormat="1" ht="12">
      <c r="A163" s="13"/>
      <c r="B163" s="235"/>
      <c r="C163" s="236"/>
      <c r="D163" s="228" t="s">
        <v>189</v>
      </c>
      <c r="E163" s="237" t="s">
        <v>75</v>
      </c>
      <c r="F163" s="238" t="s">
        <v>725</v>
      </c>
      <c r="G163" s="236"/>
      <c r="H163" s="239">
        <v>38.626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189</v>
      </c>
      <c r="AU163" s="245" t="s">
        <v>87</v>
      </c>
      <c r="AV163" s="13" t="s">
        <v>87</v>
      </c>
      <c r="AW163" s="13" t="s">
        <v>38</v>
      </c>
      <c r="AX163" s="13" t="s">
        <v>77</v>
      </c>
      <c r="AY163" s="245" t="s">
        <v>153</v>
      </c>
    </row>
    <row r="164" spans="1:51" s="14" customFormat="1" ht="12">
      <c r="A164" s="14"/>
      <c r="B164" s="246"/>
      <c r="C164" s="247"/>
      <c r="D164" s="228" t="s">
        <v>189</v>
      </c>
      <c r="E164" s="248" t="s">
        <v>75</v>
      </c>
      <c r="F164" s="249" t="s">
        <v>233</v>
      </c>
      <c r="G164" s="247"/>
      <c r="H164" s="250">
        <v>38.626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6" t="s">
        <v>189</v>
      </c>
      <c r="AU164" s="256" t="s">
        <v>87</v>
      </c>
      <c r="AV164" s="14" t="s">
        <v>171</v>
      </c>
      <c r="AW164" s="14" t="s">
        <v>38</v>
      </c>
      <c r="AX164" s="14" t="s">
        <v>85</v>
      </c>
      <c r="AY164" s="256" t="s">
        <v>153</v>
      </c>
    </row>
    <row r="165" spans="1:65" s="2" customFormat="1" ht="21.75" customHeight="1">
      <c r="A165" s="41"/>
      <c r="B165" s="42"/>
      <c r="C165" s="215" t="s">
        <v>224</v>
      </c>
      <c r="D165" s="215" t="s">
        <v>155</v>
      </c>
      <c r="E165" s="216" t="s">
        <v>358</v>
      </c>
      <c r="F165" s="217" t="s">
        <v>359</v>
      </c>
      <c r="G165" s="218" t="s">
        <v>227</v>
      </c>
      <c r="H165" s="219">
        <v>24.435</v>
      </c>
      <c r="I165" s="220"/>
      <c r="J165" s="221">
        <f>ROUND(I165*H165,2)</f>
        <v>0</v>
      </c>
      <c r="K165" s="217" t="s">
        <v>159</v>
      </c>
      <c r="L165" s="47"/>
      <c r="M165" s="222" t="s">
        <v>75</v>
      </c>
      <c r="N165" s="223" t="s">
        <v>47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160</v>
      </c>
      <c r="AT165" s="226" t="s">
        <v>155</v>
      </c>
      <c r="AU165" s="226" t="s">
        <v>87</v>
      </c>
      <c r="AY165" s="20" t="s">
        <v>153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85</v>
      </c>
      <c r="BK165" s="227">
        <f>ROUND(I165*H165,2)</f>
        <v>0</v>
      </c>
      <c r="BL165" s="20" t="s">
        <v>160</v>
      </c>
      <c r="BM165" s="226" t="s">
        <v>753</v>
      </c>
    </row>
    <row r="166" spans="1:47" s="2" customFormat="1" ht="12">
      <c r="A166" s="41"/>
      <c r="B166" s="42"/>
      <c r="C166" s="43"/>
      <c r="D166" s="228" t="s">
        <v>162</v>
      </c>
      <c r="E166" s="43"/>
      <c r="F166" s="229" t="s">
        <v>361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162</v>
      </c>
      <c r="AU166" s="20" t="s">
        <v>87</v>
      </c>
    </row>
    <row r="167" spans="1:47" s="2" customFormat="1" ht="12">
      <c r="A167" s="41"/>
      <c r="B167" s="42"/>
      <c r="C167" s="43"/>
      <c r="D167" s="233" t="s">
        <v>164</v>
      </c>
      <c r="E167" s="43"/>
      <c r="F167" s="234" t="s">
        <v>362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164</v>
      </c>
      <c r="AU167" s="20" t="s">
        <v>87</v>
      </c>
    </row>
    <row r="168" spans="1:51" s="15" customFormat="1" ht="12">
      <c r="A168" s="15"/>
      <c r="B168" s="257"/>
      <c r="C168" s="258"/>
      <c r="D168" s="228" t="s">
        <v>189</v>
      </c>
      <c r="E168" s="259" t="s">
        <v>75</v>
      </c>
      <c r="F168" s="260" t="s">
        <v>356</v>
      </c>
      <c r="G168" s="258"/>
      <c r="H168" s="259" t="s">
        <v>75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189</v>
      </c>
      <c r="AU168" s="266" t="s">
        <v>87</v>
      </c>
      <c r="AV168" s="15" t="s">
        <v>85</v>
      </c>
      <c r="AW168" s="15" t="s">
        <v>38</v>
      </c>
      <c r="AX168" s="15" t="s">
        <v>77</v>
      </c>
      <c r="AY168" s="266" t="s">
        <v>153</v>
      </c>
    </row>
    <row r="169" spans="1:51" s="13" customFormat="1" ht="12">
      <c r="A169" s="13"/>
      <c r="B169" s="235"/>
      <c r="C169" s="236"/>
      <c r="D169" s="228" t="s">
        <v>189</v>
      </c>
      <c r="E169" s="237" t="s">
        <v>75</v>
      </c>
      <c r="F169" s="238" t="s">
        <v>721</v>
      </c>
      <c r="G169" s="236"/>
      <c r="H169" s="239">
        <v>92.29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189</v>
      </c>
      <c r="AU169" s="245" t="s">
        <v>87</v>
      </c>
      <c r="AV169" s="13" t="s">
        <v>87</v>
      </c>
      <c r="AW169" s="13" t="s">
        <v>38</v>
      </c>
      <c r="AX169" s="13" t="s">
        <v>77</v>
      </c>
      <c r="AY169" s="245" t="s">
        <v>153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722</v>
      </c>
      <c r="G170" s="236"/>
      <c r="H170" s="239">
        <v>22.46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77</v>
      </c>
      <c r="AY170" s="245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723</v>
      </c>
      <c r="G171" s="236"/>
      <c r="H171" s="239">
        <v>-14.256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3" customFormat="1" ht="12">
      <c r="A172" s="13"/>
      <c r="B172" s="235"/>
      <c r="C172" s="236"/>
      <c r="D172" s="228" t="s">
        <v>189</v>
      </c>
      <c r="E172" s="237" t="s">
        <v>75</v>
      </c>
      <c r="F172" s="238" t="s">
        <v>724</v>
      </c>
      <c r="G172" s="236"/>
      <c r="H172" s="239">
        <v>-3.929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5" t="s">
        <v>189</v>
      </c>
      <c r="AU172" s="245" t="s">
        <v>87</v>
      </c>
      <c r="AV172" s="13" t="s">
        <v>87</v>
      </c>
      <c r="AW172" s="13" t="s">
        <v>38</v>
      </c>
      <c r="AX172" s="13" t="s">
        <v>77</v>
      </c>
      <c r="AY172" s="245" t="s">
        <v>153</v>
      </c>
    </row>
    <row r="173" spans="1:51" s="14" customFormat="1" ht="12">
      <c r="A173" s="14"/>
      <c r="B173" s="246"/>
      <c r="C173" s="247"/>
      <c r="D173" s="228" t="s">
        <v>189</v>
      </c>
      <c r="E173" s="248" t="s">
        <v>75</v>
      </c>
      <c r="F173" s="249" t="s">
        <v>233</v>
      </c>
      <c r="G173" s="247"/>
      <c r="H173" s="250">
        <v>96.565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6" t="s">
        <v>189</v>
      </c>
      <c r="AU173" s="256" t="s">
        <v>87</v>
      </c>
      <c r="AV173" s="14" t="s">
        <v>171</v>
      </c>
      <c r="AW173" s="14" t="s">
        <v>38</v>
      </c>
      <c r="AX173" s="14" t="s">
        <v>77</v>
      </c>
      <c r="AY173" s="256" t="s">
        <v>153</v>
      </c>
    </row>
    <row r="174" spans="1:51" s="13" customFormat="1" ht="12">
      <c r="A174" s="13"/>
      <c r="B174" s="235"/>
      <c r="C174" s="236"/>
      <c r="D174" s="228" t="s">
        <v>189</v>
      </c>
      <c r="E174" s="237" t="s">
        <v>75</v>
      </c>
      <c r="F174" s="238" t="s">
        <v>754</v>
      </c>
      <c r="G174" s="236"/>
      <c r="H174" s="239">
        <v>57.939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189</v>
      </c>
      <c r="AU174" s="245" t="s">
        <v>87</v>
      </c>
      <c r="AV174" s="13" t="s">
        <v>87</v>
      </c>
      <c r="AW174" s="13" t="s">
        <v>38</v>
      </c>
      <c r="AX174" s="13" t="s">
        <v>77</v>
      </c>
      <c r="AY174" s="245" t="s">
        <v>153</v>
      </c>
    </row>
    <row r="175" spans="1:51" s="13" customFormat="1" ht="12">
      <c r="A175" s="13"/>
      <c r="B175" s="235"/>
      <c r="C175" s="236"/>
      <c r="D175" s="228" t="s">
        <v>189</v>
      </c>
      <c r="E175" s="237" t="s">
        <v>75</v>
      </c>
      <c r="F175" s="238" t="s">
        <v>755</v>
      </c>
      <c r="G175" s="236"/>
      <c r="H175" s="239">
        <v>-33.504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189</v>
      </c>
      <c r="AU175" s="245" t="s">
        <v>87</v>
      </c>
      <c r="AV175" s="13" t="s">
        <v>87</v>
      </c>
      <c r="AW175" s="13" t="s">
        <v>38</v>
      </c>
      <c r="AX175" s="13" t="s">
        <v>77</v>
      </c>
      <c r="AY175" s="245" t="s">
        <v>153</v>
      </c>
    </row>
    <row r="176" spans="1:51" s="14" customFormat="1" ht="12">
      <c r="A176" s="14"/>
      <c r="B176" s="246"/>
      <c r="C176" s="247"/>
      <c r="D176" s="228" t="s">
        <v>189</v>
      </c>
      <c r="E176" s="248" t="s">
        <v>75</v>
      </c>
      <c r="F176" s="249" t="s">
        <v>233</v>
      </c>
      <c r="G176" s="247"/>
      <c r="H176" s="250">
        <v>24.435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6" t="s">
        <v>189</v>
      </c>
      <c r="AU176" s="256" t="s">
        <v>87</v>
      </c>
      <c r="AV176" s="14" t="s">
        <v>171</v>
      </c>
      <c r="AW176" s="14" t="s">
        <v>38</v>
      </c>
      <c r="AX176" s="14" t="s">
        <v>85</v>
      </c>
      <c r="AY176" s="256" t="s">
        <v>153</v>
      </c>
    </row>
    <row r="177" spans="1:65" s="2" customFormat="1" ht="16.5" customHeight="1">
      <c r="A177" s="41"/>
      <c r="B177" s="42"/>
      <c r="C177" s="215" t="s">
        <v>242</v>
      </c>
      <c r="D177" s="215" t="s">
        <v>155</v>
      </c>
      <c r="E177" s="216" t="s">
        <v>756</v>
      </c>
      <c r="F177" s="217" t="s">
        <v>757</v>
      </c>
      <c r="G177" s="218" t="s">
        <v>227</v>
      </c>
      <c r="H177" s="219">
        <v>33.504</v>
      </c>
      <c r="I177" s="220"/>
      <c r="J177" s="221">
        <f>ROUND(I177*H177,2)</f>
        <v>0</v>
      </c>
      <c r="K177" s="217" t="s">
        <v>159</v>
      </c>
      <c r="L177" s="47"/>
      <c r="M177" s="222" t="s">
        <v>75</v>
      </c>
      <c r="N177" s="223" t="s">
        <v>47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160</v>
      </c>
      <c r="AT177" s="226" t="s">
        <v>155</v>
      </c>
      <c r="AU177" s="226" t="s">
        <v>87</v>
      </c>
      <c r="AY177" s="20" t="s">
        <v>153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85</v>
      </c>
      <c r="BK177" s="227">
        <f>ROUND(I177*H177,2)</f>
        <v>0</v>
      </c>
      <c r="BL177" s="20" t="s">
        <v>160</v>
      </c>
      <c r="BM177" s="226" t="s">
        <v>758</v>
      </c>
    </row>
    <row r="178" spans="1:47" s="2" customFormat="1" ht="12">
      <c r="A178" s="41"/>
      <c r="B178" s="42"/>
      <c r="C178" s="43"/>
      <c r="D178" s="228" t="s">
        <v>162</v>
      </c>
      <c r="E178" s="43"/>
      <c r="F178" s="229" t="s">
        <v>759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162</v>
      </c>
      <c r="AU178" s="20" t="s">
        <v>87</v>
      </c>
    </row>
    <row r="179" spans="1:47" s="2" customFormat="1" ht="12">
      <c r="A179" s="41"/>
      <c r="B179" s="42"/>
      <c r="C179" s="43"/>
      <c r="D179" s="233" t="s">
        <v>164</v>
      </c>
      <c r="E179" s="43"/>
      <c r="F179" s="234" t="s">
        <v>760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164</v>
      </c>
      <c r="AU179" s="20" t="s">
        <v>87</v>
      </c>
    </row>
    <row r="180" spans="1:51" s="13" customFormat="1" ht="12">
      <c r="A180" s="13"/>
      <c r="B180" s="235"/>
      <c r="C180" s="236"/>
      <c r="D180" s="228" t="s">
        <v>189</v>
      </c>
      <c r="E180" s="237" t="s">
        <v>75</v>
      </c>
      <c r="F180" s="238" t="s">
        <v>750</v>
      </c>
      <c r="G180" s="236"/>
      <c r="H180" s="239">
        <v>33.504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5" t="s">
        <v>189</v>
      </c>
      <c r="AU180" s="245" t="s">
        <v>87</v>
      </c>
      <c r="AV180" s="13" t="s">
        <v>87</v>
      </c>
      <c r="AW180" s="13" t="s">
        <v>38</v>
      </c>
      <c r="AX180" s="13" t="s">
        <v>85</v>
      </c>
      <c r="AY180" s="245" t="s">
        <v>153</v>
      </c>
    </row>
    <row r="181" spans="1:65" s="2" customFormat="1" ht="16.5" customHeight="1">
      <c r="A181" s="41"/>
      <c r="B181" s="42"/>
      <c r="C181" s="215" t="s">
        <v>248</v>
      </c>
      <c r="D181" s="215" t="s">
        <v>155</v>
      </c>
      <c r="E181" s="216" t="s">
        <v>372</v>
      </c>
      <c r="F181" s="217" t="s">
        <v>373</v>
      </c>
      <c r="G181" s="218" t="s">
        <v>227</v>
      </c>
      <c r="H181" s="219">
        <v>63.061</v>
      </c>
      <c r="I181" s="220"/>
      <c r="J181" s="221">
        <f>ROUND(I181*H181,2)</f>
        <v>0</v>
      </c>
      <c r="K181" s="217" t="s">
        <v>159</v>
      </c>
      <c r="L181" s="47"/>
      <c r="M181" s="222" t="s">
        <v>75</v>
      </c>
      <c r="N181" s="223" t="s">
        <v>47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160</v>
      </c>
      <c r="AT181" s="226" t="s">
        <v>155</v>
      </c>
      <c r="AU181" s="226" t="s">
        <v>87</v>
      </c>
      <c r="AY181" s="20" t="s">
        <v>153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85</v>
      </c>
      <c r="BK181" s="227">
        <f>ROUND(I181*H181,2)</f>
        <v>0</v>
      </c>
      <c r="BL181" s="20" t="s">
        <v>160</v>
      </c>
      <c r="BM181" s="226" t="s">
        <v>761</v>
      </c>
    </row>
    <row r="182" spans="1:47" s="2" customFormat="1" ht="12">
      <c r="A182" s="41"/>
      <c r="B182" s="42"/>
      <c r="C182" s="43"/>
      <c r="D182" s="228" t="s">
        <v>162</v>
      </c>
      <c r="E182" s="43"/>
      <c r="F182" s="229" t="s">
        <v>375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162</v>
      </c>
      <c r="AU182" s="20" t="s">
        <v>87</v>
      </c>
    </row>
    <row r="183" spans="1:47" s="2" customFormat="1" ht="12">
      <c r="A183" s="41"/>
      <c r="B183" s="42"/>
      <c r="C183" s="43"/>
      <c r="D183" s="233" t="s">
        <v>164</v>
      </c>
      <c r="E183" s="43"/>
      <c r="F183" s="234" t="s">
        <v>376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164</v>
      </c>
      <c r="AU183" s="20" t="s">
        <v>87</v>
      </c>
    </row>
    <row r="184" spans="1:51" s="13" customFormat="1" ht="12">
      <c r="A184" s="13"/>
      <c r="B184" s="235"/>
      <c r="C184" s="236"/>
      <c r="D184" s="228" t="s">
        <v>189</v>
      </c>
      <c r="E184" s="237" t="s">
        <v>75</v>
      </c>
      <c r="F184" s="238" t="s">
        <v>762</v>
      </c>
      <c r="G184" s="236"/>
      <c r="H184" s="239">
        <v>63.061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87</v>
      </c>
      <c r="AV184" s="13" t="s">
        <v>87</v>
      </c>
      <c r="AW184" s="13" t="s">
        <v>38</v>
      </c>
      <c r="AX184" s="13" t="s">
        <v>85</v>
      </c>
      <c r="AY184" s="245" t="s">
        <v>153</v>
      </c>
    </row>
    <row r="185" spans="1:65" s="2" customFormat="1" ht="16.5" customHeight="1">
      <c r="A185" s="41"/>
      <c r="B185" s="42"/>
      <c r="C185" s="215" t="s">
        <v>255</v>
      </c>
      <c r="D185" s="215" t="s">
        <v>155</v>
      </c>
      <c r="E185" s="216" t="s">
        <v>379</v>
      </c>
      <c r="F185" s="217" t="s">
        <v>380</v>
      </c>
      <c r="G185" s="218" t="s">
        <v>381</v>
      </c>
      <c r="H185" s="219">
        <v>113.51</v>
      </c>
      <c r="I185" s="220"/>
      <c r="J185" s="221">
        <f>ROUND(I185*H185,2)</f>
        <v>0</v>
      </c>
      <c r="K185" s="217" t="s">
        <v>159</v>
      </c>
      <c r="L185" s="47"/>
      <c r="M185" s="222" t="s">
        <v>75</v>
      </c>
      <c r="N185" s="223" t="s">
        <v>47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160</v>
      </c>
      <c r="AT185" s="226" t="s">
        <v>155</v>
      </c>
      <c r="AU185" s="226" t="s">
        <v>87</v>
      </c>
      <c r="AY185" s="20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85</v>
      </c>
      <c r="BK185" s="227">
        <f>ROUND(I185*H185,2)</f>
        <v>0</v>
      </c>
      <c r="BL185" s="20" t="s">
        <v>160</v>
      </c>
      <c r="BM185" s="226" t="s">
        <v>763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383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162</v>
      </c>
      <c r="AU186" s="20" t="s">
        <v>87</v>
      </c>
    </row>
    <row r="187" spans="1:47" s="2" customFormat="1" ht="12">
      <c r="A187" s="41"/>
      <c r="B187" s="42"/>
      <c r="C187" s="43"/>
      <c r="D187" s="233" t="s">
        <v>164</v>
      </c>
      <c r="E187" s="43"/>
      <c r="F187" s="234" t="s">
        <v>384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164</v>
      </c>
      <c r="AU187" s="20" t="s">
        <v>87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764</v>
      </c>
      <c r="G188" s="236"/>
      <c r="H188" s="239">
        <v>113.51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85</v>
      </c>
      <c r="AY188" s="245" t="s">
        <v>153</v>
      </c>
    </row>
    <row r="189" spans="1:65" s="2" customFormat="1" ht="16.5" customHeight="1">
      <c r="A189" s="41"/>
      <c r="B189" s="42"/>
      <c r="C189" s="215" t="s">
        <v>8</v>
      </c>
      <c r="D189" s="215" t="s">
        <v>155</v>
      </c>
      <c r="E189" s="216" t="s">
        <v>396</v>
      </c>
      <c r="F189" s="217" t="s">
        <v>397</v>
      </c>
      <c r="G189" s="218" t="s">
        <v>227</v>
      </c>
      <c r="H189" s="219">
        <v>33.504</v>
      </c>
      <c r="I189" s="220"/>
      <c r="J189" s="221">
        <f>ROUND(I189*H189,2)</f>
        <v>0</v>
      </c>
      <c r="K189" s="217" t="s">
        <v>159</v>
      </c>
      <c r="L189" s="47"/>
      <c r="M189" s="222" t="s">
        <v>75</v>
      </c>
      <c r="N189" s="223" t="s">
        <v>47</v>
      </c>
      <c r="O189" s="87"/>
      <c r="P189" s="224">
        <f>O189*H189</f>
        <v>0</v>
      </c>
      <c r="Q189" s="224">
        <v>0</v>
      </c>
      <c r="R189" s="224">
        <f>Q189*H189</f>
        <v>0</v>
      </c>
      <c r="S189" s="224">
        <v>0</v>
      </c>
      <c r="T189" s="225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160</v>
      </c>
      <c r="AT189" s="226" t="s">
        <v>155</v>
      </c>
      <c r="AU189" s="226" t="s">
        <v>87</v>
      </c>
      <c r="AY189" s="20" t="s">
        <v>153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0" t="s">
        <v>85</v>
      </c>
      <c r="BK189" s="227">
        <f>ROUND(I189*H189,2)</f>
        <v>0</v>
      </c>
      <c r="BL189" s="20" t="s">
        <v>160</v>
      </c>
      <c r="BM189" s="226" t="s">
        <v>765</v>
      </c>
    </row>
    <row r="190" spans="1:47" s="2" customFormat="1" ht="12">
      <c r="A190" s="41"/>
      <c r="B190" s="42"/>
      <c r="C190" s="43"/>
      <c r="D190" s="228" t="s">
        <v>162</v>
      </c>
      <c r="E190" s="43"/>
      <c r="F190" s="229" t="s">
        <v>399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162</v>
      </c>
      <c r="AU190" s="20" t="s">
        <v>87</v>
      </c>
    </row>
    <row r="191" spans="1:47" s="2" customFormat="1" ht="12">
      <c r="A191" s="41"/>
      <c r="B191" s="42"/>
      <c r="C191" s="43"/>
      <c r="D191" s="233" t="s">
        <v>164</v>
      </c>
      <c r="E191" s="43"/>
      <c r="F191" s="234" t="s">
        <v>400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164</v>
      </c>
      <c r="AU191" s="20" t="s">
        <v>87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750</v>
      </c>
      <c r="G192" s="236"/>
      <c r="H192" s="239">
        <v>33.504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85</v>
      </c>
      <c r="AY192" s="245" t="s">
        <v>153</v>
      </c>
    </row>
    <row r="193" spans="1:65" s="2" customFormat="1" ht="16.5" customHeight="1">
      <c r="A193" s="41"/>
      <c r="B193" s="42"/>
      <c r="C193" s="215" t="s">
        <v>269</v>
      </c>
      <c r="D193" s="215" t="s">
        <v>155</v>
      </c>
      <c r="E193" s="216" t="s">
        <v>402</v>
      </c>
      <c r="F193" s="217" t="s">
        <v>403</v>
      </c>
      <c r="G193" s="218" t="s">
        <v>227</v>
      </c>
      <c r="H193" s="219">
        <v>33.503</v>
      </c>
      <c r="I193" s="220"/>
      <c r="J193" s="221">
        <f>ROUND(I193*H193,2)</f>
        <v>0</v>
      </c>
      <c r="K193" s="217" t="s">
        <v>159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766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405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47" s="2" customFormat="1" ht="12">
      <c r="A195" s="41"/>
      <c r="B195" s="42"/>
      <c r="C195" s="43"/>
      <c r="D195" s="233" t="s">
        <v>164</v>
      </c>
      <c r="E195" s="43"/>
      <c r="F195" s="234" t="s">
        <v>406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164</v>
      </c>
      <c r="AU195" s="20" t="s">
        <v>87</v>
      </c>
    </row>
    <row r="196" spans="1:51" s="15" customFormat="1" ht="12">
      <c r="A196" s="15"/>
      <c r="B196" s="257"/>
      <c r="C196" s="258"/>
      <c r="D196" s="228" t="s">
        <v>189</v>
      </c>
      <c r="E196" s="259" t="s">
        <v>75</v>
      </c>
      <c r="F196" s="260" t="s">
        <v>752</v>
      </c>
      <c r="G196" s="258"/>
      <c r="H196" s="259" t="s">
        <v>75</v>
      </c>
      <c r="I196" s="261"/>
      <c r="J196" s="258"/>
      <c r="K196" s="258"/>
      <c r="L196" s="262"/>
      <c r="M196" s="263"/>
      <c r="N196" s="264"/>
      <c r="O196" s="264"/>
      <c r="P196" s="264"/>
      <c r="Q196" s="264"/>
      <c r="R196" s="264"/>
      <c r="S196" s="264"/>
      <c r="T196" s="26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6" t="s">
        <v>189</v>
      </c>
      <c r="AU196" s="266" t="s">
        <v>87</v>
      </c>
      <c r="AV196" s="15" t="s">
        <v>85</v>
      </c>
      <c r="AW196" s="15" t="s">
        <v>38</v>
      </c>
      <c r="AX196" s="15" t="s">
        <v>77</v>
      </c>
      <c r="AY196" s="266" t="s">
        <v>153</v>
      </c>
    </row>
    <row r="197" spans="1:51" s="13" customFormat="1" ht="12">
      <c r="A197" s="13"/>
      <c r="B197" s="235"/>
      <c r="C197" s="236"/>
      <c r="D197" s="228" t="s">
        <v>189</v>
      </c>
      <c r="E197" s="237" t="s">
        <v>75</v>
      </c>
      <c r="F197" s="238" t="s">
        <v>721</v>
      </c>
      <c r="G197" s="236"/>
      <c r="H197" s="239">
        <v>92.29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189</v>
      </c>
      <c r="AU197" s="245" t="s">
        <v>87</v>
      </c>
      <c r="AV197" s="13" t="s">
        <v>87</v>
      </c>
      <c r="AW197" s="13" t="s">
        <v>38</v>
      </c>
      <c r="AX197" s="13" t="s">
        <v>77</v>
      </c>
      <c r="AY197" s="245" t="s">
        <v>153</v>
      </c>
    </row>
    <row r="198" spans="1:51" s="13" customFormat="1" ht="12">
      <c r="A198" s="13"/>
      <c r="B198" s="235"/>
      <c r="C198" s="236"/>
      <c r="D198" s="228" t="s">
        <v>189</v>
      </c>
      <c r="E198" s="237" t="s">
        <v>75</v>
      </c>
      <c r="F198" s="238" t="s">
        <v>722</v>
      </c>
      <c r="G198" s="236"/>
      <c r="H198" s="239">
        <v>22.46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189</v>
      </c>
      <c r="AU198" s="245" t="s">
        <v>87</v>
      </c>
      <c r="AV198" s="13" t="s">
        <v>87</v>
      </c>
      <c r="AW198" s="13" t="s">
        <v>38</v>
      </c>
      <c r="AX198" s="13" t="s">
        <v>77</v>
      </c>
      <c r="AY198" s="245" t="s">
        <v>153</v>
      </c>
    </row>
    <row r="199" spans="1:51" s="13" customFormat="1" ht="12">
      <c r="A199" s="13"/>
      <c r="B199" s="235"/>
      <c r="C199" s="236"/>
      <c r="D199" s="228" t="s">
        <v>189</v>
      </c>
      <c r="E199" s="237" t="s">
        <v>75</v>
      </c>
      <c r="F199" s="238" t="s">
        <v>723</v>
      </c>
      <c r="G199" s="236"/>
      <c r="H199" s="239">
        <v>-14.256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189</v>
      </c>
      <c r="AU199" s="245" t="s">
        <v>87</v>
      </c>
      <c r="AV199" s="13" t="s">
        <v>87</v>
      </c>
      <c r="AW199" s="13" t="s">
        <v>38</v>
      </c>
      <c r="AX199" s="13" t="s">
        <v>77</v>
      </c>
      <c r="AY199" s="245" t="s">
        <v>153</v>
      </c>
    </row>
    <row r="200" spans="1:51" s="13" customFormat="1" ht="12">
      <c r="A200" s="13"/>
      <c r="B200" s="235"/>
      <c r="C200" s="236"/>
      <c r="D200" s="228" t="s">
        <v>189</v>
      </c>
      <c r="E200" s="237" t="s">
        <v>75</v>
      </c>
      <c r="F200" s="238" t="s">
        <v>724</v>
      </c>
      <c r="G200" s="236"/>
      <c r="H200" s="239">
        <v>-3.929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189</v>
      </c>
      <c r="AU200" s="245" t="s">
        <v>87</v>
      </c>
      <c r="AV200" s="13" t="s">
        <v>87</v>
      </c>
      <c r="AW200" s="13" t="s">
        <v>38</v>
      </c>
      <c r="AX200" s="13" t="s">
        <v>77</v>
      </c>
      <c r="AY200" s="245" t="s">
        <v>153</v>
      </c>
    </row>
    <row r="201" spans="1:51" s="14" customFormat="1" ht="12">
      <c r="A201" s="14"/>
      <c r="B201" s="246"/>
      <c r="C201" s="247"/>
      <c r="D201" s="228" t="s">
        <v>189</v>
      </c>
      <c r="E201" s="248" t="s">
        <v>75</v>
      </c>
      <c r="F201" s="249" t="s">
        <v>233</v>
      </c>
      <c r="G201" s="247"/>
      <c r="H201" s="250">
        <v>96.565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189</v>
      </c>
      <c r="AU201" s="256" t="s">
        <v>87</v>
      </c>
      <c r="AV201" s="14" t="s">
        <v>171</v>
      </c>
      <c r="AW201" s="14" t="s">
        <v>38</v>
      </c>
      <c r="AX201" s="14" t="s">
        <v>77</v>
      </c>
      <c r="AY201" s="256" t="s">
        <v>153</v>
      </c>
    </row>
    <row r="202" spans="1:51" s="13" customFormat="1" ht="12">
      <c r="A202" s="13"/>
      <c r="B202" s="235"/>
      <c r="C202" s="236"/>
      <c r="D202" s="228" t="s">
        <v>189</v>
      </c>
      <c r="E202" s="237" t="s">
        <v>75</v>
      </c>
      <c r="F202" s="238" t="s">
        <v>767</v>
      </c>
      <c r="G202" s="236"/>
      <c r="H202" s="239">
        <v>-0.778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189</v>
      </c>
      <c r="AU202" s="245" t="s">
        <v>87</v>
      </c>
      <c r="AV202" s="13" t="s">
        <v>87</v>
      </c>
      <c r="AW202" s="13" t="s">
        <v>38</v>
      </c>
      <c r="AX202" s="13" t="s">
        <v>77</v>
      </c>
      <c r="AY202" s="245" t="s">
        <v>153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768</v>
      </c>
      <c r="G203" s="236"/>
      <c r="H203" s="239">
        <v>-24.057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77</v>
      </c>
      <c r="AY203" s="245" t="s">
        <v>153</v>
      </c>
    </row>
    <row r="204" spans="1:51" s="13" customFormat="1" ht="12">
      <c r="A204" s="13"/>
      <c r="B204" s="235"/>
      <c r="C204" s="236"/>
      <c r="D204" s="228" t="s">
        <v>189</v>
      </c>
      <c r="E204" s="237" t="s">
        <v>75</v>
      </c>
      <c r="F204" s="238" t="s">
        <v>769</v>
      </c>
      <c r="G204" s="236"/>
      <c r="H204" s="239">
        <v>-4.723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189</v>
      </c>
      <c r="AU204" s="245" t="s">
        <v>87</v>
      </c>
      <c r="AV204" s="13" t="s">
        <v>87</v>
      </c>
      <c r="AW204" s="13" t="s">
        <v>38</v>
      </c>
      <c r="AX204" s="13" t="s">
        <v>77</v>
      </c>
      <c r="AY204" s="245" t="s">
        <v>153</v>
      </c>
    </row>
    <row r="205" spans="1:51" s="13" customFormat="1" ht="12">
      <c r="A205" s="13"/>
      <c r="B205" s="235"/>
      <c r="C205" s="236"/>
      <c r="D205" s="228" t="s">
        <v>189</v>
      </c>
      <c r="E205" s="237" t="s">
        <v>75</v>
      </c>
      <c r="F205" s="238" t="s">
        <v>755</v>
      </c>
      <c r="G205" s="236"/>
      <c r="H205" s="239">
        <v>-33.504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189</v>
      </c>
      <c r="AU205" s="245" t="s">
        <v>87</v>
      </c>
      <c r="AV205" s="13" t="s">
        <v>87</v>
      </c>
      <c r="AW205" s="13" t="s">
        <v>38</v>
      </c>
      <c r="AX205" s="13" t="s">
        <v>77</v>
      </c>
      <c r="AY205" s="245" t="s">
        <v>153</v>
      </c>
    </row>
    <row r="206" spans="1:51" s="16" customFormat="1" ht="12">
      <c r="A206" s="16"/>
      <c r="B206" s="267"/>
      <c r="C206" s="268"/>
      <c r="D206" s="228" t="s">
        <v>189</v>
      </c>
      <c r="E206" s="269" t="s">
        <v>75</v>
      </c>
      <c r="F206" s="270" t="s">
        <v>349</v>
      </c>
      <c r="G206" s="268"/>
      <c r="H206" s="271">
        <v>33.503</v>
      </c>
      <c r="I206" s="272"/>
      <c r="J206" s="268"/>
      <c r="K206" s="268"/>
      <c r="L206" s="273"/>
      <c r="M206" s="274"/>
      <c r="N206" s="275"/>
      <c r="O206" s="275"/>
      <c r="P206" s="275"/>
      <c r="Q206" s="275"/>
      <c r="R206" s="275"/>
      <c r="S206" s="275"/>
      <c r="T206" s="27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T206" s="277" t="s">
        <v>189</v>
      </c>
      <c r="AU206" s="277" t="s">
        <v>87</v>
      </c>
      <c r="AV206" s="16" t="s">
        <v>160</v>
      </c>
      <c r="AW206" s="16" t="s">
        <v>38</v>
      </c>
      <c r="AX206" s="16" t="s">
        <v>85</v>
      </c>
      <c r="AY206" s="277" t="s">
        <v>153</v>
      </c>
    </row>
    <row r="207" spans="1:65" s="2" customFormat="1" ht="16.5" customHeight="1">
      <c r="A207" s="41"/>
      <c r="B207" s="42"/>
      <c r="C207" s="278" t="s">
        <v>275</v>
      </c>
      <c r="D207" s="278" t="s">
        <v>414</v>
      </c>
      <c r="E207" s="279" t="s">
        <v>415</v>
      </c>
      <c r="F207" s="280" t="s">
        <v>416</v>
      </c>
      <c r="G207" s="281" t="s">
        <v>381</v>
      </c>
      <c r="H207" s="282">
        <v>67.006</v>
      </c>
      <c r="I207" s="283"/>
      <c r="J207" s="284">
        <f>ROUND(I207*H207,2)</f>
        <v>0</v>
      </c>
      <c r="K207" s="280" t="s">
        <v>159</v>
      </c>
      <c r="L207" s="285"/>
      <c r="M207" s="286" t="s">
        <v>75</v>
      </c>
      <c r="N207" s="287" t="s">
        <v>47</v>
      </c>
      <c r="O207" s="87"/>
      <c r="P207" s="224">
        <f>O207*H207</f>
        <v>0</v>
      </c>
      <c r="Q207" s="224">
        <v>0</v>
      </c>
      <c r="R207" s="224">
        <f>Q207*H207</f>
        <v>0</v>
      </c>
      <c r="S207" s="224">
        <v>0</v>
      </c>
      <c r="T207" s="225">
        <f>S207*H207</f>
        <v>0</v>
      </c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R207" s="226" t="s">
        <v>206</v>
      </c>
      <c r="AT207" s="226" t="s">
        <v>414</v>
      </c>
      <c r="AU207" s="226" t="s">
        <v>87</v>
      </c>
      <c r="AY207" s="20" t="s">
        <v>153</v>
      </c>
      <c r="BE207" s="227">
        <f>IF(N207="základní",J207,0)</f>
        <v>0</v>
      </c>
      <c r="BF207" s="227">
        <f>IF(N207="snížená",J207,0)</f>
        <v>0</v>
      </c>
      <c r="BG207" s="227">
        <f>IF(N207="zákl. přenesená",J207,0)</f>
        <v>0</v>
      </c>
      <c r="BH207" s="227">
        <f>IF(N207="sníž. přenesená",J207,0)</f>
        <v>0</v>
      </c>
      <c r="BI207" s="227">
        <f>IF(N207="nulová",J207,0)</f>
        <v>0</v>
      </c>
      <c r="BJ207" s="20" t="s">
        <v>85</v>
      </c>
      <c r="BK207" s="227">
        <f>ROUND(I207*H207,2)</f>
        <v>0</v>
      </c>
      <c r="BL207" s="20" t="s">
        <v>160</v>
      </c>
      <c r="BM207" s="226" t="s">
        <v>770</v>
      </c>
    </row>
    <row r="208" spans="1:47" s="2" customFormat="1" ht="12">
      <c r="A208" s="41"/>
      <c r="B208" s="42"/>
      <c r="C208" s="43"/>
      <c r="D208" s="228" t="s">
        <v>162</v>
      </c>
      <c r="E208" s="43"/>
      <c r="F208" s="229" t="s">
        <v>416</v>
      </c>
      <c r="G208" s="43"/>
      <c r="H208" s="43"/>
      <c r="I208" s="230"/>
      <c r="J208" s="43"/>
      <c r="K208" s="43"/>
      <c r="L208" s="47"/>
      <c r="M208" s="231"/>
      <c r="N208" s="232"/>
      <c r="O208" s="87"/>
      <c r="P208" s="87"/>
      <c r="Q208" s="87"/>
      <c r="R208" s="87"/>
      <c r="S208" s="87"/>
      <c r="T208" s="88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T208" s="20" t="s">
        <v>162</v>
      </c>
      <c r="AU208" s="20" t="s">
        <v>87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771</v>
      </c>
      <c r="G209" s="236"/>
      <c r="H209" s="239">
        <v>67.006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85</v>
      </c>
      <c r="AY209" s="245" t="s">
        <v>153</v>
      </c>
    </row>
    <row r="210" spans="1:65" s="2" customFormat="1" ht="16.5" customHeight="1">
      <c r="A210" s="41"/>
      <c r="B210" s="42"/>
      <c r="C210" s="215" t="s">
        <v>281</v>
      </c>
      <c r="D210" s="215" t="s">
        <v>155</v>
      </c>
      <c r="E210" s="216" t="s">
        <v>772</v>
      </c>
      <c r="F210" s="217" t="s">
        <v>403</v>
      </c>
      <c r="G210" s="218" t="s">
        <v>227</v>
      </c>
      <c r="H210" s="219">
        <v>33.504</v>
      </c>
      <c r="I210" s="220"/>
      <c r="J210" s="221">
        <f>ROUND(I210*H210,2)</f>
        <v>0</v>
      </c>
      <c r="K210" s="217" t="s">
        <v>159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773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405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47" s="2" customFormat="1" ht="12">
      <c r="A212" s="41"/>
      <c r="B212" s="42"/>
      <c r="C212" s="43"/>
      <c r="D212" s="233" t="s">
        <v>164</v>
      </c>
      <c r="E212" s="43"/>
      <c r="F212" s="234" t="s">
        <v>774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164</v>
      </c>
      <c r="AU212" s="20" t="s">
        <v>87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750</v>
      </c>
      <c r="G213" s="236"/>
      <c r="H213" s="239">
        <v>33.504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85</v>
      </c>
      <c r="AY213" s="245" t="s">
        <v>153</v>
      </c>
    </row>
    <row r="214" spans="1:65" s="2" customFormat="1" ht="16.5" customHeight="1">
      <c r="A214" s="41"/>
      <c r="B214" s="42"/>
      <c r="C214" s="215" t="s">
        <v>287</v>
      </c>
      <c r="D214" s="215" t="s">
        <v>155</v>
      </c>
      <c r="E214" s="216" t="s">
        <v>422</v>
      </c>
      <c r="F214" s="217" t="s">
        <v>423</v>
      </c>
      <c r="G214" s="218" t="s">
        <v>227</v>
      </c>
      <c r="H214" s="219">
        <v>24.057</v>
      </c>
      <c r="I214" s="220"/>
      <c r="J214" s="221">
        <f>ROUND(I214*H214,2)</f>
        <v>0</v>
      </c>
      <c r="K214" s="217" t="s">
        <v>159</v>
      </c>
      <c r="L214" s="47"/>
      <c r="M214" s="222" t="s">
        <v>75</v>
      </c>
      <c r="N214" s="223" t="s">
        <v>47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160</v>
      </c>
      <c r="AT214" s="226" t="s">
        <v>155</v>
      </c>
      <c r="AU214" s="226" t="s">
        <v>87</v>
      </c>
      <c r="AY214" s="20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85</v>
      </c>
      <c r="BK214" s="227">
        <f>ROUND(I214*H214,2)</f>
        <v>0</v>
      </c>
      <c r="BL214" s="20" t="s">
        <v>160</v>
      </c>
      <c r="BM214" s="226" t="s">
        <v>775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425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162</v>
      </c>
      <c r="AU215" s="20" t="s">
        <v>87</v>
      </c>
    </row>
    <row r="216" spans="1:47" s="2" customFormat="1" ht="12">
      <c r="A216" s="41"/>
      <c r="B216" s="42"/>
      <c r="C216" s="43"/>
      <c r="D216" s="233" t="s">
        <v>164</v>
      </c>
      <c r="E216" s="43"/>
      <c r="F216" s="234" t="s">
        <v>426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164</v>
      </c>
      <c r="AU216" s="20" t="s">
        <v>87</v>
      </c>
    </row>
    <row r="217" spans="1:51" s="13" customFormat="1" ht="12">
      <c r="A217" s="13"/>
      <c r="B217" s="235"/>
      <c r="C217" s="236"/>
      <c r="D217" s="228" t="s">
        <v>189</v>
      </c>
      <c r="E217" s="237" t="s">
        <v>75</v>
      </c>
      <c r="F217" s="238" t="s">
        <v>776</v>
      </c>
      <c r="G217" s="236"/>
      <c r="H217" s="239">
        <v>20.295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189</v>
      </c>
      <c r="AU217" s="245" t="s">
        <v>87</v>
      </c>
      <c r="AV217" s="13" t="s">
        <v>87</v>
      </c>
      <c r="AW217" s="13" t="s">
        <v>38</v>
      </c>
      <c r="AX217" s="13" t="s">
        <v>77</v>
      </c>
      <c r="AY217" s="245" t="s">
        <v>153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777</v>
      </c>
      <c r="G218" s="236"/>
      <c r="H218" s="239">
        <v>5.03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77</v>
      </c>
      <c r="AY218" s="245" t="s">
        <v>153</v>
      </c>
    </row>
    <row r="219" spans="1:51" s="14" customFormat="1" ht="12">
      <c r="A219" s="14"/>
      <c r="B219" s="246"/>
      <c r="C219" s="247"/>
      <c r="D219" s="228" t="s">
        <v>189</v>
      </c>
      <c r="E219" s="248" t="s">
        <v>75</v>
      </c>
      <c r="F219" s="249" t="s">
        <v>233</v>
      </c>
      <c r="G219" s="247"/>
      <c r="H219" s="250">
        <v>25.325</v>
      </c>
      <c r="I219" s="251"/>
      <c r="J219" s="247"/>
      <c r="K219" s="247"/>
      <c r="L219" s="252"/>
      <c r="M219" s="253"/>
      <c r="N219" s="254"/>
      <c r="O219" s="254"/>
      <c r="P219" s="254"/>
      <c r="Q219" s="254"/>
      <c r="R219" s="254"/>
      <c r="S219" s="254"/>
      <c r="T219" s="25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6" t="s">
        <v>189</v>
      </c>
      <c r="AU219" s="256" t="s">
        <v>87</v>
      </c>
      <c r="AV219" s="14" t="s">
        <v>171</v>
      </c>
      <c r="AW219" s="14" t="s">
        <v>38</v>
      </c>
      <c r="AX219" s="14" t="s">
        <v>77</v>
      </c>
      <c r="AY219" s="256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778</v>
      </c>
      <c r="G220" s="236"/>
      <c r="H220" s="239">
        <v>-1.268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6" customFormat="1" ht="12">
      <c r="A221" s="16"/>
      <c r="B221" s="267"/>
      <c r="C221" s="268"/>
      <c r="D221" s="228" t="s">
        <v>189</v>
      </c>
      <c r="E221" s="269" t="s">
        <v>75</v>
      </c>
      <c r="F221" s="270" t="s">
        <v>349</v>
      </c>
      <c r="G221" s="268"/>
      <c r="H221" s="271">
        <v>24.057</v>
      </c>
      <c r="I221" s="272"/>
      <c r="J221" s="268"/>
      <c r="K221" s="268"/>
      <c r="L221" s="273"/>
      <c r="M221" s="274"/>
      <c r="N221" s="275"/>
      <c r="O221" s="275"/>
      <c r="P221" s="275"/>
      <c r="Q221" s="275"/>
      <c r="R221" s="275"/>
      <c r="S221" s="275"/>
      <c r="T221" s="27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T221" s="277" t="s">
        <v>189</v>
      </c>
      <c r="AU221" s="277" t="s">
        <v>87</v>
      </c>
      <c r="AV221" s="16" t="s">
        <v>160</v>
      </c>
      <c r="AW221" s="16" t="s">
        <v>38</v>
      </c>
      <c r="AX221" s="16" t="s">
        <v>85</v>
      </c>
      <c r="AY221" s="277" t="s">
        <v>153</v>
      </c>
    </row>
    <row r="222" spans="1:65" s="2" customFormat="1" ht="16.5" customHeight="1">
      <c r="A222" s="41"/>
      <c r="B222" s="42"/>
      <c r="C222" s="278" t="s">
        <v>293</v>
      </c>
      <c r="D222" s="278" t="s">
        <v>414</v>
      </c>
      <c r="E222" s="279" t="s">
        <v>433</v>
      </c>
      <c r="F222" s="280" t="s">
        <v>434</v>
      </c>
      <c r="G222" s="281" t="s">
        <v>381</v>
      </c>
      <c r="H222" s="282">
        <v>48.114</v>
      </c>
      <c r="I222" s="283"/>
      <c r="J222" s="284">
        <f>ROUND(I222*H222,2)</f>
        <v>0</v>
      </c>
      <c r="K222" s="280" t="s">
        <v>159</v>
      </c>
      <c r="L222" s="285"/>
      <c r="M222" s="286" t="s">
        <v>75</v>
      </c>
      <c r="N222" s="287" t="s">
        <v>47</v>
      </c>
      <c r="O222" s="87"/>
      <c r="P222" s="224">
        <f>O222*H222</f>
        <v>0</v>
      </c>
      <c r="Q222" s="224">
        <v>0</v>
      </c>
      <c r="R222" s="224">
        <f>Q222*H222</f>
        <v>0</v>
      </c>
      <c r="S222" s="224">
        <v>0</v>
      </c>
      <c r="T222" s="225">
        <f>S222*H222</f>
        <v>0</v>
      </c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R222" s="226" t="s">
        <v>206</v>
      </c>
      <c r="AT222" s="226" t="s">
        <v>414</v>
      </c>
      <c r="AU222" s="226" t="s">
        <v>87</v>
      </c>
      <c r="AY222" s="20" t="s">
        <v>153</v>
      </c>
      <c r="BE222" s="227">
        <f>IF(N222="základní",J222,0)</f>
        <v>0</v>
      </c>
      <c r="BF222" s="227">
        <f>IF(N222="snížená",J222,0)</f>
        <v>0</v>
      </c>
      <c r="BG222" s="227">
        <f>IF(N222="zákl. přenesená",J222,0)</f>
        <v>0</v>
      </c>
      <c r="BH222" s="227">
        <f>IF(N222="sníž. přenesená",J222,0)</f>
        <v>0</v>
      </c>
      <c r="BI222" s="227">
        <f>IF(N222="nulová",J222,0)</f>
        <v>0</v>
      </c>
      <c r="BJ222" s="20" t="s">
        <v>85</v>
      </c>
      <c r="BK222" s="227">
        <f>ROUND(I222*H222,2)</f>
        <v>0</v>
      </c>
      <c r="BL222" s="20" t="s">
        <v>160</v>
      </c>
      <c r="BM222" s="226" t="s">
        <v>779</v>
      </c>
    </row>
    <row r="223" spans="1:47" s="2" customFormat="1" ht="12">
      <c r="A223" s="41"/>
      <c r="B223" s="42"/>
      <c r="C223" s="43"/>
      <c r="D223" s="228" t="s">
        <v>162</v>
      </c>
      <c r="E223" s="43"/>
      <c r="F223" s="229" t="s">
        <v>434</v>
      </c>
      <c r="G223" s="43"/>
      <c r="H223" s="43"/>
      <c r="I223" s="230"/>
      <c r="J223" s="43"/>
      <c r="K223" s="43"/>
      <c r="L223" s="47"/>
      <c r="M223" s="231"/>
      <c r="N223" s="232"/>
      <c r="O223" s="87"/>
      <c r="P223" s="87"/>
      <c r="Q223" s="87"/>
      <c r="R223" s="87"/>
      <c r="S223" s="87"/>
      <c r="T223" s="88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20" t="s">
        <v>162</v>
      </c>
      <c r="AU223" s="20" t="s">
        <v>87</v>
      </c>
    </row>
    <row r="224" spans="1:51" s="13" customFormat="1" ht="12">
      <c r="A224" s="13"/>
      <c r="B224" s="235"/>
      <c r="C224" s="236"/>
      <c r="D224" s="228" t="s">
        <v>189</v>
      </c>
      <c r="E224" s="237" t="s">
        <v>75</v>
      </c>
      <c r="F224" s="238" t="s">
        <v>780</v>
      </c>
      <c r="G224" s="236"/>
      <c r="H224" s="239">
        <v>48.114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189</v>
      </c>
      <c r="AU224" s="245" t="s">
        <v>87</v>
      </c>
      <c r="AV224" s="13" t="s">
        <v>87</v>
      </c>
      <c r="AW224" s="13" t="s">
        <v>38</v>
      </c>
      <c r="AX224" s="13" t="s">
        <v>85</v>
      </c>
      <c r="AY224" s="245" t="s">
        <v>153</v>
      </c>
    </row>
    <row r="225" spans="1:63" s="12" customFormat="1" ht="22.8" customHeight="1">
      <c r="A225" s="12"/>
      <c r="B225" s="199"/>
      <c r="C225" s="200"/>
      <c r="D225" s="201" t="s">
        <v>76</v>
      </c>
      <c r="E225" s="213" t="s">
        <v>87</v>
      </c>
      <c r="F225" s="213" t="s">
        <v>441</v>
      </c>
      <c r="G225" s="200"/>
      <c r="H225" s="200"/>
      <c r="I225" s="203"/>
      <c r="J225" s="214">
        <f>BK225</f>
        <v>0</v>
      </c>
      <c r="K225" s="200"/>
      <c r="L225" s="205"/>
      <c r="M225" s="206"/>
      <c r="N225" s="207"/>
      <c r="O225" s="207"/>
      <c r="P225" s="208">
        <f>SUM(P226:P231)</f>
        <v>0</v>
      </c>
      <c r="Q225" s="207"/>
      <c r="R225" s="208">
        <f>SUM(R226:R231)</f>
        <v>8.375814</v>
      </c>
      <c r="S225" s="207"/>
      <c r="T225" s="209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0" t="s">
        <v>85</v>
      </c>
      <c r="AT225" s="211" t="s">
        <v>76</v>
      </c>
      <c r="AU225" s="211" t="s">
        <v>85</v>
      </c>
      <c r="AY225" s="210" t="s">
        <v>153</v>
      </c>
      <c r="BK225" s="212">
        <f>SUM(BK226:BK231)</f>
        <v>0</v>
      </c>
    </row>
    <row r="226" spans="1:65" s="2" customFormat="1" ht="24.15" customHeight="1">
      <c r="A226" s="41"/>
      <c r="B226" s="42"/>
      <c r="C226" s="215" t="s">
        <v>7</v>
      </c>
      <c r="D226" s="215" t="s">
        <v>155</v>
      </c>
      <c r="E226" s="216" t="s">
        <v>443</v>
      </c>
      <c r="F226" s="217" t="s">
        <v>444</v>
      </c>
      <c r="G226" s="218" t="s">
        <v>202</v>
      </c>
      <c r="H226" s="219">
        <v>57.9</v>
      </c>
      <c r="I226" s="220"/>
      <c r="J226" s="221">
        <f>ROUND(I226*H226,2)</f>
        <v>0</v>
      </c>
      <c r="K226" s="217" t="s">
        <v>159</v>
      </c>
      <c r="L226" s="47"/>
      <c r="M226" s="222" t="s">
        <v>75</v>
      </c>
      <c r="N226" s="223" t="s">
        <v>47</v>
      </c>
      <c r="O226" s="87"/>
      <c r="P226" s="224">
        <f>O226*H226</f>
        <v>0</v>
      </c>
      <c r="Q226" s="224">
        <v>0.14466</v>
      </c>
      <c r="R226" s="224">
        <f>Q226*H226</f>
        <v>8.375814</v>
      </c>
      <c r="S226" s="224">
        <v>0</v>
      </c>
      <c r="T226" s="22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6" t="s">
        <v>160</v>
      </c>
      <c r="AT226" s="226" t="s">
        <v>155</v>
      </c>
      <c r="AU226" s="226" t="s">
        <v>87</v>
      </c>
      <c r="AY226" s="20" t="s">
        <v>153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20" t="s">
        <v>85</v>
      </c>
      <c r="BK226" s="227">
        <f>ROUND(I226*H226,2)</f>
        <v>0</v>
      </c>
      <c r="BL226" s="20" t="s">
        <v>160</v>
      </c>
      <c r="BM226" s="226" t="s">
        <v>781</v>
      </c>
    </row>
    <row r="227" spans="1:47" s="2" customFormat="1" ht="12">
      <c r="A227" s="41"/>
      <c r="B227" s="42"/>
      <c r="C227" s="43"/>
      <c r="D227" s="228" t="s">
        <v>162</v>
      </c>
      <c r="E227" s="43"/>
      <c r="F227" s="229" t="s">
        <v>446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162</v>
      </c>
      <c r="AU227" s="20" t="s">
        <v>87</v>
      </c>
    </row>
    <row r="228" spans="1:47" s="2" customFormat="1" ht="12">
      <c r="A228" s="41"/>
      <c r="B228" s="42"/>
      <c r="C228" s="43"/>
      <c r="D228" s="233" t="s">
        <v>164</v>
      </c>
      <c r="E228" s="43"/>
      <c r="F228" s="234" t="s">
        <v>447</v>
      </c>
      <c r="G228" s="43"/>
      <c r="H228" s="43"/>
      <c r="I228" s="230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164</v>
      </c>
      <c r="AU228" s="20" t="s">
        <v>87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782</v>
      </c>
      <c r="G229" s="236"/>
      <c r="H229" s="239">
        <v>46.4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3" customFormat="1" ht="12">
      <c r="A230" s="13"/>
      <c r="B230" s="235"/>
      <c r="C230" s="236"/>
      <c r="D230" s="228" t="s">
        <v>189</v>
      </c>
      <c r="E230" s="237" t="s">
        <v>75</v>
      </c>
      <c r="F230" s="238" t="s">
        <v>783</v>
      </c>
      <c r="G230" s="236"/>
      <c r="H230" s="239">
        <v>11.5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189</v>
      </c>
      <c r="AU230" s="245" t="s">
        <v>87</v>
      </c>
      <c r="AV230" s="13" t="s">
        <v>87</v>
      </c>
      <c r="AW230" s="13" t="s">
        <v>38</v>
      </c>
      <c r="AX230" s="13" t="s">
        <v>77</v>
      </c>
      <c r="AY230" s="245" t="s">
        <v>153</v>
      </c>
    </row>
    <row r="231" spans="1:51" s="14" customFormat="1" ht="12">
      <c r="A231" s="14"/>
      <c r="B231" s="246"/>
      <c r="C231" s="247"/>
      <c r="D231" s="228" t="s">
        <v>189</v>
      </c>
      <c r="E231" s="248" t="s">
        <v>75</v>
      </c>
      <c r="F231" s="249" t="s">
        <v>233</v>
      </c>
      <c r="G231" s="247"/>
      <c r="H231" s="250">
        <v>57.9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6" t="s">
        <v>189</v>
      </c>
      <c r="AU231" s="256" t="s">
        <v>87</v>
      </c>
      <c r="AV231" s="14" t="s">
        <v>171</v>
      </c>
      <c r="AW231" s="14" t="s">
        <v>38</v>
      </c>
      <c r="AX231" s="14" t="s">
        <v>85</v>
      </c>
      <c r="AY231" s="256" t="s">
        <v>153</v>
      </c>
    </row>
    <row r="232" spans="1:63" s="12" customFormat="1" ht="22.8" customHeight="1">
      <c r="A232" s="12"/>
      <c r="B232" s="199"/>
      <c r="C232" s="200"/>
      <c r="D232" s="201" t="s">
        <v>76</v>
      </c>
      <c r="E232" s="213" t="s">
        <v>171</v>
      </c>
      <c r="F232" s="213" t="s">
        <v>451</v>
      </c>
      <c r="G232" s="200"/>
      <c r="H232" s="200"/>
      <c r="I232" s="203"/>
      <c r="J232" s="214">
        <f>BK232</f>
        <v>0</v>
      </c>
      <c r="K232" s="200"/>
      <c r="L232" s="205"/>
      <c r="M232" s="206"/>
      <c r="N232" s="207"/>
      <c r="O232" s="207"/>
      <c r="P232" s="208">
        <f>SUM(P233:P238)</f>
        <v>0</v>
      </c>
      <c r="Q232" s="207"/>
      <c r="R232" s="208">
        <f>SUM(R233:R238)</f>
        <v>0</v>
      </c>
      <c r="S232" s="207"/>
      <c r="T232" s="209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0" t="s">
        <v>85</v>
      </c>
      <c r="AT232" s="211" t="s">
        <v>76</v>
      </c>
      <c r="AU232" s="211" t="s">
        <v>85</v>
      </c>
      <c r="AY232" s="210" t="s">
        <v>153</v>
      </c>
      <c r="BK232" s="212">
        <f>SUM(BK233:BK238)</f>
        <v>0</v>
      </c>
    </row>
    <row r="233" spans="1:65" s="2" customFormat="1" ht="16.5" customHeight="1">
      <c r="A233" s="41"/>
      <c r="B233" s="42"/>
      <c r="C233" s="215" t="s">
        <v>304</v>
      </c>
      <c r="D233" s="215" t="s">
        <v>155</v>
      </c>
      <c r="E233" s="216" t="s">
        <v>453</v>
      </c>
      <c r="F233" s="217" t="s">
        <v>454</v>
      </c>
      <c r="G233" s="218" t="s">
        <v>202</v>
      </c>
      <c r="H233" s="219">
        <v>57.9</v>
      </c>
      <c r="I233" s="220"/>
      <c r="J233" s="221">
        <f>ROUND(I233*H233,2)</f>
        <v>0</v>
      </c>
      <c r="K233" s="217" t="s">
        <v>159</v>
      </c>
      <c r="L233" s="47"/>
      <c r="M233" s="222" t="s">
        <v>75</v>
      </c>
      <c r="N233" s="223" t="s">
        <v>47</v>
      </c>
      <c r="O233" s="87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6" t="s">
        <v>160</v>
      </c>
      <c r="AT233" s="226" t="s">
        <v>155</v>
      </c>
      <c r="AU233" s="226" t="s">
        <v>87</v>
      </c>
      <c r="AY233" s="20" t="s">
        <v>153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0" t="s">
        <v>85</v>
      </c>
      <c r="BK233" s="227">
        <f>ROUND(I233*H233,2)</f>
        <v>0</v>
      </c>
      <c r="BL233" s="20" t="s">
        <v>160</v>
      </c>
      <c r="BM233" s="226" t="s">
        <v>784</v>
      </c>
    </row>
    <row r="234" spans="1:47" s="2" customFormat="1" ht="12">
      <c r="A234" s="41"/>
      <c r="B234" s="42"/>
      <c r="C234" s="43"/>
      <c r="D234" s="228" t="s">
        <v>162</v>
      </c>
      <c r="E234" s="43"/>
      <c r="F234" s="229" t="s">
        <v>456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162</v>
      </c>
      <c r="AU234" s="20" t="s">
        <v>87</v>
      </c>
    </row>
    <row r="235" spans="1:47" s="2" customFormat="1" ht="12">
      <c r="A235" s="41"/>
      <c r="B235" s="42"/>
      <c r="C235" s="43"/>
      <c r="D235" s="233" t="s">
        <v>164</v>
      </c>
      <c r="E235" s="43"/>
      <c r="F235" s="234" t="s">
        <v>457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164</v>
      </c>
      <c r="AU235" s="20" t="s">
        <v>87</v>
      </c>
    </row>
    <row r="236" spans="1:51" s="13" customFormat="1" ht="12">
      <c r="A236" s="13"/>
      <c r="B236" s="235"/>
      <c r="C236" s="236"/>
      <c r="D236" s="228" t="s">
        <v>189</v>
      </c>
      <c r="E236" s="237" t="s">
        <v>75</v>
      </c>
      <c r="F236" s="238" t="s">
        <v>782</v>
      </c>
      <c r="G236" s="236"/>
      <c r="H236" s="239">
        <v>46.4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189</v>
      </c>
      <c r="AU236" s="245" t="s">
        <v>87</v>
      </c>
      <c r="AV236" s="13" t="s">
        <v>87</v>
      </c>
      <c r="AW236" s="13" t="s">
        <v>38</v>
      </c>
      <c r="AX236" s="13" t="s">
        <v>77</v>
      </c>
      <c r="AY236" s="245" t="s">
        <v>153</v>
      </c>
    </row>
    <row r="237" spans="1:51" s="13" customFormat="1" ht="12">
      <c r="A237" s="13"/>
      <c r="B237" s="235"/>
      <c r="C237" s="236"/>
      <c r="D237" s="228" t="s">
        <v>189</v>
      </c>
      <c r="E237" s="237" t="s">
        <v>75</v>
      </c>
      <c r="F237" s="238" t="s">
        <v>783</v>
      </c>
      <c r="G237" s="236"/>
      <c r="H237" s="239">
        <v>11.5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189</v>
      </c>
      <c r="AU237" s="245" t="s">
        <v>87</v>
      </c>
      <c r="AV237" s="13" t="s">
        <v>87</v>
      </c>
      <c r="AW237" s="13" t="s">
        <v>38</v>
      </c>
      <c r="AX237" s="13" t="s">
        <v>77</v>
      </c>
      <c r="AY237" s="245" t="s">
        <v>153</v>
      </c>
    </row>
    <row r="238" spans="1:51" s="14" customFormat="1" ht="12">
      <c r="A238" s="14"/>
      <c r="B238" s="246"/>
      <c r="C238" s="247"/>
      <c r="D238" s="228" t="s">
        <v>189</v>
      </c>
      <c r="E238" s="248" t="s">
        <v>75</v>
      </c>
      <c r="F238" s="249" t="s">
        <v>233</v>
      </c>
      <c r="G238" s="247"/>
      <c r="H238" s="250">
        <v>57.9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6" t="s">
        <v>189</v>
      </c>
      <c r="AU238" s="256" t="s">
        <v>87</v>
      </c>
      <c r="AV238" s="14" t="s">
        <v>171</v>
      </c>
      <c r="AW238" s="14" t="s">
        <v>38</v>
      </c>
      <c r="AX238" s="14" t="s">
        <v>85</v>
      </c>
      <c r="AY238" s="256" t="s">
        <v>153</v>
      </c>
    </row>
    <row r="239" spans="1:63" s="12" customFormat="1" ht="22.8" customHeight="1">
      <c r="A239" s="12"/>
      <c r="B239" s="199"/>
      <c r="C239" s="200"/>
      <c r="D239" s="201" t="s">
        <v>76</v>
      </c>
      <c r="E239" s="213" t="s">
        <v>160</v>
      </c>
      <c r="F239" s="213" t="s">
        <v>464</v>
      </c>
      <c r="G239" s="200"/>
      <c r="H239" s="200"/>
      <c r="I239" s="203"/>
      <c r="J239" s="214">
        <f>BK239</f>
        <v>0</v>
      </c>
      <c r="K239" s="200"/>
      <c r="L239" s="205"/>
      <c r="M239" s="206"/>
      <c r="N239" s="207"/>
      <c r="O239" s="207"/>
      <c r="P239" s="208">
        <f>SUM(P240:P257)</f>
        <v>0</v>
      </c>
      <c r="Q239" s="207"/>
      <c r="R239" s="208">
        <f>SUM(R240:R257)</f>
        <v>0.14417816</v>
      </c>
      <c r="S239" s="207"/>
      <c r="T239" s="209">
        <f>SUM(T240:T257)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0" t="s">
        <v>85</v>
      </c>
      <c r="AT239" s="211" t="s">
        <v>76</v>
      </c>
      <c r="AU239" s="211" t="s">
        <v>85</v>
      </c>
      <c r="AY239" s="210" t="s">
        <v>153</v>
      </c>
      <c r="BK239" s="212">
        <f>SUM(BK240:BK257)</f>
        <v>0</v>
      </c>
    </row>
    <row r="240" spans="1:65" s="2" customFormat="1" ht="16.5" customHeight="1">
      <c r="A240" s="41"/>
      <c r="B240" s="42"/>
      <c r="C240" s="215" t="s">
        <v>310</v>
      </c>
      <c r="D240" s="215" t="s">
        <v>155</v>
      </c>
      <c r="E240" s="216" t="s">
        <v>466</v>
      </c>
      <c r="F240" s="217" t="s">
        <v>467</v>
      </c>
      <c r="G240" s="218" t="s">
        <v>227</v>
      </c>
      <c r="H240" s="219">
        <v>0.778</v>
      </c>
      <c r="I240" s="220"/>
      <c r="J240" s="221">
        <f>ROUND(I240*H240,2)</f>
        <v>0</v>
      </c>
      <c r="K240" s="217" t="s">
        <v>159</v>
      </c>
      <c r="L240" s="47"/>
      <c r="M240" s="222" t="s">
        <v>75</v>
      </c>
      <c r="N240" s="223" t="s">
        <v>47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160</v>
      </c>
      <c r="AT240" s="226" t="s">
        <v>155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160</v>
      </c>
      <c r="BM240" s="226" t="s">
        <v>785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469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47" s="2" customFormat="1" ht="12">
      <c r="A242" s="41"/>
      <c r="B242" s="42"/>
      <c r="C242" s="43"/>
      <c r="D242" s="233" t="s">
        <v>164</v>
      </c>
      <c r="E242" s="43"/>
      <c r="F242" s="234" t="s">
        <v>470</v>
      </c>
      <c r="G242" s="43"/>
      <c r="H242" s="43"/>
      <c r="I242" s="230"/>
      <c r="J242" s="43"/>
      <c r="K242" s="43"/>
      <c r="L242" s="47"/>
      <c r="M242" s="231"/>
      <c r="N242" s="232"/>
      <c r="O242" s="87"/>
      <c r="P242" s="87"/>
      <c r="Q242" s="87"/>
      <c r="R242" s="87"/>
      <c r="S242" s="87"/>
      <c r="T242" s="88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T242" s="20" t="s">
        <v>164</v>
      </c>
      <c r="AU242" s="20" t="s">
        <v>87</v>
      </c>
    </row>
    <row r="243" spans="1:51" s="13" customFormat="1" ht="12">
      <c r="A243" s="13"/>
      <c r="B243" s="235"/>
      <c r="C243" s="236"/>
      <c r="D243" s="228" t="s">
        <v>189</v>
      </c>
      <c r="E243" s="237" t="s">
        <v>75</v>
      </c>
      <c r="F243" s="238" t="s">
        <v>786</v>
      </c>
      <c r="G243" s="236"/>
      <c r="H243" s="239">
        <v>0.778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189</v>
      </c>
      <c r="AU243" s="245" t="s">
        <v>87</v>
      </c>
      <c r="AV243" s="13" t="s">
        <v>87</v>
      </c>
      <c r="AW243" s="13" t="s">
        <v>38</v>
      </c>
      <c r="AX243" s="13" t="s">
        <v>77</v>
      </c>
      <c r="AY243" s="245" t="s">
        <v>153</v>
      </c>
    </row>
    <row r="244" spans="1:51" s="16" customFormat="1" ht="12">
      <c r="A244" s="16"/>
      <c r="B244" s="267"/>
      <c r="C244" s="268"/>
      <c r="D244" s="228" t="s">
        <v>189</v>
      </c>
      <c r="E244" s="269" t="s">
        <v>75</v>
      </c>
      <c r="F244" s="270" t="s">
        <v>349</v>
      </c>
      <c r="G244" s="268"/>
      <c r="H244" s="271">
        <v>0.778</v>
      </c>
      <c r="I244" s="272"/>
      <c r="J244" s="268"/>
      <c r="K244" s="268"/>
      <c r="L244" s="273"/>
      <c r="M244" s="274"/>
      <c r="N244" s="275"/>
      <c r="O244" s="275"/>
      <c r="P244" s="275"/>
      <c r="Q244" s="275"/>
      <c r="R244" s="275"/>
      <c r="S244" s="275"/>
      <c r="T244" s="27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7" t="s">
        <v>189</v>
      </c>
      <c r="AU244" s="277" t="s">
        <v>87</v>
      </c>
      <c r="AV244" s="16" t="s">
        <v>160</v>
      </c>
      <c r="AW244" s="16" t="s">
        <v>38</v>
      </c>
      <c r="AX244" s="16" t="s">
        <v>85</v>
      </c>
      <c r="AY244" s="277" t="s">
        <v>153</v>
      </c>
    </row>
    <row r="245" spans="1:65" s="2" customFormat="1" ht="16.5" customHeight="1">
      <c r="A245" s="41"/>
      <c r="B245" s="42"/>
      <c r="C245" s="215" t="s">
        <v>316</v>
      </c>
      <c r="D245" s="215" t="s">
        <v>155</v>
      </c>
      <c r="E245" s="216" t="s">
        <v>515</v>
      </c>
      <c r="F245" s="217" t="s">
        <v>516</v>
      </c>
      <c r="G245" s="218" t="s">
        <v>227</v>
      </c>
      <c r="H245" s="219">
        <v>4.723</v>
      </c>
      <c r="I245" s="220"/>
      <c r="J245" s="221">
        <f>ROUND(I245*H245,2)</f>
        <v>0</v>
      </c>
      <c r="K245" s="217" t="s">
        <v>159</v>
      </c>
      <c r="L245" s="47"/>
      <c r="M245" s="222" t="s">
        <v>75</v>
      </c>
      <c r="N245" s="223" t="s">
        <v>47</v>
      </c>
      <c r="O245" s="87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6" t="s">
        <v>160</v>
      </c>
      <c r="AT245" s="226" t="s">
        <v>155</v>
      </c>
      <c r="AU245" s="226" t="s">
        <v>87</v>
      </c>
      <c r="AY245" s="20" t="s">
        <v>153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20" t="s">
        <v>85</v>
      </c>
      <c r="BK245" s="227">
        <f>ROUND(I245*H245,2)</f>
        <v>0</v>
      </c>
      <c r="BL245" s="20" t="s">
        <v>160</v>
      </c>
      <c r="BM245" s="226" t="s">
        <v>787</v>
      </c>
    </row>
    <row r="246" spans="1:47" s="2" customFormat="1" ht="12">
      <c r="A246" s="41"/>
      <c r="B246" s="42"/>
      <c r="C246" s="43"/>
      <c r="D246" s="228" t="s">
        <v>162</v>
      </c>
      <c r="E246" s="43"/>
      <c r="F246" s="229" t="s">
        <v>518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162</v>
      </c>
      <c r="AU246" s="20" t="s">
        <v>87</v>
      </c>
    </row>
    <row r="247" spans="1:47" s="2" customFormat="1" ht="12">
      <c r="A247" s="41"/>
      <c r="B247" s="42"/>
      <c r="C247" s="43"/>
      <c r="D247" s="233" t="s">
        <v>164</v>
      </c>
      <c r="E247" s="43"/>
      <c r="F247" s="234" t="s">
        <v>519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164</v>
      </c>
      <c r="AU247" s="20" t="s">
        <v>87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788</v>
      </c>
      <c r="G248" s="236"/>
      <c r="H248" s="239">
        <v>4.031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3" customFormat="1" ht="12">
      <c r="A249" s="13"/>
      <c r="B249" s="235"/>
      <c r="C249" s="236"/>
      <c r="D249" s="228" t="s">
        <v>189</v>
      </c>
      <c r="E249" s="237" t="s">
        <v>75</v>
      </c>
      <c r="F249" s="238" t="s">
        <v>789</v>
      </c>
      <c r="G249" s="236"/>
      <c r="H249" s="239">
        <v>0.999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189</v>
      </c>
      <c r="AU249" s="245" t="s">
        <v>87</v>
      </c>
      <c r="AV249" s="13" t="s">
        <v>87</v>
      </c>
      <c r="AW249" s="13" t="s">
        <v>38</v>
      </c>
      <c r="AX249" s="13" t="s">
        <v>77</v>
      </c>
      <c r="AY249" s="245" t="s">
        <v>153</v>
      </c>
    </row>
    <row r="250" spans="1:51" s="14" customFormat="1" ht="12">
      <c r="A250" s="14"/>
      <c r="B250" s="246"/>
      <c r="C250" s="247"/>
      <c r="D250" s="228" t="s">
        <v>189</v>
      </c>
      <c r="E250" s="248" t="s">
        <v>75</v>
      </c>
      <c r="F250" s="249" t="s">
        <v>233</v>
      </c>
      <c r="G250" s="247"/>
      <c r="H250" s="250">
        <v>5.03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189</v>
      </c>
      <c r="AU250" s="256" t="s">
        <v>87</v>
      </c>
      <c r="AV250" s="14" t="s">
        <v>171</v>
      </c>
      <c r="AW250" s="14" t="s">
        <v>38</v>
      </c>
      <c r="AX250" s="14" t="s">
        <v>77</v>
      </c>
      <c r="AY250" s="256" t="s">
        <v>153</v>
      </c>
    </row>
    <row r="251" spans="1:51" s="13" customFormat="1" ht="12">
      <c r="A251" s="13"/>
      <c r="B251" s="235"/>
      <c r="C251" s="236"/>
      <c r="D251" s="228" t="s">
        <v>189</v>
      </c>
      <c r="E251" s="237" t="s">
        <v>75</v>
      </c>
      <c r="F251" s="238" t="s">
        <v>790</v>
      </c>
      <c r="G251" s="236"/>
      <c r="H251" s="239">
        <v>-0.307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189</v>
      </c>
      <c r="AU251" s="245" t="s">
        <v>87</v>
      </c>
      <c r="AV251" s="13" t="s">
        <v>87</v>
      </c>
      <c r="AW251" s="13" t="s">
        <v>38</v>
      </c>
      <c r="AX251" s="13" t="s">
        <v>77</v>
      </c>
      <c r="AY251" s="245" t="s">
        <v>153</v>
      </c>
    </row>
    <row r="252" spans="1:51" s="16" customFormat="1" ht="12">
      <c r="A252" s="16"/>
      <c r="B252" s="267"/>
      <c r="C252" s="268"/>
      <c r="D252" s="228" t="s">
        <v>189</v>
      </c>
      <c r="E252" s="269" t="s">
        <v>75</v>
      </c>
      <c r="F252" s="270" t="s">
        <v>349</v>
      </c>
      <c r="G252" s="268"/>
      <c r="H252" s="271">
        <v>4.723</v>
      </c>
      <c r="I252" s="272"/>
      <c r="J252" s="268"/>
      <c r="K252" s="268"/>
      <c r="L252" s="273"/>
      <c r="M252" s="274"/>
      <c r="N252" s="275"/>
      <c r="O252" s="275"/>
      <c r="P252" s="275"/>
      <c r="Q252" s="275"/>
      <c r="R252" s="275"/>
      <c r="S252" s="275"/>
      <c r="T252" s="27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77" t="s">
        <v>189</v>
      </c>
      <c r="AU252" s="277" t="s">
        <v>87</v>
      </c>
      <c r="AV252" s="16" t="s">
        <v>160</v>
      </c>
      <c r="AW252" s="16" t="s">
        <v>38</v>
      </c>
      <c r="AX252" s="16" t="s">
        <v>85</v>
      </c>
      <c r="AY252" s="277" t="s">
        <v>153</v>
      </c>
    </row>
    <row r="253" spans="1:65" s="2" customFormat="1" ht="16.5" customHeight="1">
      <c r="A253" s="41"/>
      <c r="B253" s="42"/>
      <c r="C253" s="215" t="s">
        <v>322</v>
      </c>
      <c r="D253" s="215" t="s">
        <v>155</v>
      </c>
      <c r="E253" s="216" t="s">
        <v>524</v>
      </c>
      <c r="F253" s="217" t="s">
        <v>525</v>
      </c>
      <c r="G253" s="218" t="s">
        <v>258</v>
      </c>
      <c r="H253" s="219">
        <v>22.813</v>
      </c>
      <c r="I253" s="220"/>
      <c r="J253" s="221">
        <f>ROUND(I253*H253,2)</f>
        <v>0</v>
      </c>
      <c r="K253" s="217" t="s">
        <v>159</v>
      </c>
      <c r="L253" s="47"/>
      <c r="M253" s="222" t="s">
        <v>75</v>
      </c>
      <c r="N253" s="223" t="s">
        <v>47</v>
      </c>
      <c r="O253" s="87"/>
      <c r="P253" s="224">
        <f>O253*H253</f>
        <v>0</v>
      </c>
      <c r="Q253" s="224">
        <v>0.00632</v>
      </c>
      <c r="R253" s="224">
        <f>Q253*H253</f>
        <v>0.14417816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160</v>
      </c>
      <c r="AT253" s="226" t="s">
        <v>155</v>
      </c>
      <c r="AU253" s="226" t="s">
        <v>87</v>
      </c>
      <c r="AY253" s="20" t="s">
        <v>153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85</v>
      </c>
      <c r="BK253" s="227">
        <f>ROUND(I253*H253,2)</f>
        <v>0</v>
      </c>
      <c r="BL253" s="20" t="s">
        <v>160</v>
      </c>
      <c r="BM253" s="226" t="s">
        <v>791</v>
      </c>
    </row>
    <row r="254" spans="1:47" s="2" customFormat="1" ht="12">
      <c r="A254" s="41"/>
      <c r="B254" s="42"/>
      <c r="C254" s="43"/>
      <c r="D254" s="228" t="s">
        <v>162</v>
      </c>
      <c r="E254" s="43"/>
      <c r="F254" s="229" t="s">
        <v>527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162</v>
      </c>
      <c r="AU254" s="20" t="s">
        <v>87</v>
      </c>
    </row>
    <row r="255" spans="1:47" s="2" customFormat="1" ht="12">
      <c r="A255" s="41"/>
      <c r="B255" s="42"/>
      <c r="C255" s="43"/>
      <c r="D255" s="233" t="s">
        <v>164</v>
      </c>
      <c r="E255" s="43"/>
      <c r="F255" s="234" t="s">
        <v>528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164</v>
      </c>
      <c r="AU255" s="20" t="s">
        <v>87</v>
      </c>
    </row>
    <row r="256" spans="1:51" s="13" customFormat="1" ht="12">
      <c r="A256" s="13"/>
      <c r="B256" s="235"/>
      <c r="C256" s="236"/>
      <c r="D256" s="228" t="s">
        <v>189</v>
      </c>
      <c r="E256" s="237" t="s">
        <v>75</v>
      </c>
      <c r="F256" s="238" t="s">
        <v>792</v>
      </c>
      <c r="G256" s="236"/>
      <c r="H256" s="239">
        <v>22.813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189</v>
      </c>
      <c r="AU256" s="245" t="s">
        <v>87</v>
      </c>
      <c r="AV256" s="13" t="s">
        <v>87</v>
      </c>
      <c r="AW256" s="13" t="s">
        <v>38</v>
      </c>
      <c r="AX256" s="13" t="s">
        <v>77</v>
      </c>
      <c r="AY256" s="245" t="s">
        <v>153</v>
      </c>
    </row>
    <row r="257" spans="1:51" s="16" customFormat="1" ht="12">
      <c r="A257" s="16"/>
      <c r="B257" s="267"/>
      <c r="C257" s="268"/>
      <c r="D257" s="228" t="s">
        <v>189</v>
      </c>
      <c r="E257" s="269" t="s">
        <v>75</v>
      </c>
      <c r="F257" s="270" t="s">
        <v>349</v>
      </c>
      <c r="G257" s="268"/>
      <c r="H257" s="271">
        <v>22.813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77" t="s">
        <v>189</v>
      </c>
      <c r="AU257" s="277" t="s">
        <v>87</v>
      </c>
      <c r="AV257" s="16" t="s">
        <v>160</v>
      </c>
      <c r="AW257" s="16" t="s">
        <v>38</v>
      </c>
      <c r="AX257" s="16" t="s">
        <v>85</v>
      </c>
      <c r="AY257" s="277" t="s">
        <v>153</v>
      </c>
    </row>
    <row r="258" spans="1:63" s="12" customFormat="1" ht="22.8" customHeight="1">
      <c r="A258" s="12"/>
      <c r="B258" s="199"/>
      <c r="C258" s="200"/>
      <c r="D258" s="201" t="s">
        <v>76</v>
      </c>
      <c r="E258" s="213" t="s">
        <v>206</v>
      </c>
      <c r="F258" s="213" t="s">
        <v>538</v>
      </c>
      <c r="G258" s="200"/>
      <c r="H258" s="200"/>
      <c r="I258" s="203"/>
      <c r="J258" s="214">
        <f>BK258</f>
        <v>0</v>
      </c>
      <c r="K258" s="200"/>
      <c r="L258" s="205"/>
      <c r="M258" s="206"/>
      <c r="N258" s="207"/>
      <c r="O258" s="207"/>
      <c r="P258" s="208">
        <f>SUM(P259:P294)</f>
        <v>0</v>
      </c>
      <c r="Q258" s="207"/>
      <c r="R258" s="208">
        <f>SUM(R259:R294)</f>
        <v>3.027785</v>
      </c>
      <c r="S258" s="207"/>
      <c r="T258" s="209">
        <f>SUM(T259:T294)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0" t="s">
        <v>85</v>
      </c>
      <c r="AT258" s="211" t="s">
        <v>76</v>
      </c>
      <c r="AU258" s="211" t="s">
        <v>85</v>
      </c>
      <c r="AY258" s="210" t="s">
        <v>153</v>
      </c>
      <c r="BK258" s="212">
        <f>SUM(BK259:BK294)</f>
        <v>0</v>
      </c>
    </row>
    <row r="259" spans="1:65" s="2" customFormat="1" ht="21.75" customHeight="1">
      <c r="A259" s="41"/>
      <c r="B259" s="42"/>
      <c r="C259" s="215" t="s">
        <v>328</v>
      </c>
      <c r="D259" s="215" t="s">
        <v>155</v>
      </c>
      <c r="E259" s="216" t="s">
        <v>793</v>
      </c>
      <c r="F259" s="217" t="s">
        <v>794</v>
      </c>
      <c r="G259" s="218" t="s">
        <v>202</v>
      </c>
      <c r="H259" s="219">
        <v>57.9</v>
      </c>
      <c r="I259" s="220"/>
      <c r="J259" s="221">
        <f>ROUND(I259*H259,2)</f>
        <v>0</v>
      </c>
      <c r="K259" s="217" t="s">
        <v>159</v>
      </c>
      <c r="L259" s="47"/>
      <c r="M259" s="222" t="s">
        <v>75</v>
      </c>
      <c r="N259" s="223" t="s">
        <v>47</v>
      </c>
      <c r="O259" s="87"/>
      <c r="P259" s="224">
        <f>O259*H259</f>
        <v>0</v>
      </c>
      <c r="Q259" s="224">
        <v>3E-05</v>
      </c>
      <c r="R259" s="224">
        <f>Q259*H259</f>
        <v>0.001737</v>
      </c>
      <c r="S259" s="224">
        <v>0</v>
      </c>
      <c r="T259" s="225">
        <f>S259*H259</f>
        <v>0</v>
      </c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R259" s="226" t="s">
        <v>160</v>
      </c>
      <c r="AT259" s="226" t="s">
        <v>155</v>
      </c>
      <c r="AU259" s="226" t="s">
        <v>87</v>
      </c>
      <c r="AY259" s="20" t="s">
        <v>153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20" t="s">
        <v>85</v>
      </c>
      <c r="BK259" s="227">
        <f>ROUND(I259*H259,2)</f>
        <v>0</v>
      </c>
      <c r="BL259" s="20" t="s">
        <v>160</v>
      </c>
      <c r="BM259" s="226" t="s">
        <v>795</v>
      </c>
    </row>
    <row r="260" spans="1:47" s="2" customFormat="1" ht="12">
      <c r="A260" s="41"/>
      <c r="B260" s="42"/>
      <c r="C260" s="43"/>
      <c r="D260" s="228" t="s">
        <v>162</v>
      </c>
      <c r="E260" s="43"/>
      <c r="F260" s="229" t="s">
        <v>796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162</v>
      </c>
      <c r="AU260" s="20" t="s">
        <v>87</v>
      </c>
    </row>
    <row r="261" spans="1:47" s="2" customFormat="1" ht="12">
      <c r="A261" s="41"/>
      <c r="B261" s="42"/>
      <c r="C261" s="43"/>
      <c r="D261" s="233" t="s">
        <v>164</v>
      </c>
      <c r="E261" s="43"/>
      <c r="F261" s="234" t="s">
        <v>797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164</v>
      </c>
      <c r="AU261" s="20" t="s">
        <v>87</v>
      </c>
    </row>
    <row r="262" spans="1:65" s="2" customFormat="1" ht="16.5" customHeight="1">
      <c r="A262" s="41"/>
      <c r="B262" s="42"/>
      <c r="C262" s="278" t="s">
        <v>334</v>
      </c>
      <c r="D262" s="278" t="s">
        <v>414</v>
      </c>
      <c r="E262" s="279" t="s">
        <v>798</v>
      </c>
      <c r="F262" s="280" t="s">
        <v>799</v>
      </c>
      <c r="G262" s="281" t="s">
        <v>202</v>
      </c>
      <c r="H262" s="282">
        <v>53.897</v>
      </c>
      <c r="I262" s="283"/>
      <c r="J262" s="284">
        <f>ROUND(I262*H262,2)</f>
        <v>0</v>
      </c>
      <c r="K262" s="280" t="s">
        <v>159</v>
      </c>
      <c r="L262" s="285"/>
      <c r="M262" s="286" t="s">
        <v>75</v>
      </c>
      <c r="N262" s="287" t="s">
        <v>47</v>
      </c>
      <c r="O262" s="87"/>
      <c r="P262" s="224">
        <f>O262*H262</f>
        <v>0</v>
      </c>
      <c r="Q262" s="224">
        <v>0.024</v>
      </c>
      <c r="R262" s="224">
        <f>Q262*H262</f>
        <v>1.293528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206</v>
      </c>
      <c r="AT262" s="226" t="s">
        <v>414</v>
      </c>
      <c r="AU262" s="226" t="s">
        <v>87</v>
      </c>
      <c r="AY262" s="20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20" t="s">
        <v>85</v>
      </c>
      <c r="BK262" s="227">
        <f>ROUND(I262*H262,2)</f>
        <v>0</v>
      </c>
      <c r="BL262" s="20" t="s">
        <v>160</v>
      </c>
      <c r="BM262" s="226" t="s">
        <v>800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799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162</v>
      </c>
      <c r="AU263" s="20" t="s">
        <v>87</v>
      </c>
    </row>
    <row r="264" spans="1:51" s="13" customFormat="1" ht="12">
      <c r="A264" s="13"/>
      <c r="B264" s="235"/>
      <c r="C264" s="236"/>
      <c r="D264" s="228" t="s">
        <v>189</v>
      </c>
      <c r="E264" s="237" t="s">
        <v>75</v>
      </c>
      <c r="F264" s="238" t="s">
        <v>801</v>
      </c>
      <c r="G264" s="236"/>
      <c r="H264" s="239">
        <v>46.4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189</v>
      </c>
      <c r="AU264" s="245" t="s">
        <v>87</v>
      </c>
      <c r="AV264" s="13" t="s">
        <v>87</v>
      </c>
      <c r="AW264" s="13" t="s">
        <v>38</v>
      </c>
      <c r="AX264" s="13" t="s">
        <v>77</v>
      </c>
      <c r="AY264" s="245" t="s">
        <v>153</v>
      </c>
    </row>
    <row r="265" spans="1:51" s="13" customFormat="1" ht="12">
      <c r="A265" s="13"/>
      <c r="B265" s="235"/>
      <c r="C265" s="236"/>
      <c r="D265" s="228" t="s">
        <v>189</v>
      </c>
      <c r="E265" s="237" t="s">
        <v>75</v>
      </c>
      <c r="F265" s="238" t="s">
        <v>802</v>
      </c>
      <c r="G265" s="236"/>
      <c r="H265" s="239">
        <v>11.5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5" t="s">
        <v>189</v>
      </c>
      <c r="AU265" s="245" t="s">
        <v>87</v>
      </c>
      <c r="AV265" s="13" t="s">
        <v>87</v>
      </c>
      <c r="AW265" s="13" t="s">
        <v>38</v>
      </c>
      <c r="AX265" s="13" t="s">
        <v>77</v>
      </c>
      <c r="AY265" s="245" t="s">
        <v>153</v>
      </c>
    </row>
    <row r="266" spans="1:51" s="13" customFormat="1" ht="12">
      <c r="A266" s="13"/>
      <c r="B266" s="235"/>
      <c r="C266" s="236"/>
      <c r="D266" s="228" t="s">
        <v>189</v>
      </c>
      <c r="E266" s="237" t="s">
        <v>75</v>
      </c>
      <c r="F266" s="238" t="s">
        <v>803</v>
      </c>
      <c r="G266" s="236"/>
      <c r="H266" s="239">
        <v>-4.8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189</v>
      </c>
      <c r="AU266" s="245" t="s">
        <v>87</v>
      </c>
      <c r="AV266" s="13" t="s">
        <v>87</v>
      </c>
      <c r="AW266" s="13" t="s">
        <v>38</v>
      </c>
      <c r="AX266" s="13" t="s">
        <v>77</v>
      </c>
      <c r="AY266" s="245" t="s">
        <v>153</v>
      </c>
    </row>
    <row r="267" spans="1:51" s="14" customFormat="1" ht="12">
      <c r="A267" s="14"/>
      <c r="B267" s="246"/>
      <c r="C267" s="247"/>
      <c r="D267" s="228" t="s">
        <v>189</v>
      </c>
      <c r="E267" s="248" t="s">
        <v>75</v>
      </c>
      <c r="F267" s="249" t="s">
        <v>233</v>
      </c>
      <c r="G267" s="247"/>
      <c r="H267" s="250">
        <v>53.1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189</v>
      </c>
      <c r="AU267" s="256" t="s">
        <v>87</v>
      </c>
      <c r="AV267" s="14" t="s">
        <v>171</v>
      </c>
      <c r="AW267" s="14" t="s">
        <v>38</v>
      </c>
      <c r="AX267" s="14" t="s">
        <v>85</v>
      </c>
      <c r="AY267" s="256" t="s">
        <v>153</v>
      </c>
    </row>
    <row r="268" spans="1:51" s="13" customFormat="1" ht="12">
      <c r="A268" s="13"/>
      <c r="B268" s="235"/>
      <c r="C268" s="236"/>
      <c r="D268" s="228" t="s">
        <v>189</v>
      </c>
      <c r="E268" s="236"/>
      <c r="F268" s="238" t="s">
        <v>804</v>
      </c>
      <c r="G268" s="236"/>
      <c r="H268" s="239">
        <v>53.897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189</v>
      </c>
      <c r="AU268" s="245" t="s">
        <v>87</v>
      </c>
      <c r="AV268" s="13" t="s">
        <v>87</v>
      </c>
      <c r="AW268" s="13" t="s">
        <v>4</v>
      </c>
      <c r="AX268" s="13" t="s">
        <v>85</v>
      </c>
      <c r="AY268" s="245" t="s">
        <v>153</v>
      </c>
    </row>
    <row r="269" spans="1:65" s="2" customFormat="1" ht="16.5" customHeight="1">
      <c r="A269" s="41"/>
      <c r="B269" s="42"/>
      <c r="C269" s="278" t="s">
        <v>340</v>
      </c>
      <c r="D269" s="278" t="s">
        <v>414</v>
      </c>
      <c r="E269" s="279" t="s">
        <v>805</v>
      </c>
      <c r="F269" s="280" t="s">
        <v>806</v>
      </c>
      <c r="G269" s="281" t="s">
        <v>158</v>
      </c>
      <c r="H269" s="282">
        <v>8.12</v>
      </c>
      <c r="I269" s="283"/>
      <c r="J269" s="284">
        <f>ROUND(I269*H269,2)</f>
        <v>0</v>
      </c>
      <c r="K269" s="280" t="s">
        <v>159</v>
      </c>
      <c r="L269" s="285"/>
      <c r="M269" s="286" t="s">
        <v>75</v>
      </c>
      <c r="N269" s="287" t="s">
        <v>47</v>
      </c>
      <c r="O269" s="87"/>
      <c r="P269" s="224">
        <f>O269*H269</f>
        <v>0</v>
      </c>
      <c r="Q269" s="224">
        <v>0.019</v>
      </c>
      <c r="R269" s="224">
        <f>Q269*H269</f>
        <v>0.15427999999999997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206</v>
      </c>
      <c r="AT269" s="226" t="s">
        <v>414</v>
      </c>
      <c r="AU269" s="226" t="s">
        <v>87</v>
      </c>
      <c r="AY269" s="20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0" t="s">
        <v>85</v>
      </c>
      <c r="BK269" s="227">
        <f>ROUND(I269*H269,2)</f>
        <v>0</v>
      </c>
      <c r="BL269" s="20" t="s">
        <v>160</v>
      </c>
      <c r="BM269" s="226" t="s">
        <v>807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806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162</v>
      </c>
      <c r="AU270" s="20" t="s">
        <v>87</v>
      </c>
    </row>
    <row r="271" spans="1:51" s="13" customFormat="1" ht="12">
      <c r="A271" s="13"/>
      <c r="B271" s="235"/>
      <c r="C271" s="236"/>
      <c r="D271" s="228" t="s">
        <v>189</v>
      </c>
      <c r="E271" s="236"/>
      <c r="F271" s="238" t="s">
        <v>808</v>
      </c>
      <c r="G271" s="236"/>
      <c r="H271" s="239">
        <v>8.12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189</v>
      </c>
      <c r="AU271" s="245" t="s">
        <v>87</v>
      </c>
      <c r="AV271" s="13" t="s">
        <v>87</v>
      </c>
      <c r="AW271" s="13" t="s">
        <v>4</v>
      </c>
      <c r="AX271" s="13" t="s">
        <v>85</v>
      </c>
      <c r="AY271" s="245" t="s">
        <v>153</v>
      </c>
    </row>
    <row r="272" spans="1:65" s="2" customFormat="1" ht="16.5" customHeight="1">
      <c r="A272" s="41"/>
      <c r="B272" s="42"/>
      <c r="C272" s="215" t="s">
        <v>350</v>
      </c>
      <c r="D272" s="215" t="s">
        <v>155</v>
      </c>
      <c r="E272" s="216" t="s">
        <v>809</v>
      </c>
      <c r="F272" s="217" t="s">
        <v>810</v>
      </c>
      <c r="G272" s="218" t="s">
        <v>202</v>
      </c>
      <c r="H272" s="219">
        <v>9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0.00276</v>
      </c>
      <c r="R272" s="224">
        <f>Q272*H272</f>
        <v>0.024839999999999997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811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812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813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65" s="2" customFormat="1" ht="21.75" customHeight="1">
      <c r="A275" s="41"/>
      <c r="B275" s="42"/>
      <c r="C275" s="215" t="s">
        <v>357</v>
      </c>
      <c r="D275" s="215" t="s">
        <v>155</v>
      </c>
      <c r="E275" s="216" t="s">
        <v>814</v>
      </c>
      <c r="F275" s="217" t="s">
        <v>815</v>
      </c>
      <c r="G275" s="218" t="s">
        <v>158</v>
      </c>
      <c r="H275" s="219">
        <v>18</v>
      </c>
      <c r="I275" s="220"/>
      <c r="J275" s="221">
        <f>ROUND(I275*H275,2)</f>
        <v>0</v>
      </c>
      <c r="K275" s="217" t="s">
        <v>159</v>
      </c>
      <c r="L275" s="47"/>
      <c r="M275" s="222" t="s">
        <v>75</v>
      </c>
      <c r="N275" s="223" t="s">
        <v>47</v>
      </c>
      <c r="O275" s="87"/>
      <c r="P275" s="224">
        <f>O275*H275</f>
        <v>0</v>
      </c>
      <c r="Q275" s="224">
        <v>0</v>
      </c>
      <c r="R275" s="224">
        <f>Q275*H275</f>
        <v>0</v>
      </c>
      <c r="S275" s="224">
        <v>0</v>
      </c>
      <c r="T275" s="225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6" t="s">
        <v>160</v>
      </c>
      <c r="AT275" s="226" t="s">
        <v>155</v>
      </c>
      <c r="AU275" s="226" t="s">
        <v>87</v>
      </c>
      <c r="AY275" s="20" t="s">
        <v>153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20" t="s">
        <v>85</v>
      </c>
      <c r="BK275" s="227">
        <f>ROUND(I275*H275,2)</f>
        <v>0</v>
      </c>
      <c r="BL275" s="20" t="s">
        <v>160</v>
      </c>
      <c r="BM275" s="226" t="s">
        <v>816</v>
      </c>
    </row>
    <row r="276" spans="1:47" s="2" customFormat="1" ht="12">
      <c r="A276" s="41"/>
      <c r="B276" s="42"/>
      <c r="C276" s="43"/>
      <c r="D276" s="228" t="s">
        <v>162</v>
      </c>
      <c r="E276" s="43"/>
      <c r="F276" s="229" t="s">
        <v>817</v>
      </c>
      <c r="G276" s="43"/>
      <c r="H276" s="43"/>
      <c r="I276" s="230"/>
      <c r="J276" s="43"/>
      <c r="K276" s="43"/>
      <c r="L276" s="47"/>
      <c r="M276" s="231"/>
      <c r="N276" s="23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162</v>
      </c>
      <c r="AU276" s="20" t="s">
        <v>87</v>
      </c>
    </row>
    <row r="277" spans="1:47" s="2" customFormat="1" ht="12">
      <c r="A277" s="41"/>
      <c r="B277" s="42"/>
      <c r="C277" s="43"/>
      <c r="D277" s="233" t="s">
        <v>164</v>
      </c>
      <c r="E277" s="43"/>
      <c r="F277" s="234" t="s">
        <v>818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164</v>
      </c>
      <c r="AU277" s="20" t="s">
        <v>87</v>
      </c>
    </row>
    <row r="278" spans="1:65" s="2" customFormat="1" ht="16.5" customHeight="1">
      <c r="A278" s="41"/>
      <c r="B278" s="42"/>
      <c r="C278" s="278" t="s">
        <v>365</v>
      </c>
      <c r="D278" s="278" t="s">
        <v>414</v>
      </c>
      <c r="E278" s="279" t="s">
        <v>819</v>
      </c>
      <c r="F278" s="280" t="s">
        <v>820</v>
      </c>
      <c r="G278" s="281" t="s">
        <v>158</v>
      </c>
      <c r="H278" s="282">
        <v>18</v>
      </c>
      <c r="I278" s="283"/>
      <c r="J278" s="284">
        <f>ROUND(I278*H278,2)</f>
        <v>0</v>
      </c>
      <c r="K278" s="280" t="s">
        <v>159</v>
      </c>
      <c r="L278" s="285"/>
      <c r="M278" s="286" t="s">
        <v>75</v>
      </c>
      <c r="N278" s="287" t="s">
        <v>47</v>
      </c>
      <c r="O278" s="87"/>
      <c r="P278" s="224">
        <f>O278*H278</f>
        <v>0</v>
      </c>
      <c r="Q278" s="224">
        <v>0.00076</v>
      </c>
      <c r="R278" s="224">
        <f>Q278*H278</f>
        <v>0.013680000000000001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206</v>
      </c>
      <c r="AT278" s="226" t="s">
        <v>414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160</v>
      </c>
      <c r="BM278" s="226" t="s">
        <v>821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820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65" s="2" customFormat="1" ht="16.5" customHeight="1">
      <c r="A280" s="41"/>
      <c r="B280" s="42"/>
      <c r="C280" s="215" t="s">
        <v>371</v>
      </c>
      <c r="D280" s="215" t="s">
        <v>155</v>
      </c>
      <c r="E280" s="216" t="s">
        <v>822</v>
      </c>
      <c r="F280" s="217" t="s">
        <v>823</v>
      </c>
      <c r="G280" s="218" t="s">
        <v>594</v>
      </c>
      <c r="H280" s="219">
        <v>18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0.0001</v>
      </c>
      <c r="R280" s="224">
        <f>Q280*H280</f>
        <v>0.0018000000000000002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824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825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826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65" s="2" customFormat="1" ht="16.5" customHeight="1">
      <c r="A283" s="41"/>
      <c r="B283" s="42"/>
      <c r="C283" s="215" t="s">
        <v>378</v>
      </c>
      <c r="D283" s="215" t="s">
        <v>155</v>
      </c>
      <c r="E283" s="216" t="s">
        <v>827</v>
      </c>
      <c r="F283" s="217" t="s">
        <v>828</v>
      </c>
      <c r="G283" s="218" t="s">
        <v>158</v>
      </c>
      <c r="H283" s="219">
        <v>18</v>
      </c>
      <c r="I283" s="220"/>
      <c r="J283" s="221">
        <f>ROUND(I283*H283,2)</f>
        <v>0</v>
      </c>
      <c r="K283" s="217" t="s">
        <v>159</v>
      </c>
      <c r="L283" s="47"/>
      <c r="M283" s="222" t="s">
        <v>75</v>
      </c>
      <c r="N283" s="223" t="s">
        <v>47</v>
      </c>
      <c r="O283" s="87"/>
      <c r="P283" s="224">
        <f>O283*H283</f>
        <v>0</v>
      </c>
      <c r="Q283" s="224">
        <v>0.04005</v>
      </c>
      <c r="R283" s="224">
        <f>Q283*H283</f>
        <v>0.7209000000000001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160</v>
      </c>
      <c r="AT283" s="226" t="s">
        <v>155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160</v>
      </c>
      <c r="BM283" s="226" t="s">
        <v>829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830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47" s="2" customFormat="1" ht="12">
      <c r="A285" s="41"/>
      <c r="B285" s="42"/>
      <c r="C285" s="43"/>
      <c r="D285" s="233" t="s">
        <v>164</v>
      </c>
      <c r="E285" s="43"/>
      <c r="F285" s="234" t="s">
        <v>831</v>
      </c>
      <c r="G285" s="43"/>
      <c r="H285" s="43"/>
      <c r="I285" s="230"/>
      <c r="J285" s="43"/>
      <c r="K285" s="43"/>
      <c r="L285" s="47"/>
      <c r="M285" s="231"/>
      <c r="N285" s="232"/>
      <c r="O285" s="87"/>
      <c r="P285" s="87"/>
      <c r="Q285" s="87"/>
      <c r="R285" s="87"/>
      <c r="S285" s="87"/>
      <c r="T285" s="88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20" t="s">
        <v>164</v>
      </c>
      <c r="AU285" s="20" t="s">
        <v>87</v>
      </c>
    </row>
    <row r="286" spans="1:65" s="2" customFormat="1" ht="21.75" customHeight="1">
      <c r="A286" s="41"/>
      <c r="B286" s="42"/>
      <c r="C286" s="215" t="s">
        <v>386</v>
      </c>
      <c r="D286" s="215" t="s">
        <v>155</v>
      </c>
      <c r="E286" s="216" t="s">
        <v>832</v>
      </c>
      <c r="F286" s="217" t="s">
        <v>833</v>
      </c>
      <c r="G286" s="218" t="s">
        <v>158</v>
      </c>
      <c r="H286" s="219">
        <v>18</v>
      </c>
      <c r="I286" s="220"/>
      <c r="J286" s="221">
        <f>ROUND(I286*H286,2)</f>
        <v>0</v>
      </c>
      <c r="K286" s="217" t="s">
        <v>159</v>
      </c>
      <c r="L286" s="47"/>
      <c r="M286" s="222" t="s">
        <v>75</v>
      </c>
      <c r="N286" s="223" t="s">
        <v>47</v>
      </c>
      <c r="O286" s="87"/>
      <c r="P286" s="224">
        <f>O286*H286</f>
        <v>0</v>
      </c>
      <c r="Q286" s="224">
        <v>0.00814</v>
      </c>
      <c r="R286" s="224">
        <f>Q286*H286</f>
        <v>0.14651999999999998</v>
      </c>
      <c r="S286" s="224">
        <v>0</v>
      </c>
      <c r="T286" s="225">
        <f>S286*H286</f>
        <v>0</v>
      </c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R286" s="226" t="s">
        <v>160</v>
      </c>
      <c r="AT286" s="226" t="s">
        <v>155</v>
      </c>
      <c r="AU286" s="226" t="s">
        <v>87</v>
      </c>
      <c r="AY286" s="20" t="s">
        <v>153</v>
      </c>
      <c r="BE286" s="227">
        <f>IF(N286="základní",J286,0)</f>
        <v>0</v>
      </c>
      <c r="BF286" s="227">
        <f>IF(N286="snížená",J286,0)</f>
        <v>0</v>
      </c>
      <c r="BG286" s="227">
        <f>IF(N286="zákl. přenesená",J286,0)</f>
        <v>0</v>
      </c>
      <c r="BH286" s="227">
        <f>IF(N286="sníž. přenesená",J286,0)</f>
        <v>0</v>
      </c>
      <c r="BI286" s="227">
        <f>IF(N286="nulová",J286,0)</f>
        <v>0</v>
      </c>
      <c r="BJ286" s="20" t="s">
        <v>85</v>
      </c>
      <c r="BK286" s="227">
        <f>ROUND(I286*H286,2)</f>
        <v>0</v>
      </c>
      <c r="BL286" s="20" t="s">
        <v>160</v>
      </c>
      <c r="BM286" s="226" t="s">
        <v>834</v>
      </c>
    </row>
    <row r="287" spans="1:47" s="2" customFormat="1" ht="12">
      <c r="A287" s="41"/>
      <c r="B287" s="42"/>
      <c r="C287" s="43"/>
      <c r="D287" s="228" t="s">
        <v>162</v>
      </c>
      <c r="E287" s="43"/>
      <c r="F287" s="229" t="s">
        <v>835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162</v>
      </c>
      <c r="AU287" s="20" t="s">
        <v>87</v>
      </c>
    </row>
    <row r="288" spans="1:47" s="2" customFormat="1" ht="12">
      <c r="A288" s="41"/>
      <c r="B288" s="42"/>
      <c r="C288" s="43"/>
      <c r="D288" s="233" t="s">
        <v>164</v>
      </c>
      <c r="E288" s="43"/>
      <c r="F288" s="234" t="s">
        <v>836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164</v>
      </c>
      <c r="AU288" s="20" t="s">
        <v>87</v>
      </c>
    </row>
    <row r="289" spans="1:65" s="2" customFormat="1" ht="16.5" customHeight="1">
      <c r="A289" s="41"/>
      <c r="B289" s="42"/>
      <c r="C289" s="215" t="s">
        <v>391</v>
      </c>
      <c r="D289" s="215" t="s">
        <v>155</v>
      </c>
      <c r="E289" s="216" t="s">
        <v>837</v>
      </c>
      <c r="F289" s="217" t="s">
        <v>838</v>
      </c>
      <c r="G289" s="218" t="s">
        <v>158</v>
      </c>
      <c r="H289" s="219">
        <v>18</v>
      </c>
      <c r="I289" s="220"/>
      <c r="J289" s="221">
        <f>ROUND(I289*H289,2)</f>
        <v>0</v>
      </c>
      <c r="K289" s="217" t="s">
        <v>159</v>
      </c>
      <c r="L289" s="47"/>
      <c r="M289" s="222" t="s">
        <v>75</v>
      </c>
      <c r="N289" s="223" t="s">
        <v>47</v>
      </c>
      <c r="O289" s="87"/>
      <c r="P289" s="224">
        <f>O289*H289</f>
        <v>0</v>
      </c>
      <c r="Q289" s="224">
        <v>0</v>
      </c>
      <c r="R289" s="224">
        <f>Q289*H289</f>
        <v>0</v>
      </c>
      <c r="S289" s="224">
        <v>0</v>
      </c>
      <c r="T289" s="225">
        <f>S289*H289</f>
        <v>0</v>
      </c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R289" s="226" t="s">
        <v>160</v>
      </c>
      <c r="AT289" s="226" t="s">
        <v>155</v>
      </c>
      <c r="AU289" s="226" t="s">
        <v>87</v>
      </c>
      <c r="AY289" s="20" t="s">
        <v>153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20" t="s">
        <v>85</v>
      </c>
      <c r="BK289" s="227">
        <f>ROUND(I289*H289,2)</f>
        <v>0</v>
      </c>
      <c r="BL289" s="20" t="s">
        <v>160</v>
      </c>
      <c r="BM289" s="226" t="s">
        <v>839</v>
      </c>
    </row>
    <row r="290" spans="1:47" s="2" customFormat="1" ht="12">
      <c r="A290" s="41"/>
      <c r="B290" s="42"/>
      <c r="C290" s="43"/>
      <c r="D290" s="228" t="s">
        <v>162</v>
      </c>
      <c r="E290" s="43"/>
      <c r="F290" s="229" t="s">
        <v>840</v>
      </c>
      <c r="G290" s="43"/>
      <c r="H290" s="43"/>
      <c r="I290" s="230"/>
      <c r="J290" s="43"/>
      <c r="K290" s="43"/>
      <c r="L290" s="47"/>
      <c r="M290" s="231"/>
      <c r="N290" s="232"/>
      <c r="O290" s="87"/>
      <c r="P290" s="87"/>
      <c r="Q290" s="87"/>
      <c r="R290" s="87"/>
      <c r="S290" s="87"/>
      <c r="T290" s="88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20" t="s">
        <v>162</v>
      </c>
      <c r="AU290" s="20" t="s">
        <v>87</v>
      </c>
    </row>
    <row r="291" spans="1:47" s="2" customFormat="1" ht="12">
      <c r="A291" s="41"/>
      <c r="B291" s="42"/>
      <c r="C291" s="43"/>
      <c r="D291" s="233" t="s">
        <v>164</v>
      </c>
      <c r="E291" s="43"/>
      <c r="F291" s="234" t="s">
        <v>841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164</v>
      </c>
      <c r="AU291" s="20" t="s">
        <v>87</v>
      </c>
    </row>
    <row r="292" spans="1:65" s="2" customFormat="1" ht="21.75" customHeight="1">
      <c r="A292" s="41"/>
      <c r="B292" s="42"/>
      <c r="C292" s="215" t="s">
        <v>395</v>
      </c>
      <c r="D292" s="215" t="s">
        <v>155</v>
      </c>
      <c r="E292" s="216" t="s">
        <v>842</v>
      </c>
      <c r="F292" s="217" t="s">
        <v>843</v>
      </c>
      <c r="G292" s="218" t="s">
        <v>158</v>
      </c>
      <c r="H292" s="219">
        <v>18</v>
      </c>
      <c r="I292" s="220"/>
      <c r="J292" s="221">
        <f>ROUND(I292*H292,2)</f>
        <v>0</v>
      </c>
      <c r="K292" s="217" t="s">
        <v>159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0.03725</v>
      </c>
      <c r="R292" s="224">
        <f>Q292*H292</f>
        <v>0.6705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160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160</v>
      </c>
      <c r="BM292" s="226" t="s">
        <v>844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845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47" s="2" customFormat="1" ht="12">
      <c r="A294" s="41"/>
      <c r="B294" s="42"/>
      <c r="C294" s="43"/>
      <c r="D294" s="233" t="s">
        <v>164</v>
      </c>
      <c r="E294" s="43"/>
      <c r="F294" s="234" t="s">
        <v>846</v>
      </c>
      <c r="G294" s="43"/>
      <c r="H294" s="43"/>
      <c r="I294" s="230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164</v>
      </c>
      <c r="AU294" s="20" t="s">
        <v>87</v>
      </c>
    </row>
    <row r="295" spans="1:63" s="12" customFormat="1" ht="22.8" customHeight="1">
      <c r="A295" s="12"/>
      <c r="B295" s="199"/>
      <c r="C295" s="200"/>
      <c r="D295" s="201" t="s">
        <v>76</v>
      </c>
      <c r="E295" s="213" t="s">
        <v>692</v>
      </c>
      <c r="F295" s="213" t="s">
        <v>693</v>
      </c>
      <c r="G295" s="200"/>
      <c r="H295" s="200"/>
      <c r="I295" s="203"/>
      <c r="J295" s="214">
        <f>BK295</f>
        <v>0</v>
      </c>
      <c r="K295" s="200"/>
      <c r="L295" s="205"/>
      <c r="M295" s="206"/>
      <c r="N295" s="207"/>
      <c r="O295" s="207"/>
      <c r="P295" s="208">
        <f>SUM(P296:P298)</f>
        <v>0</v>
      </c>
      <c r="Q295" s="207"/>
      <c r="R295" s="208">
        <f>SUM(R296:R298)</f>
        <v>0</v>
      </c>
      <c r="S295" s="207"/>
      <c r="T295" s="209">
        <f>SUM(T296:T298)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0" t="s">
        <v>85</v>
      </c>
      <c r="AT295" s="211" t="s">
        <v>76</v>
      </c>
      <c r="AU295" s="211" t="s">
        <v>85</v>
      </c>
      <c r="AY295" s="210" t="s">
        <v>153</v>
      </c>
      <c r="BK295" s="212">
        <f>SUM(BK296:BK298)</f>
        <v>0</v>
      </c>
    </row>
    <row r="296" spans="1:65" s="2" customFormat="1" ht="16.5" customHeight="1">
      <c r="A296" s="41"/>
      <c r="B296" s="42"/>
      <c r="C296" s="215" t="s">
        <v>401</v>
      </c>
      <c r="D296" s="215" t="s">
        <v>155</v>
      </c>
      <c r="E296" s="216" t="s">
        <v>695</v>
      </c>
      <c r="F296" s="217" t="s">
        <v>696</v>
      </c>
      <c r="G296" s="218" t="s">
        <v>381</v>
      </c>
      <c r="H296" s="219">
        <v>12.691</v>
      </c>
      <c r="I296" s="220"/>
      <c r="J296" s="221">
        <f>ROUND(I296*H296,2)</f>
        <v>0</v>
      </c>
      <c r="K296" s="217" t="s">
        <v>159</v>
      </c>
      <c r="L296" s="47"/>
      <c r="M296" s="222" t="s">
        <v>75</v>
      </c>
      <c r="N296" s="223" t="s">
        <v>47</v>
      </c>
      <c r="O296" s="87"/>
      <c r="P296" s="224">
        <f>O296*H296</f>
        <v>0</v>
      </c>
      <c r="Q296" s="224">
        <v>0</v>
      </c>
      <c r="R296" s="224">
        <f>Q296*H296</f>
        <v>0</v>
      </c>
      <c r="S296" s="224">
        <v>0</v>
      </c>
      <c r="T296" s="225">
        <f>S296*H296</f>
        <v>0</v>
      </c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R296" s="226" t="s">
        <v>160</v>
      </c>
      <c r="AT296" s="226" t="s">
        <v>155</v>
      </c>
      <c r="AU296" s="226" t="s">
        <v>87</v>
      </c>
      <c r="AY296" s="20" t="s">
        <v>153</v>
      </c>
      <c r="BE296" s="227">
        <f>IF(N296="základní",J296,0)</f>
        <v>0</v>
      </c>
      <c r="BF296" s="227">
        <f>IF(N296="snížená",J296,0)</f>
        <v>0</v>
      </c>
      <c r="BG296" s="227">
        <f>IF(N296="zákl. přenesená",J296,0)</f>
        <v>0</v>
      </c>
      <c r="BH296" s="227">
        <f>IF(N296="sníž. přenesená",J296,0)</f>
        <v>0</v>
      </c>
      <c r="BI296" s="227">
        <f>IF(N296="nulová",J296,0)</f>
        <v>0</v>
      </c>
      <c r="BJ296" s="20" t="s">
        <v>85</v>
      </c>
      <c r="BK296" s="227">
        <f>ROUND(I296*H296,2)</f>
        <v>0</v>
      </c>
      <c r="BL296" s="20" t="s">
        <v>160</v>
      </c>
      <c r="BM296" s="226" t="s">
        <v>847</v>
      </c>
    </row>
    <row r="297" spans="1:47" s="2" customFormat="1" ht="12">
      <c r="A297" s="41"/>
      <c r="B297" s="42"/>
      <c r="C297" s="43"/>
      <c r="D297" s="228" t="s">
        <v>162</v>
      </c>
      <c r="E297" s="43"/>
      <c r="F297" s="229" t="s">
        <v>698</v>
      </c>
      <c r="G297" s="43"/>
      <c r="H297" s="43"/>
      <c r="I297" s="230"/>
      <c r="J297" s="43"/>
      <c r="K297" s="43"/>
      <c r="L297" s="47"/>
      <c r="M297" s="231"/>
      <c r="N297" s="232"/>
      <c r="O297" s="87"/>
      <c r="P297" s="87"/>
      <c r="Q297" s="87"/>
      <c r="R297" s="87"/>
      <c r="S297" s="87"/>
      <c r="T297" s="88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T297" s="20" t="s">
        <v>162</v>
      </c>
      <c r="AU297" s="20" t="s">
        <v>87</v>
      </c>
    </row>
    <row r="298" spans="1:47" s="2" customFormat="1" ht="12">
      <c r="A298" s="41"/>
      <c r="B298" s="42"/>
      <c r="C298" s="43"/>
      <c r="D298" s="233" t="s">
        <v>164</v>
      </c>
      <c r="E298" s="43"/>
      <c r="F298" s="234" t="s">
        <v>699</v>
      </c>
      <c r="G298" s="43"/>
      <c r="H298" s="43"/>
      <c r="I298" s="230"/>
      <c r="J298" s="43"/>
      <c r="K298" s="43"/>
      <c r="L298" s="47"/>
      <c r="M298" s="289"/>
      <c r="N298" s="290"/>
      <c r="O298" s="291"/>
      <c r="P298" s="291"/>
      <c r="Q298" s="291"/>
      <c r="R298" s="291"/>
      <c r="S298" s="291"/>
      <c r="T298" s="292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164</v>
      </c>
      <c r="AU298" s="20" t="s">
        <v>87</v>
      </c>
    </row>
    <row r="299" spans="1:31" s="2" customFormat="1" ht="6.95" customHeight="1">
      <c r="A299" s="41"/>
      <c r="B299" s="62"/>
      <c r="C299" s="63"/>
      <c r="D299" s="63"/>
      <c r="E299" s="63"/>
      <c r="F299" s="63"/>
      <c r="G299" s="63"/>
      <c r="H299" s="63"/>
      <c r="I299" s="63"/>
      <c r="J299" s="63"/>
      <c r="K299" s="63"/>
      <c r="L299" s="47"/>
      <c r="M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</row>
  </sheetData>
  <sheetProtection password="CC35" sheet="1" objects="1" scenarios="1" formatColumns="0" formatRows="0" autoFilter="0"/>
  <autoFilter ref="C85:K29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5101201"/>
    <hyperlink ref="F95" r:id="rId2" display="https://podminky.urs.cz/item/CS_URS_2022_02/115101301"/>
    <hyperlink ref="F99" r:id="rId3" display="https://podminky.urs.cz/item/CS_URS_2022_02/119001405"/>
    <hyperlink ref="F102" r:id="rId4" display="https://podminky.urs.cz/item/CS_URS_2022_02/132254202"/>
    <hyperlink ref="F114" r:id="rId5" display="https://podminky.urs.cz/item/CS_URS_2022_02/132354202"/>
    <hyperlink ref="F126" r:id="rId6" display="https://podminky.urs.cz/item/CS_URS_2022_02/132454201"/>
    <hyperlink ref="F138" r:id="rId7" display="https://podminky.urs.cz/item/CS_URS_2022_02/151101101"/>
    <hyperlink ref="F144" r:id="rId8" display="https://podminky.urs.cz/item/CS_URS_2022_02/151101111"/>
    <hyperlink ref="F147" r:id="rId9" display="https://podminky.urs.cz/item/CS_URS_2022_02/162351123"/>
    <hyperlink ref="F155" r:id="rId10" display="https://podminky.urs.cz/item/CS_URS_2022_02/162751117"/>
    <hyperlink ref="F167" r:id="rId11" display="https://podminky.urs.cz/item/CS_URS_2022_02/162751137"/>
    <hyperlink ref="F179" r:id="rId12" display="https://podminky.urs.cz/item/CS_URS_2022_02/167151102"/>
    <hyperlink ref="F183" r:id="rId13" display="https://podminky.urs.cz/item/CS_URS_2022_02/171151103"/>
    <hyperlink ref="F187" r:id="rId14" display="https://podminky.urs.cz/item/CS_URS_2022_02/171201221"/>
    <hyperlink ref="F191" r:id="rId15" display="https://podminky.urs.cz/item/CS_URS_2022_02/171251201"/>
    <hyperlink ref="F195" r:id="rId16" display="https://podminky.urs.cz/item/CS_URS_2022_02/174101101"/>
    <hyperlink ref="F212" r:id="rId17" display="https://podminky.urs.cz/item/CS_URS_2022_02/174151101"/>
    <hyperlink ref="F216" r:id="rId18" display="https://podminky.urs.cz/item/CS_URS_2022_02/175151101"/>
    <hyperlink ref="F228" r:id="rId19" display="https://podminky.urs.cz/item/CS_URS_2022_02/212751101"/>
    <hyperlink ref="F235" r:id="rId20" display="https://podminky.urs.cz/item/CS_URS_2022_02/359901111"/>
    <hyperlink ref="F242" r:id="rId21" display="https://podminky.urs.cz/item/CS_URS_2022_02/451541111"/>
    <hyperlink ref="F247" r:id="rId22" display="https://podminky.urs.cz/item/CS_URS_2022_02/452312131"/>
    <hyperlink ref="F255" r:id="rId23" display="https://podminky.urs.cz/item/CS_URS_2022_02/452351101"/>
    <hyperlink ref="F261" r:id="rId24" display="https://podminky.urs.cz/item/CS_URS_2022_02/831312121"/>
    <hyperlink ref="F274" r:id="rId25" display="https://podminky.urs.cz/item/CS_URS_2022_02/871315221"/>
    <hyperlink ref="F277" r:id="rId26" display="https://podminky.urs.cz/item/CS_URS_2022_02/877315211"/>
    <hyperlink ref="F282" r:id="rId27" display="https://podminky.urs.cz/item/CS_URS_2022_02/892312121"/>
    <hyperlink ref="F285" r:id="rId28" display="https://podminky.urs.cz/item/CS_URS_2022_02/894812001"/>
    <hyperlink ref="F288" r:id="rId29" display="https://podminky.urs.cz/item/CS_URS_2022_02/894812033"/>
    <hyperlink ref="F291" r:id="rId30" display="https://podminky.urs.cz/item/CS_URS_2022_02/894812041"/>
    <hyperlink ref="F294" r:id="rId31" display="https://podminky.urs.cz/item/CS_URS_2022_02/894812063"/>
    <hyperlink ref="F298" r:id="rId32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848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849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ROUND((SUM(BE86:BE380)),2)</f>
        <v>0</v>
      </c>
      <c r="G33" s="41"/>
      <c r="H33" s="41"/>
      <c r="I33" s="160">
        <v>0.21</v>
      </c>
      <c r="J33" s="159">
        <f>ROUND(((SUM(BE86:BE380))*I33),2)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ROUND((SUM(BF86:BF380)),2)</f>
        <v>0</v>
      </c>
      <c r="G34" s="41"/>
      <c r="H34" s="41"/>
      <c r="I34" s="160">
        <v>0.15</v>
      </c>
      <c r="J34" s="159">
        <f>ROUND(((SUM(BF86:BF380))*I34),2)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ROUND((SUM(BG86:BG380)),2)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ROUND((SUM(BH86:BH380)),2)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ROUND((SUM(BI86:BI380)),2)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03 - SO 303 - Splašková kanalizace - stoky BII, BII/1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J243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J250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J263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J308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J377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03 - SO 303 - Splašková kanalizace - stoky BII, BII/1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94.04475645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P88+P243+P250+P263+P308+P377</f>
        <v>0</v>
      </c>
      <c r="Q87" s="207"/>
      <c r="R87" s="208">
        <f>R88+R243+R250+R263+R308+R377</f>
        <v>94.04475645</v>
      </c>
      <c r="S87" s="207"/>
      <c r="T87" s="209">
        <f>T88+T243+T250+T263+T308+T377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BK88+BK243+BK250+BK263+BK308+BK377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SUM(P89:P242)</f>
        <v>0</v>
      </c>
      <c r="Q88" s="207"/>
      <c r="R88" s="208">
        <f>SUM(R89:R242)</f>
        <v>1.04653434</v>
      </c>
      <c r="S88" s="207"/>
      <c r="T88" s="209">
        <f>SUM(T89:T242)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SUM(BK89:BK242)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701</v>
      </c>
      <c r="F89" s="217" t="s">
        <v>702</v>
      </c>
      <c r="G89" s="218" t="s">
        <v>185</v>
      </c>
      <c r="H89" s="219">
        <v>360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3E-05</v>
      </c>
      <c r="R89" s="224">
        <f>Q89*H89</f>
        <v>0.0108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850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704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705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3" customFormat="1" ht="12">
      <c r="A92" s="13"/>
      <c r="B92" s="235"/>
      <c r="C92" s="236"/>
      <c r="D92" s="228" t="s">
        <v>189</v>
      </c>
      <c r="E92" s="237" t="s">
        <v>75</v>
      </c>
      <c r="F92" s="238" t="s">
        <v>851</v>
      </c>
      <c r="G92" s="236"/>
      <c r="H92" s="239">
        <v>360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189</v>
      </c>
      <c r="AU92" s="245" t="s">
        <v>87</v>
      </c>
      <c r="AV92" s="13" t="s">
        <v>87</v>
      </c>
      <c r="AW92" s="13" t="s">
        <v>38</v>
      </c>
      <c r="AX92" s="13" t="s">
        <v>85</v>
      </c>
      <c r="AY92" s="245" t="s">
        <v>153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707</v>
      </c>
      <c r="F93" s="217" t="s">
        <v>708</v>
      </c>
      <c r="G93" s="218" t="s">
        <v>194</v>
      </c>
      <c r="H93" s="219">
        <v>30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852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710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711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51" s="13" customFormat="1" ht="12">
      <c r="A96" s="13"/>
      <c r="B96" s="235"/>
      <c r="C96" s="236"/>
      <c r="D96" s="228" t="s">
        <v>189</v>
      </c>
      <c r="E96" s="237" t="s">
        <v>75</v>
      </c>
      <c r="F96" s="238" t="s">
        <v>853</v>
      </c>
      <c r="G96" s="236"/>
      <c r="H96" s="239">
        <v>30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189</v>
      </c>
      <c r="AU96" s="245" t="s">
        <v>87</v>
      </c>
      <c r="AV96" s="13" t="s">
        <v>87</v>
      </c>
      <c r="AW96" s="13" t="s">
        <v>38</v>
      </c>
      <c r="AX96" s="13" t="s">
        <v>85</v>
      </c>
      <c r="AY96" s="245" t="s">
        <v>153</v>
      </c>
    </row>
    <row r="97" spans="1:65" s="2" customFormat="1" ht="16.5" customHeight="1">
      <c r="A97" s="41"/>
      <c r="B97" s="42"/>
      <c r="C97" s="215" t="s">
        <v>171</v>
      </c>
      <c r="D97" s="215" t="s">
        <v>155</v>
      </c>
      <c r="E97" s="216" t="s">
        <v>207</v>
      </c>
      <c r="F97" s="217" t="s">
        <v>208</v>
      </c>
      <c r="G97" s="218" t="s">
        <v>202</v>
      </c>
      <c r="H97" s="219">
        <v>10</v>
      </c>
      <c r="I97" s="220"/>
      <c r="J97" s="221">
        <f>ROUND(I97*H97,2)</f>
        <v>0</v>
      </c>
      <c r="K97" s="217" t="s">
        <v>159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0.0369</v>
      </c>
      <c r="R97" s="224">
        <f>Q97*H97</f>
        <v>0.369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854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210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47" s="2" customFormat="1" ht="12">
      <c r="A99" s="41"/>
      <c r="B99" s="42"/>
      <c r="C99" s="43"/>
      <c r="D99" s="233" t="s">
        <v>164</v>
      </c>
      <c r="E99" s="43"/>
      <c r="F99" s="234" t="s">
        <v>211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164</v>
      </c>
      <c r="AU99" s="20" t="s">
        <v>87</v>
      </c>
    </row>
    <row r="100" spans="1:65" s="2" customFormat="1" ht="16.5" customHeight="1">
      <c r="A100" s="41"/>
      <c r="B100" s="42"/>
      <c r="C100" s="215" t="s">
        <v>160</v>
      </c>
      <c r="D100" s="215" t="s">
        <v>155</v>
      </c>
      <c r="E100" s="216" t="s">
        <v>855</v>
      </c>
      <c r="F100" s="217" t="s">
        <v>856</v>
      </c>
      <c r="G100" s="218" t="s">
        <v>202</v>
      </c>
      <c r="H100" s="219">
        <v>5</v>
      </c>
      <c r="I100" s="220"/>
      <c r="J100" s="221">
        <f>ROUND(I100*H100,2)</f>
        <v>0</v>
      </c>
      <c r="K100" s="217" t="s">
        <v>159</v>
      </c>
      <c r="L100" s="47"/>
      <c r="M100" s="222" t="s">
        <v>75</v>
      </c>
      <c r="N100" s="223" t="s">
        <v>47</v>
      </c>
      <c r="O100" s="87"/>
      <c r="P100" s="224">
        <f>O100*H100</f>
        <v>0</v>
      </c>
      <c r="Q100" s="224">
        <v>0.01068</v>
      </c>
      <c r="R100" s="224">
        <f>Q100*H100</f>
        <v>0.0534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87</v>
      </c>
      <c r="AY100" s="20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85</v>
      </c>
      <c r="BK100" s="227">
        <f>ROUND(I100*H100,2)</f>
        <v>0</v>
      </c>
      <c r="BL100" s="20" t="s">
        <v>160</v>
      </c>
      <c r="BM100" s="226" t="s">
        <v>857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858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162</v>
      </c>
      <c r="AU101" s="20" t="s">
        <v>87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859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164</v>
      </c>
      <c r="AU102" s="20" t="s">
        <v>87</v>
      </c>
    </row>
    <row r="103" spans="1:65" s="2" customFormat="1" ht="16.5" customHeight="1">
      <c r="A103" s="41"/>
      <c r="B103" s="42"/>
      <c r="C103" s="215" t="s">
        <v>182</v>
      </c>
      <c r="D103" s="215" t="s">
        <v>155</v>
      </c>
      <c r="E103" s="216" t="s">
        <v>860</v>
      </c>
      <c r="F103" s="217" t="s">
        <v>861</v>
      </c>
      <c r="G103" s="218" t="s">
        <v>227</v>
      </c>
      <c r="H103" s="219">
        <v>164.623</v>
      </c>
      <c r="I103" s="220"/>
      <c r="J103" s="221">
        <f>ROUND(I103*H103,2)</f>
        <v>0</v>
      </c>
      <c r="K103" s="217" t="s">
        <v>159</v>
      </c>
      <c r="L103" s="47"/>
      <c r="M103" s="222" t="s">
        <v>75</v>
      </c>
      <c r="N103" s="223" t="s">
        <v>47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160</v>
      </c>
      <c r="AT103" s="226" t="s">
        <v>155</v>
      </c>
      <c r="AU103" s="226" t="s">
        <v>87</v>
      </c>
      <c r="AY103" s="20" t="s">
        <v>153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85</v>
      </c>
      <c r="BK103" s="227">
        <f>ROUND(I103*H103,2)</f>
        <v>0</v>
      </c>
      <c r="BL103" s="20" t="s">
        <v>160</v>
      </c>
      <c r="BM103" s="226" t="s">
        <v>862</v>
      </c>
    </row>
    <row r="104" spans="1:47" s="2" customFormat="1" ht="12">
      <c r="A104" s="41"/>
      <c r="B104" s="42"/>
      <c r="C104" s="43"/>
      <c r="D104" s="228" t="s">
        <v>162</v>
      </c>
      <c r="E104" s="43"/>
      <c r="F104" s="229" t="s">
        <v>863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162</v>
      </c>
      <c r="AU104" s="20" t="s">
        <v>87</v>
      </c>
    </row>
    <row r="105" spans="1:47" s="2" customFormat="1" ht="12">
      <c r="A105" s="41"/>
      <c r="B105" s="42"/>
      <c r="C105" s="43"/>
      <c r="D105" s="233" t="s">
        <v>164</v>
      </c>
      <c r="E105" s="43"/>
      <c r="F105" s="234" t="s">
        <v>864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164</v>
      </c>
      <c r="AU105" s="20" t="s">
        <v>87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865</v>
      </c>
      <c r="G106" s="236"/>
      <c r="H106" s="239">
        <v>455.166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866</v>
      </c>
      <c r="G107" s="236"/>
      <c r="H107" s="239">
        <v>137.018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3" customFormat="1" ht="12">
      <c r="A108" s="13"/>
      <c r="B108" s="235"/>
      <c r="C108" s="236"/>
      <c r="D108" s="228" t="s">
        <v>189</v>
      </c>
      <c r="E108" s="237" t="s">
        <v>75</v>
      </c>
      <c r="F108" s="238" t="s">
        <v>867</v>
      </c>
      <c r="G108" s="236"/>
      <c r="H108" s="239">
        <v>84.165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5" t="s">
        <v>189</v>
      </c>
      <c r="AU108" s="245" t="s">
        <v>87</v>
      </c>
      <c r="AV108" s="13" t="s">
        <v>87</v>
      </c>
      <c r="AW108" s="13" t="s">
        <v>38</v>
      </c>
      <c r="AX108" s="13" t="s">
        <v>77</v>
      </c>
      <c r="AY108" s="245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868</v>
      </c>
      <c r="G109" s="236"/>
      <c r="H109" s="239">
        <v>-118.149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77</v>
      </c>
      <c r="AY109" s="245" t="s">
        <v>153</v>
      </c>
    </row>
    <row r="110" spans="1:51" s="13" customFormat="1" ht="12">
      <c r="A110" s="13"/>
      <c r="B110" s="235"/>
      <c r="C110" s="236"/>
      <c r="D110" s="228" t="s">
        <v>189</v>
      </c>
      <c r="E110" s="237" t="s">
        <v>75</v>
      </c>
      <c r="F110" s="238" t="s">
        <v>869</v>
      </c>
      <c r="G110" s="236"/>
      <c r="H110" s="239">
        <v>-9.458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189</v>
      </c>
      <c r="AU110" s="245" t="s">
        <v>87</v>
      </c>
      <c r="AV110" s="13" t="s">
        <v>87</v>
      </c>
      <c r="AW110" s="13" t="s">
        <v>38</v>
      </c>
      <c r="AX110" s="13" t="s">
        <v>77</v>
      </c>
      <c r="AY110" s="245" t="s">
        <v>153</v>
      </c>
    </row>
    <row r="111" spans="1:51" s="14" customFormat="1" ht="12">
      <c r="A111" s="14"/>
      <c r="B111" s="246"/>
      <c r="C111" s="247"/>
      <c r="D111" s="228" t="s">
        <v>189</v>
      </c>
      <c r="E111" s="248" t="s">
        <v>75</v>
      </c>
      <c r="F111" s="249" t="s">
        <v>233</v>
      </c>
      <c r="G111" s="247"/>
      <c r="H111" s="250">
        <v>548.742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6" t="s">
        <v>189</v>
      </c>
      <c r="AU111" s="256" t="s">
        <v>87</v>
      </c>
      <c r="AV111" s="14" t="s">
        <v>171</v>
      </c>
      <c r="AW111" s="14" t="s">
        <v>38</v>
      </c>
      <c r="AX111" s="14" t="s">
        <v>77</v>
      </c>
      <c r="AY111" s="256" t="s">
        <v>153</v>
      </c>
    </row>
    <row r="112" spans="1:51" s="13" customFormat="1" ht="12">
      <c r="A112" s="13"/>
      <c r="B112" s="235"/>
      <c r="C112" s="236"/>
      <c r="D112" s="228" t="s">
        <v>189</v>
      </c>
      <c r="E112" s="237" t="s">
        <v>75</v>
      </c>
      <c r="F112" s="238" t="s">
        <v>870</v>
      </c>
      <c r="G112" s="236"/>
      <c r="H112" s="239">
        <v>164.623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5" t="s">
        <v>189</v>
      </c>
      <c r="AU112" s="245" t="s">
        <v>87</v>
      </c>
      <c r="AV112" s="13" t="s">
        <v>87</v>
      </c>
      <c r="AW112" s="13" t="s">
        <v>38</v>
      </c>
      <c r="AX112" s="13" t="s">
        <v>85</v>
      </c>
      <c r="AY112" s="245" t="s">
        <v>153</v>
      </c>
    </row>
    <row r="113" spans="1:65" s="2" customFormat="1" ht="21.75" customHeight="1">
      <c r="A113" s="41"/>
      <c r="B113" s="42"/>
      <c r="C113" s="215" t="s">
        <v>191</v>
      </c>
      <c r="D113" s="215" t="s">
        <v>155</v>
      </c>
      <c r="E113" s="216" t="s">
        <v>871</v>
      </c>
      <c r="F113" s="217" t="s">
        <v>872</v>
      </c>
      <c r="G113" s="218" t="s">
        <v>227</v>
      </c>
      <c r="H113" s="219">
        <v>219.497</v>
      </c>
      <c r="I113" s="220"/>
      <c r="J113" s="221">
        <f>ROUND(I113*H113,2)</f>
        <v>0</v>
      </c>
      <c r="K113" s="217" t="s">
        <v>159</v>
      </c>
      <c r="L113" s="47"/>
      <c r="M113" s="222" t="s">
        <v>75</v>
      </c>
      <c r="N113" s="223" t="s">
        <v>47</v>
      </c>
      <c r="O113" s="87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R113" s="226" t="s">
        <v>160</v>
      </c>
      <c r="AT113" s="226" t="s">
        <v>155</v>
      </c>
      <c r="AU113" s="226" t="s">
        <v>87</v>
      </c>
      <c r="AY113" s="20" t="s">
        <v>153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0" t="s">
        <v>85</v>
      </c>
      <c r="BK113" s="227">
        <f>ROUND(I113*H113,2)</f>
        <v>0</v>
      </c>
      <c r="BL113" s="20" t="s">
        <v>160</v>
      </c>
      <c r="BM113" s="226" t="s">
        <v>873</v>
      </c>
    </row>
    <row r="114" spans="1:47" s="2" customFormat="1" ht="12">
      <c r="A114" s="41"/>
      <c r="B114" s="42"/>
      <c r="C114" s="43"/>
      <c r="D114" s="228" t="s">
        <v>162</v>
      </c>
      <c r="E114" s="43"/>
      <c r="F114" s="229" t="s">
        <v>874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162</v>
      </c>
      <c r="AU114" s="20" t="s">
        <v>87</v>
      </c>
    </row>
    <row r="115" spans="1:47" s="2" customFormat="1" ht="12">
      <c r="A115" s="41"/>
      <c r="B115" s="42"/>
      <c r="C115" s="43"/>
      <c r="D115" s="233" t="s">
        <v>164</v>
      </c>
      <c r="E115" s="43"/>
      <c r="F115" s="234" t="s">
        <v>875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164</v>
      </c>
      <c r="AU115" s="20" t="s">
        <v>87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876</v>
      </c>
      <c r="G116" s="236"/>
      <c r="H116" s="239">
        <v>2.097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3" customFormat="1" ht="12">
      <c r="A117" s="13"/>
      <c r="B117" s="235"/>
      <c r="C117" s="236"/>
      <c r="D117" s="228" t="s">
        <v>189</v>
      </c>
      <c r="E117" s="237" t="s">
        <v>75</v>
      </c>
      <c r="F117" s="238" t="s">
        <v>877</v>
      </c>
      <c r="G117" s="236"/>
      <c r="H117" s="239">
        <v>2.253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189</v>
      </c>
      <c r="AU117" s="245" t="s">
        <v>87</v>
      </c>
      <c r="AV117" s="13" t="s">
        <v>87</v>
      </c>
      <c r="AW117" s="13" t="s">
        <v>38</v>
      </c>
      <c r="AX117" s="13" t="s">
        <v>77</v>
      </c>
      <c r="AY117" s="245" t="s">
        <v>153</v>
      </c>
    </row>
    <row r="118" spans="1:51" s="14" customFormat="1" ht="12">
      <c r="A118" s="14"/>
      <c r="B118" s="246"/>
      <c r="C118" s="247"/>
      <c r="D118" s="228" t="s">
        <v>189</v>
      </c>
      <c r="E118" s="248" t="s">
        <v>75</v>
      </c>
      <c r="F118" s="249" t="s">
        <v>233</v>
      </c>
      <c r="G118" s="247"/>
      <c r="H118" s="250">
        <v>4.35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189</v>
      </c>
      <c r="AU118" s="256" t="s">
        <v>87</v>
      </c>
      <c r="AV118" s="14" t="s">
        <v>171</v>
      </c>
      <c r="AW118" s="14" t="s">
        <v>38</v>
      </c>
      <c r="AX118" s="14" t="s">
        <v>77</v>
      </c>
      <c r="AY118" s="256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865</v>
      </c>
      <c r="G119" s="236"/>
      <c r="H119" s="239">
        <v>455.166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77</v>
      </c>
      <c r="AY119" s="245" t="s">
        <v>153</v>
      </c>
    </row>
    <row r="120" spans="1:51" s="13" customFormat="1" ht="12">
      <c r="A120" s="13"/>
      <c r="B120" s="235"/>
      <c r="C120" s="236"/>
      <c r="D120" s="228" t="s">
        <v>189</v>
      </c>
      <c r="E120" s="237" t="s">
        <v>75</v>
      </c>
      <c r="F120" s="238" t="s">
        <v>866</v>
      </c>
      <c r="G120" s="236"/>
      <c r="H120" s="239">
        <v>137.018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189</v>
      </c>
      <c r="AU120" s="245" t="s">
        <v>87</v>
      </c>
      <c r="AV120" s="13" t="s">
        <v>87</v>
      </c>
      <c r="AW120" s="13" t="s">
        <v>38</v>
      </c>
      <c r="AX120" s="13" t="s">
        <v>77</v>
      </c>
      <c r="AY120" s="245" t="s">
        <v>153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867</v>
      </c>
      <c r="G121" s="236"/>
      <c r="H121" s="239">
        <v>84.165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77</v>
      </c>
      <c r="AY121" s="245" t="s">
        <v>153</v>
      </c>
    </row>
    <row r="122" spans="1:51" s="13" customFormat="1" ht="12">
      <c r="A122" s="13"/>
      <c r="B122" s="235"/>
      <c r="C122" s="236"/>
      <c r="D122" s="228" t="s">
        <v>189</v>
      </c>
      <c r="E122" s="237" t="s">
        <v>75</v>
      </c>
      <c r="F122" s="238" t="s">
        <v>868</v>
      </c>
      <c r="G122" s="236"/>
      <c r="H122" s="239">
        <v>-118.149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189</v>
      </c>
      <c r="AU122" s="245" t="s">
        <v>87</v>
      </c>
      <c r="AV122" s="13" t="s">
        <v>87</v>
      </c>
      <c r="AW122" s="13" t="s">
        <v>38</v>
      </c>
      <c r="AX122" s="13" t="s">
        <v>77</v>
      </c>
      <c r="AY122" s="245" t="s">
        <v>153</v>
      </c>
    </row>
    <row r="123" spans="1:51" s="13" customFormat="1" ht="12">
      <c r="A123" s="13"/>
      <c r="B123" s="235"/>
      <c r="C123" s="236"/>
      <c r="D123" s="228" t="s">
        <v>189</v>
      </c>
      <c r="E123" s="237" t="s">
        <v>75</v>
      </c>
      <c r="F123" s="238" t="s">
        <v>869</v>
      </c>
      <c r="G123" s="236"/>
      <c r="H123" s="239">
        <v>-9.458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189</v>
      </c>
      <c r="AU123" s="245" t="s">
        <v>87</v>
      </c>
      <c r="AV123" s="13" t="s">
        <v>87</v>
      </c>
      <c r="AW123" s="13" t="s">
        <v>38</v>
      </c>
      <c r="AX123" s="13" t="s">
        <v>77</v>
      </c>
      <c r="AY123" s="245" t="s">
        <v>153</v>
      </c>
    </row>
    <row r="124" spans="1:51" s="14" customFormat="1" ht="12">
      <c r="A124" s="14"/>
      <c r="B124" s="246"/>
      <c r="C124" s="247"/>
      <c r="D124" s="228" t="s">
        <v>189</v>
      </c>
      <c r="E124" s="248" t="s">
        <v>75</v>
      </c>
      <c r="F124" s="249" t="s">
        <v>233</v>
      </c>
      <c r="G124" s="247"/>
      <c r="H124" s="250">
        <v>548.742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87</v>
      </c>
      <c r="AV124" s="14" t="s">
        <v>171</v>
      </c>
      <c r="AW124" s="14" t="s">
        <v>38</v>
      </c>
      <c r="AX124" s="14" t="s">
        <v>77</v>
      </c>
      <c r="AY124" s="256" t="s">
        <v>153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878</v>
      </c>
      <c r="G125" s="236"/>
      <c r="H125" s="239">
        <v>219.497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85</v>
      </c>
      <c r="AY125" s="245" t="s">
        <v>153</v>
      </c>
    </row>
    <row r="126" spans="1:65" s="2" customFormat="1" ht="21.75" customHeight="1">
      <c r="A126" s="41"/>
      <c r="B126" s="42"/>
      <c r="C126" s="215" t="s">
        <v>199</v>
      </c>
      <c r="D126" s="215" t="s">
        <v>155</v>
      </c>
      <c r="E126" s="216" t="s">
        <v>879</v>
      </c>
      <c r="F126" s="217" t="s">
        <v>880</v>
      </c>
      <c r="G126" s="218" t="s">
        <v>227</v>
      </c>
      <c r="H126" s="219">
        <v>219.497</v>
      </c>
      <c r="I126" s="220"/>
      <c r="J126" s="221">
        <f>ROUND(I126*H126,2)</f>
        <v>0</v>
      </c>
      <c r="K126" s="217" t="s">
        <v>159</v>
      </c>
      <c r="L126" s="47"/>
      <c r="M126" s="222" t="s">
        <v>75</v>
      </c>
      <c r="N126" s="223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160</v>
      </c>
      <c r="AT126" s="226" t="s">
        <v>155</v>
      </c>
      <c r="AU126" s="226" t="s">
        <v>87</v>
      </c>
      <c r="AY126" s="20" t="s">
        <v>153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85</v>
      </c>
      <c r="BK126" s="227">
        <f>ROUND(I126*H126,2)</f>
        <v>0</v>
      </c>
      <c r="BL126" s="20" t="s">
        <v>160</v>
      </c>
      <c r="BM126" s="226" t="s">
        <v>881</v>
      </c>
    </row>
    <row r="127" spans="1:47" s="2" customFormat="1" ht="12">
      <c r="A127" s="41"/>
      <c r="B127" s="42"/>
      <c r="C127" s="43"/>
      <c r="D127" s="228" t="s">
        <v>162</v>
      </c>
      <c r="E127" s="43"/>
      <c r="F127" s="229" t="s">
        <v>882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162</v>
      </c>
      <c r="AU127" s="20" t="s">
        <v>87</v>
      </c>
    </row>
    <row r="128" spans="1:47" s="2" customFormat="1" ht="12">
      <c r="A128" s="41"/>
      <c r="B128" s="42"/>
      <c r="C128" s="43"/>
      <c r="D128" s="233" t="s">
        <v>164</v>
      </c>
      <c r="E128" s="43"/>
      <c r="F128" s="234" t="s">
        <v>883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164</v>
      </c>
      <c r="AU128" s="20" t="s">
        <v>87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876</v>
      </c>
      <c r="G129" s="236"/>
      <c r="H129" s="239">
        <v>2.097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77</v>
      </c>
      <c r="AY129" s="245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877</v>
      </c>
      <c r="G130" s="236"/>
      <c r="H130" s="239">
        <v>2.253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4" customFormat="1" ht="12">
      <c r="A131" s="14"/>
      <c r="B131" s="246"/>
      <c r="C131" s="247"/>
      <c r="D131" s="228" t="s">
        <v>189</v>
      </c>
      <c r="E131" s="248" t="s">
        <v>75</v>
      </c>
      <c r="F131" s="249" t="s">
        <v>233</v>
      </c>
      <c r="G131" s="247"/>
      <c r="H131" s="250">
        <v>4.35</v>
      </c>
      <c r="I131" s="251"/>
      <c r="J131" s="247"/>
      <c r="K131" s="247"/>
      <c r="L131" s="252"/>
      <c r="M131" s="253"/>
      <c r="N131" s="254"/>
      <c r="O131" s="254"/>
      <c r="P131" s="254"/>
      <c r="Q131" s="254"/>
      <c r="R131" s="254"/>
      <c r="S131" s="254"/>
      <c r="T131" s="25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6" t="s">
        <v>189</v>
      </c>
      <c r="AU131" s="256" t="s">
        <v>87</v>
      </c>
      <c r="AV131" s="14" t="s">
        <v>171</v>
      </c>
      <c r="AW131" s="14" t="s">
        <v>38</v>
      </c>
      <c r="AX131" s="14" t="s">
        <v>77</v>
      </c>
      <c r="AY131" s="256" t="s">
        <v>153</v>
      </c>
    </row>
    <row r="132" spans="1:51" s="13" customFormat="1" ht="12">
      <c r="A132" s="13"/>
      <c r="B132" s="235"/>
      <c r="C132" s="236"/>
      <c r="D132" s="228" t="s">
        <v>189</v>
      </c>
      <c r="E132" s="237" t="s">
        <v>75</v>
      </c>
      <c r="F132" s="238" t="s">
        <v>865</v>
      </c>
      <c r="G132" s="236"/>
      <c r="H132" s="239">
        <v>455.166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5" t="s">
        <v>189</v>
      </c>
      <c r="AU132" s="245" t="s">
        <v>87</v>
      </c>
      <c r="AV132" s="13" t="s">
        <v>87</v>
      </c>
      <c r="AW132" s="13" t="s">
        <v>38</v>
      </c>
      <c r="AX132" s="13" t="s">
        <v>77</v>
      </c>
      <c r="AY132" s="245" t="s">
        <v>153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866</v>
      </c>
      <c r="G133" s="236"/>
      <c r="H133" s="239">
        <v>137.018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77</v>
      </c>
      <c r="AY133" s="245" t="s">
        <v>153</v>
      </c>
    </row>
    <row r="134" spans="1:51" s="13" customFormat="1" ht="12">
      <c r="A134" s="13"/>
      <c r="B134" s="235"/>
      <c r="C134" s="236"/>
      <c r="D134" s="228" t="s">
        <v>189</v>
      </c>
      <c r="E134" s="237" t="s">
        <v>75</v>
      </c>
      <c r="F134" s="238" t="s">
        <v>867</v>
      </c>
      <c r="G134" s="236"/>
      <c r="H134" s="239">
        <v>84.165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5" t="s">
        <v>189</v>
      </c>
      <c r="AU134" s="245" t="s">
        <v>87</v>
      </c>
      <c r="AV134" s="13" t="s">
        <v>87</v>
      </c>
      <c r="AW134" s="13" t="s">
        <v>38</v>
      </c>
      <c r="AX134" s="13" t="s">
        <v>77</v>
      </c>
      <c r="AY134" s="245" t="s">
        <v>153</v>
      </c>
    </row>
    <row r="135" spans="1:51" s="13" customFormat="1" ht="12">
      <c r="A135" s="13"/>
      <c r="B135" s="235"/>
      <c r="C135" s="236"/>
      <c r="D135" s="228" t="s">
        <v>189</v>
      </c>
      <c r="E135" s="237" t="s">
        <v>75</v>
      </c>
      <c r="F135" s="238" t="s">
        <v>868</v>
      </c>
      <c r="G135" s="236"/>
      <c r="H135" s="239">
        <v>-118.149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189</v>
      </c>
      <c r="AU135" s="245" t="s">
        <v>87</v>
      </c>
      <c r="AV135" s="13" t="s">
        <v>87</v>
      </c>
      <c r="AW135" s="13" t="s">
        <v>38</v>
      </c>
      <c r="AX135" s="13" t="s">
        <v>77</v>
      </c>
      <c r="AY135" s="245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869</v>
      </c>
      <c r="G136" s="236"/>
      <c r="H136" s="239">
        <v>-9.458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4" customFormat="1" ht="12">
      <c r="A137" s="14"/>
      <c r="B137" s="246"/>
      <c r="C137" s="247"/>
      <c r="D137" s="228" t="s">
        <v>189</v>
      </c>
      <c r="E137" s="248" t="s">
        <v>75</v>
      </c>
      <c r="F137" s="249" t="s">
        <v>233</v>
      </c>
      <c r="G137" s="247"/>
      <c r="H137" s="250">
        <v>548.742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6" t="s">
        <v>189</v>
      </c>
      <c r="AU137" s="256" t="s">
        <v>87</v>
      </c>
      <c r="AV137" s="14" t="s">
        <v>171</v>
      </c>
      <c r="AW137" s="14" t="s">
        <v>38</v>
      </c>
      <c r="AX137" s="14" t="s">
        <v>77</v>
      </c>
      <c r="AY137" s="25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878</v>
      </c>
      <c r="G138" s="236"/>
      <c r="H138" s="239">
        <v>219.497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85</v>
      </c>
      <c r="AY138" s="245" t="s">
        <v>153</v>
      </c>
    </row>
    <row r="139" spans="1:65" s="2" customFormat="1" ht="21.75" customHeight="1">
      <c r="A139" s="41"/>
      <c r="B139" s="42"/>
      <c r="C139" s="215" t="s">
        <v>206</v>
      </c>
      <c r="D139" s="215" t="s">
        <v>155</v>
      </c>
      <c r="E139" s="216" t="s">
        <v>884</v>
      </c>
      <c r="F139" s="217" t="s">
        <v>885</v>
      </c>
      <c r="G139" s="218" t="s">
        <v>227</v>
      </c>
      <c r="H139" s="219">
        <v>109.748</v>
      </c>
      <c r="I139" s="220"/>
      <c r="J139" s="221">
        <f>ROUND(I139*H139,2)</f>
        <v>0</v>
      </c>
      <c r="K139" s="217" t="s">
        <v>159</v>
      </c>
      <c r="L139" s="47"/>
      <c r="M139" s="222" t="s">
        <v>75</v>
      </c>
      <c r="N139" s="223" t="s">
        <v>47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160</v>
      </c>
      <c r="AT139" s="226" t="s">
        <v>155</v>
      </c>
      <c r="AU139" s="226" t="s">
        <v>87</v>
      </c>
      <c r="AY139" s="20" t="s">
        <v>153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85</v>
      </c>
      <c r="BK139" s="227">
        <f>ROUND(I139*H139,2)</f>
        <v>0</v>
      </c>
      <c r="BL139" s="20" t="s">
        <v>160</v>
      </c>
      <c r="BM139" s="226" t="s">
        <v>886</v>
      </c>
    </row>
    <row r="140" spans="1:47" s="2" customFormat="1" ht="12">
      <c r="A140" s="41"/>
      <c r="B140" s="42"/>
      <c r="C140" s="43"/>
      <c r="D140" s="228" t="s">
        <v>162</v>
      </c>
      <c r="E140" s="43"/>
      <c r="F140" s="229" t="s">
        <v>887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162</v>
      </c>
      <c r="AU140" s="20" t="s">
        <v>87</v>
      </c>
    </row>
    <row r="141" spans="1:47" s="2" customFormat="1" ht="12">
      <c r="A141" s="41"/>
      <c r="B141" s="42"/>
      <c r="C141" s="43"/>
      <c r="D141" s="233" t="s">
        <v>164</v>
      </c>
      <c r="E141" s="43"/>
      <c r="F141" s="234" t="s">
        <v>888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164</v>
      </c>
      <c r="AU141" s="20" t="s">
        <v>87</v>
      </c>
    </row>
    <row r="142" spans="1:51" s="13" customFormat="1" ht="12">
      <c r="A142" s="13"/>
      <c r="B142" s="235"/>
      <c r="C142" s="236"/>
      <c r="D142" s="228" t="s">
        <v>189</v>
      </c>
      <c r="E142" s="237" t="s">
        <v>75</v>
      </c>
      <c r="F142" s="238" t="s">
        <v>876</v>
      </c>
      <c r="G142" s="236"/>
      <c r="H142" s="239">
        <v>2.097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189</v>
      </c>
      <c r="AU142" s="245" t="s">
        <v>87</v>
      </c>
      <c r="AV142" s="13" t="s">
        <v>87</v>
      </c>
      <c r="AW142" s="13" t="s">
        <v>38</v>
      </c>
      <c r="AX142" s="13" t="s">
        <v>77</v>
      </c>
      <c r="AY142" s="245" t="s">
        <v>153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877</v>
      </c>
      <c r="G143" s="236"/>
      <c r="H143" s="239">
        <v>2.253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77</v>
      </c>
      <c r="AY143" s="245" t="s">
        <v>153</v>
      </c>
    </row>
    <row r="144" spans="1:51" s="14" customFormat="1" ht="12">
      <c r="A144" s="14"/>
      <c r="B144" s="246"/>
      <c r="C144" s="247"/>
      <c r="D144" s="228" t="s">
        <v>189</v>
      </c>
      <c r="E144" s="248" t="s">
        <v>75</v>
      </c>
      <c r="F144" s="249" t="s">
        <v>233</v>
      </c>
      <c r="G144" s="247"/>
      <c r="H144" s="250">
        <v>4.35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6" t="s">
        <v>189</v>
      </c>
      <c r="AU144" s="256" t="s">
        <v>87</v>
      </c>
      <c r="AV144" s="14" t="s">
        <v>171</v>
      </c>
      <c r="AW144" s="14" t="s">
        <v>38</v>
      </c>
      <c r="AX144" s="14" t="s">
        <v>77</v>
      </c>
      <c r="AY144" s="256" t="s">
        <v>153</v>
      </c>
    </row>
    <row r="145" spans="1:51" s="13" customFormat="1" ht="12">
      <c r="A145" s="13"/>
      <c r="B145" s="235"/>
      <c r="C145" s="236"/>
      <c r="D145" s="228" t="s">
        <v>189</v>
      </c>
      <c r="E145" s="237" t="s">
        <v>75</v>
      </c>
      <c r="F145" s="238" t="s">
        <v>865</v>
      </c>
      <c r="G145" s="236"/>
      <c r="H145" s="239">
        <v>455.166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189</v>
      </c>
      <c r="AU145" s="245" t="s">
        <v>87</v>
      </c>
      <c r="AV145" s="13" t="s">
        <v>87</v>
      </c>
      <c r="AW145" s="13" t="s">
        <v>38</v>
      </c>
      <c r="AX145" s="13" t="s">
        <v>77</v>
      </c>
      <c r="AY145" s="245" t="s">
        <v>153</v>
      </c>
    </row>
    <row r="146" spans="1:51" s="13" customFormat="1" ht="12">
      <c r="A146" s="13"/>
      <c r="B146" s="235"/>
      <c r="C146" s="236"/>
      <c r="D146" s="228" t="s">
        <v>189</v>
      </c>
      <c r="E146" s="237" t="s">
        <v>75</v>
      </c>
      <c r="F146" s="238" t="s">
        <v>866</v>
      </c>
      <c r="G146" s="236"/>
      <c r="H146" s="239">
        <v>137.018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5" t="s">
        <v>189</v>
      </c>
      <c r="AU146" s="245" t="s">
        <v>87</v>
      </c>
      <c r="AV146" s="13" t="s">
        <v>87</v>
      </c>
      <c r="AW146" s="13" t="s">
        <v>38</v>
      </c>
      <c r="AX146" s="13" t="s">
        <v>77</v>
      </c>
      <c r="AY146" s="245" t="s">
        <v>153</v>
      </c>
    </row>
    <row r="147" spans="1:51" s="13" customFormat="1" ht="12">
      <c r="A147" s="13"/>
      <c r="B147" s="235"/>
      <c r="C147" s="236"/>
      <c r="D147" s="228" t="s">
        <v>189</v>
      </c>
      <c r="E147" s="237" t="s">
        <v>75</v>
      </c>
      <c r="F147" s="238" t="s">
        <v>867</v>
      </c>
      <c r="G147" s="236"/>
      <c r="H147" s="239">
        <v>84.165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5" t="s">
        <v>189</v>
      </c>
      <c r="AU147" s="245" t="s">
        <v>87</v>
      </c>
      <c r="AV147" s="13" t="s">
        <v>87</v>
      </c>
      <c r="AW147" s="13" t="s">
        <v>38</v>
      </c>
      <c r="AX147" s="13" t="s">
        <v>77</v>
      </c>
      <c r="AY147" s="245" t="s">
        <v>153</v>
      </c>
    </row>
    <row r="148" spans="1:51" s="13" customFormat="1" ht="12">
      <c r="A148" s="13"/>
      <c r="B148" s="235"/>
      <c r="C148" s="236"/>
      <c r="D148" s="228" t="s">
        <v>189</v>
      </c>
      <c r="E148" s="237" t="s">
        <v>75</v>
      </c>
      <c r="F148" s="238" t="s">
        <v>868</v>
      </c>
      <c r="G148" s="236"/>
      <c r="H148" s="239">
        <v>-118.149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189</v>
      </c>
      <c r="AU148" s="245" t="s">
        <v>87</v>
      </c>
      <c r="AV148" s="13" t="s">
        <v>87</v>
      </c>
      <c r="AW148" s="13" t="s">
        <v>38</v>
      </c>
      <c r="AX148" s="13" t="s">
        <v>77</v>
      </c>
      <c r="AY148" s="245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869</v>
      </c>
      <c r="G149" s="236"/>
      <c r="H149" s="239">
        <v>-9.458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4" customFormat="1" ht="12">
      <c r="A150" s="14"/>
      <c r="B150" s="246"/>
      <c r="C150" s="247"/>
      <c r="D150" s="228" t="s">
        <v>189</v>
      </c>
      <c r="E150" s="248" t="s">
        <v>75</v>
      </c>
      <c r="F150" s="249" t="s">
        <v>233</v>
      </c>
      <c r="G150" s="247"/>
      <c r="H150" s="250">
        <v>548.742</v>
      </c>
      <c r="I150" s="251"/>
      <c r="J150" s="247"/>
      <c r="K150" s="247"/>
      <c r="L150" s="252"/>
      <c r="M150" s="253"/>
      <c r="N150" s="254"/>
      <c r="O150" s="254"/>
      <c r="P150" s="254"/>
      <c r="Q150" s="254"/>
      <c r="R150" s="254"/>
      <c r="S150" s="254"/>
      <c r="T150" s="25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6" t="s">
        <v>189</v>
      </c>
      <c r="AU150" s="256" t="s">
        <v>87</v>
      </c>
      <c r="AV150" s="14" t="s">
        <v>171</v>
      </c>
      <c r="AW150" s="14" t="s">
        <v>38</v>
      </c>
      <c r="AX150" s="14" t="s">
        <v>77</v>
      </c>
      <c r="AY150" s="25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889</v>
      </c>
      <c r="G151" s="236"/>
      <c r="H151" s="239">
        <v>109.748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85</v>
      </c>
      <c r="AY151" s="245" t="s">
        <v>153</v>
      </c>
    </row>
    <row r="152" spans="1:65" s="2" customFormat="1" ht="16.5" customHeight="1">
      <c r="A152" s="41"/>
      <c r="B152" s="42"/>
      <c r="C152" s="215" t="s">
        <v>212</v>
      </c>
      <c r="D152" s="215" t="s">
        <v>155</v>
      </c>
      <c r="E152" s="216" t="s">
        <v>890</v>
      </c>
      <c r="F152" s="217" t="s">
        <v>891</v>
      </c>
      <c r="G152" s="218" t="s">
        <v>258</v>
      </c>
      <c r="H152" s="219">
        <v>1057.473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0.00058</v>
      </c>
      <c r="R152" s="224">
        <f>Q152*H152</f>
        <v>0.61333434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892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893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894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895</v>
      </c>
      <c r="G155" s="236"/>
      <c r="H155" s="239">
        <v>812.797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77</v>
      </c>
      <c r="AY155" s="245" t="s">
        <v>153</v>
      </c>
    </row>
    <row r="156" spans="1:51" s="13" customFormat="1" ht="12">
      <c r="A156" s="13"/>
      <c r="B156" s="235"/>
      <c r="C156" s="236"/>
      <c r="D156" s="228" t="s">
        <v>189</v>
      </c>
      <c r="E156" s="237" t="s">
        <v>75</v>
      </c>
      <c r="F156" s="238" t="s">
        <v>896</v>
      </c>
      <c r="G156" s="236"/>
      <c r="H156" s="239">
        <v>244.676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189</v>
      </c>
      <c r="AU156" s="245" t="s">
        <v>87</v>
      </c>
      <c r="AV156" s="13" t="s">
        <v>87</v>
      </c>
      <c r="AW156" s="13" t="s">
        <v>38</v>
      </c>
      <c r="AX156" s="13" t="s">
        <v>77</v>
      </c>
      <c r="AY156" s="245" t="s">
        <v>153</v>
      </c>
    </row>
    <row r="157" spans="1:51" s="14" customFormat="1" ht="12">
      <c r="A157" s="14"/>
      <c r="B157" s="246"/>
      <c r="C157" s="247"/>
      <c r="D157" s="228" t="s">
        <v>189</v>
      </c>
      <c r="E157" s="248" t="s">
        <v>75</v>
      </c>
      <c r="F157" s="249" t="s">
        <v>233</v>
      </c>
      <c r="G157" s="247"/>
      <c r="H157" s="250">
        <v>1057.473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6" t="s">
        <v>189</v>
      </c>
      <c r="AU157" s="256" t="s">
        <v>87</v>
      </c>
      <c r="AV157" s="14" t="s">
        <v>171</v>
      </c>
      <c r="AW157" s="14" t="s">
        <v>38</v>
      </c>
      <c r="AX157" s="14" t="s">
        <v>85</v>
      </c>
      <c r="AY157" s="256" t="s">
        <v>153</v>
      </c>
    </row>
    <row r="158" spans="1:65" s="2" customFormat="1" ht="16.5" customHeight="1">
      <c r="A158" s="41"/>
      <c r="B158" s="42"/>
      <c r="C158" s="215" t="s">
        <v>218</v>
      </c>
      <c r="D158" s="215" t="s">
        <v>155</v>
      </c>
      <c r="E158" s="216" t="s">
        <v>897</v>
      </c>
      <c r="F158" s="217" t="s">
        <v>898</v>
      </c>
      <c r="G158" s="218" t="s">
        <v>258</v>
      </c>
      <c r="H158" s="219">
        <v>1057.473</v>
      </c>
      <c r="I158" s="220"/>
      <c r="J158" s="221">
        <f>ROUND(I158*H158,2)</f>
        <v>0</v>
      </c>
      <c r="K158" s="217" t="s">
        <v>159</v>
      </c>
      <c r="L158" s="47"/>
      <c r="M158" s="222" t="s">
        <v>75</v>
      </c>
      <c r="N158" s="223" t="s">
        <v>47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160</v>
      </c>
      <c r="AT158" s="226" t="s">
        <v>155</v>
      </c>
      <c r="AU158" s="226" t="s">
        <v>87</v>
      </c>
      <c r="AY158" s="20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0" t="s">
        <v>85</v>
      </c>
      <c r="BK158" s="227">
        <f>ROUND(I158*H158,2)</f>
        <v>0</v>
      </c>
      <c r="BL158" s="20" t="s">
        <v>160</v>
      </c>
      <c r="BM158" s="226" t="s">
        <v>899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900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162</v>
      </c>
      <c r="AU159" s="20" t="s">
        <v>87</v>
      </c>
    </row>
    <row r="160" spans="1:47" s="2" customFormat="1" ht="12">
      <c r="A160" s="41"/>
      <c r="B160" s="42"/>
      <c r="C160" s="43"/>
      <c r="D160" s="233" t="s">
        <v>164</v>
      </c>
      <c r="E160" s="43"/>
      <c r="F160" s="234" t="s">
        <v>901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164</v>
      </c>
      <c r="AU160" s="20" t="s">
        <v>87</v>
      </c>
    </row>
    <row r="161" spans="1:65" s="2" customFormat="1" ht="21.75" customHeight="1">
      <c r="A161" s="41"/>
      <c r="B161" s="42"/>
      <c r="C161" s="215" t="s">
        <v>224</v>
      </c>
      <c r="D161" s="215" t="s">
        <v>155</v>
      </c>
      <c r="E161" s="216" t="s">
        <v>341</v>
      </c>
      <c r="F161" s="217" t="s">
        <v>342</v>
      </c>
      <c r="G161" s="218" t="s">
        <v>227</v>
      </c>
      <c r="H161" s="219">
        <v>347.498</v>
      </c>
      <c r="I161" s="220"/>
      <c r="J161" s="221">
        <f>ROUND(I161*H161,2)</f>
        <v>0</v>
      </c>
      <c r="K161" s="217" t="s">
        <v>159</v>
      </c>
      <c r="L161" s="47"/>
      <c r="M161" s="222" t="s">
        <v>75</v>
      </c>
      <c r="N161" s="223" t="s">
        <v>47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160</v>
      </c>
      <c r="AT161" s="226" t="s">
        <v>155</v>
      </c>
      <c r="AU161" s="226" t="s">
        <v>87</v>
      </c>
      <c r="AY161" s="20" t="s">
        <v>153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85</v>
      </c>
      <c r="BK161" s="227">
        <f>ROUND(I161*H161,2)</f>
        <v>0</v>
      </c>
      <c r="BL161" s="20" t="s">
        <v>160</v>
      </c>
      <c r="BM161" s="226" t="s">
        <v>902</v>
      </c>
    </row>
    <row r="162" spans="1:47" s="2" customFormat="1" ht="12">
      <c r="A162" s="41"/>
      <c r="B162" s="42"/>
      <c r="C162" s="43"/>
      <c r="D162" s="228" t="s">
        <v>162</v>
      </c>
      <c r="E162" s="43"/>
      <c r="F162" s="229" t="s">
        <v>344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162</v>
      </c>
      <c r="AU162" s="20" t="s">
        <v>87</v>
      </c>
    </row>
    <row r="163" spans="1:47" s="2" customFormat="1" ht="12">
      <c r="A163" s="41"/>
      <c r="B163" s="42"/>
      <c r="C163" s="43"/>
      <c r="D163" s="233" t="s">
        <v>164</v>
      </c>
      <c r="E163" s="43"/>
      <c r="F163" s="234" t="s">
        <v>345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164</v>
      </c>
      <c r="AU163" s="20" t="s">
        <v>87</v>
      </c>
    </row>
    <row r="164" spans="1:51" s="15" customFormat="1" ht="12">
      <c r="A164" s="15"/>
      <c r="B164" s="257"/>
      <c r="C164" s="258"/>
      <c r="D164" s="228" t="s">
        <v>189</v>
      </c>
      <c r="E164" s="259" t="s">
        <v>75</v>
      </c>
      <c r="F164" s="260" t="s">
        <v>346</v>
      </c>
      <c r="G164" s="258"/>
      <c r="H164" s="259" t="s">
        <v>75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189</v>
      </c>
      <c r="AU164" s="266" t="s">
        <v>87</v>
      </c>
      <c r="AV164" s="15" t="s">
        <v>85</v>
      </c>
      <c r="AW164" s="15" t="s">
        <v>38</v>
      </c>
      <c r="AX164" s="15" t="s">
        <v>77</v>
      </c>
      <c r="AY164" s="266" t="s">
        <v>153</v>
      </c>
    </row>
    <row r="165" spans="1:51" s="13" customFormat="1" ht="12">
      <c r="A165" s="13"/>
      <c r="B165" s="235"/>
      <c r="C165" s="236"/>
      <c r="D165" s="228" t="s">
        <v>189</v>
      </c>
      <c r="E165" s="237" t="s">
        <v>75</v>
      </c>
      <c r="F165" s="238" t="s">
        <v>903</v>
      </c>
      <c r="G165" s="236"/>
      <c r="H165" s="239">
        <v>173.749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189</v>
      </c>
      <c r="AU165" s="245" t="s">
        <v>87</v>
      </c>
      <c r="AV165" s="13" t="s">
        <v>87</v>
      </c>
      <c r="AW165" s="13" t="s">
        <v>38</v>
      </c>
      <c r="AX165" s="13" t="s">
        <v>77</v>
      </c>
      <c r="AY165" s="245" t="s">
        <v>153</v>
      </c>
    </row>
    <row r="166" spans="1:51" s="15" customFormat="1" ht="12">
      <c r="A166" s="15"/>
      <c r="B166" s="257"/>
      <c r="C166" s="258"/>
      <c r="D166" s="228" t="s">
        <v>189</v>
      </c>
      <c r="E166" s="259" t="s">
        <v>75</v>
      </c>
      <c r="F166" s="260" t="s">
        <v>348</v>
      </c>
      <c r="G166" s="258"/>
      <c r="H166" s="259" t="s">
        <v>75</v>
      </c>
      <c r="I166" s="261"/>
      <c r="J166" s="258"/>
      <c r="K166" s="258"/>
      <c r="L166" s="262"/>
      <c r="M166" s="263"/>
      <c r="N166" s="264"/>
      <c r="O166" s="264"/>
      <c r="P166" s="264"/>
      <c r="Q166" s="264"/>
      <c r="R166" s="264"/>
      <c r="S166" s="264"/>
      <c r="T166" s="26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6" t="s">
        <v>189</v>
      </c>
      <c r="AU166" s="266" t="s">
        <v>87</v>
      </c>
      <c r="AV166" s="15" t="s">
        <v>85</v>
      </c>
      <c r="AW166" s="15" t="s">
        <v>38</v>
      </c>
      <c r="AX166" s="15" t="s">
        <v>77</v>
      </c>
      <c r="AY166" s="266" t="s">
        <v>153</v>
      </c>
    </row>
    <row r="167" spans="1:51" s="13" customFormat="1" ht="12">
      <c r="A167" s="13"/>
      <c r="B167" s="235"/>
      <c r="C167" s="236"/>
      <c r="D167" s="228" t="s">
        <v>189</v>
      </c>
      <c r="E167" s="237" t="s">
        <v>75</v>
      </c>
      <c r="F167" s="238" t="s">
        <v>903</v>
      </c>
      <c r="G167" s="236"/>
      <c r="H167" s="239">
        <v>173.749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189</v>
      </c>
      <c r="AU167" s="245" t="s">
        <v>87</v>
      </c>
      <c r="AV167" s="13" t="s">
        <v>87</v>
      </c>
      <c r="AW167" s="13" t="s">
        <v>38</v>
      </c>
      <c r="AX167" s="13" t="s">
        <v>77</v>
      </c>
      <c r="AY167" s="245" t="s">
        <v>153</v>
      </c>
    </row>
    <row r="168" spans="1:51" s="16" customFormat="1" ht="12">
      <c r="A168" s="16"/>
      <c r="B168" s="267"/>
      <c r="C168" s="268"/>
      <c r="D168" s="228" t="s">
        <v>189</v>
      </c>
      <c r="E168" s="269" t="s">
        <v>75</v>
      </c>
      <c r="F168" s="270" t="s">
        <v>349</v>
      </c>
      <c r="G168" s="268"/>
      <c r="H168" s="271">
        <v>347.498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77" t="s">
        <v>189</v>
      </c>
      <c r="AU168" s="277" t="s">
        <v>87</v>
      </c>
      <c r="AV168" s="16" t="s">
        <v>160</v>
      </c>
      <c r="AW168" s="16" t="s">
        <v>38</v>
      </c>
      <c r="AX168" s="16" t="s">
        <v>85</v>
      </c>
      <c r="AY168" s="277" t="s">
        <v>153</v>
      </c>
    </row>
    <row r="169" spans="1:65" s="2" customFormat="1" ht="21.75" customHeight="1">
      <c r="A169" s="41"/>
      <c r="B169" s="42"/>
      <c r="C169" s="215" t="s">
        <v>242</v>
      </c>
      <c r="D169" s="215" t="s">
        <v>155</v>
      </c>
      <c r="E169" s="216" t="s">
        <v>351</v>
      </c>
      <c r="F169" s="217" t="s">
        <v>352</v>
      </c>
      <c r="G169" s="218" t="s">
        <v>227</v>
      </c>
      <c r="H169" s="219">
        <v>219.497</v>
      </c>
      <c r="I169" s="220"/>
      <c r="J169" s="221">
        <f>ROUND(I169*H169,2)</f>
        <v>0</v>
      </c>
      <c r="K169" s="217" t="s">
        <v>159</v>
      </c>
      <c r="L169" s="47"/>
      <c r="M169" s="222" t="s">
        <v>75</v>
      </c>
      <c r="N169" s="223" t="s">
        <v>47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160</v>
      </c>
      <c r="AT169" s="226" t="s">
        <v>155</v>
      </c>
      <c r="AU169" s="226" t="s">
        <v>87</v>
      </c>
      <c r="AY169" s="20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85</v>
      </c>
      <c r="BK169" s="227">
        <f>ROUND(I169*H169,2)</f>
        <v>0</v>
      </c>
      <c r="BL169" s="20" t="s">
        <v>160</v>
      </c>
      <c r="BM169" s="226" t="s">
        <v>904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354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162</v>
      </c>
      <c r="AU170" s="20" t="s">
        <v>87</v>
      </c>
    </row>
    <row r="171" spans="1:47" s="2" customFormat="1" ht="12">
      <c r="A171" s="41"/>
      <c r="B171" s="42"/>
      <c r="C171" s="43"/>
      <c r="D171" s="233" t="s">
        <v>164</v>
      </c>
      <c r="E171" s="43"/>
      <c r="F171" s="234" t="s">
        <v>355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164</v>
      </c>
      <c r="AU171" s="20" t="s">
        <v>87</v>
      </c>
    </row>
    <row r="172" spans="1:51" s="15" customFormat="1" ht="12">
      <c r="A172" s="15"/>
      <c r="B172" s="257"/>
      <c r="C172" s="258"/>
      <c r="D172" s="228" t="s">
        <v>189</v>
      </c>
      <c r="E172" s="259" t="s">
        <v>75</v>
      </c>
      <c r="F172" s="260" t="s">
        <v>356</v>
      </c>
      <c r="G172" s="258"/>
      <c r="H172" s="259" t="s">
        <v>75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189</v>
      </c>
      <c r="AU172" s="266" t="s">
        <v>87</v>
      </c>
      <c r="AV172" s="15" t="s">
        <v>85</v>
      </c>
      <c r="AW172" s="15" t="s">
        <v>38</v>
      </c>
      <c r="AX172" s="15" t="s">
        <v>77</v>
      </c>
      <c r="AY172" s="266" t="s">
        <v>153</v>
      </c>
    </row>
    <row r="173" spans="1:51" s="13" customFormat="1" ht="12">
      <c r="A173" s="13"/>
      <c r="B173" s="235"/>
      <c r="C173" s="236"/>
      <c r="D173" s="228" t="s">
        <v>189</v>
      </c>
      <c r="E173" s="237" t="s">
        <v>75</v>
      </c>
      <c r="F173" s="238" t="s">
        <v>865</v>
      </c>
      <c r="G173" s="236"/>
      <c r="H173" s="239">
        <v>455.166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189</v>
      </c>
      <c r="AU173" s="245" t="s">
        <v>87</v>
      </c>
      <c r="AV173" s="13" t="s">
        <v>87</v>
      </c>
      <c r="AW173" s="13" t="s">
        <v>38</v>
      </c>
      <c r="AX173" s="13" t="s">
        <v>77</v>
      </c>
      <c r="AY173" s="245" t="s">
        <v>153</v>
      </c>
    </row>
    <row r="174" spans="1:51" s="13" customFormat="1" ht="12">
      <c r="A174" s="13"/>
      <c r="B174" s="235"/>
      <c r="C174" s="236"/>
      <c r="D174" s="228" t="s">
        <v>189</v>
      </c>
      <c r="E174" s="237" t="s">
        <v>75</v>
      </c>
      <c r="F174" s="238" t="s">
        <v>866</v>
      </c>
      <c r="G174" s="236"/>
      <c r="H174" s="239">
        <v>137.018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189</v>
      </c>
      <c r="AU174" s="245" t="s">
        <v>87</v>
      </c>
      <c r="AV174" s="13" t="s">
        <v>87</v>
      </c>
      <c r="AW174" s="13" t="s">
        <v>38</v>
      </c>
      <c r="AX174" s="13" t="s">
        <v>77</v>
      </c>
      <c r="AY174" s="245" t="s">
        <v>153</v>
      </c>
    </row>
    <row r="175" spans="1:51" s="13" customFormat="1" ht="12">
      <c r="A175" s="13"/>
      <c r="B175" s="235"/>
      <c r="C175" s="236"/>
      <c r="D175" s="228" t="s">
        <v>189</v>
      </c>
      <c r="E175" s="237" t="s">
        <v>75</v>
      </c>
      <c r="F175" s="238" t="s">
        <v>867</v>
      </c>
      <c r="G175" s="236"/>
      <c r="H175" s="239">
        <v>84.165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189</v>
      </c>
      <c r="AU175" s="245" t="s">
        <v>87</v>
      </c>
      <c r="AV175" s="13" t="s">
        <v>87</v>
      </c>
      <c r="AW175" s="13" t="s">
        <v>38</v>
      </c>
      <c r="AX175" s="13" t="s">
        <v>77</v>
      </c>
      <c r="AY175" s="245" t="s">
        <v>153</v>
      </c>
    </row>
    <row r="176" spans="1:51" s="13" customFormat="1" ht="12">
      <c r="A176" s="13"/>
      <c r="B176" s="235"/>
      <c r="C176" s="236"/>
      <c r="D176" s="228" t="s">
        <v>189</v>
      </c>
      <c r="E176" s="237" t="s">
        <v>75</v>
      </c>
      <c r="F176" s="238" t="s">
        <v>868</v>
      </c>
      <c r="G176" s="236"/>
      <c r="H176" s="239">
        <v>-118.149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5" t="s">
        <v>189</v>
      </c>
      <c r="AU176" s="245" t="s">
        <v>87</v>
      </c>
      <c r="AV176" s="13" t="s">
        <v>87</v>
      </c>
      <c r="AW176" s="13" t="s">
        <v>38</v>
      </c>
      <c r="AX176" s="13" t="s">
        <v>77</v>
      </c>
      <c r="AY176" s="245" t="s">
        <v>153</v>
      </c>
    </row>
    <row r="177" spans="1:51" s="13" customFormat="1" ht="12">
      <c r="A177" s="13"/>
      <c r="B177" s="235"/>
      <c r="C177" s="236"/>
      <c r="D177" s="228" t="s">
        <v>189</v>
      </c>
      <c r="E177" s="237" t="s">
        <v>75</v>
      </c>
      <c r="F177" s="238" t="s">
        <v>869</v>
      </c>
      <c r="G177" s="236"/>
      <c r="H177" s="239">
        <v>-9.458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189</v>
      </c>
      <c r="AU177" s="245" t="s">
        <v>87</v>
      </c>
      <c r="AV177" s="13" t="s">
        <v>87</v>
      </c>
      <c r="AW177" s="13" t="s">
        <v>38</v>
      </c>
      <c r="AX177" s="13" t="s">
        <v>77</v>
      </c>
      <c r="AY177" s="245" t="s">
        <v>153</v>
      </c>
    </row>
    <row r="178" spans="1:51" s="14" customFormat="1" ht="12">
      <c r="A178" s="14"/>
      <c r="B178" s="246"/>
      <c r="C178" s="247"/>
      <c r="D178" s="228" t="s">
        <v>189</v>
      </c>
      <c r="E178" s="248" t="s">
        <v>75</v>
      </c>
      <c r="F178" s="249" t="s">
        <v>233</v>
      </c>
      <c r="G178" s="247"/>
      <c r="H178" s="250">
        <v>548.742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6" t="s">
        <v>189</v>
      </c>
      <c r="AU178" s="256" t="s">
        <v>87</v>
      </c>
      <c r="AV178" s="14" t="s">
        <v>171</v>
      </c>
      <c r="AW178" s="14" t="s">
        <v>38</v>
      </c>
      <c r="AX178" s="14" t="s">
        <v>77</v>
      </c>
      <c r="AY178" s="256" t="s">
        <v>153</v>
      </c>
    </row>
    <row r="179" spans="1:51" s="13" customFormat="1" ht="12">
      <c r="A179" s="13"/>
      <c r="B179" s="235"/>
      <c r="C179" s="236"/>
      <c r="D179" s="228" t="s">
        <v>189</v>
      </c>
      <c r="E179" s="237" t="s">
        <v>75</v>
      </c>
      <c r="F179" s="238" t="s">
        <v>878</v>
      </c>
      <c r="G179" s="236"/>
      <c r="H179" s="239">
        <v>219.497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189</v>
      </c>
      <c r="AU179" s="245" t="s">
        <v>87</v>
      </c>
      <c r="AV179" s="13" t="s">
        <v>87</v>
      </c>
      <c r="AW179" s="13" t="s">
        <v>38</v>
      </c>
      <c r="AX179" s="13" t="s">
        <v>85</v>
      </c>
      <c r="AY179" s="245" t="s">
        <v>153</v>
      </c>
    </row>
    <row r="180" spans="1:65" s="2" customFormat="1" ht="21.75" customHeight="1">
      <c r="A180" s="41"/>
      <c r="B180" s="42"/>
      <c r="C180" s="215" t="s">
        <v>248</v>
      </c>
      <c r="D180" s="215" t="s">
        <v>155</v>
      </c>
      <c r="E180" s="216" t="s">
        <v>358</v>
      </c>
      <c r="F180" s="217" t="s">
        <v>359</v>
      </c>
      <c r="G180" s="218" t="s">
        <v>227</v>
      </c>
      <c r="H180" s="219">
        <v>155.496</v>
      </c>
      <c r="I180" s="220"/>
      <c r="J180" s="221">
        <f>ROUND(I180*H180,2)</f>
        <v>0</v>
      </c>
      <c r="K180" s="217" t="s">
        <v>159</v>
      </c>
      <c r="L180" s="47"/>
      <c r="M180" s="222" t="s">
        <v>75</v>
      </c>
      <c r="N180" s="223" t="s">
        <v>47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160</v>
      </c>
      <c r="AT180" s="226" t="s">
        <v>155</v>
      </c>
      <c r="AU180" s="226" t="s">
        <v>87</v>
      </c>
      <c r="AY180" s="20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85</v>
      </c>
      <c r="BK180" s="227">
        <f>ROUND(I180*H180,2)</f>
        <v>0</v>
      </c>
      <c r="BL180" s="20" t="s">
        <v>160</v>
      </c>
      <c r="BM180" s="226" t="s">
        <v>905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361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162</v>
      </c>
      <c r="AU181" s="20" t="s">
        <v>87</v>
      </c>
    </row>
    <row r="182" spans="1:47" s="2" customFormat="1" ht="12">
      <c r="A182" s="41"/>
      <c r="B182" s="42"/>
      <c r="C182" s="43"/>
      <c r="D182" s="233" t="s">
        <v>164</v>
      </c>
      <c r="E182" s="43"/>
      <c r="F182" s="234" t="s">
        <v>362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164</v>
      </c>
      <c r="AU182" s="20" t="s">
        <v>87</v>
      </c>
    </row>
    <row r="183" spans="1:51" s="15" customFormat="1" ht="12">
      <c r="A183" s="15"/>
      <c r="B183" s="257"/>
      <c r="C183" s="258"/>
      <c r="D183" s="228" t="s">
        <v>189</v>
      </c>
      <c r="E183" s="259" t="s">
        <v>75</v>
      </c>
      <c r="F183" s="260" t="s">
        <v>356</v>
      </c>
      <c r="G183" s="258"/>
      <c r="H183" s="259" t="s">
        <v>75</v>
      </c>
      <c r="I183" s="261"/>
      <c r="J183" s="258"/>
      <c r="K183" s="258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189</v>
      </c>
      <c r="AU183" s="266" t="s">
        <v>87</v>
      </c>
      <c r="AV183" s="15" t="s">
        <v>85</v>
      </c>
      <c r="AW183" s="15" t="s">
        <v>38</v>
      </c>
      <c r="AX183" s="15" t="s">
        <v>77</v>
      </c>
      <c r="AY183" s="266" t="s">
        <v>153</v>
      </c>
    </row>
    <row r="184" spans="1:51" s="13" customFormat="1" ht="12">
      <c r="A184" s="13"/>
      <c r="B184" s="235"/>
      <c r="C184" s="236"/>
      <c r="D184" s="228" t="s">
        <v>189</v>
      </c>
      <c r="E184" s="237" t="s">
        <v>75</v>
      </c>
      <c r="F184" s="238" t="s">
        <v>865</v>
      </c>
      <c r="G184" s="236"/>
      <c r="H184" s="239">
        <v>455.166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189</v>
      </c>
      <c r="AU184" s="245" t="s">
        <v>87</v>
      </c>
      <c r="AV184" s="13" t="s">
        <v>87</v>
      </c>
      <c r="AW184" s="13" t="s">
        <v>38</v>
      </c>
      <c r="AX184" s="13" t="s">
        <v>77</v>
      </c>
      <c r="AY184" s="245" t="s">
        <v>153</v>
      </c>
    </row>
    <row r="185" spans="1:51" s="13" customFormat="1" ht="12">
      <c r="A185" s="13"/>
      <c r="B185" s="235"/>
      <c r="C185" s="236"/>
      <c r="D185" s="228" t="s">
        <v>189</v>
      </c>
      <c r="E185" s="237" t="s">
        <v>75</v>
      </c>
      <c r="F185" s="238" t="s">
        <v>866</v>
      </c>
      <c r="G185" s="236"/>
      <c r="H185" s="239">
        <v>137.018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189</v>
      </c>
      <c r="AU185" s="245" t="s">
        <v>87</v>
      </c>
      <c r="AV185" s="13" t="s">
        <v>87</v>
      </c>
      <c r="AW185" s="13" t="s">
        <v>38</v>
      </c>
      <c r="AX185" s="13" t="s">
        <v>77</v>
      </c>
      <c r="AY185" s="245" t="s">
        <v>153</v>
      </c>
    </row>
    <row r="186" spans="1:51" s="13" customFormat="1" ht="12">
      <c r="A186" s="13"/>
      <c r="B186" s="235"/>
      <c r="C186" s="236"/>
      <c r="D186" s="228" t="s">
        <v>189</v>
      </c>
      <c r="E186" s="237" t="s">
        <v>75</v>
      </c>
      <c r="F186" s="238" t="s">
        <v>867</v>
      </c>
      <c r="G186" s="236"/>
      <c r="H186" s="239">
        <v>84.165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189</v>
      </c>
      <c r="AU186" s="245" t="s">
        <v>87</v>
      </c>
      <c r="AV186" s="13" t="s">
        <v>87</v>
      </c>
      <c r="AW186" s="13" t="s">
        <v>38</v>
      </c>
      <c r="AX186" s="13" t="s">
        <v>77</v>
      </c>
      <c r="AY186" s="245" t="s">
        <v>153</v>
      </c>
    </row>
    <row r="187" spans="1:51" s="13" customFormat="1" ht="12">
      <c r="A187" s="13"/>
      <c r="B187" s="235"/>
      <c r="C187" s="236"/>
      <c r="D187" s="228" t="s">
        <v>189</v>
      </c>
      <c r="E187" s="237" t="s">
        <v>75</v>
      </c>
      <c r="F187" s="238" t="s">
        <v>868</v>
      </c>
      <c r="G187" s="236"/>
      <c r="H187" s="239">
        <v>-118.149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189</v>
      </c>
      <c r="AU187" s="245" t="s">
        <v>87</v>
      </c>
      <c r="AV187" s="13" t="s">
        <v>87</v>
      </c>
      <c r="AW187" s="13" t="s">
        <v>38</v>
      </c>
      <c r="AX187" s="13" t="s">
        <v>77</v>
      </c>
      <c r="AY187" s="245" t="s">
        <v>153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869</v>
      </c>
      <c r="G188" s="236"/>
      <c r="H188" s="239">
        <v>-9.458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77</v>
      </c>
      <c r="AY188" s="245" t="s">
        <v>153</v>
      </c>
    </row>
    <row r="189" spans="1:51" s="14" customFormat="1" ht="12">
      <c r="A189" s="14"/>
      <c r="B189" s="246"/>
      <c r="C189" s="247"/>
      <c r="D189" s="228" t="s">
        <v>189</v>
      </c>
      <c r="E189" s="248" t="s">
        <v>75</v>
      </c>
      <c r="F189" s="249" t="s">
        <v>233</v>
      </c>
      <c r="G189" s="247"/>
      <c r="H189" s="250">
        <v>548.742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6" t="s">
        <v>189</v>
      </c>
      <c r="AU189" s="256" t="s">
        <v>87</v>
      </c>
      <c r="AV189" s="14" t="s">
        <v>171</v>
      </c>
      <c r="AW189" s="14" t="s">
        <v>38</v>
      </c>
      <c r="AX189" s="14" t="s">
        <v>77</v>
      </c>
      <c r="AY189" s="256" t="s">
        <v>153</v>
      </c>
    </row>
    <row r="190" spans="1:51" s="13" customFormat="1" ht="12">
      <c r="A190" s="13"/>
      <c r="B190" s="235"/>
      <c r="C190" s="236"/>
      <c r="D190" s="228" t="s">
        <v>189</v>
      </c>
      <c r="E190" s="237" t="s">
        <v>75</v>
      </c>
      <c r="F190" s="238" t="s">
        <v>906</v>
      </c>
      <c r="G190" s="236"/>
      <c r="H190" s="239">
        <v>329.245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189</v>
      </c>
      <c r="AU190" s="245" t="s">
        <v>87</v>
      </c>
      <c r="AV190" s="13" t="s">
        <v>87</v>
      </c>
      <c r="AW190" s="13" t="s">
        <v>38</v>
      </c>
      <c r="AX190" s="13" t="s">
        <v>77</v>
      </c>
      <c r="AY190" s="245" t="s">
        <v>153</v>
      </c>
    </row>
    <row r="191" spans="1:51" s="13" customFormat="1" ht="12">
      <c r="A191" s="13"/>
      <c r="B191" s="235"/>
      <c r="C191" s="236"/>
      <c r="D191" s="228" t="s">
        <v>189</v>
      </c>
      <c r="E191" s="237" t="s">
        <v>75</v>
      </c>
      <c r="F191" s="238" t="s">
        <v>907</v>
      </c>
      <c r="G191" s="236"/>
      <c r="H191" s="239">
        <v>-173.749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189</v>
      </c>
      <c r="AU191" s="245" t="s">
        <v>87</v>
      </c>
      <c r="AV191" s="13" t="s">
        <v>87</v>
      </c>
      <c r="AW191" s="13" t="s">
        <v>38</v>
      </c>
      <c r="AX191" s="13" t="s">
        <v>77</v>
      </c>
      <c r="AY191" s="245" t="s">
        <v>153</v>
      </c>
    </row>
    <row r="192" spans="1:51" s="14" customFormat="1" ht="12">
      <c r="A192" s="14"/>
      <c r="B192" s="246"/>
      <c r="C192" s="247"/>
      <c r="D192" s="228" t="s">
        <v>189</v>
      </c>
      <c r="E192" s="248" t="s">
        <v>75</v>
      </c>
      <c r="F192" s="249" t="s">
        <v>233</v>
      </c>
      <c r="G192" s="247"/>
      <c r="H192" s="250">
        <v>155.496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6" t="s">
        <v>189</v>
      </c>
      <c r="AU192" s="256" t="s">
        <v>87</v>
      </c>
      <c r="AV192" s="14" t="s">
        <v>171</v>
      </c>
      <c r="AW192" s="14" t="s">
        <v>38</v>
      </c>
      <c r="AX192" s="14" t="s">
        <v>85</v>
      </c>
      <c r="AY192" s="256" t="s">
        <v>153</v>
      </c>
    </row>
    <row r="193" spans="1:65" s="2" customFormat="1" ht="16.5" customHeight="1">
      <c r="A193" s="41"/>
      <c r="B193" s="42"/>
      <c r="C193" s="215" t="s">
        <v>255</v>
      </c>
      <c r="D193" s="215" t="s">
        <v>155</v>
      </c>
      <c r="E193" s="216" t="s">
        <v>366</v>
      </c>
      <c r="F193" s="217" t="s">
        <v>367</v>
      </c>
      <c r="G193" s="218" t="s">
        <v>227</v>
      </c>
      <c r="H193" s="219">
        <v>173.749</v>
      </c>
      <c r="I193" s="220"/>
      <c r="J193" s="221">
        <f>ROUND(I193*H193,2)</f>
        <v>0</v>
      </c>
      <c r="K193" s="217" t="s">
        <v>159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908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369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47" s="2" customFormat="1" ht="12">
      <c r="A195" s="41"/>
      <c r="B195" s="42"/>
      <c r="C195" s="43"/>
      <c r="D195" s="233" t="s">
        <v>164</v>
      </c>
      <c r="E195" s="43"/>
      <c r="F195" s="234" t="s">
        <v>370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164</v>
      </c>
      <c r="AU195" s="20" t="s">
        <v>87</v>
      </c>
    </row>
    <row r="196" spans="1:51" s="13" customFormat="1" ht="12">
      <c r="A196" s="13"/>
      <c r="B196" s="235"/>
      <c r="C196" s="236"/>
      <c r="D196" s="228" t="s">
        <v>189</v>
      </c>
      <c r="E196" s="237" t="s">
        <v>75</v>
      </c>
      <c r="F196" s="238" t="s">
        <v>903</v>
      </c>
      <c r="G196" s="236"/>
      <c r="H196" s="239">
        <v>173.749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189</v>
      </c>
      <c r="AU196" s="245" t="s">
        <v>87</v>
      </c>
      <c r="AV196" s="13" t="s">
        <v>87</v>
      </c>
      <c r="AW196" s="13" t="s">
        <v>38</v>
      </c>
      <c r="AX196" s="13" t="s">
        <v>85</v>
      </c>
      <c r="AY196" s="245" t="s">
        <v>153</v>
      </c>
    </row>
    <row r="197" spans="1:65" s="2" customFormat="1" ht="16.5" customHeight="1">
      <c r="A197" s="41"/>
      <c r="B197" s="42"/>
      <c r="C197" s="215" t="s">
        <v>8</v>
      </c>
      <c r="D197" s="215" t="s">
        <v>155</v>
      </c>
      <c r="E197" s="216" t="s">
        <v>372</v>
      </c>
      <c r="F197" s="217" t="s">
        <v>373</v>
      </c>
      <c r="G197" s="218" t="s">
        <v>227</v>
      </c>
      <c r="H197" s="219">
        <v>374.993</v>
      </c>
      <c r="I197" s="220"/>
      <c r="J197" s="221">
        <f>ROUND(I197*H197,2)</f>
        <v>0</v>
      </c>
      <c r="K197" s="217" t="s">
        <v>159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909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375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47" s="2" customFormat="1" ht="12">
      <c r="A199" s="41"/>
      <c r="B199" s="42"/>
      <c r="C199" s="43"/>
      <c r="D199" s="233" t="s">
        <v>164</v>
      </c>
      <c r="E199" s="43"/>
      <c r="F199" s="234" t="s">
        <v>376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164</v>
      </c>
      <c r="AU199" s="20" t="s">
        <v>87</v>
      </c>
    </row>
    <row r="200" spans="1:51" s="13" customFormat="1" ht="12">
      <c r="A200" s="13"/>
      <c r="B200" s="235"/>
      <c r="C200" s="236"/>
      <c r="D200" s="228" t="s">
        <v>189</v>
      </c>
      <c r="E200" s="237" t="s">
        <v>75</v>
      </c>
      <c r="F200" s="238" t="s">
        <v>910</v>
      </c>
      <c r="G200" s="236"/>
      <c r="H200" s="239">
        <v>374.993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189</v>
      </c>
      <c r="AU200" s="245" t="s">
        <v>87</v>
      </c>
      <c r="AV200" s="13" t="s">
        <v>87</v>
      </c>
      <c r="AW200" s="13" t="s">
        <v>38</v>
      </c>
      <c r="AX200" s="13" t="s">
        <v>85</v>
      </c>
      <c r="AY200" s="245" t="s">
        <v>153</v>
      </c>
    </row>
    <row r="201" spans="1:65" s="2" customFormat="1" ht="16.5" customHeight="1">
      <c r="A201" s="41"/>
      <c r="B201" s="42"/>
      <c r="C201" s="215" t="s">
        <v>269</v>
      </c>
      <c r="D201" s="215" t="s">
        <v>155</v>
      </c>
      <c r="E201" s="216" t="s">
        <v>379</v>
      </c>
      <c r="F201" s="217" t="s">
        <v>380</v>
      </c>
      <c r="G201" s="218" t="s">
        <v>381</v>
      </c>
      <c r="H201" s="219">
        <v>674.987</v>
      </c>
      <c r="I201" s="220"/>
      <c r="J201" s="221">
        <f>ROUND(I201*H201,2)</f>
        <v>0</v>
      </c>
      <c r="K201" s="217" t="s">
        <v>159</v>
      </c>
      <c r="L201" s="47"/>
      <c r="M201" s="222" t="s">
        <v>75</v>
      </c>
      <c r="N201" s="223" t="s">
        <v>47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160</v>
      </c>
      <c r="AT201" s="226" t="s">
        <v>155</v>
      </c>
      <c r="AU201" s="226" t="s">
        <v>87</v>
      </c>
      <c r="AY201" s="20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0" t="s">
        <v>85</v>
      </c>
      <c r="BK201" s="227">
        <f>ROUND(I201*H201,2)</f>
        <v>0</v>
      </c>
      <c r="BL201" s="20" t="s">
        <v>160</v>
      </c>
      <c r="BM201" s="226" t="s">
        <v>911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383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162</v>
      </c>
      <c r="AU202" s="20" t="s">
        <v>87</v>
      </c>
    </row>
    <row r="203" spans="1:47" s="2" customFormat="1" ht="12">
      <c r="A203" s="41"/>
      <c r="B203" s="42"/>
      <c r="C203" s="43"/>
      <c r="D203" s="233" t="s">
        <v>164</v>
      </c>
      <c r="E203" s="43"/>
      <c r="F203" s="234" t="s">
        <v>384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164</v>
      </c>
      <c r="AU203" s="20" t="s">
        <v>87</v>
      </c>
    </row>
    <row r="204" spans="1:51" s="13" customFormat="1" ht="12">
      <c r="A204" s="13"/>
      <c r="B204" s="235"/>
      <c r="C204" s="236"/>
      <c r="D204" s="228" t="s">
        <v>189</v>
      </c>
      <c r="E204" s="237" t="s">
        <v>75</v>
      </c>
      <c r="F204" s="238" t="s">
        <v>912</v>
      </c>
      <c r="G204" s="236"/>
      <c r="H204" s="239">
        <v>674.987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189</v>
      </c>
      <c r="AU204" s="245" t="s">
        <v>87</v>
      </c>
      <c r="AV204" s="13" t="s">
        <v>87</v>
      </c>
      <c r="AW204" s="13" t="s">
        <v>38</v>
      </c>
      <c r="AX204" s="13" t="s">
        <v>85</v>
      </c>
      <c r="AY204" s="245" t="s">
        <v>153</v>
      </c>
    </row>
    <row r="205" spans="1:65" s="2" customFormat="1" ht="16.5" customHeight="1">
      <c r="A205" s="41"/>
      <c r="B205" s="42"/>
      <c r="C205" s="215" t="s">
        <v>275</v>
      </c>
      <c r="D205" s="215" t="s">
        <v>155</v>
      </c>
      <c r="E205" s="216" t="s">
        <v>396</v>
      </c>
      <c r="F205" s="217" t="s">
        <v>397</v>
      </c>
      <c r="G205" s="218" t="s">
        <v>227</v>
      </c>
      <c r="H205" s="219">
        <v>173.749</v>
      </c>
      <c r="I205" s="220"/>
      <c r="J205" s="221">
        <f>ROUND(I205*H205,2)</f>
        <v>0</v>
      </c>
      <c r="K205" s="217" t="s">
        <v>159</v>
      </c>
      <c r="L205" s="47"/>
      <c r="M205" s="222" t="s">
        <v>75</v>
      </c>
      <c r="N205" s="223" t="s">
        <v>47</v>
      </c>
      <c r="O205" s="87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6" t="s">
        <v>160</v>
      </c>
      <c r="AT205" s="226" t="s">
        <v>155</v>
      </c>
      <c r="AU205" s="226" t="s">
        <v>87</v>
      </c>
      <c r="AY205" s="20" t="s">
        <v>153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0" t="s">
        <v>85</v>
      </c>
      <c r="BK205" s="227">
        <f>ROUND(I205*H205,2)</f>
        <v>0</v>
      </c>
      <c r="BL205" s="20" t="s">
        <v>160</v>
      </c>
      <c r="BM205" s="226" t="s">
        <v>913</v>
      </c>
    </row>
    <row r="206" spans="1:47" s="2" customFormat="1" ht="12">
      <c r="A206" s="41"/>
      <c r="B206" s="42"/>
      <c r="C206" s="43"/>
      <c r="D206" s="228" t="s">
        <v>162</v>
      </c>
      <c r="E206" s="43"/>
      <c r="F206" s="229" t="s">
        <v>399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162</v>
      </c>
      <c r="AU206" s="20" t="s">
        <v>87</v>
      </c>
    </row>
    <row r="207" spans="1:47" s="2" customFormat="1" ht="12">
      <c r="A207" s="41"/>
      <c r="B207" s="42"/>
      <c r="C207" s="43"/>
      <c r="D207" s="233" t="s">
        <v>164</v>
      </c>
      <c r="E207" s="43"/>
      <c r="F207" s="234" t="s">
        <v>400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164</v>
      </c>
      <c r="AU207" s="20" t="s">
        <v>87</v>
      </c>
    </row>
    <row r="208" spans="1:51" s="13" customFormat="1" ht="12">
      <c r="A208" s="13"/>
      <c r="B208" s="235"/>
      <c r="C208" s="236"/>
      <c r="D208" s="228" t="s">
        <v>189</v>
      </c>
      <c r="E208" s="237" t="s">
        <v>75</v>
      </c>
      <c r="F208" s="238" t="s">
        <v>903</v>
      </c>
      <c r="G208" s="236"/>
      <c r="H208" s="239">
        <v>173.749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189</v>
      </c>
      <c r="AU208" s="245" t="s">
        <v>87</v>
      </c>
      <c r="AV208" s="13" t="s">
        <v>87</v>
      </c>
      <c r="AW208" s="13" t="s">
        <v>38</v>
      </c>
      <c r="AX208" s="13" t="s">
        <v>85</v>
      </c>
      <c r="AY208" s="245" t="s">
        <v>153</v>
      </c>
    </row>
    <row r="209" spans="1:65" s="2" customFormat="1" ht="16.5" customHeight="1">
      <c r="A209" s="41"/>
      <c r="B209" s="42"/>
      <c r="C209" s="215" t="s">
        <v>281</v>
      </c>
      <c r="D209" s="215" t="s">
        <v>155</v>
      </c>
      <c r="E209" s="216" t="s">
        <v>402</v>
      </c>
      <c r="F209" s="217" t="s">
        <v>403</v>
      </c>
      <c r="G209" s="218" t="s">
        <v>227</v>
      </c>
      <c r="H209" s="219">
        <v>174.748</v>
      </c>
      <c r="I209" s="220"/>
      <c r="J209" s="221">
        <f>ROUND(I209*H209,2)</f>
        <v>0</v>
      </c>
      <c r="K209" s="217" t="s">
        <v>159</v>
      </c>
      <c r="L209" s="47"/>
      <c r="M209" s="222" t="s">
        <v>75</v>
      </c>
      <c r="N209" s="223" t="s">
        <v>47</v>
      </c>
      <c r="O209" s="87"/>
      <c r="P209" s="224">
        <f>O209*H209</f>
        <v>0</v>
      </c>
      <c r="Q209" s="224">
        <v>0</v>
      </c>
      <c r="R209" s="224">
        <f>Q209*H209</f>
        <v>0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160</v>
      </c>
      <c r="AT209" s="226" t="s">
        <v>155</v>
      </c>
      <c r="AU209" s="226" t="s">
        <v>87</v>
      </c>
      <c r="AY209" s="20" t="s">
        <v>153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0" t="s">
        <v>85</v>
      </c>
      <c r="BK209" s="227">
        <f>ROUND(I209*H209,2)</f>
        <v>0</v>
      </c>
      <c r="BL209" s="20" t="s">
        <v>160</v>
      </c>
      <c r="BM209" s="226" t="s">
        <v>914</v>
      </c>
    </row>
    <row r="210" spans="1:47" s="2" customFormat="1" ht="12">
      <c r="A210" s="41"/>
      <c r="B210" s="42"/>
      <c r="C210" s="43"/>
      <c r="D210" s="228" t="s">
        <v>162</v>
      </c>
      <c r="E210" s="43"/>
      <c r="F210" s="229" t="s">
        <v>405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162</v>
      </c>
      <c r="AU210" s="20" t="s">
        <v>87</v>
      </c>
    </row>
    <row r="211" spans="1:47" s="2" customFormat="1" ht="12">
      <c r="A211" s="41"/>
      <c r="B211" s="42"/>
      <c r="C211" s="43"/>
      <c r="D211" s="233" t="s">
        <v>164</v>
      </c>
      <c r="E211" s="43"/>
      <c r="F211" s="234" t="s">
        <v>406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164</v>
      </c>
      <c r="AU211" s="20" t="s">
        <v>87</v>
      </c>
    </row>
    <row r="212" spans="1:51" s="15" customFormat="1" ht="12">
      <c r="A212" s="15"/>
      <c r="B212" s="257"/>
      <c r="C212" s="258"/>
      <c r="D212" s="228" t="s">
        <v>189</v>
      </c>
      <c r="E212" s="259" t="s">
        <v>75</v>
      </c>
      <c r="F212" s="260" t="s">
        <v>752</v>
      </c>
      <c r="G212" s="258"/>
      <c r="H212" s="259" t="s">
        <v>75</v>
      </c>
      <c r="I212" s="261"/>
      <c r="J212" s="258"/>
      <c r="K212" s="258"/>
      <c r="L212" s="262"/>
      <c r="M212" s="263"/>
      <c r="N212" s="264"/>
      <c r="O212" s="264"/>
      <c r="P212" s="264"/>
      <c r="Q212" s="264"/>
      <c r="R212" s="264"/>
      <c r="S212" s="264"/>
      <c r="T212" s="26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66" t="s">
        <v>189</v>
      </c>
      <c r="AU212" s="266" t="s">
        <v>87</v>
      </c>
      <c r="AV212" s="15" t="s">
        <v>85</v>
      </c>
      <c r="AW212" s="15" t="s">
        <v>38</v>
      </c>
      <c r="AX212" s="15" t="s">
        <v>77</v>
      </c>
      <c r="AY212" s="266" t="s">
        <v>153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865</v>
      </c>
      <c r="G213" s="236"/>
      <c r="H213" s="239">
        <v>455.166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77</v>
      </c>
      <c r="AY213" s="245" t="s">
        <v>153</v>
      </c>
    </row>
    <row r="214" spans="1:51" s="13" customFormat="1" ht="12">
      <c r="A214" s="13"/>
      <c r="B214" s="235"/>
      <c r="C214" s="236"/>
      <c r="D214" s="228" t="s">
        <v>189</v>
      </c>
      <c r="E214" s="237" t="s">
        <v>75</v>
      </c>
      <c r="F214" s="238" t="s">
        <v>866</v>
      </c>
      <c r="G214" s="236"/>
      <c r="H214" s="239">
        <v>137.018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189</v>
      </c>
      <c r="AU214" s="245" t="s">
        <v>87</v>
      </c>
      <c r="AV214" s="13" t="s">
        <v>87</v>
      </c>
      <c r="AW214" s="13" t="s">
        <v>38</v>
      </c>
      <c r="AX214" s="13" t="s">
        <v>77</v>
      </c>
      <c r="AY214" s="245" t="s">
        <v>153</v>
      </c>
    </row>
    <row r="215" spans="1:51" s="13" customFormat="1" ht="12">
      <c r="A215" s="13"/>
      <c r="B215" s="235"/>
      <c r="C215" s="236"/>
      <c r="D215" s="228" t="s">
        <v>189</v>
      </c>
      <c r="E215" s="237" t="s">
        <v>75</v>
      </c>
      <c r="F215" s="238" t="s">
        <v>867</v>
      </c>
      <c r="G215" s="236"/>
      <c r="H215" s="239">
        <v>84.165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189</v>
      </c>
      <c r="AU215" s="245" t="s">
        <v>87</v>
      </c>
      <c r="AV215" s="13" t="s">
        <v>87</v>
      </c>
      <c r="AW215" s="13" t="s">
        <v>38</v>
      </c>
      <c r="AX215" s="13" t="s">
        <v>77</v>
      </c>
      <c r="AY215" s="245" t="s">
        <v>153</v>
      </c>
    </row>
    <row r="216" spans="1:51" s="13" customFormat="1" ht="12">
      <c r="A216" s="13"/>
      <c r="B216" s="235"/>
      <c r="C216" s="236"/>
      <c r="D216" s="228" t="s">
        <v>189</v>
      </c>
      <c r="E216" s="237" t="s">
        <v>75</v>
      </c>
      <c r="F216" s="238" t="s">
        <v>868</v>
      </c>
      <c r="G216" s="236"/>
      <c r="H216" s="239">
        <v>-118.149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189</v>
      </c>
      <c r="AU216" s="245" t="s">
        <v>87</v>
      </c>
      <c r="AV216" s="13" t="s">
        <v>87</v>
      </c>
      <c r="AW216" s="13" t="s">
        <v>38</v>
      </c>
      <c r="AX216" s="13" t="s">
        <v>77</v>
      </c>
      <c r="AY216" s="245" t="s">
        <v>153</v>
      </c>
    </row>
    <row r="217" spans="1:51" s="13" customFormat="1" ht="12">
      <c r="A217" s="13"/>
      <c r="B217" s="235"/>
      <c r="C217" s="236"/>
      <c r="D217" s="228" t="s">
        <v>189</v>
      </c>
      <c r="E217" s="237" t="s">
        <v>75</v>
      </c>
      <c r="F217" s="238" t="s">
        <v>869</v>
      </c>
      <c r="G217" s="236"/>
      <c r="H217" s="239">
        <v>-9.458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189</v>
      </c>
      <c r="AU217" s="245" t="s">
        <v>87</v>
      </c>
      <c r="AV217" s="13" t="s">
        <v>87</v>
      </c>
      <c r="AW217" s="13" t="s">
        <v>38</v>
      </c>
      <c r="AX217" s="13" t="s">
        <v>77</v>
      </c>
      <c r="AY217" s="245" t="s">
        <v>153</v>
      </c>
    </row>
    <row r="218" spans="1:51" s="14" customFormat="1" ht="12">
      <c r="A218" s="14"/>
      <c r="B218" s="246"/>
      <c r="C218" s="247"/>
      <c r="D218" s="228" t="s">
        <v>189</v>
      </c>
      <c r="E218" s="248" t="s">
        <v>75</v>
      </c>
      <c r="F218" s="249" t="s">
        <v>233</v>
      </c>
      <c r="G218" s="247"/>
      <c r="H218" s="250">
        <v>548.742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6" t="s">
        <v>189</v>
      </c>
      <c r="AU218" s="256" t="s">
        <v>87</v>
      </c>
      <c r="AV218" s="14" t="s">
        <v>171</v>
      </c>
      <c r="AW218" s="14" t="s">
        <v>38</v>
      </c>
      <c r="AX218" s="14" t="s">
        <v>77</v>
      </c>
      <c r="AY218" s="256" t="s">
        <v>153</v>
      </c>
    </row>
    <row r="219" spans="1:51" s="13" customFormat="1" ht="12">
      <c r="A219" s="13"/>
      <c r="B219" s="235"/>
      <c r="C219" s="236"/>
      <c r="D219" s="228" t="s">
        <v>189</v>
      </c>
      <c r="E219" s="237" t="s">
        <v>75</v>
      </c>
      <c r="F219" s="238" t="s">
        <v>915</v>
      </c>
      <c r="G219" s="236"/>
      <c r="H219" s="239">
        <v>-3.379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189</v>
      </c>
      <c r="AU219" s="245" t="s">
        <v>87</v>
      </c>
      <c r="AV219" s="13" t="s">
        <v>87</v>
      </c>
      <c r="AW219" s="13" t="s">
        <v>38</v>
      </c>
      <c r="AX219" s="13" t="s">
        <v>77</v>
      </c>
      <c r="AY219" s="245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916</v>
      </c>
      <c r="G220" s="236"/>
      <c r="H220" s="239">
        <v>-3.234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3" customFormat="1" ht="12">
      <c r="A221" s="13"/>
      <c r="B221" s="235"/>
      <c r="C221" s="236"/>
      <c r="D221" s="228" t="s">
        <v>189</v>
      </c>
      <c r="E221" s="237" t="s">
        <v>75</v>
      </c>
      <c r="F221" s="238" t="s">
        <v>917</v>
      </c>
      <c r="G221" s="236"/>
      <c r="H221" s="239">
        <v>-162.25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189</v>
      </c>
      <c r="AU221" s="245" t="s">
        <v>87</v>
      </c>
      <c r="AV221" s="13" t="s">
        <v>87</v>
      </c>
      <c r="AW221" s="13" t="s">
        <v>38</v>
      </c>
      <c r="AX221" s="13" t="s">
        <v>77</v>
      </c>
      <c r="AY221" s="245" t="s">
        <v>153</v>
      </c>
    </row>
    <row r="222" spans="1:51" s="13" customFormat="1" ht="12">
      <c r="A222" s="13"/>
      <c r="B222" s="235"/>
      <c r="C222" s="236"/>
      <c r="D222" s="228" t="s">
        <v>189</v>
      </c>
      <c r="E222" s="237" t="s">
        <v>75</v>
      </c>
      <c r="F222" s="238" t="s">
        <v>918</v>
      </c>
      <c r="G222" s="236"/>
      <c r="H222" s="239">
        <v>-31.382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189</v>
      </c>
      <c r="AU222" s="245" t="s">
        <v>87</v>
      </c>
      <c r="AV222" s="13" t="s">
        <v>87</v>
      </c>
      <c r="AW222" s="13" t="s">
        <v>38</v>
      </c>
      <c r="AX222" s="13" t="s">
        <v>77</v>
      </c>
      <c r="AY222" s="245" t="s">
        <v>153</v>
      </c>
    </row>
    <row r="223" spans="1:51" s="13" customFormat="1" ht="12">
      <c r="A223" s="13"/>
      <c r="B223" s="235"/>
      <c r="C223" s="236"/>
      <c r="D223" s="228" t="s">
        <v>189</v>
      </c>
      <c r="E223" s="237" t="s">
        <v>75</v>
      </c>
      <c r="F223" s="238" t="s">
        <v>907</v>
      </c>
      <c r="G223" s="236"/>
      <c r="H223" s="239">
        <v>-173.749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189</v>
      </c>
      <c r="AU223" s="245" t="s">
        <v>87</v>
      </c>
      <c r="AV223" s="13" t="s">
        <v>87</v>
      </c>
      <c r="AW223" s="13" t="s">
        <v>38</v>
      </c>
      <c r="AX223" s="13" t="s">
        <v>77</v>
      </c>
      <c r="AY223" s="245" t="s">
        <v>153</v>
      </c>
    </row>
    <row r="224" spans="1:51" s="16" customFormat="1" ht="12">
      <c r="A224" s="16"/>
      <c r="B224" s="267"/>
      <c r="C224" s="268"/>
      <c r="D224" s="228" t="s">
        <v>189</v>
      </c>
      <c r="E224" s="269" t="s">
        <v>75</v>
      </c>
      <c r="F224" s="270" t="s">
        <v>349</v>
      </c>
      <c r="G224" s="268"/>
      <c r="H224" s="271">
        <v>174.748</v>
      </c>
      <c r="I224" s="272"/>
      <c r="J224" s="268"/>
      <c r="K224" s="268"/>
      <c r="L224" s="273"/>
      <c r="M224" s="274"/>
      <c r="N224" s="275"/>
      <c r="O224" s="275"/>
      <c r="P224" s="275"/>
      <c r="Q224" s="275"/>
      <c r="R224" s="275"/>
      <c r="S224" s="275"/>
      <c r="T224" s="27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T224" s="277" t="s">
        <v>189</v>
      </c>
      <c r="AU224" s="277" t="s">
        <v>87</v>
      </c>
      <c r="AV224" s="16" t="s">
        <v>160</v>
      </c>
      <c r="AW224" s="16" t="s">
        <v>38</v>
      </c>
      <c r="AX224" s="16" t="s">
        <v>85</v>
      </c>
      <c r="AY224" s="277" t="s">
        <v>153</v>
      </c>
    </row>
    <row r="225" spans="1:65" s="2" customFormat="1" ht="16.5" customHeight="1">
      <c r="A225" s="41"/>
      <c r="B225" s="42"/>
      <c r="C225" s="278" t="s">
        <v>287</v>
      </c>
      <c r="D225" s="278" t="s">
        <v>414</v>
      </c>
      <c r="E225" s="279" t="s">
        <v>415</v>
      </c>
      <c r="F225" s="280" t="s">
        <v>416</v>
      </c>
      <c r="G225" s="281" t="s">
        <v>381</v>
      </c>
      <c r="H225" s="282">
        <v>349.496</v>
      </c>
      <c r="I225" s="283"/>
      <c r="J225" s="284">
        <f>ROUND(I225*H225,2)</f>
        <v>0</v>
      </c>
      <c r="K225" s="280" t="s">
        <v>159</v>
      </c>
      <c r="L225" s="285"/>
      <c r="M225" s="286" t="s">
        <v>75</v>
      </c>
      <c r="N225" s="287" t="s">
        <v>47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206</v>
      </c>
      <c r="AT225" s="226" t="s">
        <v>414</v>
      </c>
      <c r="AU225" s="226" t="s">
        <v>87</v>
      </c>
      <c r="AY225" s="20" t="s">
        <v>153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0" t="s">
        <v>85</v>
      </c>
      <c r="BK225" s="227">
        <f>ROUND(I225*H225,2)</f>
        <v>0</v>
      </c>
      <c r="BL225" s="20" t="s">
        <v>160</v>
      </c>
      <c r="BM225" s="226" t="s">
        <v>919</v>
      </c>
    </row>
    <row r="226" spans="1:47" s="2" customFormat="1" ht="12">
      <c r="A226" s="41"/>
      <c r="B226" s="42"/>
      <c r="C226" s="43"/>
      <c r="D226" s="228" t="s">
        <v>162</v>
      </c>
      <c r="E226" s="43"/>
      <c r="F226" s="229" t="s">
        <v>416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162</v>
      </c>
      <c r="AU226" s="20" t="s">
        <v>87</v>
      </c>
    </row>
    <row r="227" spans="1:51" s="13" customFormat="1" ht="12">
      <c r="A227" s="13"/>
      <c r="B227" s="235"/>
      <c r="C227" s="236"/>
      <c r="D227" s="228" t="s">
        <v>189</v>
      </c>
      <c r="E227" s="237" t="s">
        <v>75</v>
      </c>
      <c r="F227" s="238" t="s">
        <v>920</v>
      </c>
      <c r="G227" s="236"/>
      <c r="H227" s="239">
        <v>349.496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189</v>
      </c>
      <c r="AU227" s="245" t="s">
        <v>87</v>
      </c>
      <c r="AV227" s="13" t="s">
        <v>87</v>
      </c>
      <c r="AW227" s="13" t="s">
        <v>38</v>
      </c>
      <c r="AX227" s="13" t="s">
        <v>85</v>
      </c>
      <c r="AY227" s="245" t="s">
        <v>153</v>
      </c>
    </row>
    <row r="228" spans="1:65" s="2" customFormat="1" ht="16.5" customHeight="1">
      <c r="A228" s="41"/>
      <c r="B228" s="42"/>
      <c r="C228" s="215" t="s">
        <v>293</v>
      </c>
      <c r="D228" s="215" t="s">
        <v>155</v>
      </c>
      <c r="E228" s="216" t="s">
        <v>772</v>
      </c>
      <c r="F228" s="217" t="s">
        <v>403</v>
      </c>
      <c r="G228" s="218" t="s">
        <v>227</v>
      </c>
      <c r="H228" s="219">
        <v>173.749</v>
      </c>
      <c r="I228" s="220"/>
      <c r="J228" s="221">
        <f>ROUND(I228*H228,2)</f>
        <v>0</v>
      </c>
      <c r="K228" s="217" t="s">
        <v>159</v>
      </c>
      <c r="L228" s="47"/>
      <c r="M228" s="222" t="s">
        <v>75</v>
      </c>
      <c r="N228" s="223" t="s">
        <v>47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160</v>
      </c>
      <c r="AT228" s="226" t="s">
        <v>155</v>
      </c>
      <c r="AU228" s="226" t="s">
        <v>87</v>
      </c>
      <c r="AY228" s="20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85</v>
      </c>
      <c r="BK228" s="227">
        <f>ROUND(I228*H228,2)</f>
        <v>0</v>
      </c>
      <c r="BL228" s="20" t="s">
        <v>160</v>
      </c>
      <c r="BM228" s="226" t="s">
        <v>921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405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162</v>
      </c>
      <c r="AU229" s="20" t="s">
        <v>87</v>
      </c>
    </row>
    <row r="230" spans="1:47" s="2" customFormat="1" ht="12">
      <c r="A230" s="41"/>
      <c r="B230" s="42"/>
      <c r="C230" s="43"/>
      <c r="D230" s="233" t="s">
        <v>164</v>
      </c>
      <c r="E230" s="43"/>
      <c r="F230" s="234" t="s">
        <v>774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164</v>
      </c>
      <c r="AU230" s="20" t="s">
        <v>87</v>
      </c>
    </row>
    <row r="231" spans="1:51" s="13" customFormat="1" ht="12">
      <c r="A231" s="13"/>
      <c r="B231" s="235"/>
      <c r="C231" s="236"/>
      <c r="D231" s="228" t="s">
        <v>189</v>
      </c>
      <c r="E231" s="237" t="s">
        <v>75</v>
      </c>
      <c r="F231" s="238" t="s">
        <v>903</v>
      </c>
      <c r="G231" s="236"/>
      <c r="H231" s="239">
        <v>173.749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189</v>
      </c>
      <c r="AU231" s="245" t="s">
        <v>87</v>
      </c>
      <c r="AV231" s="13" t="s">
        <v>87</v>
      </c>
      <c r="AW231" s="13" t="s">
        <v>38</v>
      </c>
      <c r="AX231" s="13" t="s">
        <v>85</v>
      </c>
      <c r="AY231" s="245" t="s">
        <v>153</v>
      </c>
    </row>
    <row r="232" spans="1:65" s="2" customFormat="1" ht="16.5" customHeight="1">
      <c r="A232" s="41"/>
      <c r="B232" s="42"/>
      <c r="C232" s="215" t="s">
        <v>7</v>
      </c>
      <c r="D232" s="215" t="s">
        <v>155</v>
      </c>
      <c r="E232" s="216" t="s">
        <v>422</v>
      </c>
      <c r="F232" s="217" t="s">
        <v>423</v>
      </c>
      <c r="G232" s="218" t="s">
        <v>227</v>
      </c>
      <c r="H232" s="219">
        <v>162.25</v>
      </c>
      <c r="I232" s="220"/>
      <c r="J232" s="221">
        <f>ROUND(I232*H232,2)</f>
        <v>0</v>
      </c>
      <c r="K232" s="217" t="s">
        <v>159</v>
      </c>
      <c r="L232" s="47"/>
      <c r="M232" s="222" t="s">
        <v>75</v>
      </c>
      <c r="N232" s="223" t="s">
        <v>47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160</v>
      </c>
      <c r="AT232" s="226" t="s">
        <v>155</v>
      </c>
      <c r="AU232" s="226" t="s">
        <v>87</v>
      </c>
      <c r="AY232" s="20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85</v>
      </c>
      <c r="BK232" s="227">
        <f>ROUND(I232*H232,2)</f>
        <v>0</v>
      </c>
      <c r="BL232" s="20" t="s">
        <v>160</v>
      </c>
      <c r="BM232" s="226" t="s">
        <v>922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425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162</v>
      </c>
      <c r="AU233" s="20" t="s">
        <v>87</v>
      </c>
    </row>
    <row r="234" spans="1:47" s="2" customFormat="1" ht="12">
      <c r="A234" s="41"/>
      <c r="B234" s="42"/>
      <c r="C234" s="43"/>
      <c r="D234" s="233" t="s">
        <v>164</v>
      </c>
      <c r="E234" s="43"/>
      <c r="F234" s="234" t="s">
        <v>426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164</v>
      </c>
      <c r="AU234" s="20" t="s">
        <v>87</v>
      </c>
    </row>
    <row r="235" spans="1:51" s="13" customFormat="1" ht="12">
      <c r="A235" s="13"/>
      <c r="B235" s="235"/>
      <c r="C235" s="236"/>
      <c r="D235" s="228" t="s">
        <v>189</v>
      </c>
      <c r="E235" s="237" t="s">
        <v>75</v>
      </c>
      <c r="F235" s="238" t="s">
        <v>923</v>
      </c>
      <c r="G235" s="236"/>
      <c r="H235" s="239">
        <v>142.172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189</v>
      </c>
      <c r="AU235" s="245" t="s">
        <v>87</v>
      </c>
      <c r="AV235" s="13" t="s">
        <v>87</v>
      </c>
      <c r="AW235" s="13" t="s">
        <v>38</v>
      </c>
      <c r="AX235" s="13" t="s">
        <v>77</v>
      </c>
      <c r="AY235" s="245" t="s">
        <v>153</v>
      </c>
    </row>
    <row r="236" spans="1:51" s="13" customFormat="1" ht="12">
      <c r="A236" s="13"/>
      <c r="B236" s="235"/>
      <c r="C236" s="236"/>
      <c r="D236" s="228" t="s">
        <v>189</v>
      </c>
      <c r="E236" s="237" t="s">
        <v>75</v>
      </c>
      <c r="F236" s="238" t="s">
        <v>924</v>
      </c>
      <c r="G236" s="236"/>
      <c r="H236" s="239">
        <v>39.834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189</v>
      </c>
      <c r="AU236" s="245" t="s">
        <v>87</v>
      </c>
      <c r="AV236" s="13" t="s">
        <v>87</v>
      </c>
      <c r="AW236" s="13" t="s">
        <v>38</v>
      </c>
      <c r="AX236" s="13" t="s">
        <v>77</v>
      </c>
      <c r="AY236" s="245" t="s">
        <v>153</v>
      </c>
    </row>
    <row r="237" spans="1:51" s="14" customFormat="1" ht="12">
      <c r="A237" s="14"/>
      <c r="B237" s="246"/>
      <c r="C237" s="247"/>
      <c r="D237" s="228" t="s">
        <v>189</v>
      </c>
      <c r="E237" s="248" t="s">
        <v>75</v>
      </c>
      <c r="F237" s="249" t="s">
        <v>233</v>
      </c>
      <c r="G237" s="247"/>
      <c r="H237" s="250">
        <v>182.006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189</v>
      </c>
      <c r="AU237" s="256" t="s">
        <v>87</v>
      </c>
      <c r="AV237" s="14" t="s">
        <v>171</v>
      </c>
      <c r="AW237" s="14" t="s">
        <v>38</v>
      </c>
      <c r="AX237" s="14" t="s">
        <v>77</v>
      </c>
      <c r="AY237" s="256" t="s">
        <v>153</v>
      </c>
    </row>
    <row r="238" spans="1:51" s="13" customFormat="1" ht="12">
      <c r="A238" s="13"/>
      <c r="B238" s="235"/>
      <c r="C238" s="236"/>
      <c r="D238" s="228" t="s">
        <v>189</v>
      </c>
      <c r="E238" s="237" t="s">
        <v>75</v>
      </c>
      <c r="F238" s="238" t="s">
        <v>925</v>
      </c>
      <c r="G238" s="236"/>
      <c r="H238" s="239">
        <v>-19.756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189</v>
      </c>
      <c r="AU238" s="245" t="s">
        <v>87</v>
      </c>
      <c r="AV238" s="13" t="s">
        <v>87</v>
      </c>
      <c r="AW238" s="13" t="s">
        <v>38</v>
      </c>
      <c r="AX238" s="13" t="s">
        <v>77</v>
      </c>
      <c r="AY238" s="245" t="s">
        <v>153</v>
      </c>
    </row>
    <row r="239" spans="1:51" s="16" customFormat="1" ht="12">
      <c r="A239" s="16"/>
      <c r="B239" s="267"/>
      <c r="C239" s="268"/>
      <c r="D239" s="228" t="s">
        <v>189</v>
      </c>
      <c r="E239" s="269" t="s">
        <v>75</v>
      </c>
      <c r="F239" s="270" t="s">
        <v>349</v>
      </c>
      <c r="G239" s="268"/>
      <c r="H239" s="271">
        <v>162.25</v>
      </c>
      <c r="I239" s="272"/>
      <c r="J239" s="268"/>
      <c r="K239" s="268"/>
      <c r="L239" s="273"/>
      <c r="M239" s="274"/>
      <c r="N239" s="275"/>
      <c r="O239" s="275"/>
      <c r="P239" s="275"/>
      <c r="Q239" s="275"/>
      <c r="R239" s="275"/>
      <c r="S239" s="275"/>
      <c r="T239" s="27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T239" s="277" t="s">
        <v>189</v>
      </c>
      <c r="AU239" s="277" t="s">
        <v>87</v>
      </c>
      <c r="AV239" s="16" t="s">
        <v>160</v>
      </c>
      <c r="AW239" s="16" t="s">
        <v>38</v>
      </c>
      <c r="AX239" s="16" t="s">
        <v>85</v>
      </c>
      <c r="AY239" s="277" t="s">
        <v>153</v>
      </c>
    </row>
    <row r="240" spans="1:65" s="2" customFormat="1" ht="16.5" customHeight="1">
      <c r="A240" s="41"/>
      <c r="B240" s="42"/>
      <c r="C240" s="278" t="s">
        <v>304</v>
      </c>
      <c r="D240" s="278" t="s">
        <v>414</v>
      </c>
      <c r="E240" s="279" t="s">
        <v>433</v>
      </c>
      <c r="F240" s="280" t="s">
        <v>434</v>
      </c>
      <c r="G240" s="281" t="s">
        <v>381</v>
      </c>
      <c r="H240" s="282">
        <v>324.5</v>
      </c>
      <c r="I240" s="283"/>
      <c r="J240" s="284">
        <f>ROUND(I240*H240,2)</f>
        <v>0</v>
      </c>
      <c r="K240" s="280" t="s">
        <v>159</v>
      </c>
      <c r="L240" s="285"/>
      <c r="M240" s="286" t="s">
        <v>75</v>
      </c>
      <c r="N240" s="287" t="s">
        <v>47</v>
      </c>
      <c r="O240" s="87"/>
      <c r="P240" s="224">
        <f>O240*H240</f>
        <v>0</v>
      </c>
      <c r="Q240" s="224">
        <v>0</v>
      </c>
      <c r="R240" s="224">
        <f>Q240*H240</f>
        <v>0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206</v>
      </c>
      <c r="AT240" s="226" t="s">
        <v>414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160</v>
      </c>
      <c r="BM240" s="226" t="s">
        <v>926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434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51" s="13" customFormat="1" ht="12">
      <c r="A242" s="13"/>
      <c r="B242" s="235"/>
      <c r="C242" s="236"/>
      <c r="D242" s="228" t="s">
        <v>189</v>
      </c>
      <c r="E242" s="237" t="s">
        <v>75</v>
      </c>
      <c r="F242" s="238" t="s">
        <v>927</v>
      </c>
      <c r="G242" s="236"/>
      <c r="H242" s="239">
        <v>324.5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189</v>
      </c>
      <c r="AU242" s="245" t="s">
        <v>87</v>
      </c>
      <c r="AV242" s="13" t="s">
        <v>87</v>
      </c>
      <c r="AW242" s="13" t="s">
        <v>38</v>
      </c>
      <c r="AX242" s="13" t="s">
        <v>85</v>
      </c>
      <c r="AY242" s="245" t="s">
        <v>153</v>
      </c>
    </row>
    <row r="243" spans="1:63" s="12" customFormat="1" ht="22.8" customHeight="1">
      <c r="A243" s="12"/>
      <c r="B243" s="199"/>
      <c r="C243" s="200"/>
      <c r="D243" s="201" t="s">
        <v>76</v>
      </c>
      <c r="E243" s="213" t="s">
        <v>87</v>
      </c>
      <c r="F243" s="213" t="s">
        <v>441</v>
      </c>
      <c r="G243" s="200"/>
      <c r="H243" s="200"/>
      <c r="I243" s="203"/>
      <c r="J243" s="214">
        <f>BK243</f>
        <v>0</v>
      </c>
      <c r="K243" s="200"/>
      <c r="L243" s="205"/>
      <c r="M243" s="206"/>
      <c r="N243" s="207"/>
      <c r="O243" s="207"/>
      <c r="P243" s="208">
        <f>SUM(P244:P249)</f>
        <v>0</v>
      </c>
      <c r="Q243" s="207"/>
      <c r="R243" s="208">
        <f>SUM(R244:R249)</f>
        <v>35.890146</v>
      </c>
      <c r="S243" s="207"/>
      <c r="T243" s="209">
        <f>SUM(T244:T249)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0" t="s">
        <v>85</v>
      </c>
      <c r="AT243" s="211" t="s">
        <v>76</v>
      </c>
      <c r="AU243" s="211" t="s">
        <v>85</v>
      </c>
      <c r="AY243" s="210" t="s">
        <v>153</v>
      </c>
      <c r="BK243" s="212">
        <f>SUM(BK244:BK249)</f>
        <v>0</v>
      </c>
    </row>
    <row r="244" spans="1:65" s="2" customFormat="1" ht="24.15" customHeight="1">
      <c r="A244" s="41"/>
      <c r="B244" s="42"/>
      <c r="C244" s="215" t="s">
        <v>310</v>
      </c>
      <c r="D244" s="215" t="s">
        <v>155</v>
      </c>
      <c r="E244" s="216" t="s">
        <v>443</v>
      </c>
      <c r="F244" s="217" t="s">
        <v>444</v>
      </c>
      <c r="G244" s="218" t="s">
        <v>202</v>
      </c>
      <c r="H244" s="219">
        <v>248.1</v>
      </c>
      <c r="I244" s="220"/>
      <c r="J244" s="221">
        <f>ROUND(I244*H244,2)</f>
        <v>0</v>
      </c>
      <c r="K244" s="217" t="s">
        <v>159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0.14466</v>
      </c>
      <c r="R244" s="224">
        <f>Q244*H244</f>
        <v>35.890146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160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160</v>
      </c>
      <c r="BM244" s="226" t="s">
        <v>928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446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47" s="2" customFormat="1" ht="12">
      <c r="A246" s="41"/>
      <c r="B246" s="42"/>
      <c r="C246" s="43"/>
      <c r="D246" s="233" t="s">
        <v>164</v>
      </c>
      <c r="E246" s="43"/>
      <c r="F246" s="234" t="s">
        <v>447</v>
      </c>
      <c r="G246" s="43"/>
      <c r="H246" s="43"/>
      <c r="I246" s="230"/>
      <c r="J246" s="43"/>
      <c r="K246" s="43"/>
      <c r="L246" s="47"/>
      <c r="M246" s="231"/>
      <c r="N246" s="232"/>
      <c r="O246" s="87"/>
      <c r="P246" s="87"/>
      <c r="Q246" s="87"/>
      <c r="R246" s="87"/>
      <c r="S246" s="87"/>
      <c r="T246" s="88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164</v>
      </c>
      <c r="AU246" s="20" t="s">
        <v>87</v>
      </c>
    </row>
    <row r="247" spans="1:51" s="13" customFormat="1" ht="12">
      <c r="A247" s="13"/>
      <c r="B247" s="235"/>
      <c r="C247" s="236"/>
      <c r="D247" s="228" t="s">
        <v>189</v>
      </c>
      <c r="E247" s="237" t="s">
        <v>75</v>
      </c>
      <c r="F247" s="238" t="s">
        <v>929</v>
      </c>
      <c r="G247" s="236"/>
      <c r="H247" s="239">
        <v>193.8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189</v>
      </c>
      <c r="AU247" s="245" t="s">
        <v>87</v>
      </c>
      <c r="AV247" s="13" t="s">
        <v>87</v>
      </c>
      <c r="AW247" s="13" t="s">
        <v>38</v>
      </c>
      <c r="AX247" s="13" t="s">
        <v>77</v>
      </c>
      <c r="AY247" s="245" t="s">
        <v>153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930</v>
      </c>
      <c r="G248" s="236"/>
      <c r="H248" s="239">
        <v>54.3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6" customFormat="1" ht="12">
      <c r="A249" s="16"/>
      <c r="B249" s="267"/>
      <c r="C249" s="268"/>
      <c r="D249" s="228" t="s">
        <v>189</v>
      </c>
      <c r="E249" s="269" t="s">
        <v>75</v>
      </c>
      <c r="F249" s="270" t="s">
        <v>349</v>
      </c>
      <c r="G249" s="268"/>
      <c r="H249" s="271">
        <v>248.1</v>
      </c>
      <c r="I249" s="272"/>
      <c r="J249" s="268"/>
      <c r="K249" s="268"/>
      <c r="L249" s="273"/>
      <c r="M249" s="274"/>
      <c r="N249" s="275"/>
      <c r="O249" s="275"/>
      <c r="P249" s="275"/>
      <c r="Q249" s="275"/>
      <c r="R249" s="275"/>
      <c r="S249" s="275"/>
      <c r="T249" s="27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7" t="s">
        <v>189</v>
      </c>
      <c r="AU249" s="277" t="s">
        <v>87</v>
      </c>
      <c r="AV249" s="16" t="s">
        <v>160</v>
      </c>
      <c r="AW249" s="16" t="s">
        <v>38</v>
      </c>
      <c r="AX249" s="16" t="s">
        <v>85</v>
      </c>
      <c r="AY249" s="277" t="s">
        <v>153</v>
      </c>
    </row>
    <row r="250" spans="1:63" s="12" customFormat="1" ht="22.8" customHeight="1">
      <c r="A250" s="12"/>
      <c r="B250" s="199"/>
      <c r="C250" s="200"/>
      <c r="D250" s="201" t="s">
        <v>76</v>
      </c>
      <c r="E250" s="213" t="s">
        <v>171</v>
      </c>
      <c r="F250" s="213" t="s">
        <v>451</v>
      </c>
      <c r="G250" s="200"/>
      <c r="H250" s="200"/>
      <c r="I250" s="203"/>
      <c r="J250" s="214">
        <f>BK250</f>
        <v>0</v>
      </c>
      <c r="K250" s="200"/>
      <c r="L250" s="205"/>
      <c r="M250" s="206"/>
      <c r="N250" s="207"/>
      <c r="O250" s="207"/>
      <c r="P250" s="208">
        <f>SUM(P251:P262)</f>
        <v>0</v>
      </c>
      <c r="Q250" s="207"/>
      <c r="R250" s="208">
        <f>SUM(R251:R262)</f>
        <v>0</v>
      </c>
      <c r="S250" s="207"/>
      <c r="T250" s="209">
        <f>SUM(T251:T262)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0" t="s">
        <v>85</v>
      </c>
      <c r="AT250" s="211" t="s">
        <v>76</v>
      </c>
      <c r="AU250" s="211" t="s">
        <v>85</v>
      </c>
      <c r="AY250" s="210" t="s">
        <v>153</v>
      </c>
      <c r="BK250" s="212">
        <f>SUM(BK251:BK262)</f>
        <v>0</v>
      </c>
    </row>
    <row r="251" spans="1:65" s="2" customFormat="1" ht="16.5" customHeight="1">
      <c r="A251" s="41"/>
      <c r="B251" s="42"/>
      <c r="C251" s="215" t="s">
        <v>316</v>
      </c>
      <c r="D251" s="215" t="s">
        <v>155</v>
      </c>
      <c r="E251" s="216" t="s">
        <v>453</v>
      </c>
      <c r="F251" s="217" t="s">
        <v>454</v>
      </c>
      <c r="G251" s="218" t="s">
        <v>202</v>
      </c>
      <c r="H251" s="219">
        <v>248.1</v>
      </c>
      <c r="I251" s="220"/>
      <c r="J251" s="221">
        <f>ROUND(I251*H251,2)</f>
        <v>0</v>
      </c>
      <c r="K251" s="217" t="s">
        <v>159</v>
      </c>
      <c r="L251" s="47"/>
      <c r="M251" s="222" t="s">
        <v>75</v>
      </c>
      <c r="N251" s="223" t="s">
        <v>47</v>
      </c>
      <c r="O251" s="87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6" t="s">
        <v>160</v>
      </c>
      <c r="AT251" s="226" t="s">
        <v>155</v>
      </c>
      <c r="AU251" s="226" t="s">
        <v>87</v>
      </c>
      <c r="AY251" s="20" t="s">
        <v>153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20" t="s">
        <v>85</v>
      </c>
      <c r="BK251" s="227">
        <f>ROUND(I251*H251,2)</f>
        <v>0</v>
      </c>
      <c r="BL251" s="20" t="s">
        <v>160</v>
      </c>
      <c r="BM251" s="226" t="s">
        <v>931</v>
      </c>
    </row>
    <row r="252" spans="1:47" s="2" customFormat="1" ht="12">
      <c r="A252" s="41"/>
      <c r="B252" s="42"/>
      <c r="C252" s="43"/>
      <c r="D252" s="228" t="s">
        <v>162</v>
      </c>
      <c r="E252" s="43"/>
      <c r="F252" s="229" t="s">
        <v>456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162</v>
      </c>
      <c r="AU252" s="20" t="s">
        <v>87</v>
      </c>
    </row>
    <row r="253" spans="1:47" s="2" customFormat="1" ht="12">
      <c r="A253" s="41"/>
      <c r="B253" s="42"/>
      <c r="C253" s="43"/>
      <c r="D253" s="233" t="s">
        <v>164</v>
      </c>
      <c r="E253" s="43"/>
      <c r="F253" s="234" t="s">
        <v>457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164</v>
      </c>
      <c r="AU253" s="20" t="s">
        <v>87</v>
      </c>
    </row>
    <row r="254" spans="1:51" s="13" customFormat="1" ht="12">
      <c r="A254" s="13"/>
      <c r="B254" s="235"/>
      <c r="C254" s="236"/>
      <c r="D254" s="228" t="s">
        <v>189</v>
      </c>
      <c r="E254" s="237" t="s">
        <v>75</v>
      </c>
      <c r="F254" s="238" t="s">
        <v>929</v>
      </c>
      <c r="G254" s="236"/>
      <c r="H254" s="239">
        <v>193.8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189</v>
      </c>
      <c r="AU254" s="245" t="s">
        <v>87</v>
      </c>
      <c r="AV254" s="13" t="s">
        <v>87</v>
      </c>
      <c r="AW254" s="13" t="s">
        <v>38</v>
      </c>
      <c r="AX254" s="13" t="s">
        <v>77</v>
      </c>
      <c r="AY254" s="245" t="s">
        <v>153</v>
      </c>
    </row>
    <row r="255" spans="1:51" s="13" customFormat="1" ht="12">
      <c r="A255" s="13"/>
      <c r="B255" s="235"/>
      <c r="C255" s="236"/>
      <c r="D255" s="228" t="s">
        <v>189</v>
      </c>
      <c r="E255" s="237" t="s">
        <v>75</v>
      </c>
      <c r="F255" s="238" t="s">
        <v>930</v>
      </c>
      <c r="G255" s="236"/>
      <c r="H255" s="239">
        <v>54.3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189</v>
      </c>
      <c r="AU255" s="245" t="s">
        <v>87</v>
      </c>
      <c r="AV255" s="13" t="s">
        <v>87</v>
      </c>
      <c r="AW255" s="13" t="s">
        <v>38</v>
      </c>
      <c r="AX255" s="13" t="s">
        <v>77</v>
      </c>
      <c r="AY255" s="245" t="s">
        <v>153</v>
      </c>
    </row>
    <row r="256" spans="1:51" s="16" customFormat="1" ht="12">
      <c r="A256" s="16"/>
      <c r="B256" s="267"/>
      <c r="C256" s="268"/>
      <c r="D256" s="228" t="s">
        <v>189</v>
      </c>
      <c r="E256" s="269" t="s">
        <v>75</v>
      </c>
      <c r="F256" s="270" t="s">
        <v>349</v>
      </c>
      <c r="G256" s="268"/>
      <c r="H256" s="271">
        <v>248.1</v>
      </c>
      <c r="I256" s="272"/>
      <c r="J256" s="268"/>
      <c r="K256" s="268"/>
      <c r="L256" s="273"/>
      <c r="M256" s="274"/>
      <c r="N256" s="275"/>
      <c r="O256" s="275"/>
      <c r="P256" s="275"/>
      <c r="Q256" s="275"/>
      <c r="R256" s="275"/>
      <c r="S256" s="275"/>
      <c r="T256" s="27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77" t="s">
        <v>189</v>
      </c>
      <c r="AU256" s="277" t="s">
        <v>87</v>
      </c>
      <c r="AV256" s="16" t="s">
        <v>160</v>
      </c>
      <c r="AW256" s="16" t="s">
        <v>38</v>
      </c>
      <c r="AX256" s="16" t="s">
        <v>85</v>
      </c>
      <c r="AY256" s="277" t="s">
        <v>153</v>
      </c>
    </row>
    <row r="257" spans="1:65" s="2" customFormat="1" ht="16.5" customHeight="1">
      <c r="A257" s="41"/>
      <c r="B257" s="42"/>
      <c r="C257" s="215" t="s">
        <v>322</v>
      </c>
      <c r="D257" s="215" t="s">
        <v>155</v>
      </c>
      <c r="E257" s="216" t="s">
        <v>459</v>
      </c>
      <c r="F257" s="217" t="s">
        <v>460</v>
      </c>
      <c r="G257" s="218" t="s">
        <v>202</v>
      </c>
      <c r="H257" s="219">
        <v>248.1</v>
      </c>
      <c r="I257" s="220"/>
      <c r="J257" s="221">
        <f>ROUND(I257*H257,2)</f>
        <v>0</v>
      </c>
      <c r="K257" s="217" t="s">
        <v>159</v>
      </c>
      <c r="L257" s="47"/>
      <c r="M257" s="222" t="s">
        <v>75</v>
      </c>
      <c r="N257" s="223" t="s">
        <v>47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160</v>
      </c>
      <c r="AT257" s="226" t="s">
        <v>155</v>
      </c>
      <c r="AU257" s="226" t="s">
        <v>87</v>
      </c>
      <c r="AY257" s="20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85</v>
      </c>
      <c r="BK257" s="227">
        <f>ROUND(I257*H257,2)</f>
        <v>0</v>
      </c>
      <c r="BL257" s="20" t="s">
        <v>160</v>
      </c>
      <c r="BM257" s="226" t="s">
        <v>932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462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162</v>
      </c>
      <c r="AU258" s="20" t="s">
        <v>87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463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164</v>
      </c>
      <c r="AU259" s="20" t="s">
        <v>87</v>
      </c>
    </row>
    <row r="260" spans="1:51" s="13" customFormat="1" ht="12">
      <c r="A260" s="13"/>
      <c r="B260" s="235"/>
      <c r="C260" s="236"/>
      <c r="D260" s="228" t="s">
        <v>189</v>
      </c>
      <c r="E260" s="237" t="s">
        <v>75</v>
      </c>
      <c r="F260" s="238" t="s">
        <v>929</v>
      </c>
      <c r="G260" s="236"/>
      <c r="H260" s="239">
        <v>193.8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189</v>
      </c>
      <c r="AU260" s="245" t="s">
        <v>87</v>
      </c>
      <c r="AV260" s="13" t="s">
        <v>87</v>
      </c>
      <c r="AW260" s="13" t="s">
        <v>38</v>
      </c>
      <c r="AX260" s="13" t="s">
        <v>77</v>
      </c>
      <c r="AY260" s="245" t="s">
        <v>153</v>
      </c>
    </row>
    <row r="261" spans="1:51" s="13" customFormat="1" ht="12">
      <c r="A261" s="13"/>
      <c r="B261" s="235"/>
      <c r="C261" s="236"/>
      <c r="D261" s="228" t="s">
        <v>189</v>
      </c>
      <c r="E261" s="237" t="s">
        <v>75</v>
      </c>
      <c r="F261" s="238" t="s">
        <v>930</v>
      </c>
      <c r="G261" s="236"/>
      <c r="H261" s="239">
        <v>54.3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189</v>
      </c>
      <c r="AU261" s="245" t="s">
        <v>87</v>
      </c>
      <c r="AV261" s="13" t="s">
        <v>87</v>
      </c>
      <c r="AW261" s="13" t="s">
        <v>38</v>
      </c>
      <c r="AX261" s="13" t="s">
        <v>77</v>
      </c>
      <c r="AY261" s="245" t="s">
        <v>153</v>
      </c>
    </row>
    <row r="262" spans="1:51" s="16" customFormat="1" ht="12">
      <c r="A262" s="16"/>
      <c r="B262" s="267"/>
      <c r="C262" s="268"/>
      <c r="D262" s="228" t="s">
        <v>189</v>
      </c>
      <c r="E262" s="269" t="s">
        <v>75</v>
      </c>
      <c r="F262" s="270" t="s">
        <v>349</v>
      </c>
      <c r="G262" s="268"/>
      <c r="H262" s="271">
        <v>248.1</v>
      </c>
      <c r="I262" s="272"/>
      <c r="J262" s="268"/>
      <c r="K262" s="268"/>
      <c r="L262" s="273"/>
      <c r="M262" s="274"/>
      <c r="N262" s="275"/>
      <c r="O262" s="275"/>
      <c r="P262" s="275"/>
      <c r="Q262" s="275"/>
      <c r="R262" s="275"/>
      <c r="S262" s="275"/>
      <c r="T262" s="27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277" t="s">
        <v>189</v>
      </c>
      <c r="AU262" s="277" t="s">
        <v>87</v>
      </c>
      <c r="AV262" s="16" t="s">
        <v>160</v>
      </c>
      <c r="AW262" s="16" t="s">
        <v>38</v>
      </c>
      <c r="AX262" s="16" t="s">
        <v>85</v>
      </c>
      <c r="AY262" s="277" t="s">
        <v>153</v>
      </c>
    </row>
    <row r="263" spans="1:63" s="12" customFormat="1" ht="22.8" customHeight="1">
      <c r="A263" s="12"/>
      <c r="B263" s="199"/>
      <c r="C263" s="200"/>
      <c r="D263" s="201" t="s">
        <v>76</v>
      </c>
      <c r="E263" s="213" t="s">
        <v>160</v>
      </c>
      <c r="F263" s="213" t="s">
        <v>464</v>
      </c>
      <c r="G263" s="200"/>
      <c r="H263" s="200"/>
      <c r="I263" s="203"/>
      <c r="J263" s="214">
        <f>BK263</f>
        <v>0</v>
      </c>
      <c r="K263" s="200"/>
      <c r="L263" s="205"/>
      <c r="M263" s="206"/>
      <c r="N263" s="207"/>
      <c r="O263" s="207"/>
      <c r="P263" s="208">
        <f>SUM(P264:P307)</f>
        <v>0</v>
      </c>
      <c r="Q263" s="207"/>
      <c r="R263" s="208">
        <f>SUM(R264:R307)</f>
        <v>6.3599811100000005</v>
      </c>
      <c r="S263" s="207"/>
      <c r="T263" s="209">
        <f>SUM(T264:T307)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0" t="s">
        <v>85</v>
      </c>
      <c r="AT263" s="211" t="s">
        <v>76</v>
      </c>
      <c r="AU263" s="211" t="s">
        <v>85</v>
      </c>
      <c r="AY263" s="210" t="s">
        <v>153</v>
      </c>
      <c r="BK263" s="212">
        <f>SUM(BK264:BK307)</f>
        <v>0</v>
      </c>
    </row>
    <row r="264" spans="1:65" s="2" customFormat="1" ht="16.5" customHeight="1">
      <c r="A264" s="41"/>
      <c r="B264" s="42"/>
      <c r="C264" s="215" t="s">
        <v>328</v>
      </c>
      <c r="D264" s="215" t="s">
        <v>155</v>
      </c>
      <c r="E264" s="216" t="s">
        <v>466</v>
      </c>
      <c r="F264" s="217" t="s">
        <v>467</v>
      </c>
      <c r="G264" s="218" t="s">
        <v>227</v>
      </c>
      <c r="H264" s="219">
        <v>3.379</v>
      </c>
      <c r="I264" s="220"/>
      <c r="J264" s="221">
        <f>ROUND(I264*H264,2)</f>
        <v>0</v>
      </c>
      <c r="K264" s="217" t="s">
        <v>159</v>
      </c>
      <c r="L264" s="47"/>
      <c r="M264" s="222" t="s">
        <v>75</v>
      </c>
      <c r="N264" s="223" t="s">
        <v>47</v>
      </c>
      <c r="O264" s="87"/>
      <c r="P264" s="224">
        <f>O264*H264</f>
        <v>0</v>
      </c>
      <c r="Q264" s="224">
        <v>0</v>
      </c>
      <c r="R264" s="224">
        <f>Q264*H264</f>
        <v>0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160</v>
      </c>
      <c r="AT264" s="226" t="s">
        <v>155</v>
      </c>
      <c r="AU264" s="226" t="s">
        <v>87</v>
      </c>
      <c r="AY264" s="20" t="s">
        <v>153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0" t="s">
        <v>85</v>
      </c>
      <c r="BK264" s="227">
        <f>ROUND(I264*H264,2)</f>
        <v>0</v>
      </c>
      <c r="BL264" s="20" t="s">
        <v>160</v>
      </c>
      <c r="BM264" s="226" t="s">
        <v>933</v>
      </c>
    </row>
    <row r="265" spans="1:47" s="2" customFormat="1" ht="12">
      <c r="A265" s="41"/>
      <c r="B265" s="42"/>
      <c r="C265" s="43"/>
      <c r="D265" s="228" t="s">
        <v>162</v>
      </c>
      <c r="E265" s="43"/>
      <c r="F265" s="229" t="s">
        <v>469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162</v>
      </c>
      <c r="AU265" s="20" t="s">
        <v>87</v>
      </c>
    </row>
    <row r="266" spans="1:47" s="2" customFormat="1" ht="12">
      <c r="A266" s="41"/>
      <c r="B266" s="42"/>
      <c r="C266" s="43"/>
      <c r="D266" s="233" t="s">
        <v>164</v>
      </c>
      <c r="E266" s="43"/>
      <c r="F266" s="234" t="s">
        <v>470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164</v>
      </c>
      <c r="AU266" s="20" t="s">
        <v>87</v>
      </c>
    </row>
    <row r="267" spans="1:51" s="13" customFormat="1" ht="12">
      <c r="A267" s="13"/>
      <c r="B267" s="235"/>
      <c r="C267" s="236"/>
      <c r="D267" s="228" t="s">
        <v>189</v>
      </c>
      <c r="E267" s="237" t="s">
        <v>75</v>
      </c>
      <c r="F267" s="238" t="s">
        <v>934</v>
      </c>
      <c r="G267" s="236"/>
      <c r="H267" s="239">
        <v>3.379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189</v>
      </c>
      <c r="AU267" s="245" t="s">
        <v>87</v>
      </c>
      <c r="AV267" s="13" t="s">
        <v>87</v>
      </c>
      <c r="AW267" s="13" t="s">
        <v>38</v>
      </c>
      <c r="AX267" s="13" t="s">
        <v>77</v>
      </c>
      <c r="AY267" s="245" t="s">
        <v>153</v>
      </c>
    </row>
    <row r="268" spans="1:51" s="16" customFormat="1" ht="12">
      <c r="A268" s="16"/>
      <c r="B268" s="267"/>
      <c r="C268" s="268"/>
      <c r="D268" s="228" t="s">
        <v>189</v>
      </c>
      <c r="E268" s="269" t="s">
        <v>75</v>
      </c>
      <c r="F268" s="270" t="s">
        <v>349</v>
      </c>
      <c r="G268" s="268"/>
      <c r="H268" s="271">
        <v>3.379</v>
      </c>
      <c r="I268" s="272"/>
      <c r="J268" s="268"/>
      <c r="K268" s="268"/>
      <c r="L268" s="273"/>
      <c r="M268" s="274"/>
      <c r="N268" s="275"/>
      <c r="O268" s="275"/>
      <c r="P268" s="275"/>
      <c r="Q268" s="275"/>
      <c r="R268" s="275"/>
      <c r="S268" s="275"/>
      <c r="T268" s="27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T268" s="277" t="s">
        <v>189</v>
      </c>
      <c r="AU268" s="277" t="s">
        <v>87</v>
      </c>
      <c r="AV268" s="16" t="s">
        <v>160</v>
      </c>
      <c r="AW268" s="16" t="s">
        <v>38</v>
      </c>
      <c r="AX268" s="16" t="s">
        <v>85</v>
      </c>
      <c r="AY268" s="277" t="s">
        <v>153</v>
      </c>
    </row>
    <row r="269" spans="1:65" s="2" customFormat="1" ht="16.5" customHeight="1">
      <c r="A269" s="41"/>
      <c r="B269" s="42"/>
      <c r="C269" s="215" t="s">
        <v>334</v>
      </c>
      <c r="D269" s="215" t="s">
        <v>155</v>
      </c>
      <c r="E269" s="216" t="s">
        <v>480</v>
      </c>
      <c r="F269" s="217" t="s">
        <v>481</v>
      </c>
      <c r="G269" s="218" t="s">
        <v>158</v>
      </c>
      <c r="H269" s="219">
        <v>18</v>
      </c>
      <c r="I269" s="220"/>
      <c r="J269" s="221">
        <f>ROUND(I269*H269,2)</f>
        <v>0</v>
      </c>
      <c r="K269" s="217" t="s">
        <v>159</v>
      </c>
      <c r="L269" s="47"/>
      <c r="M269" s="222" t="s">
        <v>75</v>
      </c>
      <c r="N269" s="223" t="s">
        <v>47</v>
      </c>
      <c r="O269" s="87"/>
      <c r="P269" s="224">
        <f>O269*H269</f>
        <v>0</v>
      </c>
      <c r="Q269" s="224">
        <v>0.22394</v>
      </c>
      <c r="R269" s="224">
        <f>Q269*H269</f>
        <v>4.03092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160</v>
      </c>
      <c r="AT269" s="226" t="s">
        <v>155</v>
      </c>
      <c r="AU269" s="226" t="s">
        <v>87</v>
      </c>
      <c r="AY269" s="20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0" t="s">
        <v>85</v>
      </c>
      <c r="BK269" s="227">
        <f>ROUND(I269*H269,2)</f>
        <v>0</v>
      </c>
      <c r="BL269" s="20" t="s">
        <v>160</v>
      </c>
      <c r="BM269" s="226" t="s">
        <v>935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483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162</v>
      </c>
      <c r="AU270" s="20" t="s">
        <v>87</v>
      </c>
    </row>
    <row r="271" spans="1:47" s="2" customFormat="1" ht="12">
      <c r="A271" s="41"/>
      <c r="B271" s="42"/>
      <c r="C271" s="43"/>
      <c r="D271" s="233" t="s">
        <v>164</v>
      </c>
      <c r="E271" s="43"/>
      <c r="F271" s="234" t="s">
        <v>484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164</v>
      </c>
      <c r="AU271" s="20" t="s">
        <v>87</v>
      </c>
    </row>
    <row r="272" spans="1:65" s="2" customFormat="1" ht="16.5" customHeight="1">
      <c r="A272" s="41"/>
      <c r="B272" s="42"/>
      <c r="C272" s="278" t="s">
        <v>340</v>
      </c>
      <c r="D272" s="278" t="s">
        <v>414</v>
      </c>
      <c r="E272" s="279" t="s">
        <v>936</v>
      </c>
      <c r="F272" s="280" t="s">
        <v>937</v>
      </c>
      <c r="G272" s="281" t="s">
        <v>158</v>
      </c>
      <c r="H272" s="282">
        <v>1</v>
      </c>
      <c r="I272" s="283"/>
      <c r="J272" s="284">
        <f>ROUND(I272*H272,2)</f>
        <v>0</v>
      </c>
      <c r="K272" s="280" t="s">
        <v>938</v>
      </c>
      <c r="L272" s="285"/>
      <c r="M272" s="286" t="s">
        <v>75</v>
      </c>
      <c r="N272" s="287" t="s">
        <v>47</v>
      </c>
      <c r="O272" s="87"/>
      <c r="P272" s="224">
        <f>O272*H272</f>
        <v>0</v>
      </c>
      <c r="Q272" s="224">
        <v>0.028</v>
      </c>
      <c r="R272" s="224">
        <f>Q272*H272</f>
        <v>0.028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206</v>
      </c>
      <c r="AT272" s="226" t="s">
        <v>414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939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937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65" s="2" customFormat="1" ht="16.5" customHeight="1">
      <c r="A274" s="41"/>
      <c r="B274" s="42"/>
      <c r="C274" s="278" t="s">
        <v>350</v>
      </c>
      <c r="D274" s="278" t="s">
        <v>414</v>
      </c>
      <c r="E274" s="279" t="s">
        <v>486</v>
      </c>
      <c r="F274" s="280" t="s">
        <v>487</v>
      </c>
      <c r="G274" s="281" t="s">
        <v>158</v>
      </c>
      <c r="H274" s="282">
        <v>2</v>
      </c>
      <c r="I274" s="283"/>
      <c r="J274" s="284">
        <f>ROUND(I274*H274,2)</f>
        <v>0</v>
      </c>
      <c r="K274" s="280" t="s">
        <v>159</v>
      </c>
      <c r="L274" s="285"/>
      <c r="M274" s="286" t="s">
        <v>75</v>
      </c>
      <c r="N274" s="287" t="s">
        <v>47</v>
      </c>
      <c r="O274" s="87"/>
      <c r="P274" s="224">
        <f>O274*H274</f>
        <v>0</v>
      </c>
      <c r="Q274" s="224">
        <v>0.04</v>
      </c>
      <c r="R274" s="224">
        <f>Q274*H274</f>
        <v>0.08</v>
      </c>
      <c r="S274" s="224">
        <v>0</v>
      </c>
      <c r="T274" s="225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26" t="s">
        <v>206</v>
      </c>
      <c r="AT274" s="226" t="s">
        <v>414</v>
      </c>
      <c r="AU274" s="226" t="s">
        <v>87</v>
      </c>
      <c r="AY274" s="20" t="s">
        <v>153</v>
      </c>
      <c r="BE274" s="227">
        <f>IF(N274="základní",J274,0)</f>
        <v>0</v>
      </c>
      <c r="BF274" s="227">
        <f>IF(N274="snížená",J274,0)</f>
        <v>0</v>
      </c>
      <c r="BG274" s="227">
        <f>IF(N274="zákl. přenesená",J274,0)</f>
        <v>0</v>
      </c>
      <c r="BH274" s="227">
        <f>IF(N274="sníž. přenesená",J274,0)</f>
        <v>0</v>
      </c>
      <c r="BI274" s="227">
        <f>IF(N274="nulová",J274,0)</f>
        <v>0</v>
      </c>
      <c r="BJ274" s="20" t="s">
        <v>85</v>
      </c>
      <c r="BK274" s="227">
        <f>ROUND(I274*H274,2)</f>
        <v>0</v>
      </c>
      <c r="BL274" s="20" t="s">
        <v>160</v>
      </c>
      <c r="BM274" s="226" t="s">
        <v>940</v>
      </c>
    </row>
    <row r="275" spans="1:47" s="2" customFormat="1" ht="12">
      <c r="A275" s="41"/>
      <c r="B275" s="42"/>
      <c r="C275" s="43"/>
      <c r="D275" s="228" t="s">
        <v>162</v>
      </c>
      <c r="E275" s="43"/>
      <c r="F275" s="229" t="s">
        <v>487</v>
      </c>
      <c r="G275" s="43"/>
      <c r="H275" s="43"/>
      <c r="I275" s="230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162</v>
      </c>
      <c r="AU275" s="20" t="s">
        <v>87</v>
      </c>
    </row>
    <row r="276" spans="1:65" s="2" customFormat="1" ht="16.5" customHeight="1">
      <c r="A276" s="41"/>
      <c r="B276" s="42"/>
      <c r="C276" s="278" t="s">
        <v>357</v>
      </c>
      <c r="D276" s="278" t="s">
        <v>414</v>
      </c>
      <c r="E276" s="279" t="s">
        <v>490</v>
      </c>
      <c r="F276" s="280" t="s">
        <v>491</v>
      </c>
      <c r="G276" s="281" t="s">
        <v>158</v>
      </c>
      <c r="H276" s="282">
        <v>3</v>
      </c>
      <c r="I276" s="283"/>
      <c r="J276" s="284">
        <f>ROUND(I276*H276,2)</f>
        <v>0</v>
      </c>
      <c r="K276" s="280" t="s">
        <v>159</v>
      </c>
      <c r="L276" s="285"/>
      <c r="M276" s="286" t="s">
        <v>75</v>
      </c>
      <c r="N276" s="287" t="s">
        <v>47</v>
      </c>
      <c r="O276" s="87"/>
      <c r="P276" s="224">
        <f>O276*H276</f>
        <v>0</v>
      </c>
      <c r="Q276" s="224">
        <v>0.051</v>
      </c>
      <c r="R276" s="224">
        <f>Q276*H276</f>
        <v>0.153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206</v>
      </c>
      <c r="AT276" s="226" t="s">
        <v>414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160</v>
      </c>
      <c r="BM276" s="226" t="s">
        <v>941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491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65" s="2" customFormat="1" ht="16.5" customHeight="1">
      <c r="A278" s="41"/>
      <c r="B278" s="42"/>
      <c r="C278" s="278" t="s">
        <v>365</v>
      </c>
      <c r="D278" s="278" t="s">
        <v>414</v>
      </c>
      <c r="E278" s="279" t="s">
        <v>494</v>
      </c>
      <c r="F278" s="280" t="s">
        <v>495</v>
      </c>
      <c r="G278" s="281" t="s">
        <v>158</v>
      </c>
      <c r="H278" s="282">
        <v>12</v>
      </c>
      <c r="I278" s="283"/>
      <c r="J278" s="284">
        <f>ROUND(I278*H278,2)</f>
        <v>0</v>
      </c>
      <c r="K278" s="280" t="s">
        <v>159</v>
      </c>
      <c r="L278" s="285"/>
      <c r="M278" s="286" t="s">
        <v>75</v>
      </c>
      <c r="N278" s="287" t="s">
        <v>47</v>
      </c>
      <c r="O278" s="87"/>
      <c r="P278" s="224">
        <f>O278*H278</f>
        <v>0</v>
      </c>
      <c r="Q278" s="224">
        <v>0.068</v>
      </c>
      <c r="R278" s="224">
        <f>Q278*H278</f>
        <v>0.8160000000000001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206</v>
      </c>
      <c r="AT278" s="226" t="s">
        <v>414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160</v>
      </c>
      <c r="BM278" s="226" t="s">
        <v>942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495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65" s="2" customFormat="1" ht="16.5" customHeight="1">
      <c r="A280" s="41"/>
      <c r="B280" s="42"/>
      <c r="C280" s="215" t="s">
        <v>371</v>
      </c>
      <c r="D280" s="215" t="s">
        <v>155</v>
      </c>
      <c r="E280" s="216" t="s">
        <v>943</v>
      </c>
      <c r="F280" s="217" t="s">
        <v>499</v>
      </c>
      <c r="G280" s="218" t="s">
        <v>158</v>
      </c>
      <c r="H280" s="219">
        <v>1</v>
      </c>
      <c r="I280" s="220"/>
      <c r="J280" s="221">
        <f>ROUND(I280*H280,2)</f>
        <v>0</v>
      </c>
      <c r="K280" s="217" t="s">
        <v>159</v>
      </c>
      <c r="L280" s="47"/>
      <c r="M280" s="222" t="s">
        <v>75</v>
      </c>
      <c r="N280" s="223" t="s">
        <v>47</v>
      </c>
      <c r="O280" s="87"/>
      <c r="P280" s="224">
        <f>O280*H280</f>
        <v>0</v>
      </c>
      <c r="Q280" s="224">
        <v>0.22394</v>
      </c>
      <c r="R280" s="224">
        <f>Q280*H280</f>
        <v>0.22394</v>
      </c>
      <c r="S280" s="224">
        <v>0</v>
      </c>
      <c r="T280" s="225">
        <f>S280*H280</f>
        <v>0</v>
      </c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R280" s="226" t="s">
        <v>160</v>
      </c>
      <c r="AT280" s="226" t="s">
        <v>155</v>
      </c>
      <c r="AU280" s="226" t="s">
        <v>87</v>
      </c>
      <c r="AY280" s="20" t="s">
        <v>153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0" t="s">
        <v>85</v>
      </c>
      <c r="BK280" s="227">
        <f>ROUND(I280*H280,2)</f>
        <v>0</v>
      </c>
      <c r="BL280" s="20" t="s">
        <v>160</v>
      </c>
      <c r="BM280" s="226" t="s">
        <v>944</v>
      </c>
    </row>
    <row r="281" spans="1:47" s="2" customFormat="1" ht="12">
      <c r="A281" s="41"/>
      <c r="B281" s="42"/>
      <c r="C281" s="43"/>
      <c r="D281" s="228" t="s">
        <v>162</v>
      </c>
      <c r="E281" s="43"/>
      <c r="F281" s="229" t="s">
        <v>501</v>
      </c>
      <c r="G281" s="43"/>
      <c r="H281" s="43"/>
      <c r="I281" s="230"/>
      <c r="J281" s="43"/>
      <c r="K281" s="43"/>
      <c r="L281" s="47"/>
      <c r="M281" s="231"/>
      <c r="N281" s="232"/>
      <c r="O281" s="87"/>
      <c r="P281" s="87"/>
      <c r="Q281" s="87"/>
      <c r="R281" s="87"/>
      <c r="S281" s="87"/>
      <c r="T281" s="88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162</v>
      </c>
      <c r="AU281" s="20" t="s">
        <v>87</v>
      </c>
    </row>
    <row r="282" spans="1:47" s="2" customFormat="1" ht="12">
      <c r="A282" s="41"/>
      <c r="B282" s="42"/>
      <c r="C282" s="43"/>
      <c r="D282" s="233" t="s">
        <v>164</v>
      </c>
      <c r="E282" s="43"/>
      <c r="F282" s="234" t="s">
        <v>945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164</v>
      </c>
      <c r="AU282" s="20" t="s">
        <v>87</v>
      </c>
    </row>
    <row r="283" spans="1:65" s="2" customFormat="1" ht="16.5" customHeight="1">
      <c r="A283" s="41"/>
      <c r="B283" s="42"/>
      <c r="C283" s="278" t="s">
        <v>378</v>
      </c>
      <c r="D283" s="278" t="s">
        <v>414</v>
      </c>
      <c r="E283" s="279" t="s">
        <v>504</v>
      </c>
      <c r="F283" s="280" t="s">
        <v>505</v>
      </c>
      <c r="G283" s="281" t="s">
        <v>158</v>
      </c>
      <c r="H283" s="282">
        <v>1</v>
      </c>
      <c r="I283" s="283"/>
      <c r="J283" s="284">
        <f>ROUND(I283*H283,2)</f>
        <v>0</v>
      </c>
      <c r="K283" s="280" t="s">
        <v>938</v>
      </c>
      <c r="L283" s="285"/>
      <c r="M283" s="286" t="s">
        <v>75</v>
      </c>
      <c r="N283" s="287" t="s">
        <v>47</v>
      </c>
      <c r="O283" s="87"/>
      <c r="P283" s="224">
        <f>O283*H283</f>
        <v>0</v>
      </c>
      <c r="Q283" s="224">
        <v>0.081</v>
      </c>
      <c r="R283" s="224">
        <f>Q283*H283</f>
        <v>0.081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206</v>
      </c>
      <c r="AT283" s="226" t="s">
        <v>414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160</v>
      </c>
      <c r="BM283" s="226" t="s">
        <v>946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505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65" s="2" customFormat="1" ht="16.5" customHeight="1">
      <c r="A285" s="41"/>
      <c r="B285" s="42"/>
      <c r="C285" s="215" t="s">
        <v>386</v>
      </c>
      <c r="D285" s="215" t="s">
        <v>155</v>
      </c>
      <c r="E285" s="216" t="s">
        <v>508</v>
      </c>
      <c r="F285" s="217" t="s">
        <v>509</v>
      </c>
      <c r="G285" s="218" t="s">
        <v>227</v>
      </c>
      <c r="H285" s="219">
        <v>3.234</v>
      </c>
      <c r="I285" s="220"/>
      <c r="J285" s="221">
        <f>ROUND(I285*H285,2)</f>
        <v>0</v>
      </c>
      <c r="K285" s="217" t="s">
        <v>159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947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511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47" s="2" customFormat="1" ht="12">
      <c r="A287" s="41"/>
      <c r="B287" s="42"/>
      <c r="C287" s="43"/>
      <c r="D287" s="233" t="s">
        <v>164</v>
      </c>
      <c r="E287" s="43"/>
      <c r="F287" s="234" t="s">
        <v>512</v>
      </c>
      <c r="G287" s="43"/>
      <c r="H287" s="43"/>
      <c r="I287" s="230"/>
      <c r="J287" s="43"/>
      <c r="K287" s="43"/>
      <c r="L287" s="47"/>
      <c r="M287" s="231"/>
      <c r="N287" s="232"/>
      <c r="O287" s="87"/>
      <c r="P287" s="87"/>
      <c r="Q287" s="87"/>
      <c r="R287" s="87"/>
      <c r="S287" s="87"/>
      <c r="T287" s="88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20" t="s">
        <v>164</v>
      </c>
      <c r="AU287" s="20" t="s">
        <v>87</v>
      </c>
    </row>
    <row r="288" spans="1:51" s="13" customFormat="1" ht="12">
      <c r="A288" s="13"/>
      <c r="B288" s="235"/>
      <c r="C288" s="236"/>
      <c r="D288" s="228" t="s">
        <v>189</v>
      </c>
      <c r="E288" s="237" t="s">
        <v>75</v>
      </c>
      <c r="F288" s="238" t="s">
        <v>948</v>
      </c>
      <c r="G288" s="236"/>
      <c r="H288" s="239">
        <v>3.234</v>
      </c>
      <c r="I288" s="240"/>
      <c r="J288" s="236"/>
      <c r="K288" s="236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189</v>
      </c>
      <c r="AU288" s="245" t="s">
        <v>87</v>
      </c>
      <c r="AV288" s="13" t="s">
        <v>87</v>
      </c>
      <c r="AW288" s="13" t="s">
        <v>38</v>
      </c>
      <c r="AX288" s="13" t="s">
        <v>77</v>
      </c>
      <c r="AY288" s="245" t="s">
        <v>153</v>
      </c>
    </row>
    <row r="289" spans="1:51" s="16" customFormat="1" ht="12">
      <c r="A289" s="16"/>
      <c r="B289" s="267"/>
      <c r="C289" s="268"/>
      <c r="D289" s="228" t="s">
        <v>189</v>
      </c>
      <c r="E289" s="269" t="s">
        <v>75</v>
      </c>
      <c r="F289" s="270" t="s">
        <v>349</v>
      </c>
      <c r="G289" s="268"/>
      <c r="H289" s="271">
        <v>3.234</v>
      </c>
      <c r="I289" s="272"/>
      <c r="J289" s="268"/>
      <c r="K289" s="268"/>
      <c r="L289" s="273"/>
      <c r="M289" s="274"/>
      <c r="N289" s="275"/>
      <c r="O289" s="275"/>
      <c r="P289" s="275"/>
      <c r="Q289" s="275"/>
      <c r="R289" s="275"/>
      <c r="S289" s="275"/>
      <c r="T289" s="27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T289" s="277" t="s">
        <v>189</v>
      </c>
      <c r="AU289" s="277" t="s">
        <v>87</v>
      </c>
      <c r="AV289" s="16" t="s">
        <v>160</v>
      </c>
      <c r="AW289" s="16" t="s">
        <v>38</v>
      </c>
      <c r="AX289" s="16" t="s">
        <v>85</v>
      </c>
      <c r="AY289" s="277" t="s">
        <v>153</v>
      </c>
    </row>
    <row r="290" spans="1:65" s="2" customFormat="1" ht="16.5" customHeight="1">
      <c r="A290" s="41"/>
      <c r="B290" s="42"/>
      <c r="C290" s="215" t="s">
        <v>391</v>
      </c>
      <c r="D290" s="215" t="s">
        <v>155</v>
      </c>
      <c r="E290" s="216" t="s">
        <v>515</v>
      </c>
      <c r="F290" s="217" t="s">
        <v>516</v>
      </c>
      <c r="G290" s="218" t="s">
        <v>227</v>
      </c>
      <c r="H290" s="219">
        <v>31.382</v>
      </c>
      <c r="I290" s="220"/>
      <c r="J290" s="221">
        <f>ROUND(I290*H290,2)</f>
        <v>0</v>
      </c>
      <c r="K290" s="217" t="s">
        <v>159</v>
      </c>
      <c r="L290" s="47"/>
      <c r="M290" s="222" t="s">
        <v>75</v>
      </c>
      <c r="N290" s="223" t="s">
        <v>47</v>
      </c>
      <c r="O290" s="87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160</v>
      </c>
      <c r="AT290" s="226" t="s">
        <v>155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160</v>
      </c>
      <c r="BM290" s="226" t="s">
        <v>949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518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47" s="2" customFormat="1" ht="12">
      <c r="A292" s="41"/>
      <c r="B292" s="42"/>
      <c r="C292" s="43"/>
      <c r="D292" s="233" t="s">
        <v>164</v>
      </c>
      <c r="E292" s="43"/>
      <c r="F292" s="234" t="s">
        <v>519</v>
      </c>
      <c r="G292" s="43"/>
      <c r="H292" s="43"/>
      <c r="I292" s="230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164</v>
      </c>
      <c r="AU292" s="20" t="s">
        <v>87</v>
      </c>
    </row>
    <row r="293" spans="1:51" s="13" customFormat="1" ht="12">
      <c r="A293" s="13"/>
      <c r="B293" s="235"/>
      <c r="C293" s="236"/>
      <c r="D293" s="228" t="s">
        <v>189</v>
      </c>
      <c r="E293" s="237" t="s">
        <v>75</v>
      </c>
      <c r="F293" s="238" t="s">
        <v>950</v>
      </c>
      <c r="G293" s="236"/>
      <c r="H293" s="239">
        <v>28.254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189</v>
      </c>
      <c r="AU293" s="245" t="s">
        <v>87</v>
      </c>
      <c r="AV293" s="13" t="s">
        <v>87</v>
      </c>
      <c r="AW293" s="13" t="s">
        <v>38</v>
      </c>
      <c r="AX293" s="13" t="s">
        <v>77</v>
      </c>
      <c r="AY293" s="245" t="s">
        <v>153</v>
      </c>
    </row>
    <row r="294" spans="1:51" s="13" customFormat="1" ht="12">
      <c r="A294" s="13"/>
      <c r="B294" s="235"/>
      <c r="C294" s="236"/>
      <c r="D294" s="228" t="s">
        <v>189</v>
      </c>
      <c r="E294" s="237" t="s">
        <v>75</v>
      </c>
      <c r="F294" s="238" t="s">
        <v>951</v>
      </c>
      <c r="G294" s="236"/>
      <c r="H294" s="239">
        <v>7.916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189</v>
      </c>
      <c r="AU294" s="245" t="s">
        <v>87</v>
      </c>
      <c r="AV294" s="13" t="s">
        <v>87</v>
      </c>
      <c r="AW294" s="13" t="s">
        <v>38</v>
      </c>
      <c r="AX294" s="13" t="s">
        <v>77</v>
      </c>
      <c r="AY294" s="245" t="s">
        <v>153</v>
      </c>
    </row>
    <row r="295" spans="1:51" s="14" customFormat="1" ht="12">
      <c r="A295" s="14"/>
      <c r="B295" s="246"/>
      <c r="C295" s="247"/>
      <c r="D295" s="228" t="s">
        <v>189</v>
      </c>
      <c r="E295" s="248" t="s">
        <v>75</v>
      </c>
      <c r="F295" s="249" t="s">
        <v>233</v>
      </c>
      <c r="G295" s="247"/>
      <c r="H295" s="250">
        <v>36.17</v>
      </c>
      <c r="I295" s="251"/>
      <c r="J295" s="247"/>
      <c r="K295" s="247"/>
      <c r="L295" s="252"/>
      <c r="M295" s="253"/>
      <c r="N295" s="254"/>
      <c r="O295" s="254"/>
      <c r="P295" s="254"/>
      <c r="Q295" s="254"/>
      <c r="R295" s="254"/>
      <c r="S295" s="254"/>
      <c r="T295" s="25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6" t="s">
        <v>189</v>
      </c>
      <c r="AU295" s="256" t="s">
        <v>87</v>
      </c>
      <c r="AV295" s="14" t="s">
        <v>171</v>
      </c>
      <c r="AW295" s="14" t="s">
        <v>38</v>
      </c>
      <c r="AX295" s="14" t="s">
        <v>77</v>
      </c>
      <c r="AY295" s="256" t="s">
        <v>153</v>
      </c>
    </row>
    <row r="296" spans="1:51" s="13" customFormat="1" ht="12">
      <c r="A296" s="13"/>
      <c r="B296" s="235"/>
      <c r="C296" s="236"/>
      <c r="D296" s="228" t="s">
        <v>189</v>
      </c>
      <c r="E296" s="237" t="s">
        <v>75</v>
      </c>
      <c r="F296" s="238" t="s">
        <v>952</v>
      </c>
      <c r="G296" s="236"/>
      <c r="H296" s="239">
        <v>-4.788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189</v>
      </c>
      <c r="AU296" s="245" t="s">
        <v>87</v>
      </c>
      <c r="AV296" s="13" t="s">
        <v>87</v>
      </c>
      <c r="AW296" s="13" t="s">
        <v>38</v>
      </c>
      <c r="AX296" s="13" t="s">
        <v>77</v>
      </c>
      <c r="AY296" s="245" t="s">
        <v>153</v>
      </c>
    </row>
    <row r="297" spans="1:51" s="16" customFormat="1" ht="12">
      <c r="A297" s="16"/>
      <c r="B297" s="267"/>
      <c r="C297" s="268"/>
      <c r="D297" s="228" t="s">
        <v>189</v>
      </c>
      <c r="E297" s="269" t="s">
        <v>75</v>
      </c>
      <c r="F297" s="270" t="s">
        <v>349</v>
      </c>
      <c r="G297" s="268"/>
      <c r="H297" s="271">
        <v>31.382</v>
      </c>
      <c r="I297" s="272"/>
      <c r="J297" s="268"/>
      <c r="K297" s="268"/>
      <c r="L297" s="273"/>
      <c r="M297" s="274"/>
      <c r="N297" s="275"/>
      <c r="O297" s="275"/>
      <c r="P297" s="275"/>
      <c r="Q297" s="275"/>
      <c r="R297" s="275"/>
      <c r="S297" s="275"/>
      <c r="T297" s="27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77" t="s">
        <v>189</v>
      </c>
      <c r="AU297" s="277" t="s">
        <v>87</v>
      </c>
      <c r="AV297" s="16" t="s">
        <v>160</v>
      </c>
      <c r="AW297" s="16" t="s">
        <v>38</v>
      </c>
      <c r="AX297" s="16" t="s">
        <v>85</v>
      </c>
      <c r="AY297" s="277" t="s">
        <v>153</v>
      </c>
    </row>
    <row r="298" spans="1:65" s="2" customFormat="1" ht="16.5" customHeight="1">
      <c r="A298" s="41"/>
      <c r="B298" s="42"/>
      <c r="C298" s="215" t="s">
        <v>395</v>
      </c>
      <c r="D298" s="215" t="s">
        <v>155</v>
      </c>
      <c r="E298" s="216" t="s">
        <v>524</v>
      </c>
      <c r="F298" s="217" t="s">
        <v>525</v>
      </c>
      <c r="G298" s="218" t="s">
        <v>258</v>
      </c>
      <c r="H298" s="219">
        <v>127.832</v>
      </c>
      <c r="I298" s="220"/>
      <c r="J298" s="221">
        <f>ROUND(I298*H298,2)</f>
        <v>0</v>
      </c>
      <c r="K298" s="217" t="s">
        <v>159</v>
      </c>
      <c r="L298" s="47"/>
      <c r="M298" s="222" t="s">
        <v>75</v>
      </c>
      <c r="N298" s="223" t="s">
        <v>47</v>
      </c>
      <c r="O298" s="87"/>
      <c r="P298" s="224">
        <f>O298*H298</f>
        <v>0</v>
      </c>
      <c r="Q298" s="224">
        <v>0.00632</v>
      </c>
      <c r="R298" s="224">
        <f>Q298*H298</f>
        <v>0.80789824</v>
      </c>
      <c r="S298" s="224">
        <v>0</v>
      </c>
      <c r="T298" s="225">
        <f>S298*H298</f>
        <v>0</v>
      </c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R298" s="226" t="s">
        <v>160</v>
      </c>
      <c r="AT298" s="226" t="s">
        <v>155</v>
      </c>
      <c r="AU298" s="226" t="s">
        <v>87</v>
      </c>
      <c r="AY298" s="20" t="s">
        <v>153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20" t="s">
        <v>85</v>
      </c>
      <c r="BK298" s="227">
        <f>ROUND(I298*H298,2)</f>
        <v>0</v>
      </c>
      <c r="BL298" s="20" t="s">
        <v>160</v>
      </c>
      <c r="BM298" s="226" t="s">
        <v>953</v>
      </c>
    </row>
    <row r="299" spans="1:47" s="2" customFormat="1" ht="12">
      <c r="A299" s="41"/>
      <c r="B299" s="42"/>
      <c r="C299" s="43"/>
      <c r="D299" s="228" t="s">
        <v>162</v>
      </c>
      <c r="E299" s="43"/>
      <c r="F299" s="229" t="s">
        <v>527</v>
      </c>
      <c r="G299" s="43"/>
      <c r="H299" s="43"/>
      <c r="I299" s="230"/>
      <c r="J299" s="43"/>
      <c r="K299" s="43"/>
      <c r="L299" s="47"/>
      <c r="M299" s="231"/>
      <c r="N299" s="232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162</v>
      </c>
      <c r="AU299" s="20" t="s">
        <v>87</v>
      </c>
    </row>
    <row r="300" spans="1:47" s="2" customFormat="1" ht="12">
      <c r="A300" s="41"/>
      <c r="B300" s="42"/>
      <c r="C300" s="43"/>
      <c r="D300" s="233" t="s">
        <v>164</v>
      </c>
      <c r="E300" s="43"/>
      <c r="F300" s="234" t="s">
        <v>528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164</v>
      </c>
      <c r="AU300" s="20" t="s">
        <v>87</v>
      </c>
    </row>
    <row r="301" spans="1:51" s="13" customFormat="1" ht="12">
      <c r="A301" s="13"/>
      <c r="B301" s="235"/>
      <c r="C301" s="236"/>
      <c r="D301" s="228" t="s">
        <v>189</v>
      </c>
      <c r="E301" s="237" t="s">
        <v>75</v>
      </c>
      <c r="F301" s="238" t="s">
        <v>954</v>
      </c>
      <c r="G301" s="236"/>
      <c r="H301" s="239">
        <v>118.592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189</v>
      </c>
      <c r="AU301" s="245" t="s">
        <v>87</v>
      </c>
      <c r="AV301" s="13" t="s">
        <v>87</v>
      </c>
      <c r="AW301" s="13" t="s">
        <v>38</v>
      </c>
      <c r="AX301" s="13" t="s">
        <v>77</v>
      </c>
      <c r="AY301" s="245" t="s">
        <v>153</v>
      </c>
    </row>
    <row r="302" spans="1:51" s="13" customFormat="1" ht="12">
      <c r="A302" s="13"/>
      <c r="B302" s="235"/>
      <c r="C302" s="236"/>
      <c r="D302" s="228" t="s">
        <v>189</v>
      </c>
      <c r="E302" s="237" t="s">
        <v>75</v>
      </c>
      <c r="F302" s="238" t="s">
        <v>955</v>
      </c>
      <c r="G302" s="236"/>
      <c r="H302" s="239">
        <v>9.24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189</v>
      </c>
      <c r="AU302" s="245" t="s">
        <v>87</v>
      </c>
      <c r="AV302" s="13" t="s">
        <v>87</v>
      </c>
      <c r="AW302" s="13" t="s">
        <v>38</v>
      </c>
      <c r="AX302" s="13" t="s">
        <v>77</v>
      </c>
      <c r="AY302" s="245" t="s">
        <v>153</v>
      </c>
    </row>
    <row r="303" spans="1:51" s="16" customFormat="1" ht="12">
      <c r="A303" s="16"/>
      <c r="B303" s="267"/>
      <c r="C303" s="268"/>
      <c r="D303" s="228" t="s">
        <v>189</v>
      </c>
      <c r="E303" s="269" t="s">
        <v>75</v>
      </c>
      <c r="F303" s="270" t="s">
        <v>349</v>
      </c>
      <c r="G303" s="268"/>
      <c r="H303" s="271">
        <v>127.832</v>
      </c>
      <c r="I303" s="272"/>
      <c r="J303" s="268"/>
      <c r="K303" s="268"/>
      <c r="L303" s="273"/>
      <c r="M303" s="274"/>
      <c r="N303" s="275"/>
      <c r="O303" s="275"/>
      <c r="P303" s="275"/>
      <c r="Q303" s="275"/>
      <c r="R303" s="275"/>
      <c r="S303" s="275"/>
      <c r="T303" s="27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77" t="s">
        <v>189</v>
      </c>
      <c r="AU303" s="277" t="s">
        <v>87</v>
      </c>
      <c r="AV303" s="16" t="s">
        <v>160</v>
      </c>
      <c r="AW303" s="16" t="s">
        <v>38</v>
      </c>
      <c r="AX303" s="16" t="s">
        <v>85</v>
      </c>
      <c r="AY303" s="277" t="s">
        <v>153</v>
      </c>
    </row>
    <row r="304" spans="1:65" s="2" customFormat="1" ht="16.5" customHeight="1">
      <c r="A304" s="41"/>
      <c r="B304" s="42"/>
      <c r="C304" s="215" t="s">
        <v>401</v>
      </c>
      <c r="D304" s="215" t="s">
        <v>155</v>
      </c>
      <c r="E304" s="216" t="s">
        <v>532</v>
      </c>
      <c r="F304" s="217" t="s">
        <v>533</v>
      </c>
      <c r="G304" s="218" t="s">
        <v>381</v>
      </c>
      <c r="H304" s="219">
        <v>0.131</v>
      </c>
      <c r="I304" s="220"/>
      <c r="J304" s="221">
        <f>ROUND(I304*H304,2)</f>
        <v>0</v>
      </c>
      <c r="K304" s="217" t="s">
        <v>159</v>
      </c>
      <c r="L304" s="47"/>
      <c r="M304" s="222" t="s">
        <v>75</v>
      </c>
      <c r="N304" s="223" t="s">
        <v>47</v>
      </c>
      <c r="O304" s="87"/>
      <c r="P304" s="224">
        <f>O304*H304</f>
        <v>0</v>
      </c>
      <c r="Q304" s="224">
        <v>1.06277</v>
      </c>
      <c r="R304" s="224">
        <f>Q304*H304</f>
        <v>0.13922287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160</v>
      </c>
      <c r="AT304" s="226" t="s">
        <v>155</v>
      </c>
      <c r="AU304" s="226" t="s">
        <v>87</v>
      </c>
      <c r="AY304" s="20" t="s">
        <v>153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20" t="s">
        <v>85</v>
      </c>
      <c r="BK304" s="227">
        <f>ROUND(I304*H304,2)</f>
        <v>0</v>
      </c>
      <c r="BL304" s="20" t="s">
        <v>160</v>
      </c>
      <c r="BM304" s="226" t="s">
        <v>956</v>
      </c>
    </row>
    <row r="305" spans="1:47" s="2" customFormat="1" ht="12">
      <c r="A305" s="41"/>
      <c r="B305" s="42"/>
      <c r="C305" s="43"/>
      <c r="D305" s="228" t="s">
        <v>162</v>
      </c>
      <c r="E305" s="43"/>
      <c r="F305" s="229" t="s">
        <v>535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162</v>
      </c>
      <c r="AU305" s="20" t="s">
        <v>87</v>
      </c>
    </row>
    <row r="306" spans="1:47" s="2" customFormat="1" ht="12">
      <c r="A306" s="41"/>
      <c r="B306" s="42"/>
      <c r="C306" s="43"/>
      <c r="D306" s="233" t="s">
        <v>164</v>
      </c>
      <c r="E306" s="43"/>
      <c r="F306" s="234" t="s">
        <v>536</v>
      </c>
      <c r="G306" s="43"/>
      <c r="H306" s="43"/>
      <c r="I306" s="230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164</v>
      </c>
      <c r="AU306" s="20" t="s">
        <v>87</v>
      </c>
    </row>
    <row r="307" spans="1:51" s="13" customFormat="1" ht="12">
      <c r="A307" s="13"/>
      <c r="B307" s="235"/>
      <c r="C307" s="236"/>
      <c r="D307" s="228" t="s">
        <v>189</v>
      </c>
      <c r="E307" s="237" t="s">
        <v>75</v>
      </c>
      <c r="F307" s="238" t="s">
        <v>957</v>
      </c>
      <c r="G307" s="236"/>
      <c r="H307" s="239">
        <v>0.131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189</v>
      </c>
      <c r="AU307" s="245" t="s">
        <v>87</v>
      </c>
      <c r="AV307" s="13" t="s">
        <v>87</v>
      </c>
      <c r="AW307" s="13" t="s">
        <v>38</v>
      </c>
      <c r="AX307" s="13" t="s">
        <v>85</v>
      </c>
      <c r="AY307" s="245" t="s">
        <v>153</v>
      </c>
    </row>
    <row r="308" spans="1:63" s="12" customFormat="1" ht="22.8" customHeight="1">
      <c r="A308" s="12"/>
      <c r="B308" s="199"/>
      <c r="C308" s="200"/>
      <c r="D308" s="201" t="s">
        <v>76</v>
      </c>
      <c r="E308" s="213" t="s">
        <v>206</v>
      </c>
      <c r="F308" s="213" t="s">
        <v>538</v>
      </c>
      <c r="G308" s="200"/>
      <c r="H308" s="200"/>
      <c r="I308" s="203"/>
      <c r="J308" s="214">
        <f>BK308</f>
        <v>0</v>
      </c>
      <c r="K308" s="200"/>
      <c r="L308" s="205"/>
      <c r="M308" s="206"/>
      <c r="N308" s="207"/>
      <c r="O308" s="207"/>
      <c r="P308" s="208">
        <f>SUM(P309:P376)</f>
        <v>0</v>
      </c>
      <c r="Q308" s="207"/>
      <c r="R308" s="208">
        <f>SUM(R309:R376)</f>
        <v>50.748095</v>
      </c>
      <c r="S308" s="207"/>
      <c r="T308" s="209">
        <f>SUM(T309:T376)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0" t="s">
        <v>85</v>
      </c>
      <c r="AT308" s="211" t="s">
        <v>76</v>
      </c>
      <c r="AU308" s="211" t="s">
        <v>85</v>
      </c>
      <c r="AY308" s="210" t="s">
        <v>153</v>
      </c>
      <c r="BK308" s="212">
        <f>SUM(BK309:BK376)</f>
        <v>0</v>
      </c>
    </row>
    <row r="309" spans="1:65" s="2" customFormat="1" ht="21.75" customHeight="1">
      <c r="A309" s="41"/>
      <c r="B309" s="42"/>
      <c r="C309" s="215" t="s">
        <v>413</v>
      </c>
      <c r="D309" s="215" t="s">
        <v>155</v>
      </c>
      <c r="E309" s="216" t="s">
        <v>540</v>
      </c>
      <c r="F309" s="217" t="s">
        <v>541</v>
      </c>
      <c r="G309" s="218" t="s">
        <v>202</v>
      </c>
      <c r="H309" s="219">
        <v>234.9</v>
      </c>
      <c r="I309" s="220"/>
      <c r="J309" s="221">
        <f>ROUND(I309*H309,2)</f>
        <v>0</v>
      </c>
      <c r="K309" s="217" t="s">
        <v>159</v>
      </c>
      <c r="L309" s="47"/>
      <c r="M309" s="222" t="s">
        <v>75</v>
      </c>
      <c r="N309" s="223" t="s">
        <v>47</v>
      </c>
      <c r="O309" s="87"/>
      <c r="P309" s="224">
        <f>O309*H309</f>
        <v>0</v>
      </c>
      <c r="Q309" s="224">
        <v>8E-05</v>
      </c>
      <c r="R309" s="224">
        <f>Q309*H309</f>
        <v>0.018792000000000003</v>
      </c>
      <c r="S309" s="224">
        <v>0</v>
      </c>
      <c r="T309" s="225">
        <f>S309*H309</f>
        <v>0</v>
      </c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R309" s="226" t="s">
        <v>160</v>
      </c>
      <c r="AT309" s="226" t="s">
        <v>155</v>
      </c>
      <c r="AU309" s="226" t="s">
        <v>87</v>
      </c>
      <c r="AY309" s="20" t="s">
        <v>153</v>
      </c>
      <c r="BE309" s="227">
        <f>IF(N309="základní",J309,0)</f>
        <v>0</v>
      </c>
      <c r="BF309" s="227">
        <f>IF(N309="snížená",J309,0)</f>
        <v>0</v>
      </c>
      <c r="BG309" s="227">
        <f>IF(N309="zákl. přenesená",J309,0)</f>
        <v>0</v>
      </c>
      <c r="BH309" s="227">
        <f>IF(N309="sníž. přenesená",J309,0)</f>
        <v>0</v>
      </c>
      <c r="BI309" s="227">
        <f>IF(N309="nulová",J309,0)</f>
        <v>0</v>
      </c>
      <c r="BJ309" s="20" t="s">
        <v>85</v>
      </c>
      <c r="BK309" s="227">
        <f>ROUND(I309*H309,2)</f>
        <v>0</v>
      </c>
      <c r="BL309" s="20" t="s">
        <v>160</v>
      </c>
      <c r="BM309" s="226" t="s">
        <v>958</v>
      </c>
    </row>
    <row r="310" spans="1:47" s="2" customFormat="1" ht="12">
      <c r="A310" s="41"/>
      <c r="B310" s="42"/>
      <c r="C310" s="43"/>
      <c r="D310" s="228" t="s">
        <v>162</v>
      </c>
      <c r="E310" s="43"/>
      <c r="F310" s="229" t="s">
        <v>543</v>
      </c>
      <c r="G310" s="43"/>
      <c r="H310" s="43"/>
      <c r="I310" s="230"/>
      <c r="J310" s="43"/>
      <c r="K310" s="43"/>
      <c r="L310" s="47"/>
      <c r="M310" s="231"/>
      <c r="N310" s="232"/>
      <c r="O310" s="87"/>
      <c r="P310" s="87"/>
      <c r="Q310" s="87"/>
      <c r="R310" s="87"/>
      <c r="S310" s="87"/>
      <c r="T310" s="88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T310" s="20" t="s">
        <v>162</v>
      </c>
      <c r="AU310" s="20" t="s">
        <v>87</v>
      </c>
    </row>
    <row r="311" spans="1:47" s="2" customFormat="1" ht="12">
      <c r="A311" s="41"/>
      <c r="B311" s="42"/>
      <c r="C311" s="43"/>
      <c r="D311" s="233" t="s">
        <v>164</v>
      </c>
      <c r="E311" s="43"/>
      <c r="F311" s="234" t="s">
        <v>544</v>
      </c>
      <c r="G311" s="43"/>
      <c r="H311" s="43"/>
      <c r="I311" s="230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164</v>
      </c>
      <c r="AU311" s="20" t="s">
        <v>87</v>
      </c>
    </row>
    <row r="312" spans="1:65" s="2" customFormat="1" ht="16.5" customHeight="1">
      <c r="A312" s="41"/>
      <c r="B312" s="42"/>
      <c r="C312" s="278" t="s">
        <v>421</v>
      </c>
      <c r="D312" s="278" t="s">
        <v>414</v>
      </c>
      <c r="E312" s="279" t="s">
        <v>546</v>
      </c>
      <c r="F312" s="280" t="s">
        <v>547</v>
      </c>
      <c r="G312" s="281" t="s">
        <v>202</v>
      </c>
      <c r="H312" s="282">
        <v>238.424</v>
      </c>
      <c r="I312" s="283"/>
      <c r="J312" s="284">
        <f>ROUND(I312*H312,2)</f>
        <v>0</v>
      </c>
      <c r="K312" s="280" t="s">
        <v>159</v>
      </c>
      <c r="L312" s="285"/>
      <c r="M312" s="286" t="s">
        <v>75</v>
      </c>
      <c r="N312" s="287" t="s">
        <v>47</v>
      </c>
      <c r="O312" s="87"/>
      <c r="P312" s="224">
        <f>O312*H312</f>
        <v>0</v>
      </c>
      <c r="Q312" s="224">
        <v>0.072</v>
      </c>
      <c r="R312" s="224">
        <f>Q312*H312</f>
        <v>17.166528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206</v>
      </c>
      <c r="AT312" s="226" t="s">
        <v>414</v>
      </c>
      <c r="AU312" s="226" t="s">
        <v>87</v>
      </c>
      <c r="AY312" s="20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0" t="s">
        <v>85</v>
      </c>
      <c r="BK312" s="227">
        <f>ROUND(I312*H312,2)</f>
        <v>0</v>
      </c>
      <c r="BL312" s="20" t="s">
        <v>160</v>
      </c>
      <c r="BM312" s="226" t="s">
        <v>959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547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162</v>
      </c>
      <c r="AU313" s="20" t="s">
        <v>87</v>
      </c>
    </row>
    <row r="314" spans="1:51" s="13" customFormat="1" ht="12">
      <c r="A314" s="13"/>
      <c r="B314" s="235"/>
      <c r="C314" s="236"/>
      <c r="D314" s="228" t="s">
        <v>189</v>
      </c>
      <c r="E314" s="237" t="s">
        <v>75</v>
      </c>
      <c r="F314" s="238" t="s">
        <v>960</v>
      </c>
      <c r="G314" s="236"/>
      <c r="H314" s="239">
        <v>193.8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189</v>
      </c>
      <c r="AU314" s="245" t="s">
        <v>87</v>
      </c>
      <c r="AV314" s="13" t="s">
        <v>87</v>
      </c>
      <c r="AW314" s="13" t="s">
        <v>38</v>
      </c>
      <c r="AX314" s="13" t="s">
        <v>77</v>
      </c>
      <c r="AY314" s="245" t="s">
        <v>153</v>
      </c>
    </row>
    <row r="315" spans="1:51" s="13" customFormat="1" ht="12">
      <c r="A315" s="13"/>
      <c r="B315" s="235"/>
      <c r="C315" s="236"/>
      <c r="D315" s="228" t="s">
        <v>189</v>
      </c>
      <c r="E315" s="237" t="s">
        <v>75</v>
      </c>
      <c r="F315" s="238" t="s">
        <v>961</v>
      </c>
      <c r="G315" s="236"/>
      <c r="H315" s="239">
        <v>54.3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5" t="s">
        <v>189</v>
      </c>
      <c r="AU315" s="245" t="s">
        <v>87</v>
      </c>
      <c r="AV315" s="13" t="s">
        <v>87</v>
      </c>
      <c r="AW315" s="13" t="s">
        <v>38</v>
      </c>
      <c r="AX315" s="13" t="s">
        <v>77</v>
      </c>
      <c r="AY315" s="245" t="s">
        <v>153</v>
      </c>
    </row>
    <row r="316" spans="1:51" s="13" customFormat="1" ht="12">
      <c r="A316" s="13"/>
      <c r="B316" s="235"/>
      <c r="C316" s="236"/>
      <c r="D316" s="228" t="s">
        <v>189</v>
      </c>
      <c r="E316" s="237" t="s">
        <v>75</v>
      </c>
      <c r="F316" s="238" t="s">
        <v>962</v>
      </c>
      <c r="G316" s="236"/>
      <c r="H316" s="239">
        <v>-6.6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189</v>
      </c>
      <c r="AU316" s="245" t="s">
        <v>87</v>
      </c>
      <c r="AV316" s="13" t="s">
        <v>87</v>
      </c>
      <c r="AW316" s="13" t="s">
        <v>38</v>
      </c>
      <c r="AX316" s="13" t="s">
        <v>77</v>
      </c>
      <c r="AY316" s="245" t="s">
        <v>153</v>
      </c>
    </row>
    <row r="317" spans="1:51" s="13" customFormat="1" ht="12">
      <c r="A317" s="13"/>
      <c r="B317" s="235"/>
      <c r="C317" s="236"/>
      <c r="D317" s="228" t="s">
        <v>189</v>
      </c>
      <c r="E317" s="237" t="s">
        <v>75</v>
      </c>
      <c r="F317" s="238" t="s">
        <v>963</v>
      </c>
      <c r="G317" s="236"/>
      <c r="H317" s="239">
        <v>-6.6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189</v>
      </c>
      <c r="AU317" s="245" t="s">
        <v>87</v>
      </c>
      <c r="AV317" s="13" t="s">
        <v>87</v>
      </c>
      <c r="AW317" s="13" t="s">
        <v>38</v>
      </c>
      <c r="AX317" s="13" t="s">
        <v>77</v>
      </c>
      <c r="AY317" s="245" t="s">
        <v>153</v>
      </c>
    </row>
    <row r="318" spans="1:51" s="14" customFormat="1" ht="12">
      <c r="A318" s="14"/>
      <c r="B318" s="246"/>
      <c r="C318" s="247"/>
      <c r="D318" s="228" t="s">
        <v>189</v>
      </c>
      <c r="E318" s="248" t="s">
        <v>75</v>
      </c>
      <c r="F318" s="249" t="s">
        <v>233</v>
      </c>
      <c r="G318" s="247"/>
      <c r="H318" s="250">
        <v>234.9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189</v>
      </c>
      <c r="AU318" s="256" t="s">
        <v>87</v>
      </c>
      <c r="AV318" s="14" t="s">
        <v>171</v>
      </c>
      <c r="AW318" s="14" t="s">
        <v>38</v>
      </c>
      <c r="AX318" s="14" t="s">
        <v>85</v>
      </c>
      <c r="AY318" s="256" t="s">
        <v>153</v>
      </c>
    </row>
    <row r="319" spans="1:51" s="13" customFormat="1" ht="12">
      <c r="A319" s="13"/>
      <c r="B319" s="235"/>
      <c r="C319" s="236"/>
      <c r="D319" s="228" t="s">
        <v>189</v>
      </c>
      <c r="E319" s="236"/>
      <c r="F319" s="238" t="s">
        <v>964</v>
      </c>
      <c r="G319" s="236"/>
      <c r="H319" s="239">
        <v>238.424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5" t="s">
        <v>189</v>
      </c>
      <c r="AU319" s="245" t="s">
        <v>87</v>
      </c>
      <c r="AV319" s="13" t="s">
        <v>87</v>
      </c>
      <c r="AW319" s="13" t="s">
        <v>4</v>
      </c>
      <c r="AX319" s="13" t="s">
        <v>85</v>
      </c>
      <c r="AY319" s="245" t="s">
        <v>153</v>
      </c>
    </row>
    <row r="320" spans="1:65" s="2" customFormat="1" ht="21.75" customHeight="1">
      <c r="A320" s="41"/>
      <c r="B320" s="42"/>
      <c r="C320" s="278" t="s">
        <v>432</v>
      </c>
      <c r="D320" s="278" t="s">
        <v>414</v>
      </c>
      <c r="E320" s="279" t="s">
        <v>555</v>
      </c>
      <c r="F320" s="280" t="s">
        <v>556</v>
      </c>
      <c r="G320" s="281" t="s">
        <v>158</v>
      </c>
      <c r="H320" s="282">
        <v>11.165</v>
      </c>
      <c r="I320" s="283"/>
      <c r="J320" s="284">
        <f>ROUND(I320*H320,2)</f>
        <v>0</v>
      </c>
      <c r="K320" s="280" t="s">
        <v>159</v>
      </c>
      <c r="L320" s="285"/>
      <c r="M320" s="286" t="s">
        <v>75</v>
      </c>
      <c r="N320" s="287" t="s">
        <v>47</v>
      </c>
      <c r="O320" s="87"/>
      <c r="P320" s="224">
        <f>O320*H320</f>
        <v>0</v>
      </c>
      <c r="Q320" s="224">
        <v>0.045</v>
      </c>
      <c r="R320" s="224">
        <f>Q320*H320</f>
        <v>0.5024249999999999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206</v>
      </c>
      <c r="AT320" s="226" t="s">
        <v>414</v>
      </c>
      <c r="AU320" s="226" t="s">
        <v>87</v>
      </c>
      <c r="AY320" s="20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0" t="s">
        <v>85</v>
      </c>
      <c r="BK320" s="227">
        <f>ROUND(I320*H320,2)</f>
        <v>0</v>
      </c>
      <c r="BL320" s="20" t="s">
        <v>160</v>
      </c>
      <c r="BM320" s="226" t="s">
        <v>965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556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162</v>
      </c>
      <c r="AU321" s="20" t="s">
        <v>87</v>
      </c>
    </row>
    <row r="322" spans="1:51" s="13" customFormat="1" ht="12">
      <c r="A322" s="13"/>
      <c r="B322" s="235"/>
      <c r="C322" s="236"/>
      <c r="D322" s="228" t="s">
        <v>189</v>
      </c>
      <c r="E322" s="236"/>
      <c r="F322" s="238" t="s">
        <v>966</v>
      </c>
      <c r="G322" s="236"/>
      <c r="H322" s="239">
        <v>11.165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189</v>
      </c>
      <c r="AU322" s="245" t="s">
        <v>87</v>
      </c>
      <c r="AV322" s="13" t="s">
        <v>87</v>
      </c>
      <c r="AW322" s="13" t="s">
        <v>4</v>
      </c>
      <c r="AX322" s="13" t="s">
        <v>85</v>
      </c>
      <c r="AY322" s="245" t="s">
        <v>153</v>
      </c>
    </row>
    <row r="323" spans="1:65" s="2" customFormat="1" ht="16.5" customHeight="1">
      <c r="A323" s="41"/>
      <c r="B323" s="42"/>
      <c r="C323" s="278" t="s">
        <v>437</v>
      </c>
      <c r="D323" s="278" t="s">
        <v>414</v>
      </c>
      <c r="E323" s="279" t="s">
        <v>560</v>
      </c>
      <c r="F323" s="280" t="s">
        <v>561</v>
      </c>
      <c r="G323" s="281" t="s">
        <v>158</v>
      </c>
      <c r="H323" s="282">
        <v>11.165</v>
      </c>
      <c r="I323" s="283"/>
      <c r="J323" s="284">
        <f>ROUND(I323*H323,2)</f>
        <v>0</v>
      </c>
      <c r="K323" s="280" t="s">
        <v>159</v>
      </c>
      <c r="L323" s="285"/>
      <c r="M323" s="286" t="s">
        <v>75</v>
      </c>
      <c r="N323" s="287" t="s">
        <v>47</v>
      </c>
      <c r="O323" s="87"/>
      <c r="P323" s="224">
        <f>O323*H323</f>
        <v>0</v>
      </c>
      <c r="Q323" s="224">
        <v>0.056</v>
      </c>
      <c r="R323" s="224">
        <f>Q323*H323</f>
        <v>0.62524</v>
      </c>
      <c r="S323" s="224">
        <v>0</v>
      </c>
      <c r="T323" s="225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26" t="s">
        <v>206</v>
      </c>
      <c r="AT323" s="226" t="s">
        <v>414</v>
      </c>
      <c r="AU323" s="226" t="s">
        <v>87</v>
      </c>
      <c r="AY323" s="20" t="s">
        <v>153</v>
      </c>
      <c r="BE323" s="227">
        <f>IF(N323="základní",J323,0)</f>
        <v>0</v>
      </c>
      <c r="BF323" s="227">
        <f>IF(N323="snížená",J323,0)</f>
        <v>0</v>
      </c>
      <c r="BG323" s="227">
        <f>IF(N323="zákl. přenesená",J323,0)</f>
        <v>0</v>
      </c>
      <c r="BH323" s="227">
        <f>IF(N323="sníž. přenesená",J323,0)</f>
        <v>0</v>
      </c>
      <c r="BI323" s="227">
        <f>IF(N323="nulová",J323,0)</f>
        <v>0</v>
      </c>
      <c r="BJ323" s="20" t="s">
        <v>85</v>
      </c>
      <c r="BK323" s="227">
        <f>ROUND(I323*H323,2)</f>
        <v>0</v>
      </c>
      <c r="BL323" s="20" t="s">
        <v>160</v>
      </c>
      <c r="BM323" s="226" t="s">
        <v>967</v>
      </c>
    </row>
    <row r="324" spans="1:47" s="2" customFormat="1" ht="12">
      <c r="A324" s="41"/>
      <c r="B324" s="42"/>
      <c r="C324" s="43"/>
      <c r="D324" s="228" t="s">
        <v>162</v>
      </c>
      <c r="E324" s="43"/>
      <c r="F324" s="229" t="s">
        <v>561</v>
      </c>
      <c r="G324" s="43"/>
      <c r="H324" s="43"/>
      <c r="I324" s="230"/>
      <c r="J324" s="43"/>
      <c r="K324" s="43"/>
      <c r="L324" s="47"/>
      <c r="M324" s="231"/>
      <c r="N324" s="232"/>
      <c r="O324" s="87"/>
      <c r="P324" s="87"/>
      <c r="Q324" s="87"/>
      <c r="R324" s="87"/>
      <c r="S324" s="87"/>
      <c r="T324" s="88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T324" s="20" t="s">
        <v>162</v>
      </c>
      <c r="AU324" s="20" t="s">
        <v>87</v>
      </c>
    </row>
    <row r="325" spans="1:51" s="13" customFormat="1" ht="12">
      <c r="A325" s="13"/>
      <c r="B325" s="235"/>
      <c r="C325" s="236"/>
      <c r="D325" s="228" t="s">
        <v>189</v>
      </c>
      <c r="E325" s="236"/>
      <c r="F325" s="238" t="s">
        <v>966</v>
      </c>
      <c r="G325" s="236"/>
      <c r="H325" s="239">
        <v>11.165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87</v>
      </c>
      <c r="AV325" s="13" t="s">
        <v>87</v>
      </c>
      <c r="AW325" s="13" t="s">
        <v>4</v>
      </c>
      <c r="AX325" s="13" t="s">
        <v>85</v>
      </c>
      <c r="AY325" s="245" t="s">
        <v>153</v>
      </c>
    </row>
    <row r="326" spans="1:65" s="2" customFormat="1" ht="16.5" customHeight="1">
      <c r="A326" s="41"/>
      <c r="B326" s="42"/>
      <c r="C326" s="215" t="s">
        <v>442</v>
      </c>
      <c r="D326" s="215" t="s">
        <v>155</v>
      </c>
      <c r="E326" s="216" t="s">
        <v>565</v>
      </c>
      <c r="F326" s="217" t="s">
        <v>566</v>
      </c>
      <c r="G326" s="218" t="s">
        <v>158</v>
      </c>
      <c r="H326" s="219">
        <v>7</v>
      </c>
      <c r="I326" s="220"/>
      <c r="J326" s="221">
        <f>ROUND(I326*H326,2)</f>
        <v>0</v>
      </c>
      <c r="K326" s="217" t="s">
        <v>159</v>
      </c>
      <c r="L326" s="47"/>
      <c r="M326" s="222" t="s">
        <v>75</v>
      </c>
      <c r="N326" s="223" t="s">
        <v>47</v>
      </c>
      <c r="O326" s="87"/>
      <c r="P326" s="224">
        <f>O326*H326</f>
        <v>0</v>
      </c>
      <c r="Q326" s="224">
        <v>7E-05</v>
      </c>
      <c r="R326" s="224">
        <f>Q326*H326</f>
        <v>0.00049</v>
      </c>
      <c r="S326" s="224">
        <v>0</v>
      </c>
      <c r="T326" s="225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26" t="s">
        <v>160</v>
      </c>
      <c r="AT326" s="226" t="s">
        <v>155</v>
      </c>
      <c r="AU326" s="226" t="s">
        <v>87</v>
      </c>
      <c r="AY326" s="20" t="s">
        <v>153</v>
      </c>
      <c r="BE326" s="227">
        <f>IF(N326="základní",J326,0)</f>
        <v>0</v>
      </c>
      <c r="BF326" s="227">
        <f>IF(N326="snížená",J326,0)</f>
        <v>0</v>
      </c>
      <c r="BG326" s="227">
        <f>IF(N326="zákl. přenesená",J326,0)</f>
        <v>0</v>
      </c>
      <c r="BH326" s="227">
        <f>IF(N326="sníž. přenesená",J326,0)</f>
        <v>0</v>
      </c>
      <c r="BI326" s="227">
        <f>IF(N326="nulová",J326,0)</f>
        <v>0</v>
      </c>
      <c r="BJ326" s="20" t="s">
        <v>85</v>
      </c>
      <c r="BK326" s="227">
        <f>ROUND(I326*H326,2)</f>
        <v>0</v>
      </c>
      <c r="BL326" s="20" t="s">
        <v>160</v>
      </c>
      <c r="BM326" s="226" t="s">
        <v>968</v>
      </c>
    </row>
    <row r="327" spans="1:47" s="2" customFormat="1" ht="12">
      <c r="A327" s="41"/>
      <c r="B327" s="42"/>
      <c r="C327" s="43"/>
      <c r="D327" s="228" t="s">
        <v>162</v>
      </c>
      <c r="E327" s="43"/>
      <c r="F327" s="229" t="s">
        <v>568</v>
      </c>
      <c r="G327" s="43"/>
      <c r="H327" s="43"/>
      <c r="I327" s="230"/>
      <c r="J327" s="43"/>
      <c r="K327" s="43"/>
      <c r="L327" s="47"/>
      <c r="M327" s="231"/>
      <c r="N327" s="232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162</v>
      </c>
      <c r="AU327" s="20" t="s">
        <v>87</v>
      </c>
    </row>
    <row r="328" spans="1:47" s="2" customFormat="1" ht="12">
      <c r="A328" s="41"/>
      <c r="B328" s="42"/>
      <c r="C328" s="43"/>
      <c r="D328" s="233" t="s">
        <v>164</v>
      </c>
      <c r="E328" s="43"/>
      <c r="F328" s="234" t="s">
        <v>569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164</v>
      </c>
      <c r="AU328" s="20" t="s">
        <v>87</v>
      </c>
    </row>
    <row r="329" spans="1:65" s="2" customFormat="1" ht="16.5" customHeight="1">
      <c r="A329" s="41"/>
      <c r="B329" s="42"/>
      <c r="C329" s="278" t="s">
        <v>452</v>
      </c>
      <c r="D329" s="278" t="s">
        <v>414</v>
      </c>
      <c r="E329" s="279" t="s">
        <v>571</v>
      </c>
      <c r="F329" s="280" t="s">
        <v>572</v>
      </c>
      <c r="G329" s="281" t="s">
        <v>158</v>
      </c>
      <c r="H329" s="282">
        <v>7</v>
      </c>
      <c r="I329" s="283"/>
      <c r="J329" s="284">
        <f>ROUND(I329*H329,2)</f>
        <v>0</v>
      </c>
      <c r="K329" s="280" t="s">
        <v>159</v>
      </c>
      <c r="L329" s="285"/>
      <c r="M329" s="286" t="s">
        <v>75</v>
      </c>
      <c r="N329" s="287" t="s">
        <v>47</v>
      </c>
      <c r="O329" s="87"/>
      <c r="P329" s="224">
        <f>O329*H329</f>
        <v>0</v>
      </c>
      <c r="Q329" s="224">
        <v>0.003</v>
      </c>
      <c r="R329" s="224">
        <f>Q329*H329</f>
        <v>0.021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206</v>
      </c>
      <c r="AT329" s="226" t="s">
        <v>414</v>
      </c>
      <c r="AU329" s="226" t="s">
        <v>87</v>
      </c>
      <c r="AY329" s="20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0" t="s">
        <v>85</v>
      </c>
      <c r="BK329" s="227">
        <f>ROUND(I329*H329,2)</f>
        <v>0</v>
      </c>
      <c r="BL329" s="20" t="s">
        <v>160</v>
      </c>
      <c r="BM329" s="226" t="s">
        <v>969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572</v>
      </c>
      <c r="G330" s="43"/>
      <c r="H330" s="43"/>
      <c r="I330" s="230"/>
      <c r="J330" s="43"/>
      <c r="K330" s="43"/>
      <c r="L330" s="47"/>
      <c r="M330" s="231"/>
      <c r="N330" s="232"/>
      <c r="O330" s="87"/>
      <c r="P330" s="87"/>
      <c r="Q330" s="87"/>
      <c r="R330" s="87"/>
      <c r="S330" s="87"/>
      <c r="T330" s="88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162</v>
      </c>
      <c r="AU330" s="20" t="s">
        <v>87</v>
      </c>
    </row>
    <row r="331" spans="1:65" s="2" customFormat="1" ht="16.5" customHeight="1">
      <c r="A331" s="41"/>
      <c r="B331" s="42"/>
      <c r="C331" s="215" t="s">
        <v>458</v>
      </c>
      <c r="D331" s="215" t="s">
        <v>155</v>
      </c>
      <c r="E331" s="216" t="s">
        <v>575</v>
      </c>
      <c r="F331" s="217" t="s">
        <v>576</v>
      </c>
      <c r="G331" s="218" t="s">
        <v>158</v>
      </c>
      <c r="H331" s="219">
        <v>2</v>
      </c>
      <c r="I331" s="220"/>
      <c r="J331" s="221">
        <f>ROUND(I331*H331,2)</f>
        <v>0</v>
      </c>
      <c r="K331" s="217" t="s">
        <v>159</v>
      </c>
      <c r="L331" s="47"/>
      <c r="M331" s="222" t="s">
        <v>75</v>
      </c>
      <c r="N331" s="223" t="s">
        <v>47</v>
      </c>
      <c r="O331" s="87"/>
      <c r="P331" s="224">
        <f>O331*H331</f>
        <v>0</v>
      </c>
      <c r="Q331" s="224">
        <v>0.00016</v>
      </c>
      <c r="R331" s="224">
        <f>Q331*H331</f>
        <v>0.00032</v>
      </c>
      <c r="S331" s="224">
        <v>0</v>
      </c>
      <c r="T331" s="225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6" t="s">
        <v>160</v>
      </c>
      <c r="AT331" s="226" t="s">
        <v>155</v>
      </c>
      <c r="AU331" s="226" t="s">
        <v>87</v>
      </c>
      <c r="AY331" s="20" t="s">
        <v>153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20" t="s">
        <v>85</v>
      </c>
      <c r="BK331" s="227">
        <f>ROUND(I331*H331,2)</f>
        <v>0</v>
      </c>
      <c r="BL331" s="20" t="s">
        <v>160</v>
      </c>
      <c r="BM331" s="226" t="s">
        <v>970</v>
      </c>
    </row>
    <row r="332" spans="1:47" s="2" customFormat="1" ht="12">
      <c r="A332" s="41"/>
      <c r="B332" s="42"/>
      <c r="C332" s="43"/>
      <c r="D332" s="228" t="s">
        <v>162</v>
      </c>
      <c r="E332" s="43"/>
      <c r="F332" s="229" t="s">
        <v>578</v>
      </c>
      <c r="G332" s="43"/>
      <c r="H332" s="43"/>
      <c r="I332" s="230"/>
      <c r="J332" s="43"/>
      <c r="K332" s="43"/>
      <c r="L332" s="47"/>
      <c r="M332" s="231"/>
      <c r="N332" s="232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162</v>
      </c>
      <c r="AU332" s="20" t="s">
        <v>87</v>
      </c>
    </row>
    <row r="333" spans="1:47" s="2" customFormat="1" ht="12">
      <c r="A333" s="41"/>
      <c r="B333" s="42"/>
      <c r="C333" s="43"/>
      <c r="D333" s="233" t="s">
        <v>164</v>
      </c>
      <c r="E333" s="43"/>
      <c r="F333" s="234" t="s">
        <v>579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164</v>
      </c>
      <c r="AU333" s="20" t="s">
        <v>87</v>
      </c>
    </row>
    <row r="334" spans="1:65" s="2" customFormat="1" ht="21.75" customHeight="1">
      <c r="A334" s="41"/>
      <c r="B334" s="42"/>
      <c r="C334" s="278" t="s">
        <v>465</v>
      </c>
      <c r="D334" s="278" t="s">
        <v>414</v>
      </c>
      <c r="E334" s="279" t="s">
        <v>581</v>
      </c>
      <c r="F334" s="280" t="s">
        <v>582</v>
      </c>
      <c r="G334" s="281" t="s">
        <v>158</v>
      </c>
      <c r="H334" s="282">
        <v>2</v>
      </c>
      <c r="I334" s="283"/>
      <c r="J334" s="284">
        <f>ROUND(I334*H334,2)</f>
        <v>0</v>
      </c>
      <c r="K334" s="280" t="s">
        <v>159</v>
      </c>
      <c r="L334" s="285"/>
      <c r="M334" s="286" t="s">
        <v>75</v>
      </c>
      <c r="N334" s="287" t="s">
        <v>47</v>
      </c>
      <c r="O334" s="87"/>
      <c r="P334" s="224">
        <f>O334*H334</f>
        <v>0</v>
      </c>
      <c r="Q334" s="224">
        <v>0.073</v>
      </c>
      <c r="R334" s="224">
        <f>Q334*H334</f>
        <v>0.146</v>
      </c>
      <c r="S334" s="224">
        <v>0</v>
      </c>
      <c r="T334" s="225">
        <f>S334*H334</f>
        <v>0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26" t="s">
        <v>206</v>
      </c>
      <c r="AT334" s="226" t="s">
        <v>414</v>
      </c>
      <c r="AU334" s="226" t="s">
        <v>87</v>
      </c>
      <c r="AY334" s="20" t="s">
        <v>153</v>
      </c>
      <c r="BE334" s="227">
        <f>IF(N334="základní",J334,0)</f>
        <v>0</v>
      </c>
      <c r="BF334" s="227">
        <f>IF(N334="snížená",J334,0)</f>
        <v>0</v>
      </c>
      <c r="BG334" s="227">
        <f>IF(N334="zákl. přenesená",J334,0)</f>
        <v>0</v>
      </c>
      <c r="BH334" s="227">
        <f>IF(N334="sníž. přenesená",J334,0)</f>
        <v>0</v>
      </c>
      <c r="BI334" s="227">
        <f>IF(N334="nulová",J334,0)</f>
        <v>0</v>
      </c>
      <c r="BJ334" s="20" t="s">
        <v>85</v>
      </c>
      <c r="BK334" s="227">
        <f>ROUND(I334*H334,2)</f>
        <v>0</v>
      </c>
      <c r="BL334" s="20" t="s">
        <v>160</v>
      </c>
      <c r="BM334" s="226" t="s">
        <v>971</v>
      </c>
    </row>
    <row r="335" spans="1:47" s="2" customFormat="1" ht="12">
      <c r="A335" s="41"/>
      <c r="B335" s="42"/>
      <c r="C335" s="43"/>
      <c r="D335" s="228" t="s">
        <v>162</v>
      </c>
      <c r="E335" s="43"/>
      <c r="F335" s="229" t="s">
        <v>582</v>
      </c>
      <c r="G335" s="43"/>
      <c r="H335" s="43"/>
      <c r="I335" s="230"/>
      <c r="J335" s="43"/>
      <c r="K335" s="43"/>
      <c r="L335" s="47"/>
      <c r="M335" s="231"/>
      <c r="N335" s="232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162</v>
      </c>
      <c r="AU335" s="20" t="s">
        <v>87</v>
      </c>
    </row>
    <row r="336" spans="1:65" s="2" customFormat="1" ht="16.5" customHeight="1">
      <c r="A336" s="41"/>
      <c r="B336" s="42"/>
      <c r="C336" s="215" t="s">
        <v>472</v>
      </c>
      <c r="D336" s="215" t="s">
        <v>155</v>
      </c>
      <c r="E336" s="216" t="s">
        <v>592</v>
      </c>
      <c r="F336" s="217" t="s">
        <v>593</v>
      </c>
      <c r="G336" s="218" t="s">
        <v>594</v>
      </c>
      <c r="H336" s="219">
        <v>11</v>
      </c>
      <c r="I336" s="220"/>
      <c r="J336" s="221">
        <f>ROUND(I336*H336,2)</f>
        <v>0</v>
      </c>
      <c r="K336" s="217" t="s">
        <v>159</v>
      </c>
      <c r="L336" s="47"/>
      <c r="M336" s="222" t="s">
        <v>75</v>
      </c>
      <c r="N336" s="223" t="s">
        <v>47</v>
      </c>
      <c r="O336" s="87"/>
      <c r="P336" s="224">
        <f>O336*H336</f>
        <v>0</v>
      </c>
      <c r="Q336" s="224">
        <v>0.00031</v>
      </c>
      <c r="R336" s="224">
        <f>Q336*H336</f>
        <v>0.00341</v>
      </c>
      <c r="S336" s="224">
        <v>0</v>
      </c>
      <c r="T336" s="225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6" t="s">
        <v>160</v>
      </c>
      <c r="AT336" s="226" t="s">
        <v>155</v>
      </c>
      <c r="AU336" s="226" t="s">
        <v>87</v>
      </c>
      <c r="AY336" s="20" t="s">
        <v>153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20" t="s">
        <v>85</v>
      </c>
      <c r="BK336" s="227">
        <f>ROUND(I336*H336,2)</f>
        <v>0</v>
      </c>
      <c r="BL336" s="20" t="s">
        <v>160</v>
      </c>
      <c r="BM336" s="226" t="s">
        <v>972</v>
      </c>
    </row>
    <row r="337" spans="1:47" s="2" customFormat="1" ht="12">
      <c r="A337" s="41"/>
      <c r="B337" s="42"/>
      <c r="C337" s="43"/>
      <c r="D337" s="228" t="s">
        <v>162</v>
      </c>
      <c r="E337" s="43"/>
      <c r="F337" s="229" t="s">
        <v>596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162</v>
      </c>
      <c r="AU337" s="20" t="s">
        <v>87</v>
      </c>
    </row>
    <row r="338" spans="1:47" s="2" customFormat="1" ht="12">
      <c r="A338" s="41"/>
      <c r="B338" s="42"/>
      <c r="C338" s="43"/>
      <c r="D338" s="233" t="s">
        <v>164</v>
      </c>
      <c r="E338" s="43"/>
      <c r="F338" s="234" t="s">
        <v>597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164</v>
      </c>
      <c r="AU338" s="20" t="s">
        <v>87</v>
      </c>
    </row>
    <row r="339" spans="1:65" s="2" customFormat="1" ht="16.5" customHeight="1">
      <c r="A339" s="41"/>
      <c r="B339" s="42"/>
      <c r="C339" s="215" t="s">
        <v>479</v>
      </c>
      <c r="D339" s="215" t="s">
        <v>155</v>
      </c>
      <c r="E339" s="216" t="s">
        <v>599</v>
      </c>
      <c r="F339" s="217" t="s">
        <v>600</v>
      </c>
      <c r="G339" s="218" t="s">
        <v>158</v>
      </c>
      <c r="H339" s="219">
        <v>11</v>
      </c>
      <c r="I339" s="220"/>
      <c r="J339" s="221">
        <f>ROUND(I339*H339,2)</f>
        <v>0</v>
      </c>
      <c r="K339" s="217" t="s">
        <v>159</v>
      </c>
      <c r="L339" s="47"/>
      <c r="M339" s="222" t="s">
        <v>75</v>
      </c>
      <c r="N339" s="223" t="s">
        <v>47</v>
      </c>
      <c r="O339" s="87"/>
      <c r="P339" s="224">
        <f>O339*H339</f>
        <v>0</v>
      </c>
      <c r="Q339" s="224">
        <v>0.03573</v>
      </c>
      <c r="R339" s="224">
        <f>Q339*H339</f>
        <v>0.39303</v>
      </c>
      <c r="S339" s="224">
        <v>0</v>
      </c>
      <c r="T339" s="22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6" t="s">
        <v>160</v>
      </c>
      <c r="AT339" s="226" t="s">
        <v>155</v>
      </c>
      <c r="AU339" s="226" t="s">
        <v>87</v>
      </c>
      <c r="AY339" s="20" t="s">
        <v>153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20" t="s">
        <v>85</v>
      </c>
      <c r="BK339" s="227">
        <f>ROUND(I339*H339,2)</f>
        <v>0</v>
      </c>
      <c r="BL339" s="20" t="s">
        <v>160</v>
      </c>
      <c r="BM339" s="226" t="s">
        <v>973</v>
      </c>
    </row>
    <row r="340" spans="1:47" s="2" customFormat="1" ht="12">
      <c r="A340" s="41"/>
      <c r="B340" s="42"/>
      <c r="C340" s="43"/>
      <c r="D340" s="228" t="s">
        <v>162</v>
      </c>
      <c r="E340" s="43"/>
      <c r="F340" s="229" t="s">
        <v>602</v>
      </c>
      <c r="G340" s="43"/>
      <c r="H340" s="43"/>
      <c r="I340" s="230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162</v>
      </c>
      <c r="AU340" s="20" t="s">
        <v>87</v>
      </c>
    </row>
    <row r="341" spans="1:47" s="2" customFormat="1" ht="12">
      <c r="A341" s="41"/>
      <c r="B341" s="42"/>
      <c r="C341" s="43"/>
      <c r="D341" s="233" t="s">
        <v>164</v>
      </c>
      <c r="E341" s="43"/>
      <c r="F341" s="234" t="s">
        <v>603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164</v>
      </c>
      <c r="AU341" s="20" t="s">
        <v>87</v>
      </c>
    </row>
    <row r="342" spans="1:51" s="13" customFormat="1" ht="12">
      <c r="A342" s="13"/>
      <c r="B342" s="235"/>
      <c r="C342" s="236"/>
      <c r="D342" s="228" t="s">
        <v>189</v>
      </c>
      <c r="E342" s="237" t="s">
        <v>75</v>
      </c>
      <c r="F342" s="238" t="s">
        <v>974</v>
      </c>
      <c r="G342" s="236"/>
      <c r="H342" s="239">
        <v>1.986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189</v>
      </c>
      <c r="AU342" s="245" t="s">
        <v>87</v>
      </c>
      <c r="AV342" s="13" t="s">
        <v>87</v>
      </c>
      <c r="AW342" s="13" t="s">
        <v>38</v>
      </c>
      <c r="AX342" s="13" t="s">
        <v>77</v>
      </c>
      <c r="AY342" s="245" t="s">
        <v>153</v>
      </c>
    </row>
    <row r="343" spans="1:51" s="13" customFormat="1" ht="12">
      <c r="A343" s="13"/>
      <c r="B343" s="235"/>
      <c r="C343" s="236"/>
      <c r="D343" s="228" t="s">
        <v>189</v>
      </c>
      <c r="E343" s="237" t="s">
        <v>75</v>
      </c>
      <c r="F343" s="238" t="s">
        <v>975</v>
      </c>
      <c r="G343" s="236"/>
      <c r="H343" s="239">
        <v>0.81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5" t="s">
        <v>189</v>
      </c>
      <c r="AU343" s="245" t="s">
        <v>87</v>
      </c>
      <c r="AV343" s="13" t="s">
        <v>87</v>
      </c>
      <c r="AW343" s="13" t="s">
        <v>38</v>
      </c>
      <c r="AX343" s="13" t="s">
        <v>77</v>
      </c>
      <c r="AY343" s="245" t="s">
        <v>153</v>
      </c>
    </row>
    <row r="344" spans="1:51" s="15" customFormat="1" ht="12">
      <c r="A344" s="15"/>
      <c r="B344" s="257"/>
      <c r="C344" s="258"/>
      <c r="D344" s="228" t="s">
        <v>189</v>
      </c>
      <c r="E344" s="259" t="s">
        <v>75</v>
      </c>
      <c r="F344" s="260" t="s">
        <v>976</v>
      </c>
      <c r="G344" s="258"/>
      <c r="H344" s="259" t="s">
        <v>75</v>
      </c>
      <c r="I344" s="261"/>
      <c r="J344" s="258"/>
      <c r="K344" s="258"/>
      <c r="L344" s="262"/>
      <c r="M344" s="263"/>
      <c r="N344" s="264"/>
      <c r="O344" s="264"/>
      <c r="P344" s="264"/>
      <c r="Q344" s="264"/>
      <c r="R344" s="264"/>
      <c r="S344" s="264"/>
      <c r="T344" s="26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66" t="s">
        <v>189</v>
      </c>
      <c r="AU344" s="266" t="s">
        <v>87</v>
      </c>
      <c r="AV344" s="15" t="s">
        <v>85</v>
      </c>
      <c r="AW344" s="15" t="s">
        <v>38</v>
      </c>
      <c r="AX344" s="15" t="s">
        <v>77</v>
      </c>
      <c r="AY344" s="266" t="s">
        <v>153</v>
      </c>
    </row>
    <row r="345" spans="1:51" s="13" customFormat="1" ht="12">
      <c r="A345" s="13"/>
      <c r="B345" s="235"/>
      <c r="C345" s="236"/>
      <c r="D345" s="228" t="s">
        <v>189</v>
      </c>
      <c r="E345" s="237" t="s">
        <v>75</v>
      </c>
      <c r="F345" s="238" t="s">
        <v>977</v>
      </c>
      <c r="G345" s="236"/>
      <c r="H345" s="239">
        <v>11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189</v>
      </c>
      <c r="AU345" s="245" t="s">
        <v>87</v>
      </c>
      <c r="AV345" s="13" t="s">
        <v>87</v>
      </c>
      <c r="AW345" s="13" t="s">
        <v>38</v>
      </c>
      <c r="AX345" s="13" t="s">
        <v>85</v>
      </c>
      <c r="AY345" s="245" t="s">
        <v>153</v>
      </c>
    </row>
    <row r="346" spans="1:65" s="2" customFormat="1" ht="16.5" customHeight="1">
      <c r="A346" s="41"/>
      <c r="B346" s="42"/>
      <c r="C346" s="215" t="s">
        <v>485</v>
      </c>
      <c r="D346" s="215" t="s">
        <v>155</v>
      </c>
      <c r="E346" s="216" t="s">
        <v>612</v>
      </c>
      <c r="F346" s="217" t="s">
        <v>613</v>
      </c>
      <c r="G346" s="218" t="s">
        <v>158</v>
      </c>
      <c r="H346" s="219">
        <v>10</v>
      </c>
      <c r="I346" s="220"/>
      <c r="J346" s="221">
        <f>ROUND(I346*H346,2)</f>
        <v>0</v>
      </c>
      <c r="K346" s="217" t="s">
        <v>159</v>
      </c>
      <c r="L346" s="47"/>
      <c r="M346" s="222" t="s">
        <v>75</v>
      </c>
      <c r="N346" s="223" t="s">
        <v>47</v>
      </c>
      <c r="O346" s="87"/>
      <c r="P346" s="224">
        <f>O346*H346</f>
        <v>0</v>
      </c>
      <c r="Q346" s="224">
        <v>0.01019</v>
      </c>
      <c r="R346" s="224">
        <f>Q346*H346</f>
        <v>0.10189999999999999</v>
      </c>
      <c r="S346" s="224">
        <v>0</v>
      </c>
      <c r="T346" s="225">
        <f>S346*H346</f>
        <v>0</v>
      </c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R346" s="226" t="s">
        <v>160</v>
      </c>
      <c r="AT346" s="226" t="s">
        <v>155</v>
      </c>
      <c r="AU346" s="226" t="s">
        <v>87</v>
      </c>
      <c r="AY346" s="20" t="s">
        <v>153</v>
      </c>
      <c r="BE346" s="227">
        <f>IF(N346="základní",J346,0)</f>
        <v>0</v>
      </c>
      <c r="BF346" s="227">
        <f>IF(N346="snížená",J346,0)</f>
        <v>0</v>
      </c>
      <c r="BG346" s="227">
        <f>IF(N346="zákl. přenesená",J346,0)</f>
        <v>0</v>
      </c>
      <c r="BH346" s="227">
        <f>IF(N346="sníž. přenesená",J346,0)</f>
        <v>0</v>
      </c>
      <c r="BI346" s="227">
        <f>IF(N346="nulová",J346,0)</f>
        <v>0</v>
      </c>
      <c r="BJ346" s="20" t="s">
        <v>85</v>
      </c>
      <c r="BK346" s="227">
        <f>ROUND(I346*H346,2)</f>
        <v>0</v>
      </c>
      <c r="BL346" s="20" t="s">
        <v>160</v>
      </c>
      <c r="BM346" s="226" t="s">
        <v>978</v>
      </c>
    </row>
    <row r="347" spans="1:47" s="2" customFormat="1" ht="12">
      <c r="A347" s="41"/>
      <c r="B347" s="42"/>
      <c r="C347" s="43"/>
      <c r="D347" s="228" t="s">
        <v>162</v>
      </c>
      <c r="E347" s="43"/>
      <c r="F347" s="229" t="s">
        <v>613</v>
      </c>
      <c r="G347" s="43"/>
      <c r="H347" s="43"/>
      <c r="I347" s="230"/>
      <c r="J347" s="43"/>
      <c r="K347" s="43"/>
      <c r="L347" s="47"/>
      <c r="M347" s="231"/>
      <c r="N347" s="232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162</v>
      </c>
      <c r="AU347" s="20" t="s">
        <v>87</v>
      </c>
    </row>
    <row r="348" spans="1:47" s="2" customFormat="1" ht="12">
      <c r="A348" s="41"/>
      <c r="B348" s="42"/>
      <c r="C348" s="43"/>
      <c r="D348" s="233" t="s">
        <v>164</v>
      </c>
      <c r="E348" s="43"/>
      <c r="F348" s="234" t="s">
        <v>615</v>
      </c>
      <c r="G348" s="43"/>
      <c r="H348" s="43"/>
      <c r="I348" s="230"/>
      <c r="J348" s="43"/>
      <c r="K348" s="43"/>
      <c r="L348" s="47"/>
      <c r="M348" s="231"/>
      <c r="N348" s="232"/>
      <c r="O348" s="87"/>
      <c r="P348" s="87"/>
      <c r="Q348" s="87"/>
      <c r="R348" s="87"/>
      <c r="S348" s="87"/>
      <c r="T348" s="88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T348" s="20" t="s">
        <v>164</v>
      </c>
      <c r="AU348" s="20" t="s">
        <v>87</v>
      </c>
    </row>
    <row r="349" spans="1:65" s="2" customFormat="1" ht="16.5" customHeight="1">
      <c r="A349" s="41"/>
      <c r="B349" s="42"/>
      <c r="C349" s="278" t="s">
        <v>489</v>
      </c>
      <c r="D349" s="278" t="s">
        <v>414</v>
      </c>
      <c r="E349" s="279" t="s">
        <v>617</v>
      </c>
      <c r="F349" s="280" t="s">
        <v>618</v>
      </c>
      <c r="G349" s="281" t="s">
        <v>158</v>
      </c>
      <c r="H349" s="282">
        <v>6</v>
      </c>
      <c r="I349" s="283"/>
      <c r="J349" s="284">
        <f>ROUND(I349*H349,2)</f>
        <v>0</v>
      </c>
      <c r="K349" s="280" t="s">
        <v>159</v>
      </c>
      <c r="L349" s="285"/>
      <c r="M349" s="286" t="s">
        <v>75</v>
      </c>
      <c r="N349" s="287" t="s">
        <v>47</v>
      </c>
      <c r="O349" s="87"/>
      <c r="P349" s="224">
        <f>O349*H349</f>
        <v>0</v>
      </c>
      <c r="Q349" s="224">
        <v>0.254</v>
      </c>
      <c r="R349" s="224">
        <f>Q349*H349</f>
        <v>1.524</v>
      </c>
      <c r="S349" s="224">
        <v>0</v>
      </c>
      <c r="T349" s="225">
        <f>S349*H349</f>
        <v>0</v>
      </c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R349" s="226" t="s">
        <v>206</v>
      </c>
      <c r="AT349" s="226" t="s">
        <v>414</v>
      </c>
      <c r="AU349" s="226" t="s">
        <v>87</v>
      </c>
      <c r="AY349" s="20" t="s">
        <v>153</v>
      </c>
      <c r="BE349" s="227">
        <f>IF(N349="základní",J349,0)</f>
        <v>0</v>
      </c>
      <c r="BF349" s="227">
        <f>IF(N349="snížená",J349,0)</f>
        <v>0</v>
      </c>
      <c r="BG349" s="227">
        <f>IF(N349="zákl. přenesená",J349,0)</f>
        <v>0</v>
      </c>
      <c r="BH349" s="227">
        <f>IF(N349="sníž. přenesená",J349,0)</f>
        <v>0</v>
      </c>
      <c r="BI349" s="227">
        <f>IF(N349="nulová",J349,0)</f>
        <v>0</v>
      </c>
      <c r="BJ349" s="20" t="s">
        <v>85</v>
      </c>
      <c r="BK349" s="227">
        <f>ROUND(I349*H349,2)</f>
        <v>0</v>
      </c>
      <c r="BL349" s="20" t="s">
        <v>160</v>
      </c>
      <c r="BM349" s="226" t="s">
        <v>979</v>
      </c>
    </row>
    <row r="350" spans="1:47" s="2" customFormat="1" ht="12">
      <c r="A350" s="41"/>
      <c r="B350" s="42"/>
      <c r="C350" s="43"/>
      <c r="D350" s="228" t="s">
        <v>162</v>
      </c>
      <c r="E350" s="43"/>
      <c r="F350" s="229" t="s">
        <v>618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162</v>
      </c>
      <c r="AU350" s="20" t="s">
        <v>87</v>
      </c>
    </row>
    <row r="351" spans="1:65" s="2" customFormat="1" ht="16.5" customHeight="1">
      <c r="A351" s="41"/>
      <c r="B351" s="42"/>
      <c r="C351" s="278" t="s">
        <v>493</v>
      </c>
      <c r="D351" s="278" t="s">
        <v>414</v>
      </c>
      <c r="E351" s="279" t="s">
        <v>621</v>
      </c>
      <c r="F351" s="280" t="s">
        <v>622</v>
      </c>
      <c r="G351" s="281" t="s">
        <v>158</v>
      </c>
      <c r="H351" s="282">
        <v>4</v>
      </c>
      <c r="I351" s="283"/>
      <c r="J351" s="284">
        <f>ROUND(I351*H351,2)</f>
        <v>0</v>
      </c>
      <c r="K351" s="280" t="s">
        <v>159</v>
      </c>
      <c r="L351" s="285"/>
      <c r="M351" s="286" t="s">
        <v>75</v>
      </c>
      <c r="N351" s="287" t="s">
        <v>47</v>
      </c>
      <c r="O351" s="87"/>
      <c r="P351" s="224">
        <f>O351*H351</f>
        <v>0</v>
      </c>
      <c r="Q351" s="224">
        <v>0.506</v>
      </c>
      <c r="R351" s="224">
        <f>Q351*H351</f>
        <v>2.024</v>
      </c>
      <c r="S351" s="224">
        <v>0</v>
      </c>
      <c r="T351" s="22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6" t="s">
        <v>206</v>
      </c>
      <c r="AT351" s="226" t="s">
        <v>414</v>
      </c>
      <c r="AU351" s="226" t="s">
        <v>87</v>
      </c>
      <c r="AY351" s="20" t="s">
        <v>153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0" t="s">
        <v>85</v>
      </c>
      <c r="BK351" s="227">
        <f>ROUND(I351*H351,2)</f>
        <v>0</v>
      </c>
      <c r="BL351" s="20" t="s">
        <v>160</v>
      </c>
      <c r="BM351" s="226" t="s">
        <v>980</v>
      </c>
    </row>
    <row r="352" spans="1:47" s="2" customFormat="1" ht="12">
      <c r="A352" s="41"/>
      <c r="B352" s="42"/>
      <c r="C352" s="43"/>
      <c r="D352" s="228" t="s">
        <v>162</v>
      </c>
      <c r="E352" s="43"/>
      <c r="F352" s="229" t="s">
        <v>622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162</v>
      </c>
      <c r="AU352" s="20" t="s">
        <v>87</v>
      </c>
    </row>
    <row r="353" spans="1:65" s="2" customFormat="1" ht="16.5" customHeight="1">
      <c r="A353" s="41"/>
      <c r="B353" s="42"/>
      <c r="C353" s="278" t="s">
        <v>497</v>
      </c>
      <c r="D353" s="278" t="s">
        <v>414</v>
      </c>
      <c r="E353" s="279" t="s">
        <v>629</v>
      </c>
      <c r="F353" s="280" t="s">
        <v>630</v>
      </c>
      <c r="G353" s="281" t="s">
        <v>158</v>
      </c>
      <c r="H353" s="282">
        <v>10</v>
      </c>
      <c r="I353" s="283"/>
      <c r="J353" s="284">
        <f>ROUND(I353*H353,2)</f>
        <v>0</v>
      </c>
      <c r="K353" s="280" t="s">
        <v>159</v>
      </c>
      <c r="L353" s="285"/>
      <c r="M353" s="286" t="s">
        <v>75</v>
      </c>
      <c r="N353" s="287" t="s">
        <v>47</v>
      </c>
      <c r="O353" s="87"/>
      <c r="P353" s="224">
        <f>O353*H353</f>
        <v>0</v>
      </c>
      <c r="Q353" s="224">
        <v>0.002</v>
      </c>
      <c r="R353" s="224">
        <f>Q353*H353</f>
        <v>0.02</v>
      </c>
      <c r="S353" s="224">
        <v>0</v>
      </c>
      <c r="T353" s="225">
        <f>S353*H353</f>
        <v>0</v>
      </c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R353" s="226" t="s">
        <v>206</v>
      </c>
      <c r="AT353" s="226" t="s">
        <v>414</v>
      </c>
      <c r="AU353" s="226" t="s">
        <v>87</v>
      </c>
      <c r="AY353" s="20" t="s">
        <v>153</v>
      </c>
      <c r="BE353" s="227">
        <f>IF(N353="základní",J353,0)</f>
        <v>0</v>
      </c>
      <c r="BF353" s="227">
        <f>IF(N353="snížená",J353,0)</f>
        <v>0</v>
      </c>
      <c r="BG353" s="227">
        <f>IF(N353="zákl. přenesená",J353,0)</f>
        <v>0</v>
      </c>
      <c r="BH353" s="227">
        <f>IF(N353="sníž. přenesená",J353,0)</f>
        <v>0</v>
      </c>
      <c r="BI353" s="227">
        <f>IF(N353="nulová",J353,0)</f>
        <v>0</v>
      </c>
      <c r="BJ353" s="20" t="s">
        <v>85</v>
      </c>
      <c r="BK353" s="227">
        <f>ROUND(I353*H353,2)</f>
        <v>0</v>
      </c>
      <c r="BL353" s="20" t="s">
        <v>160</v>
      </c>
      <c r="BM353" s="226" t="s">
        <v>981</v>
      </c>
    </row>
    <row r="354" spans="1:47" s="2" customFormat="1" ht="12">
      <c r="A354" s="41"/>
      <c r="B354" s="42"/>
      <c r="C354" s="43"/>
      <c r="D354" s="228" t="s">
        <v>162</v>
      </c>
      <c r="E354" s="43"/>
      <c r="F354" s="229" t="s">
        <v>630</v>
      </c>
      <c r="G354" s="43"/>
      <c r="H354" s="43"/>
      <c r="I354" s="230"/>
      <c r="J354" s="43"/>
      <c r="K354" s="43"/>
      <c r="L354" s="47"/>
      <c r="M354" s="231"/>
      <c r="N354" s="232"/>
      <c r="O354" s="87"/>
      <c r="P354" s="87"/>
      <c r="Q354" s="87"/>
      <c r="R354" s="87"/>
      <c r="S354" s="87"/>
      <c r="T354" s="88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T354" s="20" t="s">
        <v>162</v>
      </c>
      <c r="AU354" s="20" t="s">
        <v>87</v>
      </c>
    </row>
    <row r="355" spans="1:65" s="2" customFormat="1" ht="16.5" customHeight="1">
      <c r="A355" s="41"/>
      <c r="B355" s="42"/>
      <c r="C355" s="215" t="s">
        <v>503</v>
      </c>
      <c r="D355" s="215" t="s">
        <v>155</v>
      </c>
      <c r="E355" s="216" t="s">
        <v>633</v>
      </c>
      <c r="F355" s="217" t="s">
        <v>634</v>
      </c>
      <c r="G355" s="218" t="s">
        <v>158</v>
      </c>
      <c r="H355" s="219">
        <v>11</v>
      </c>
      <c r="I355" s="220"/>
      <c r="J355" s="221">
        <f>ROUND(I355*H355,2)</f>
        <v>0</v>
      </c>
      <c r="K355" s="217" t="s">
        <v>159</v>
      </c>
      <c r="L355" s="47"/>
      <c r="M355" s="222" t="s">
        <v>75</v>
      </c>
      <c r="N355" s="223" t="s">
        <v>47</v>
      </c>
      <c r="O355" s="87"/>
      <c r="P355" s="224">
        <f>O355*H355</f>
        <v>0</v>
      </c>
      <c r="Q355" s="224">
        <v>0.01248</v>
      </c>
      <c r="R355" s="224">
        <f>Q355*H355</f>
        <v>0.13727999999999999</v>
      </c>
      <c r="S355" s="224">
        <v>0</v>
      </c>
      <c r="T355" s="225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26" t="s">
        <v>160</v>
      </c>
      <c r="AT355" s="226" t="s">
        <v>155</v>
      </c>
      <c r="AU355" s="226" t="s">
        <v>87</v>
      </c>
      <c r="AY355" s="20" t="s">
        <v>153</v>
      </c>
      <c r="BE355" s="227">
        <f>IF(N355="základní",J355,0)</f>
        <v>0</v>
      </c>
      <c r="BF355" s="227">
        <f>IF(N355="snížená",J355,0)</f>
        <v>0</v>
      </c>
      <c r="BG355" s="227">
        <f>IF(N355="zákl. přenesená",J355,0)</f>
        <v>0</v>
      </c>
      <c r="BH355" s="227">
        <f>IF(N355="sníž. přenesená",J355,0)</f>
        <v>0</v>
      </c>
      <c r="BI355" s="227">
        <f>IF(N355="nulová",J355,0)</f>
        <v>0</v>
      </c>
      <c r="BJ355" s="20" t="s">
        <v>85</v>
      </c>
      <c r="BK355" s="227">
        <f>ROUND(I355*H355,2)</f>
        <v>0</v>
      </c>
      <c r="BL355" s="20" t="s">
        <v>160</v>
      </c>
      <c r="BM355" s="226" t="s">
        <v>982</v>
      </c>
    </row>
    <row r="356" spans="1:47" s="2" customFormat="1" ht="12">
      <c r="A356" s="41"/>
      <c r="B356" s="42"/>
      <c r="C356" s="43"/>
      <c r="D356" s="228" t="s">
        <v>162</v>
      </c>
      <c r="E356" s="43"/>
      <c r="F356" s="229" t="s">
        <v>634</v>
      </c>
      <c r="G356" s="43"/>
      <c r="H356" s="43"/>
      <c r="I356" s="230"/>
      <c r="J356" s="43"/>
      <c r="K356" s="43"/>
      <c r="L356" s="47"/>
      <c r="M356" s="231"/>
      <c r="N356" s="23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162</v>
      </c>
      <c r="AU356" s="20" t="s">
        <v>87</v>
      </c>
    </row>
    <row r="357" spans="1:47" s="2" customFormat="1" ht="12">
      <c r="A357" s="41"/>
      <c r="B357" s="42"/>
      <c r="C357" s="43"/>
      <c r="D357" s="233" t="s">
        <v>164</v>
      </c>
      <c r="E357" s="43"/>
      <c r="F357" s="234" t="s">
        <v>636</v>
      </c>
      <c r="G357" s="43"/>
      <c r="H357" s="43"/>
      <c r="I357" s="230"/>
      <c r="J357" s="43"/>
      <c r="K357" s="43"/>
      <c r="L357" s="47"/>
      <c r="M357" s="231"/>
      <c r="N357" s="232"/>
      <c r="O357" s="87"/>
      <c r="P357" s="87"/>
      <c r="Q357" s="87"/>
      <c r="R357" s="87"/>
      <c r="S357" s="87"/>
      <c r="T357" s="88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T357" s="20" t="s">
        <v>164</v>
      </c>
      <c r="AU357" s="20" t="s">
        <v>87</v>
      </c>
    </row>
    <row r="358" spans="1:65" s="2" customFormat="1" ht="16.5" customHeight="1">
      <c r="A358" s="41"/>
      <c r="B358" s="42"/>
      <c r="C358" s="278" t="s">
        <v>507</v>
      </c>
      <c r="D358" s="278" t="s">
        <v>414</v>
      </c>
      <c r="E358" s="279" t="s">
        <v>638</v>
      </c>
      <c r="F358" s="280" t="s">
        <v>639</v>
      </c>
      <c r="G358" s="281" t="s">
        <v>158</v>
      </c>
      <c r="H358" s="282">
        <v>11</v>
      </c>
      <c r="I358" s="283"/>
      <c r="J358" s="284">
        <f>ROUND(I358*H358,2)</f>
        <v>0</v>
      </c>
      <c r="K358" s="280" t="s">
        <v>159</v>
      </c>
      <c r="L358" s="285"/>
      <c r="M358" s="286" t="s">
        <v>75</v>
      </c>
      <c r="N358" s="287" t="s">
        <v>47</v>
      </c>
      <c r="O358" s="87"/>
      <c r="P358" s="224">
        <f>O358*H358</f>
        <v>0</v>
      </c>
      <c r="Q358" s="224">
        <v>0.585</v>
      </c>
      <c r="R358" s="224">
        <f>Q358*H358</f>
        <v>6.435</v>
      </c>
      <c r="S358" s="224">
        <v>0</v>
      </c>
      <c r="T358" s="225">
        <f>S358*H358</f>
        <v>0</v>
      </c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R358" s="226" t="s">
        <v>206</v>
      </c>
      <c r="AT358" s="226" t="s">
        <v>414</v>
      </c>
      <c r="AU358" s="226" t="s">
        <v>87</v>
      </c>
      <c r="AY358" s="20" t="s">
        <v>153</v>
      </c>
      <c r="BE358" s="227">
        <f>IF(N358="základní",J358,0)</f>
        <v>0</v>
      </c>
      <c r="BF358" s="227">
        <f>IF(N358="snížená",J358,0)</f>
        <v>0</v>
      </c>
      <c r="BG358" s="227">
        <f>IF(N358="zákl. přenesená",J358,0)</f>
        <v>0</v>
      </c>
      <c r="BH358" s="227">
        <f>IF(N358="sníž. přenesená",J358,0)</f>
        <v>0</v>
      </c>
      <c r="BI358" s="227">
        <f>IF(N358="nulová",J358,0)</f>
        <v>0</v>
      </c>
      <c r="BJ358" s="20" t="s">
        <v>85</v>
      </c>
      <c r="BK358" s="227">
        <f>ROUND(I358*H358,2)</f>
        <v>0</v>
      </c>
      <c r="BL358" s="20" t="s">
        <v>160</v>
      </c>
      <c r="BM358" s="226" t="s">
        <v>983</v>
      </c>
    </row>
    <row r="359" spans="1:47" s="2" customFormat="1" ht="12">
      <c r="A359" s="41"/>
      <c r="B359" s="42"/>
      <c r="C359" s="43"/>
      <c r="D359" s="228" t="s">
        <v>162</v>
      </c>
      <c r="E359" s="43"/>
      <c r="F359" s="229" t="s">
        <v>639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162</v>
      </c>
      <c r="AU359" s="20" t="s">
        <v>87</v>
      </c>
    </row>
    <row r="360" spans="1:65" s="2" customFormat="1" ht="16.5" customHeight="1">
      <c r="A360" s="41"/>
      <c r="B360" s="42"/>
      <c r="C360" s="215" t="s">
        <v>514</v>
      </c>
      <c r="D360" s="215" t="s">
        <v>155</v>
      </c>
      <c r="E360" s="216" t="s">
        <v>642</v>
      </c>
      <c r="F360" s="217" t="s">
        <v>643</v>
      </c>
      <c r="G360" s="218" t="s">
        <v>158</v>
      </c>
      <c r="H360" s="219">
        <v>11</v>
      </c>
      <c r="I360" s="220"/>
      <c r="J360" s="221">
        <f>ROUND(I360*H360,2)</f>
        <v>0</v>
      </c>
      <c r="K360" s="217" t="s">
        <v>159</v>
      </c>
      <c r="L360" s="47"/>
      <c r="M360" s="222" t="s">
        <v>75</v>
      </c>
      <c r="N360" s="223" t="s">
        <v>47</v>
      </c>
      <c r="O360" s="87"/>
      <c r="P360" s="224">
        <f>O360*H360</f>
        <v>0</v>
      </c>
      <c r="Q360" s="224">
        <v>0.02854</v>
      </c>
      <c r="R360" s="224">
        <f>Q360*H360</f>
        <v>0.31394</v>
      </c>
      <c r="S360" s="224">
        <v>0</v>
      </c>
      <c r="T360" s="225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26" t="s">
        <v>160</v>
      </c>
      <c r="AT360" s="226" t="s">
        <v>155</v>
      </c>
      <c r="AU360" s="226" t="s">
        <v>87</v>
      </c>
      <c r="AY360" s="20" t="s">
        <v>153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20" t="s">
        <v>85</v>
      </c>
      <c r="BK360" s="227">
        <f>ROUND(I360*H360,2)</f>
        <v>0</v>
      </c>
      <c r="BL360" s="20" t="s">
        <v>160</v>
      </c>
      <c r="BM360" s="226" t="s">
        <v>984</v>
      </c>
    </row>
    <row r="361" spans="1:47" s="2" customFormat="1" ht="12">
      <c r="A361" s="41"/>
      <c r="B361" s="42"/>
      <c r="C361" s="43"/>
      <c r="D361" s="228" t="s">
        <v>162</v>
      </c>
      <c r="E361" s="43"/>
      <c r="F361" s="229" t="s">
        <v>643</v>
      </c>
      <c r="G361" s="43"/>
      <c r="H361" s="43"/>
      <c r="I361" s="230"/>
      <c r="J361" s="43"/>
      <c r="K361" s="43"/>
      <c r="L361" s="47"/>
      <c r="M361" s="231"/>
      <c r="N361" s="232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20" t="s">
        <v>162</v>
      </c>
      <c r="AU361" s="20" t="s">
        <v>87</v>
      </c>
    </row>
    <row r="362" spans="1:47" s="2" customFormat="1" ht="12">
      <c r="A362" s="41"/>
      <c r="B362" s="42"/>
      <c r="C362" s="43"/>
      <c r="D362" s="233" t="s">
        <v>164</v>
      </c>
      <c r="E362" s="43"/>
      <c r="F362" s="234" t="s">
        <v>645</v>
      </c>
      <c r="G362" s="43"/>
      <c r="H362" s="43"/>
      <c r="I362" s="230"/>
      <c r="J362" s="43"/>
      <c r="K362" s="43"/>
      <c r="L362" s="47"/>
      <c r="M362" s="231"/>
      <c r="N362" s="232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164</v>
      </c>
      <c r="AU362" s="20" t="s">
        <v>87</v>
      </c>
    </row>
    <row r="363" spans="1:65" s="2" customFormat="1" ht="16.5" customHeight="1">
      <c r="A363" s="41"/>
      <c r="B363" s="42"/>
      <c r="C363" s="278" t="s">
        <v>523</v>
      </c>
      <c r="D363" s="278" t="s">
        <v>414</v>
      </c>
      <c r="E363" s="279" t="s">
        <v>647</v>
      </c>
      <c r="F363" s="280" t="s">
        <v>648</v>
      </c>
      <c r="G363" s="281" t="s">
        <v>158</v>
      </c>
      <c r="H363" s="282">
        <v>11</v>
      </c>
      <c r="I363" s="283"/>
      <c r="J363" s="284">
        <f>ROUND(I363*H363,2)</f>
        <v>0</v>
      </c>
      <c r="K363" s="280" t="s">
        <v>159</v>
      </c>
      <c r="L363" s="285"/>
      <c r="M363" s="286" t="s">
        <v>75</v>
      </c>
      <c r="N363" s="287" t="s">
        <v>47</v>
      </c>
      <c r="O363" s="87"/>
      <c r="P363" s="224">
        <f>O363*H363</f>
        <v>0</v>
      </c>
      <c r="Q363" s="224">
        <v>1.6</v>
      </c>
      <c r="R363" s="224">
        <f>Q363*H363</f>
        <v>17.6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206</v>
      </c>
      <c r="AT363" s="226" t="s">
        <v>414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985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648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65" s="2" customFormat="1" ht="16.5" customHeight="1">
      <c r="A365" s="41"/>
      <c r="B365" s="42"/>
      <c r="C365" s="278" t="s">
        <v>531</v>
      </c>
      <c r="D365" s="278" t="s">
        <v>414</v>
      </c>
      <c r="E365" s="279" t="s">
        <v>629</v>
      </c>
      <c r="F365" s="280" t="s">
        <v>630</v>
      </c>
      <c r="G365" s="281" t="s">
        <v>158</v>
      </c>
      <c r="H365" s="282">
        <v>11</v>
      </c>
      <c r="I365" s="283"/>
      <c r="J365" s="284">
        <f>ROUND(I365*H365,2)</f>
        <v>0</v>
      </c>
      <c r="K365" s="280" t="s">
        <v>159</v>
      </c>
      <c r="L365" s="285"/>
      <c r="M365" s="286" t="s">
        <v>75</v>
      </c>
      <c r="N365" s="287" t="s">
        <v>47</v>
      </c>
      <c r="O365" s="87"/>
      <c r="P365" s="224">
        <f>O365*H365</f>
        <v>0</v>
      </c>
      <c r="Q365" s="224">
        <v>0.002</v>
      </c>
      <c r="R365" s="224">
        <f>Q365*H365</f>
        <v>0.022</v>
      </c>
      <c r="S365" s="224">
        <v>0</v>
      </c>
      <c r="T365" s="225">
        <f>S365*H365</f>
        <v>0</v>
      </c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R365" s="226" t="s">
        <v>206</v>
      </c>
      <c r="AT365" s="226" t="s">
        <v>414</v>
      </c>
      <c r="AU365" s="226" t="s">
        <v>87</v>
      </c>
      <c r="AY365" s="20" t="s">
        <v>153</v>
      </c>
      <c r="BE365" s="227">
        <f>IF(N365="základní",J365,0)</f>
        <v>0</v>
      </c>
      <c r="BF365" s="227">
        <f>IF(N365="snížená",J365,0)</f>
        <v>0</v>
      </c>
      <c r="BG365" s="227">
        <f>IF(N365="zákl. přenesená",J365,0)</f>
        <v>0</v>
      </c>
      <c r="BH365" s="227">
        <f>IF(N365="sníž. přenesená",J365,0)</f>
        <v>0</v>
      </c>
      <c r="BI365" s="227">
        <f>IF(N365="nulová",J365,0)</f>
        <v>0</v>
      </c>
      <c r="BJ365" s="20" t="s">
        <v>85</v>
      </c>
      <c r="BK365" s="227">
        <f>ROUND(I365*H365,2)</f>
        <v>0</v>
      </c>
      <c r="BL365" s="20" t="s">
        <v>160</v>
      </c>
      <c r="BM365" s="226" t="s">
        <v>986</v>
      </c>
    </row>
    <row r="366" spans="1:47" s="2" customFormat="1" ht="12">
      <c r="A366" s="41"/>
      <c r="B366" s="42"/>
      <c r="C366" s="43"/>
      <c r="D366" s="228" t="s">
        <v>162</v>
      </c>
      <c r="E366" s="43"/>
      <c r="F366" s="229" t="s">
        <v>630</v>
      </c>
      <c r="G366" s="43"/>
      <c r="H366" s="43"/>
      <c r="I366" s="230"/>
      <c r="J366" s="43"/>
      <c r="K366" s="43"/>
      <c r="L366" s="47"/>
      <c r="M366" s="231"/>
      <c r="N366" s="232"/>
      <c r="O366" s="87"/>
      <c r="P366" s="87"/>
      <c r="Q366" s="87"/>
      <c r="R366" s="87"/>
      <c r="S366" s="87"/>
      <c r="T366" s="88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T366" s="20" t="s">
        <v>162</v>
      </c>
      <c r="AU366" s="20" t="s">
        <v>87</v>
      </c>
    </row>
    <row r="367" spans="1:65" s="2" customFormat="1" ht="16.5" customHeight="1">
      <c r="A367" s="41"/>
      <c r="B367" s="42"/>
      <c r="C367" s="215" t="s">
        <v>539</v>
      </c>
      <c r="D367" s="215" t="s">
        <v>155</v>
      </c>
      <c r="E367" s="216" t="s">
        <v>662</v>
      </c>
      <c r="F367" s="217" t="s">
        <v>663</v>
      </c>
      <c r="G367" s="218" t="s">
        <v>158</v>
      </c>
      <c r="H367" s="219">
        <v>11</v>
      </c>
      <c r="I367" s="220"/>
      <c r="J367" s="221">
        <f>ROUND(I367*H367,2)</f>
        <v>0</v>
      </c>
      <c r="K367" s="217" t="s">
        <v>159</v>
      </c>
      <c r="L367" s="47"/>
      <c r="M367" s="222" t="s">
        <v>75</v>
      </c>
      <c r="N367" s="223" t="s">
        <v>47</v>
      </c>
      <c r="O367" s="87"/>
      <c r="P367" s="224">
        <f>O367*H367</f>
        <v>0</v>
      </c>
      <c r="Q367" s="224">
        <v>0.21734</v>
      </c>
      <c r="R367" s="224">
        <f>Q367*H367</f>
        <v>2.39074</v>
      </c>
      <c r="S367" s="224">
        <v>0</v>
      </c>
      <c r="T367" s="225">
        <f>S367*H367</f>
        <v>0</v>
      </c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R367" s="226" t="s">
        <v>160</v>
      </c>
      <c r="AT367" s="226" t="s">
        <v>155</v>
      </c>
      <c r="AU367" s="226" t="s">
        <v>87</v>
      </c>
      <c r="AY367" s="20" t="s">
        <v>153</v>
      </c>
      <c r="BE367" s="227">
        <f>IF(N367="základní",J367,0)</f>
        <v>0</v>
      </c>
      <c r="BF367" s="227">
        <f>IF(N367="snížená",J367,0)</f>
        <v>0</v>
      </c>
      <c r="BG367" s="227">
        <f>IF(N367="zákl. přenesená",J367,0)</f>
        <v>0</v>
      </c>
      <c r="BH367" s="227">
        <f>IF(N367="sníž. přenesená",J367,0)</f>
        <v>0</v>
      </c>
      <c r="BI367" s="227">
        <f>IF(N367="nulová",J367,0)</f>
        <v>0</v>
      </c>
      <c r="BJ367" s="20" t="s">
        <v>85</v>
      </c>
      <c r="BK367" s="227">
        <f>ROUND(I367*H367,2)</f>
        <v>0</v>
      </c>
      <c r="BL367" s="20" t="s">
        <v>160</v>
      </c>
      <c r="BM367" s="226" t="s">
        <v>987</v>
      </c>
    </row>
    <row r="368" spans="1:47" s="2" customFormat="1" ht="12">
      <c r="A368" s="41"/>
      <c r="B368" s="42"/>
      <c r="C368" s="43"/>
      <c r="D368" s="228" t="s">
        <v>162</v>
      </c>
      <c r="E368" s="43"/>
      <c r="F368" s="229" t="s">
        <v>665</v>
      </c>
      <c r="G368" s="43"/>
      <c r="H368" s="43"/>
      <c r="I368" s="230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162</v>
      </c>
      <c r="AU368" s="20" t="s">
        <v>87</v>
      </c>
    </row>
    <row r="369" spans="1:47" s="2" customFormat="1" ht="12">
      <c r="A369" s="41"/>
      <c r="B369" s="42"/>
      <c r="C369" s="43"/>
      <c r="D369" s="233" t="s">
        <v>164</v>
      </c>
      <c r="E369" s="43"/>
      <c r="F369" s="234" t="s">
        <v>666</v>
      </c>
      <c r="G369" s="43"/>
      <c r="H369" s="43"/>
      <c r="I369" s="230"/>
      <c r="J369" s="43"/>
      <c r="K369" s="43"/>
      <c r="L369" s="47"/>
      <c r="M369" s="231"/>
      <c r="N369" s="232"/>
      <c r="O369" s="87"/>
      <c r="P369" s="87"/>
      <c r="Q369" s="87"/>
      <c r="R369" s="87"/>
      <c r="S369" s="87"/>
      <c r="T369" s="88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T369" s="20" t="s">
        <v>164</v>
      </c>
      <c r="AU369" s="20" t="s">
        <v>87</v>
      </c>
    </row>
    <row r="370" spans="1:65" s="2" customFormat="1" ht="16.5" customHeight="1">
      <c r="A370" s="41"/>
      <c r="B370" s="42"/>
      <c r="C370" s="278" t="s">
        <v>545</v>
      </c>
      <c r="D370" s="278" t="s">
        <v>414</v>
      </c>
      <c r="E370" s="279" t="s">
        <v>668</v>
      </c>
      <c r="F370" s="280" t="s">
        <v>669</v>
      </c>
      <c r="G370" s="281" t="s">
        <v>158</v>
      </c>
      <c r="H370" s="282">
        <v>8</v>
      </c>
      <c r="I370" s="283"/>
      <c r="J370" s="284">
        <f>ROUND(I370*H370,2)</f>
        <v>0</v>
      </c>
      <c r="K370" s="280" t="s">
        <v>159</v>
      </c>
      <c r="L370" s="285"/>
      <c r="M370" s="286" t="s">
        <v>75</v>
      </c>
      <c r="N370" s="287" t="s">
        <v>47</v>
      </c>
      <c r="O370" s="87"/>
      <c r="P370" s="224">
        <f>O370*H370</f>
        <v>0</v>
      </c>
      <c r="Q370" s="224">
        <v>0.102</v>
      </c>
      <c r="R370" s="224">
        <f>Q370*H370</f>
        <v>0.816</v>
      </c>
      <c r="S370" s="224">
        <v>0</v>
      </c>
      <c r="T370" s="225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26" t="s">
        <v>206</v>
      </c>
      <c r="AT370" s="226" t="s">
        <v>414</v>
      </c>
      <c r="AU370" s="226" t="s">
        <v>87</v>
      </c>
      <c r="AY370" s="20" t="s">
        <v>153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20" t="s">
        <v>85</v>
      </c>
      <c r="BK370" s="227">
        <f>ROUND(I370*H370,2)</f>
        <v>0</v>
      </c>
      <c r="BL370" s="20" t="s">
        <v>160</v>
      </c>
      <c r="BM370" s="226" t="s">
        <v>988</v>
      </c>
    </row>
    <row r="371" spans="1:47" s="2" customFormat="1" ht="12">
      <c r="A371" s="41"/>
      <c r="B371" s="42"/>
      <c r="C371" s="43"/>
      <c r="D371" s="228" t="s">
        <v>162</v>
      </c>
      <c r="E371" s="43"/>
      <c r="F371" s="229" t="s">
        <v>669</v>
      </c>
      <c r="G371" s="43"/>
      <c r="H371" s="43"/>
      <c r="I371" s="230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162</v>
      </c>
      <c r="AU371" s="20" t="s">
        <v>87</v>
      </c>
    </row>
    <row r="372" spans="1:65" s="2" customFormat="1" ht="16.5" customHeight="1">
      <c r="A372" s="41"/>
      <c r="B372" s="42"/>
      <c r="C372" s="278" t="s">
        <v>554</v>
      </c>
      <c r="D372" s="278" t="s">
        <v>414</v>
      </c>
      <c r="E372" s="279" t="s">
        <v>672</v>
      </c>
      <c r="F372" s="280" t="s">
        <v>673</v>
      </c>
      <c r="G372" s="281" t="s">
        <v>158</v>
      </c>
      <c r="H372" s="282">
        <v>3</v>
      </c>
      <c r="I372" s="283"/>
      <c r="J372" s="284">
        <f>ROUND(I372*H372,2)</f>
        <v>0</v>
      </c>
      <c r="K372" s="280" t="s">
        <v>159</v>
      </c>
      <c r="L372" s="285"/>
      <c r="M372" s="286" t="s">
        <v>75</v>
      </c>
      <c r="N372" s="287" t="s">
        <v>47</v>
      </c>
      <c r="O372" s="87"/>
      <c r="P372" s="224">
        <f>O372*H372</f>
        <v>0</v>
      </c>
      <c r="Q372" s="224">
        <v>0.162</v>
      </c>
      <c r="R372" s="224">
        <f>Q372*H372</f>
        <v>0.486</v>
      </c>
      <c r="S372" s="224">
        <v>0</v>
      </c>
      <c r="T372" s="225">
        <f>S372*H372</f>
        <v>0</v>
      </c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R372" s="226" t="s">
        <v>206</v>
      </c>
      <c r="AT372" s="226" t="s">
        <v>414</v>
      </c>
      <c r="AU372" s="226" t="s">
        <v>87</v>
      </c>
      <c r="AY372" s="20" t="s">
        <v>153</v>
      </c>
      <c r="BE372" s="227">
        <f>IF(N372="základní",J372,0)</f>
        <v>0</v>
      </c>
      <c r="BF372" s="227">
        <f>IF(N372="snížená",J372,0)</f>
        <v>0</v>
      </c>
      <c r="BG372" s="227">
        <f>IF(N372="zákl. přenesená",J372,0)</f>
        <v>0</v>
      </c>
      <c r="BH372" s="227">
        <f>IF(N372="sníž. přenesená",J372,0)</f>
        <v>0</v>
      </c>
      <c r="BI372" s="227">
        <f>IF(N372="nulová",J372,0)</f>
        <v>0</v>
      </c>
      <c r="BJ372" s="20" t="s">
        <v>85</v>
      </c>
      <c r="BK372" s="227">
        <f>ROUND(I372*H372,2)</f>
        <v>0</v>
      </c>
      <c r="BL372" s="20" t="s">
        <v>160</v>
      </c>
      <c r="BM372" s="226" t="s">
        <v>989</v>
      </c>
    </row>
    <row r="373" spans="1:47" s="2" customFormat="1" ht="12">
      <c r="A373" s="41"/>
      <c r="B373" s="42"/>
      <c r="C373" s="43"/>
      <c r="D373" s="228" t="s">
        <v>162</v>
      </c>
      <c r="E373" s="43"/>
      <c r="F373" s="229" t="s">
        <v>673</v>
      </c>
      <c r="G373" s="43"/>
      <c r="H373" s="43"/>
      <c r="I373" s="230"/>
      <c r="J373" s="43"/>
      <c r="K373" s="43"/>
      <c r="L373" s="47"/>
      <c r="M373" s="231"/>
      <c r="N373" s="232"/>
      <c r="O373" s="87"/>
      <c r="P373" s="87"/>
      <c r="Q373" s="87"/>
      <c r="R373" s="87"/>
      <c r="S373" s="87"/>
      <c r="T373" s="88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T373" s="20" t="s">
        <v>162</v>
      </c>
      <c r="AU373" s="20" t="s">
        <v>87</v>
      </c>
    </row>
    <row r="374" spans="1:65" s="2" customFormat="1" ht="16.5" customHeight="1">
      <c r="A374" s="41"/>
      <c r="B374" s="42"/>
      <c r="C374" s="215" t="s">
        <v>564</v>
      </c>
      <c r="D374" s="215" t="s">
        <v>155</v>
      </c>
      <c r="E374" s="216" t="s">
        <v>676</v>
      </c>
      <c r="F374" s="217" t="s">
        <v>990</v>
      </c>
      <c r="G374" s="218" t="s">
        <v>158</v>
      </c>
      <c r="H374" s="219">
        <v>1</v>
      </c>
      <c r="I374" s="220"/>
      <c r="J374" s="221">
        <f>ROUND(I374*H374,2)</f>
        <v>0</v>
      </c>
      <c r="K374" s="217" t="s">
        <v>75</v>
      </c>
      <c r="L374" s="47"/>
      <c r="M374" s="222" t="s">
        <v>75</v>
      </c>
      <c r="N374" s="223" t="s">
        <v>47</v>
      </c>
      <c r="O374" s="87"/>
      <c r="P374" s="224">
        <f>O374*H374</f>
        <v>0</v>
      </c>
      <c r="Q374" s="224">
        <v>0</v>
      </c>
      <c r="R374" s="224">
        <f>Q374*H374</f>
        <v>0</v>
      </c>
      <c r="S374" s="224">
        <v>0</v>
      </c>
      <c r="T374" s="225">
        <f>S374*H374</f>
        <v>0</v>
      </c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R374" s="226" t="s">
        <v>160</v>
      </c>
      <c r="AT374" s="226" t="s">
        <v>155</v>
      </c>
      <c r="AU374" s="226" t="s">
        <v>87</v>
      </c>
      <c r="AY374" s="20" t="s">
        <v>153</v>
      </c>
      <c r="BE374" s="227">
        <f>IF(N374="základní",J374,0)</f>
        <v>0</v>
      </c>
      <c r="BF374" s="227">
        <f>IF(N374="snížená",J374,0)</f>
        <v>0</v>
      </c>
      <c r="BG374" s="227">
        <f>IF(N374="zákl. přenesená",J374,0)</f>
        <v>0</v>
      </c>
      <c r="BH374" s="227">
        <f>IF(N374="sníž. přenesená",J374,0)</f>
        <v>0</v>
      </c>
      <c r="BI374" s="227">
        <f>IF(N374="nulová",J374,0)</f>
        <v>0</v>
      </c>
      <c r="BJ374" s="20" t="s">
        <v>85</v>
      </c>
      <c r="BK374" s="227">
        <f>ROUND(I374*H374,2)</f>
        <v>0</v>
      </c>
      <c r="BL374" s="20" t="s">
        <v>160</v>
      </c>
      <c r="BM374" s="226" t="s">
        <v>991</v>
      </c>
    </row>
    <row r="375" spans="1:47" s="2" customFormat="1" ht="12">
      <c r="A375" s="41"/>
      <c r="B375" s="42"/>
      <c r="C375" s="43"/>
      <c r="D375" s="228" t="s">
        <v>162</v>
      </c>
      <c r="E375" s="43"/>
      <c r="F375" s="229" t="s">
        <v>990</v>
      </c>
      <c r="G375" s="43"/>
      <c r="H375" s="43"/>
      <c r="I375" s="230"/>
      <c r="J375" s="43"/>
      <c r="K375" s="43"/>
      <c r="L375" s="47"/>
      <c r="M375" s="231"/>
      <c r="N375" s="232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162</v>
      </c>
      <c r="AU375" s="20" t="s">
        <v>87</v>
      </c>
    </row>
    <row r="376" spans="1:47" s="2" customFormat="1" ht="12">
      <c r="A376" s="41"/>
      <c r="B376" s="42"/>
      <c r="C376" s="43"/>
      <c r="D376" s="228" t="s">
        <v>679</v>
      </c>
      <c r="E376" s="43"/>
      <c r="F376" s="288" t="s">
        <v>680</v>
      </c>
      <c r="G376" s="43"/>
      <c r="H376" s="43"/>
      <c r="I376" s="230"/>
      <c r="J376" s="43"/>
      <c r="K376" s="43"/>
      <c r="L376" s="47"/>
      <c r="M376" s="231"/>
      <c r="N376" s="232"/>
      <c r="O376" s="87"/>
      <c r="P376" s="87"/>
      <c r="Q376" s="87"/>
      <c r="R376" s="87"/>
      <c r="S376" s="87"/>
      <c r="T376" s="88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T376" s="20" t="s">
        <v>679</v>
      </c>
      <c r="AU376" s="20" t="s">
        <v>87</v>
      </c>
    </row>
    <row r="377" spans="1:63" s="12" customFormat="1" ht="22.8" customHeight="1">
      <c r="A377" s="12"/>
      <c r="B377" s="199"/>
      <c r="C377" s="200"/>
      <c r="D377" s="201" t="s">
        <v>76</v>
      </c>
      <c r="E377" s="213" t="s">
        <v>692</v>
      </c>
      <c r="F377" s="213" t="s">
        <v>693</v>
      </c>
      <c r="G377" s="200"/>
      <c r="H377" s="200"/>
      <c r="I377" s="203"/>
      <c r="J377" s="214">
        <f>BK377</f>
        <v>0</v>
      </c>
      <c r="K377" s="200"/>
      <c r="L377" s="205"/>
      <c r="M377" s="206"/>
      <c r="N377" s="207"/>
      <c r="O377" s="207"/>
      <c r="P377" s="208">
        <f>SUM(P378:P380)</f>
        <v>0</v>
      </c>
      <c r="Q377" s="207"/>
      <c r="R377" s="208">
        <f>SUM(R378:R380)</f>
        <v>0</v>
      </c>
      <c r="S377" s="207"/>
      <c r="T377" s="209">
        <f>SUM(T378:T380)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0" t="s">
        <v>85</v>
      </c>
      <c r="AT377" s="211" t="s">
        <v>76</v>
      </c>
      <c r="AU377" s="211" t="s">
        <v>85</v>
      </c>
      <c r="AY377" s="210" t="s">
        <v>153</v>
      </c>
      <c r="BK377" s="212">
        <f>SUM(BK378:BK380)</f>
        <v>0</v>
      </c>
    </row>
    <row r="378" spans="1:65" s="2" customFormat="1" ht="16.5" customHeight="1">
      <c r="A378" s="41"/>
      <c r="B378" s="42"/>
      <c r="C378" s="215" t="s">
        <v>559</v>
      </c>
      <c r="D378" s="215" t="s">
        <v>155</v>
      </c>
      <c r="E378" s="216" t="s">
        <v>695</v>
      </c>
      <c r="F378" s="217" t="s">
        <v>696</v>
      </c>
      <c r="G378" s="218" t="s">
        <v>381</v>
      </c>
      <c r="H378" s="219">
        <v>94.045</v>
      </c>
      <c r="I378" s="220"/>
      <c r="J378" s="221">
        <f>ROUND(I378*H378,2)</f>
        <v>0</v>
      </c>
      <c r="K378" s="217" t="s">
        <v>159</v>
      </c>
      <c r="L378" s="47"/>
      <c r="M378" s="222" t="s">
        <v>75</v>
      </c>
      <c r="N378" s="223" t="s">
        <v>47</v>
      </c>
      <c r="O378" s="87"/>
      <c r="P378" s="224">
        <f>O378*H378</f>
        <v>0</v>
      </c>
      <c r="Q378" s="224">
        <v>0</v>
      </c>
      <c r="R378" s="224">
        <f>Q378*H378</f>
        <v>0</v>
      </c>
      <c r="S378" s="224">
        <v>0</v>
      </c>
      <c r="T378" s="225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6" t="s">
        <v>160</v>
      </c>
      <c r="AT378" s="226" t="s">
        <v>155</v>
      </c>
      <c r="AU378" s="226" t="s">
        <v>87</v>
      </c>
      <c r="AY378" s="20" t="s">
        <v>153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20" t="s">
        <v>85</v>
      </c>
      <c r="BK378" s="227">
        <f>ROUND(I378*H378,2)</f>
        <v>0</v>
      </c>
      <c r="BL378" s="20" t="s">
        <v>160</v>
      </c>
      <c r="BM378" s="226" t="s">
        <v>992</v>
      </c>
    </row>
    <row r="379" spans="1:47" s="2" customFormat="1" ht="12">
      <c r="A379" s="41"/>
      <c r="B379" s="42"/>
      <c r="C379" s="43"/>
      <c r="D379" s="228" t="s">
        <v>162</v>
      </c>
      <c r="E379" s="43"/>
      <c r="F379" s="229" t="s">
        <v>698</v>
      </c>
      <c r="G379" s="43"/>
      <c r="H379" s="43"/>
      <c r="I379" s="230"/>
      <c r="J379" s="43"/>
      <c r="K379" s="43"/>
      <c r="L379" s="47"/>
      <c r="M379" s="231"/>
      <c r="N379" s="232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162</v>
      </c>
      <c r="AU379" s="20" t="s">
        <v>87</v>
      </c>
    </row>
    <row r="380" spans="1:47" s="2" customFormat="1" ht="12">
      <c r="A380" s="41"/>
      <c r="B380" s="42"/>
      <c r="C380" s="43"/>
      <c r="D380" s="233" t="s">
        <v>164</v>
      </c>
      <c r="E380" s="43"/>
      <c r="F380" s="234" t="s">
        <v>699</v>
      </c>
      <c r="G380" s="43"/>
      <c r="H380" s="43"/>
      <c r="I380" s="230"/>
      <c r="J380" s="43"/>
      <c r="K380" s="43"/>
      <c r="L380" s="47"/>
      <c r="M380" s="289"/>
      <c r="N380" s="290"/>
      <c r="O380" s="291"/>
      <c r="P380" s="291"/>
      <c r="Q380" s="291"/>
      <c r="R380" s="291"/>
      <c r="S380" s="291"/>
      <c r="T380" s="292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164</v>
      </c>
      <c r="AU380" s="20" t="s">
        <v>87</v>
      </c>
    </row>
    <row r="381" spans="1:31" s="2" customFormat="1" ht="6.95" customHeight="1">
      <c r="A381" s="41"/>
      <c r="B381" s="62"/>
      <c r="C381" s="63"/>
      <c r="D381" s="63"/>
      <c r="E381" s="63"/>
      <c r="F381" s="63"/>
      <c r="G381" s="63"/>
      <c r="H381" s="63"/>
      <c r="I381" s="63"/>
      <c r="J381" s="63"/>
      <c r="K381" s="63"/>
      <c r="L381" s="47"/>
      <c r="M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</row>
  </sheetData>
  <sheetProtection password="CC35" sheet="1" objects="1" scenarios="1" formatColumns="0" formatRows="0" autoFilter="0"/>
  <autoFilter ref="C85:K380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5101201"/>
    <hyperlink ref="F95" r:id="rId2" display="https://podminky.urs.cz/item/CS_URS_2022_02/115101301"/>
    <hyperlink ref="F99" r:id="rId3" display="https://podminky.urs.cz/item/CS_URS_2022_02/119001405"/>
    <hyperlink ref="F102" r:id="rId4" display="https://podminky.urs.cz/item/CS_URS_2022_02/119001411"/>
    <hyperlink ref="F105" r:id="rId5" display="https://podminky.urs.cz/item/CS_URS_2022_02/129001101"/>
    <hyperlink ref="F115" r:id="rId6" display="https://podminky.urs.cz/item/CS_URS_2022_02/132254204"/>
    <hyperlink ref="F128" r:id="rId7" display="https://podminky.urs.cz/item/CS_URS_2022_02/132354204"/>
    <hyperlink ref="F141" r:id="rId8" display="https://podminky.urs.cz/item/CS_URS_2022_02/132454204"/>
    <hyperlink ref="F154" r:id="rId9" display="https://podminky.urs.cz/item/CS_URS_2022_02/151811131"/>
    <hyperlink ref="F160" r:id="rId10" display="https://podminky.urs.cz/item/CS_URS_2022_02/151811231"/>
    <hyperlink ref="F163" r:id="rId11" display="https://podminky.urs.cz/item/CS_URS_2022_02/162351123"/>
    <hyperlink ref="F171" r:id="rId12" display="https://podminky.urs.cz/item/CS_URS_2022_02/162751117"/>
    <hyperlink ref="F182" r:id="rId13" display="https://podminky.urs.cz/item/CS_URS_2022_02/162751137"/>
    <hyperlink ref="F195" r:id="rId14" display="https://podminky.urs.cz/item/CS_URS_2022_02/167151112"/>
    <hyperlink ref="F199" r:id="rId15" display="https://podminky.urs.cz/item/CS_URS_2022_02/171151103"/>
    <hyperlink ref="F203" r:id="rId16" display="https://podminky.urs.cz/item/CS_URS_2022_02/171201221"/>
    <hyperlink ref="F207" r:id="rId17" display="https://podminky.urs.cz/item/CS_URS_2022_02/171251201"/>
    <hyperlink ref="F211" r:id="rId18" display="https://podminky.urs.cz/item/CS_URS_2022_02/174101101"/>
    <hyperlink ref="F230" r:id="rId19" display="https://podminky.urs.cz/item/CS_URS_2022_02/174151101"/>
    <hyperlink ref="F234" r:id="rId20" display="https://podminky.urs.cz/item/CS_URS_2022_02/175151101"/>
    <hyperlink ref="F246" r:id="rId21" display="https://podminky.urs.cz/item/CS_URS_2022_02/212751101"/>
    <hyperlink ref="F253" r:id="rId22" display="https://podminky.urs.cz/item/CS_URS_2022_02/359901111"/>
    <hyperlink ref="F259" r:id="rId23" display="https://podminky.urs.cz/item/CS_URS_2022_02/359901211"/>
    <hyperlink ref="F266" r:id="rId24" display="https://podminky.urs.cz/item/CS_URS_2022_02/451541111"/>
    <hyperlink ref="F271" r:id="rId25" display="https://podminky.urs.cz/item/CS_URS_2022_02/452112111"/>
    <hyperlink ref="F282" r:id="rId26" display="https://podminky.urs.cz/item/CS_URS_2022_02/452112122"/>
    <hyperlink ref="F287" r:id="rId27" display="https://podminky.urs.cz/item/CS_URS_2022_02/452311131"/>
    <hyperlink ref="F292" r:id="rId28" display="https://podminky.urs.cz/item/CS_URS_2022_02/452312131"/>
    <hyperlink ref="F300" r:id="rId29" display="https://podminky.urs.cz/item/CS_URS_2022_02/452351101"/>
    <hyperlink ref="F306" r:id="rId30" display="https://podminky.urs.cz/item/CS_URS_2022_02/452368211"/>
    <hyperlink ref="F311" r:id="rId31" display="https://podminky.urs.cz/item/CS_URS_2022_02/831372121"/>
    <hyperlink ref="F328" r:id="rId32" display="https://podminky.urs.cz/item/CS_URS_2022_02/837312221"/>
    <hyperlink ref="F333" r:id="rId33" display="https://podminky.urs.cz/item/CS_URS_2022_02/837371221"/>
    <hyperlink ref="F338" r:id="rId34" display="https://podminky.urs.cz/item/CS_URS_2022_02/892372121"/>
    <hyperlink ref="F341" r:id="rId35" display="https://podminky.urs.cz/item/CS_URS_2022_02/894138001"/>
    <hyperlink ref="F348" r:id="rId36" display="https://podminky.urs.cz/item/CS_URS_2022_02/894411311"/>
    <hyperlink ref="F357" r:id="rId37" display="https://podminky.urs.cz/item/CS_URS_2022_02/894412411"/>
    <hyperlink ref="F362" r:id="rId38" display="https://podminky.urs.cz/item/CS_URS_2022_02/894414111"/>
    <hyperlink ref="F369" r:id="rId39" display="https://podminky.urs.cz/item/CS_URS_2022_02/899104112"/>
    <hyperlink ref="F380" r:id="rId40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123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993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75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22</v>
      </c>
      <c r="E12" s="41"/>
      <c r="F12" s="136" t="s">
        <v>23</v>
      </c>
      <c r="G12" s="41"/>
      <c r="H12" s="41"/>
      <c r="I12" s="145" t="s">
        <v>24</v>
      </c>
      <c r="J12" s="149" t="str">
        <f>'Rekapitulace stavby'!AN8</f>
        <v>16. 2. 2024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26</v>
      </c>
      <c r="E14" s="41"/>
      <c r="F14" s="41"/>
      <c r="G14" s="41"/>
      <c r="H14" s="41"/>
      <c r="I14" s="145" t="s">
        <v>27</v>
      </c>
      <c r="J14" s="136" t="s">
        <v>28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29</v>
      </c>
      <c r="F15" s="41"/>
      <c r="G15" s="41"/>
      <c r="H15" s="41"/>
      <c r="I15" s="145" t="s">
        <v>30</v>
      </c>
      <c r="J15" s="136" t="s">
        <v>31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32</v>
      </c>
      <c r="E17" s="41"/>
      <c r="F17" s="41"/>
      <c r="G17" s="41"/>
      <c r="H17" s="41"/>
      <c r="I17" s="145" t="s">
        <v>27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30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34</v>
      </c>
      <c r="E20" s="41"/>
      <c r="F20" s="41"/>
      <c r="G20" s="41"/>
      <c r="H20" s="41"/>
      <c r="I20" s="145" t="s">
        <v>27</v>
      </c>
      <c r="J20" s="136" t="s">
        <v>35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36</v>
      </c>
      <c r="F21" s="41"/>
      <c r="G21" s="41"/>
      <c r="H21" s="41"/>
      <c r="I21" s="145" t="s">
        <v>30</v>
      </c>
      <c r="J21" s="136" t="s">
        <v>37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39</v>
      </c>
      <c r="E23" s="41"/>
      <c r="F23" s="41"/>
      <c r="G23" s="41"/>
      <c r="H23" s="41"/>
      <c r="I23" s="145" t="s">
        <v>27</v>
      </c>
      <c r="J23" s="136" t="s">
        <v>35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">
        <v>36</v>
      </c>
      <c r="F24" s="41"/>
      <c r="G24" s="41"/>
      <c r="H24" s="41"/>
      <c r="I24" s="145" t="s">
        <v>30</v>
      </c>
      <c r="J24" s="136" t="s">
        <v>37</v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40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50"/>
      <c r="B27" s="151"/>
      <c r="C27" s="150"/>
      <c r="D27" s="150"/>
      <c r="E27" s="152" t="s">
        <v>75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42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44</v>
      </c>
      <c r="G32" s="41"/>
      <c r="H32" s="41"/>
      <c r="I32" s="157" t="s">
        <v>43</v>
      </c>
      <c r="J32" s="157" t="s">
        <v>45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46</v>
      </c>
      <c r="E33" s="145" t="s">
        <v>47</v>
      </c>
      <c r="F33" s="159">
        <f>ROUND((SUM(BE86:BE281)),2)</f>
        <v>0</v>
      </c>
      <c r="G33" s="41"/>
      <c r="H33" s="41"/>
      <c r="I33" s="160">
        <v>0.21</v>
      </c>
      <c r="J33" s="159">
        <f>ROUND(((SUM(BE86:BE281))*I33),2)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48</v>
      </c>
      <c r="F34" s="159">
        <f>ROUND((SUM(BF86:BF281)),2)</f>
        <v>0</v>
      </c>
      <c r="G34" s="41"/>
      <c r="H34" s="41"/>
      <c r="I34" s="160">
        <v>0.15</v>
      </c>
      <c r="J34" s="159">
        <f>ROUND(((SUM(BF86:BF281))*I34),2)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49</v>
      </c>
      <c r="F35" s="159">
        <f>ROUND((SUM(BG86:BG281)),2)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50</v>
      </c>
      <c r="F36" s="159">
        <f>ROUND((SUM(BH86:BH281)),2)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51</v>
      </c>
      <c r="F37" s="159">
        <f>ROUND((SUM(BI86:BI281)),2)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52</v>
      </c>
      <c r="E39" s="163"/>
      <c r="F39" s="163"/>
      <c r="G39" s="164" t="s">
        <v>53</v>
      </c>
      <c r="H39" s="165" t="s">
        <v>54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126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6.5" customHeight="1">
      <c r="A48" s="41"/>
      <c r="B48" s="42"/>
      <c r="C48" s="43"/>
      <c r="D48" s="43"/>
      <c r="E48" s="172" t="str">
        <f>E7</f>
        <v>ODKANALIZOVÁNÍ UL. LUKÁŠOVSKÁ A KADLICKÁ , LIBEREC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123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04 - SO 303.1 - Splaškové kanalizační přípojky - stoky BII, BII/1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22</v>
      </c>
      <c r="D52" s="43"/>
      <c r="E52" s="43"/>
      <c r="F52" s="30" t="str">
        <f>F12</f>
        <v>Liberec</v>
      </c>
      <c r="G52" s="43"/>
      <c r="H52" s="43"/>
      <c r="I52" s="35" t="s">
        <v>24</v>
      </c>
      <c r="J52" s="75" t="str">
        <f>IF(J12="","",J12)</f>
        <v>16. 2. 2024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25.65" customHeight="1">
      <c r="A54" s="41"/>
      <c r="B54" s="42"/>
      <c r="C54" s="35" t="s">
        <v>26</v>
      </c>
      <c r="D54" s="43"/>
      <c r="E54" s="43"/>
      <c r="F54" s="30" t="str">
        <f>E15</f>
        <v>Statutární město Liberec</v>
      </c>
      <c r="G54" s="43"/>
      <c r="H54" s="43"/>
      <c r="I54" s="35" t="s">
        <v>34</v>
      </c>
      <c r="J54" s="39" t="str">
        <f>E21</f>
        <v>SNOWPLAN, spol. 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25.65" customHeight="1">
      <c r="A55" s="41"/>
      <c r="B55" s="42"/>
      <c r="C55" s="35" t="s">
        <v>32</v>
      </c>
      <c r="D55" s="43"/>
      <c r="E55" s="43"/>
      <c r="F55" s="30" t="str">
        <f>IF(E18="","",E18)</f>
        <v>Vyplň údaj</v>
      </c>
      <c r="G55" s="43"/>
      <c r="H55" s="43"/>
      <c r="I55" s="35" t="s">
        <v>39</v>
      </c>
      <c r="J55" s="39" t="str">
        <f>E24</f>
        <v>SNOWPLAN, spol. s r.o.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127</v>
      </c>
      <c r="D57" s="174"/>
      <c r="E57" s="174"/>
      <c r="F57" s="174"/>
      <c r="G57" s="174"/>
      <c r="H57" s="174"/>
      <c r="I57" s="174"/>
      <c r="J57" s="175" t="s">
        <v>128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74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129</v>
      </c>
    </row>
    <row r="60" spans="1:31" s="9" customFormat="1" ht="24.95" customHeight="1">
      <c r="A60" s="9"/>
      <c r="B60" s="177"/>
      <c r="C60" s="178"/>
      <c r="D60" s="179" t="s">
        <v>130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131</v>
      </c>
      <c r="E61" s="185"/>
      <c r="F61" s="185"/>
      <c r="G61" s="185"/>
      <c r="H61" s="185"/>
      <c r="I61" s="185"/>
      <c r="J61" s="186">
        <f>J88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132</v>
      </c>
      <c r="E62" s="185"/>
      <c r="F62" s="185"/>
      <c r="G62" s="185"/>
      <c r="H62" s="185"/>
      <c r="I62" s="185"/>
      <c r="J62" s="186">
        <f>J214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133</v>
      </c>
      <c r="E63" s="185"/>
      <c r="F63" s="185"/>
      <c r="G63" s="185"/>
      <c r="H63" s="185"/>
      <c r="I63" s="185"/>
      <c r="J63" s="186">
        <f>J219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134</v>
      </c>
      <c r="E64" s="185"/>
      <c r="F64" s="185"/>
      <c r="G64" s="185"/>
      <c r="H64" s="185"/>
      <c r="I64" s="185"/>
      <c r="J64" s="186">
        <f>J224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J242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137</v>
      </c>
      <c r="E66" s="185"/>
      <c r="F66" s="185"/>
      <c r="G66" s="185"/>
      <c r="H66" s="185"/>
      <c r="I66" s="185"/>
      <c r="J66" s="186">
        <f>J278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138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6.5" customHeight="1">
      <c r="A76" s="41"/>
      <c r="B76" s="42"/>
      <c r="C76" s="43"/>
      <c r="D76" s="43"/>
      <c r="E76" s="172" t="str">
        <f>E7</f>
        <v>ODKANALIZOVÁNÍ UL. LUKÁŠOVSKÁ A KADLICKÁ , LIBEREC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123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04 - SO 303.1 - Splaškové kanalizační přípojky - stoky BII, BII/1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22</v>
      </c>
      <c r="D80" s="43"/>
      <c r="E80" s="43"/>
      <c r="F80" s="30" t="str">
        <f>F12</f>
        <v>Liberec</v>
      </c>
      <c r="G80" s="43"/>
      <c r="H80" s="43"/>
      <c r="I80" s="35" t="s">
        <v>24</v>
      </c>
      <c r="J80" s="75" t="str">
        <f>IF(J12="","",J12)</f>
        <v>16. 2. 2024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5.65" customHeight="1">
      <c r="A82" s="41"/>
      <c r="B82" s="42"/>
      <c r="C82" s="35" t="s">
        <v>26</v>
      </c>
      <c r="D82" s="43"/>
      <c r="E82" s="43"/>
      <c r="F82" s="30" t="str">
        <f>E15</f>
        <v>Statutární město Liberec</v>
      </c>
      <c r="G82" s="43"/>
      <c r="H82" s="43"/>
      <c r="I82" s="35" t="s">
        <v>34</v>
      </c>
      <c r="J82" s="39" t="str">
        <f>E21</f>
        <v>SNOWPLAN, spol. 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32</v>
      </c>
      <c r="D83" s="43"/>
      <c r="E83" s="43"/>
      <c r="F83" s="30" t="str">
        <f>IF(E18="","",E18)</f>
        <v>Vyplň údaj</v>
      </c>
      <c r="G83" s="43"/>
      <c r="H83" s="43"/>
      <c r="I83" s="35" t="s">
        <v>39</v>
      </c>
      <c r="J83" s="39" t="str">
        <f>E24</f>
        <v>SNOWPLAN, spol. s r.o.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139</v>
      </c>
      <c r="D85" s="191" t="s">
        <v>61</v>
      </c>
      <c r="E85" s="191" t="s">
        <v>57</v>
      </c>
      <c r="F85" s="191" t="s">
        <v>58</v>
      </c>
      <c r="G85" s="191" t="s">
        <v>140</v>
      </c>
      <c r="H85" s="191" t="s">
        <v>141</v>
      </c>
      <c r="I85" s="191" t="s">
        <v>142</v>
      </c>
      <c r="J85" s="191" t="s">
        <v>128</v>
      </c>
      <c r="K85" s="192" t="s">
        <v>143</v>
      </c>
      <c r="L85" s="193"/>
      <c r="M85" s="95" t="s">
        <v>75</v>
      </c>
      <c r="N85" s="96" t="s">
        <v>46</v>
      </c>
      <c r="O85" s="96" t="s">
        <v>144</v>
      </c>
      <c r="P85" s="96" t="s">
        <v>145</v>
      </c>
      <c r="Q85" s="96" t="s">
        <v>146</v>
      </c>
      <c r="R85" s="96" t="s">
        <v>147</v>
      </c>
      <c r="S85" s="96" t="s">
        <v>148</v>
      </c>
      <c r="T85" s="97" t="s">
        <v>149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150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3.58310544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76</v>
      </c>
      <c r="AU86" s="20" t="s">
        <v>129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76</v>
      </c>
      <c r="E87" s="202" t="s">
        <v>151</v>
      </c>
      <c r="F87" s="202" t="s">
        <v>152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P88+P214+P219+P224+P242+P278</f>
        <v>0</v>
      </c>
      <c r="Q87" s="207"/>
      <c r="R87" s="208">
        <f>R88+R214+R219+R224+R242+R278</f>
        <v>3.58310544</v>
      </c>
      <c r="S87" s="207"/>
      <c r="T87" s="209">
        <f>T88+T214+T219+T224+T242+T278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76</v>
      </c>
      <c r="AU87" s="211" t="s">
        <v>77</v>
      </c>
      <c r="AY87" s="210" t="s">
        <v>153</v>
      </c>
      <c r="BK87" s="212">
        <f>BK88+BK214+BK219+BK224+BK242+BK278</f>
        <v>0</v>
      </c>
    </row>
    <row r="88" spans="1:63" s="12" customFormat="1" ht="22.8" customHeight="1">
      <c r="A88" s="12"/>
      <c r="B88" s="199"/>
      <c r="C88" s="200"/>
      <c r="D88" s="201" t="s">
        <v>76</v>
      </c>
      <c r="E88" s="213" t="s">
        <v>85</v>
      </c>
      <c r="F88" s="213" t="s">
        <v>154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SUM(P89:P213)</f>
        <v>0</v>
      </c>
      <c r="Q88" s="207"/>
      <c r="R88" s="208">
        <f>SUM(R89:R213)</f>
        <v>0.20275680000000001</v>
      </c>
      <c r="S88" s="207"/>
      <c r="T88" s="209">
        <f>SUM(T89:T213)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0" t="s">
        <v>85</v>
      </c>
      <c r="AT88" s="211" t="s">
        <v>76</v>
      </c>
      <c r="AU88" s="211" t="s">
        <v>85</v>
      </c>
      <c r="AY88" s="210" t="s">
        <v>153</v>
      </c>
      <c r="BK88" s="212">
        <f>SUM(BK89:BK213)</f>
        <v>0</v>
      </c>
    </row>
    <row r="89" spans="1:65" s="2" customFormat="1" ht="16.5" customHeight="1">
      <c r="A89" s="41"/>
      <c r="B89" s="42"/>
      <c r="C89" s="215" t="s">
        <v>85</v>
      </c>
      <c r="D89" s="215" t="s">
        <v>155</v>
      </c>
      <c r="E89" s="216" t="s">
        <v>701</v>
      </c>
      <c r="F89" s="217" t="s">
        <v>702</v>
      </c>
      <c r="G89" s="218" t="s">
        <v>185</v>
      </c>
      <c r="H89" s="219">
        <v>60</v>
      </c>
      <c r="I89" s="220"/>
      <c r="J89" s="221">
        <f>ROUND(I89*H89,2)</f>
        <v>0</v>
      </c>
      <c r="K89" s="217" t="s">
        <v>159</v>
      </c>
      <c r="L89" s="47"/>
      <c r="M89" s="222" t="s">
        <v>75</v>
      </c>
      <c r="N89" s="223" t="s">
        <v>47</v>
      </c>
      <c r="O89" s="87"/>
      <c r="P89" s="224">
        <f>O89*H89</f>
        <v>0</v>
      </c>
      <c r="Q89" s="224">
        <v>3E-05</v>
      </c>
      <c r="R89" s="224">
        <f>Q89*H89</f>
        <v>0.0018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160</v>
      </c>
      <c r="AT89" s="226" t="s">
        <v>155</v>
      </c>
      <c r="AU89" s="226" t="s">
        <v>87</v>
      </c>
      <c r="AY89" s="20" t="s">
        <v>153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85</v>
      </c>
      <c r="BK89" s="227">
        <f>ROUND(I89*H89,2)</f>
        <v>0</v>
      </c>
      <c r="BL89" s="20" t="s">
        <v>160</v>
      </c>
      <c r="BM89" s="226" t="s">
        <v>994</v>
      </c>
    </row>
    <row r="90" spans="1:47" s="2" customFormat="1" ht="12">
      <c r="A90" s="41"/>
      <c r="B90" s="42"/>
      <c r="C90" s="43"/>
      <c r="D90" s="228" t="s">
        <v>162</v>
      </c>
      <c r="E90" s="43"/>
      <c r="F90" s="229" t="s">
        <v>704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162</v>
      </c>
      <c r="AU90" s="20" t="s">
        <v>87</v>
      </c>
    </row>
    <row r="91" spans="1:47" s="2" customFormat="1" ht="12">
      <c r="A91" s="41"/>
      <c r="B91" s="42"/>
      <c r="C91" s="43"/>
      <c r="D91" s="233" t="s">
        <v>164</v>
      </c>
      <c r="E91" s="43"/>
      <c r="F91" s="234" t="s">
        <v>705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164</v>
      </c>
      <c r="AU91" s="20" t="s">
        <v>87</v>
      </c>
    </row>
    <row r="92" spans="1:51" s="13" customFormat="1" ht="12">
      <c r="A92" s="13"/>
      <c r="B92" s="235"/>
      <c r="C92" s="236"/>
      <c r="D92" s="228" t="s">
        <v>189</v>
      </c>
      <c r="E92" s="237" t="s">
        <v>75</v>
      </c>
      <c r="F92" s="238" t="s">
        <v>995</v>
      </c>
      <c r="G92" s="236"/>
      <c r="H92" s="239">
        <v>60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5" t="s">
        <v>189</v>
      </c>
      <c r="AU92" s="245" t="s">
        <v>87</v>
      </c>
      <c r="AV92" s="13" t="s">
        <v>87</v>
      </c>
      <c r="AW92" s="13" t="s">
        <v>38</v>
      </c>
      <c r="AX92" s="13" t="s">
        <v>85</v>
      </c>
      <c r="AY92" s="245" t="s">
        <v>153</v>
      </c>
    </row>
    <row r="93" spans="1:65" s="2" customFormat="1" ht="16.5" customHeight="1">
      <c r="A93" s="41"/>
      <c r="B93" s="42"/>
      <c r="C93" s="215" t="s">
        <v>87</v>
      </c>
      <c r="D93" s="215" t="s">
        <v>155</v>
      </c>
      <c r="E93" s="216" t="s">
        <v>707</v>
      </c>
      <c r="F93" s="217" t="s">
        <v>708</v>
      </c>
      <c r="G93" s="218" t="s">
        <v>194</v>
      </c>
      <c r="H93" s="219">
        <v>5</v>
      </c>
      <c r="I93" s="220"/>
      <c r="J93" s="221">
        <f>ROUND(I93*H93,2)</f>
        <v>0</v>
      </c>
      <c r="K93" s="217" t="s">
        <v>159</v>
      </c>
      <c r="L93" s="47"/>
      <c r="M93" s="222" t="s">
        <v>75</v>
      </c>
      <c r="N93" s="223" t="s">
        <v>47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160</v>
      </c>
      <c r="AT93" s="226" t="s">
        <v>155</v>
      </c>
      <c r="AU93" s="226" t="s">
        <v>87</v>
      </c>
      <c r="AY93" s="20" t="s">
        <v>153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85</v>
      </c>
      <c r="BK93" s="227">
        <f>ROUND(I93*H93,2)</f>
        <v>0</v>
      </c>
      <c r="BL93" s="20" t="s">
        <v>160</v>
      </c>
      <c r="BM93" s="226" t="s">
        <v>996</v>
      </c>
    </row>
    <row r="94" spans="1:47" s="2" customFormat="1" ht="12">
      <c r="A94" s="41"/>
      <c r="B94" s="42"/>
      <c r="C94" s="43"/>
      <c r="D94" s="228" t="s">
        <v>162</v>
      </c>
      <c r="E94" s="43"/>
      <c r="F94" s="229" t="s">
        <v>710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162</v>
      </c>
      <c r="AU94" s="20" t="s">
        <v>87</v>
      </c>
    </row>
    <row r="95" spans="1:47" s="2" customFormat="1" ht="12">
      <c r="A95" s="41"/>
      <c r="B95" s="42"/>
      <c r="C95" s="43"/>
      <c r="D95" s="233" t="s">
        <v>164</v>
      </c>
      <c r="E95" s="43"/>
      <c r="F95" s="234" t="s">
        <v>711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164</v>
      </c>
      <c r="AU95" s="20" t="s">
        <v>87</v>
      </c>
    </row>
    <row r="96" spans="1:51" s="13" customFormat="1" ht="12">
      <c r="A96" s="13"/>
      <c r="B96" s="235"/>
      <c r="C96" s="236"/>
      <c r="D96" s="228" t="s">
        <v>189</v>
      </c>
      <c r="E96" s="237" t="s">
        <v>75</v>
      </c>
      <c r="F96" s="238" t="s">
        <v>997</v>
      </c>
      <c r="G96" s="236"/>
      <c r="H96" s="239">
        <v>5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5" t="s">
        <v>189</v>
      </c>
      <c r="AU96" s="245" t="s">
        <v>87</v>
      </c>
      <c r="AV96" s="13" t="s">
        <v>87</v>
      </c>
      <c r="AW96" s="13" t="s">
        <v>38</v>
      </c>
      <c r="AX96" s="13" t="s">
        <v>85</v>
      </c>
      <c r="AY96" s="245" t="s">
        <v>153</v>
      </c>
    </row>
    <row r="97" spans="1:65" s="2" customFormat="1" ht="16.5" customHeight="1">
      <c r="A97" s="41"/>
      <c r="B97" s="42"/>
      <c r="C97" s="215" t="s">
        <v>171</v>
      </c>
      <c r="D97" s="215" t="s">
        <v>155</v>
      </c>
      <c r="E97" s="216" t="s">
        <v>207</v>
      </c>
      <c r="F97" s="217" t="s">
        <v>208</v>
      </c>
      <c r="G97" s="218" t="s">
        <v>202</v>
      </c>
      <c r="H97" s="219">
        <v>4</v>
      </c>
      <c r="I97" s="220"/>
      <c r="J97" s="221">
        <f>ROUND(I97*H97,2)</f>
        <v>0</v>
      </c>
      <c r="K97" s="217" t="s">
        <v>159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0.0369</v>
      </c>
      <c r="R97" s="224">
        <f>Q97*H97</f>
        <v>0.1476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998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210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47" s="2" customFormat="1" ht="12">
      <c r="A99" s="41"/>
      <c r="B99" s="42"/>
      <c r="C99" s="43"/>
      <c r="D99" s="233" t="s">
        <v>164</v>
      </c>
      <c r="E99" s="43"/>
      <c r="F99" s="234" t="s">
        <v>211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164</v>
      </c>
      <c r="AU99" s="20" t="s">
        <v>87</v>
      </c>
    </row>
    <row r="100" spans="1:65" s="2" customFormat="1" ht="21.75" customHeight="1">
      <c r="A100" s="41"/>
      <c r="B100" s="42"/>
      <c r="C100" s="215" t="s">
        <v>160</v>
      </c>
      <c r="D100" s="215" t="s">
        <v>155</v>
      </c>
      <c r="E100" s="216" t="s">
        <v>999</v>
      </c>
      <c r="F100" s="217" t="s">
        <v>1000</v>
      </c>
      <c r="G100" s="218" t="s">
        <v>227</v>
      </c>
      <c r="H100" s="219">
        <v>8.798</v>
      </c>
      <c r="I100" s="220"/>
      <c r="J100" s="221">
        <f>ROUND(I100*H100,2)</f>
        <v>0</v>
      </c>
      <c r="K100" s="217" t="s">
        <v>159</v>
      </c>
      <c r="L100" s="47"/>
      <c r="M100" s="222" t="s">
        <v>75</v>
      </c>
      <c r="N100" s="223" t="s">
        <v>47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160</v>
      </c>
      <c r="AT100" s="226" t="s">
        <v>155</v>
      </c>
      <c r="AU100" s="226" t="s">
        <v>87</v>
      </c>
      <c r="AY100" s="20" t="s">
        <v>153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85</v>
      </c>
      <c r="BK100" s="227">
        <f>ROUND(I100*H100,2)</f>
        <v>0</v>
      </c>
      <c r="BL100" s="20" t="s">
        <v>160</v>
      </c>
      <c r="BM100" s="226" t="s">
        <v>1001</v>
      </c>
    </row>
    <row r="101" spans="1:47" s="2" customFormat="1" ht="12">
      <c r="A101" s="41"/>
      <c r="B101" s="42"/>
      <c r="C101" s="43"/>
      <c r="D101" s="228" t="s">
        <v>162</v>
      </c>
      <c r="E101" s="43"/>
      <c r="F101" s="229" t="s">
        <v>1002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162</v>
      </c>
      <c r="AU101" s="20" t="s">
        <v>87</v>
      </c>
    </row>
    <row r="102" spans="1:47" s="2" customFormat="1" ht="12">
      <c r="A102" s="41"/>
      <c r="B102" s="42"/>
      <c r="C102" s="43"/>
      <c r="D102" s="233" t="s">
        <v>164</v>
      </c>
      <c r="E102" s="43"/>
      <c r="F102" s="234" t="s">
        <v>1003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164</v>
      </c>
      <c r="AU102" s="20" t="s">
        <v>87</v>
      </c>
    </row>
    <row r="103" spans="1:51" s="13" customFormat="1" ht="12">
      <c r="A103" s="13"/>
      <c r="B103" s="235"/>
      <c r="C103" s="236"/>
      <c r="D103" s="228" t="s">
        <v>189</v>
      </c>
      <c r="E103" s="237" t="s">
        <v>75</v>
      </c>
      <c r="F103" s="238" t="s">
        <v>1004</v>
      </c>
      <c r="G103" s="236"/>
      <c r="H103" s="239">
        <v>1.985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38</v>
      </c>
      <c r="AX103" s="13" t="s">
        <v>77</v>
      </c>
      <c r="AY103" s="245" t="s">
        <v>153</v>
      </c>
    </row>
    <row r="104" spans="1:51" s="14" customFormat="1" ht="12">
      <c r="A104" s="14"/>
      <c r="B104" s="246"/>
      <c r="C104" s="247"/>
      <c r="D104" s="228" t="s">
        <v>189</v>
      </c>
      <c r="E104" s="248" t="s">
        <v>75</v>
      </c>
      <c r="F104" s="249" t="s">
        <v>233</v>
      </c>
      <c r="G104" s="247"/>
      <c r="H104" s="250">
        <v>1.985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6" t="s">
        <v>189</v>
      </c>
      <c r="AU104" s="256" t="s">
        <v>87</v>
      </c>
      <c r="AV104" s="14" t="s">
        <v>171</v>
      </c>
      <c r="AW104" s="14" t="s">
        <v>38</v>
      </c>
      <c r="AX104" s="14" t="s">
        <v>77</v>
      </c>
      <c r="AY104" s="256" t="s">
        <v>153</v>
      </c>
    </row>
    <row r="105" spans="1:51" s="13" customFormat="1" ht="12">
      <c r="A105" s="13"/>
      <c r="B105" s="235"/>
      <c r="C105" s="236"/>
      <c r="D105" s="228" t="s">
        <v>189</v>
      </c>
      <c r="E105" s="237" t="s">
        <v>75</v>
      </c>
      <c r="F105" s="238" t="s">
        <v>1005</v>
      </c>
      <c r="G105" s="236"/>
      <c r="H105" s="239">
        <v>28.584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5" t="s">
        <v>189</v>
      </c>
      <c r="AU105" s="245" t="s">
        <v>87</v>
      </c>
      <c r="AV105" s="13" t="s">
        <v>87</v>
      </c>
      <c r="AW105" s="13" t="s">
        <v>38</v>
      </c>
      <c r="AX105" s="13" t="s">
        <v>77</v>
      </c>
      <c r="AY105" s="245" t="s">
        <v>153</v>
      </c>
    </row>
    <row r="106" spans="1:51" s="13" customFormat="1" ht="12">
      <c r="A106" s="13"/>
      <c r="B106" s="235"/>
      <c r="C106" s="236"/>
      <c r="D106" s="228" t="s">
        <v>189</v>
      </c>
      <c r="E106" s="237" t="s">
        <v>75</v>
      </c>
      <c r="F106" s="238" t="s">
        <v>1006</v>
      </c>
      <c r="G106" s="236"/>
      <c r="H106" s="239">
        <v>-6.089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5" t="s">
        <v>189</v>
      </c>
      <c r="AU106" s="245" t="s">
        <v>87</v>
      </c>
      <c r="AV106" s="13" t="s">
        <v>87</v>
      </c>
      <c r="AW106" s="13" t="s">
        <v>38</v>
      </c>
      <c r="AX106" s="13" t="s">
        <v>77</v>
      </c>
      <c r="AY106" s="245" t="s">
        <v>153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1007</v>
      </c>
      <c r="G107" s="236"/>
      <c r="H107" s="239">
        <v>-0.5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77</v>
      </c>
      <c r="AY107" s="245" t="s">
        <v>153</v>
      </c>
    </row>
    <row r="108" spans="1:51" s="14" customFormat="1" ht="12">
      <c r="A108" s="14"/>
      <c r="B108" s="246"/>
      <c r="C108" s="247"/>
      <c r="D108" s="228" t="s">
        <v>189</v>
      </c>
      <c r="E108" s="248" t="s">
        <v>75</v>
      </c>
      <c r="F108" s="249" t="s">
        <v>233</v>
      </c>
      <c r="G108" s="247"/>
      <c r="H108" s="250">
        <v>21.995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6" t="s">
        <v>189</v>
      </c>
      <c r="AU108" s="256" t="s">
        <v>87</v>
      </c>
      <c r="AV108" s="14" t="s">
        <v>171</v>
      </c>
      <c r="AW108" s="14" t="s">
        <v>38</v>
      </c>
      <c r="AX108" s="14" t="s">
        <v>77</v>
      </c>
      <c r="AY108" s="256" t="s">
        <v>153</v>
      </c>
    </row>
    <row r="109" spans="1:51" s="13" customFormat="1" ht="12">
      <c r="A109" s="13"/>
      <c r="B109" s="235"/>
      <c r="C109" s="236"/>
      <c r="D109" s="228" t="s">
        <v>189</v>
      </c>
      <c r="E109" s="237" t="s">
        <v>75</v>
      </c>
      <c r="F109" s="238" t="s">
        <v>1008</v>
      </c>
      <c r="G109" s="236"/>
      <c r="H109" s="239">
        <v>8.798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5" t="s">
        <v>189</v>
      </c>
      <c r="AU109" s="245" t="s">
        <v>87</v>
      </c>
      <c r="AV109" s="13" t="s">
        <v>87</v>
      </c>
      <c r="AW109" s="13" t="s">
        <v>38</v>
      </c>
      <c r="AX109" s="13" t="s">
        <v>85</v>
      </c>
      <c r="AY109" s="245" t="s">
        <v>153</v>
      </c>
    </row>
    <row r="110" spans="1:65" s="2" customFormat="1" ht="21.75" customHeight="1">
      <c r="A110" s="41"/>
      <c r="B110" s="42"/>
      <c r="C110" s="215" t="s">
        <v>182</v>
      </c>
      <c r="D110" s="215" t="s">
        <v>155</v>
      </c>
      <c r="E110" s="216" t="s">
        <v>1009</v>
      </c>
      <c r="F110" s="217" t="s">
        <v>1010</v>
      </c>
      <c r="G110" s="218" t="s">
        <v>227</v>
      </c>
      <c r="H110" s="219">
        <v>8.798</v>
      </c>
      <c r="I110" s="220"/>
      <c r="J110" s="221">
        <f>ROUND(I110*H110,2)</f>
        <v>0</v>
      </c>
      <c r="K110" s="217" t="s">
        <v>159</v>
      </c>
      <c r="L110" s="47"/>
      <c r="M110" s="222" t="s">
        <v>75</v>
      </c>
      <c r="N110" s="223" t="s">
        <v>47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160</v>
      </c>
      <c r="AT110" s="226" t="s">
        <v>155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1011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1012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47" s="2" customFormat="1" ht="12">
      <c r="A112" s="41"/>
      <c r="B112" s="42"/>
      <c r="C112" s="43"/>
      <c r="D112" s="233" t="s">
        <v>164</v>
      </c>
      <c r="E112" s="43"/>
      <c r="F112" s="234" t="s">
        <v>1013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164</v>
      </c>
      <c r="AU112" s="20" t="s">
        <v>87</v>
      </c>
    </row>
    <row r="113" spans="1:51" s="13" customFormat="1" ht="12">
      <c r="A113" s="13"/>
      <c r="B113" s="235"/>
      <c r="C113" s="236"/>
      <c r="D113" s="228" t="s">
        <v>189</v>
      </c>
      <c r="E113" s="237" t="s">
        <v>75</v>
      </c>
      <c r="F113" s="238" t="s">
        <v>1004</v>
      </c>
      <c r="G113" s="236"/>
      <c r="H113" s="239">
        <v>1.985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5" t="s">
        <v>189</v>
      </c>
      <c r="AU113" s="245" t="s">
        <v>87</v>
      </c>
      <c r="AV113" s="13" t="s">
        <v>87</v>
      </c>
      <c r="AW113" s="13" t="s">
        <v>38</v>
      </c>
      <c r="AX113" s="13" t="s">
        <v>77</v>
      </c>
      <c r="AY113" s="245" t="s">
        <v>153</v>
      </c>
    </row>
    <row r="114" spans="1:51" s="14" customFormat="1" ht="12">
      <c r="A114" s="14"/>
      <c r="B114" s="246"/>
      <c r="C114" s="247"/>
      <c r="D114" s="228" t="s">
        <v>189</v>
      </c>
      <c r="E114" s="248" t="s">
        <v>75</v>
      </c>
      <c r="F114" s="249" t="s">
        <v>233</v>
      </c>
      <c r="G114" s="247"/>
      <c r="H114" s="250">
        <v>1.985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6" t="s">
        <v>189</v>
      </c>
      <c r="AU114" s="256" t="s">
        <v>87</v>
      </c>
      <c r="AV114" s="14" t="s">
        <v>171</v>
      </c>
      <c r="AW114" s="14" t="s">
        <v>38</v>
      </c>
      <c r="AX114" s="14" t="s">
        <v>77</v>
      </c>
      <c r="AY114" s="256" t="s">
        <v>153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1005</v>
      </c>
      <c r="G115" s="236"/>
      <c r="H115" s="239">
        <v>28.584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77</v>
      </c>
      <c r="AY115" s="245" t="s">
        <v>153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1006</v>
      </c>
      <c r="G116" s="236"/>
      <c r="H116" s="239">
        <v>-6.089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3" customFormat="1" ht="12">
      <c r="A117" s="13"/>
      <c r="B117" s="235"/>
      <c r="C117" s="236"/>
      <c r="D117" s="228" t="s">
        <v>189</v>
      </c>
      <c r="E117" s="237" t="s">
        <v>75</v>
      </c>
      <c r="F117" s="238" t="s">
        <v>1007</v>
      </c>
      <c r="G117" s="236"/>
      <c r="H117" s="239">
        <v>-0.5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189</v>
      </c>
      <c r="AU117" s="245" t="s">
        <v>87</v>
      </c>
      <c r="AV117" s="13" t="s">
        <v>87</v>
      </c>
      <c r="AW117" s="13" t="s">
        <v>38</v>
      </c>
      <c r="AX117" s="13" t="s">
        <v>77</v>
      </c>
      <c r="AY117" s="245" t="s">
        <v>153</v>
      </c>
    </row>
    <row r="118" spans="1:51" s="14" customFormat="1" ht="12">
      <c r="A118" s="14"/>
      <c r="B118" s="246"/>
      <c r="C118" s="247"/>
      <c r="D118" s="228" t="s">
        <v>189</v>
      </c>
      <c r="E118" s="248" t="s">
        <v>75</v>
      </c>
      <c r="F118" s="249" t="s">
        <v>233</v>
      </c>
      <c r="G118" s="247"/>
      <c r="H118" s="250">
        <v>21.995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6" t="s">
        <v>189</v>
      </c>
      <c r="AU118" s="256" t="s">
        <v>87</v>
      </c>
      <c r="AV118" s="14" t="s">
        <v>171</v>
      </c>
      <c r="AW118" s="14" t="s">
        <v>38</v>
      </c>
      <c r="AX118" s="14" t="s">
        <v>77</v>
      </c>
      <c r="AY118" s="256" t="s">
        <v>153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1008</v>
      </c>
      <c r="G119" s="236"/>
      <c r="H119" s="239">
        <v>8.798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85</v>
      </c>
      <c r="AY119" s="245" t="s">
        <v>153</v>
      </c>
    </row>
    <row r="120" spans="1:65" s="2" customFormat="1" ht="21.75" customHeight="1">
      <c r="A120" s="41"/>
      <c r="B120" s="42"/>
      <c r="C120" s="215" t="s">
        <v>191</v>
      </c>
      <c r="D120" s="215" t="s">
        <v>155</v>
      </c>
      <c r="E120" s="216" t="s">
        <v>731</v>
      </c>
      <c r="F120" s="217" t="s">
        <v>732</v>
      </c>
      <c r="G120" s="218" t="s">
        <v>227</v>
      </c>
      <c r="H120" s="219">
        <v>4.399</v>
      </c>
      <c r="I120" s="220"/>
      <c r="J120" s="221">
        <f>ROUND(I120*H120,2)</f>
        <v>0</v>
      </c>
      <c r="K120" s="217" t="s">
        <v>159</v>
      </c>
      <c r="L120" s="47"/>
      <c r="M120" s="222" t="s">
        <v>75</v>
      </c>
      <c r="N120" s="223" t="s">
        <v>47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160</v>
      </c>
      <c r="AT120" s="226" t="s">
        <v>155</v>
      </c>
      <c r="AU120" s="226" t="s">
        <v>87</v>
      </c>
      <c r="AY120" s="20" t="s">
        <v>153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85</v>
      </c>
      <c r="BK120" s="227">
        <f>ROUND(I120*H120,2)</f>
        <v>0</v>
      </c>
      <c r="BL120" s="20" t="s">
        <v>160</v>
      </c>
      <c r="BM120" s="226" t="s">
        <v>1014</v>
      </c>
    </row>
    <row r="121" spans="1:47" s="2" customFormat="1" ht="12">
      <c r="A121" s="41"/>
      <c r="B121" s="42"/>
      <c r="C121" s="43"/>
      <c r="D121" s="228" t="s">
        <v>162</v>
      </c>
      <c r="E121" s="43"/>
      <c r="F121" s="229" t="s">
        <v>734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162</v>
      </c>
      <c r="AU121" s="20" t="s">
        <v>87</v>
      </c>
    </row>
    <row r="122" spans="1:47" s="2" customFormat="1" ht="12">
      <c r="A122" s="41"/>
      <c r="B122" s="42"/>
      <c r="C122" s="43"/>
      <c r="D122" s="233" t="s">
        <v>164</v>
      </c>
      <c r="E122" s="43"/>
      <c r="F122" s="234" t="s">
        <v>735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164</v>
      </c>
      <c r="AU122" s="20" t="s">
        <v>87</v>
      </c>
    </row>
    <row r="123" spans="1:51" s="13" customFormat="1" ht="12">
      <c r="A123" s="13"/>
      <c r="B123" s="235"/>
      <c r="C123" s="236"/>
      <c r="D123" s="228" t="s">
        <v>189</v>
      </c>
      <c r="E123" s="237" t="s">
        <v>75</v>
      </c>
      <c r="F123" s="238" t="s">
        <v>1004</v>
      </c>
      <c r="G123" s="236"/>
      <c r="H123" s="239">
        <v>1.985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5" t="s">
        <v>189</v>
      </c>
      <c r="AU123" s="245" t="s">
        <v>87</v>
      </c>
      <c r="AV123" s="13" t="s">
        <v>87</v>
      </c>
      <c r="AW123" s="13" t="s">
        <v>38</v>
      </c>
      <c r="AX123" s="13" t="s">
        <v>77</v>
      </c>
      <c r="AY123" s="245" t="s">
        <v>153</v>
      </c>
    </row>
    <row r="124" spans="1:51" s="14" customFormat="1" ht="12">
      <c r="A124" s="14"/>
      <c r="B124" s="246"/>
      <c r="C124" s="247"/>
      <c r="D124" s="228" t="s">
        <v>189</v>
      </c>
      <c r="E124" s="248" t="s">
        <v>75</v>
      </c>
      <c r="F124" s="249" t="s">
        <v>233</v>
      </c>
      <c r="G124" s="247"/>
      <c r="H124" s="250">
        <v>1.985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6" t="s">
        <v>189</v>
      </c>
      <c r="AU124" s="256" t="s">
        <v>87</v>
      </c>
      <c r="AV124" s="14" t="s">
        <v>171</v>
      </c>
      <c r="AW124" s="14" t="s">
        <v>38</v>
      </c>
      <c r="AX124" s="14" t="s">
        <v>77</v>
      </c>
      <c r="AY124" s="256" t="s">
        <v>153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1005</v>
      </c>
      <c r="G125" s="236"/>
      <c r="H125" s="239">
        <v>28.584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1006</v>
      </c>
      <c r="G126" s="236"/>
      <c r="H126" s="239">
        <v>-6.089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77</v>
      </c>
      <c r="AY126" s="245" t="s">
        <v>153</v>
      </c>
    </row>
    <row r="127" spans="1:51" s="13" customFormat="1" ht="12">
      <c r="A127" s="13"/>
      <c r="B127" s="235"/>
      <c r="C127" s="236"/>
      <c r="D127" s="228" t="s">
        <v>189</v>
      </c>
      <c r="E127" s="237" t="s">
        <v>75</v>
      </c>
      <c r="F127" s="238" t="s">
        <v>1007</v>
      </c>
      <c r="G127" s="236"/>
      <c r="H127" s="239">
        <v>-0.5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5" t="s">
        <v>189</v>
      </c>
      <c r="AU127" s="245" t="s">
        <v>87</v>
      </c>
      <c r="AV127" s="13" t="s">
        <v>87</v>
      </c>
      <c r="AW127" s="13" t="s">
        <v>38</v>
      </c>
      <c r="AX127" s="13" t="s">
        <v>77</v>
      </c>
      <c r="AY127" s="245" t="s">
        <v>153</v>
      </c>
    </row>
    <row r="128" spans="1:51" s="14" customFormat="1" ht="12">
      <c r="A128" s="14"/>
      <c r="B128" s="246"/>
      <c r="C128" s="247"/>
      <c r="D128" s="228" t="s">
        <v>189</v>
      </c>
      <c r="E128" s="248" t="s">
        <v>75</v>
      </c>
      <c r="F128" s="249" t="s">
        <v>233</v>
      </c>
      <c r="G128" s="247"/>
      <c r="H128" s="250">
        <v>21.995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6" t="s">
        <v>189</v>
      </c>
      <c r="AU128" s="256" t="s">
        <v>87</v>
      </c>
      <c r="AV128" s="14" t="s">
        <v>171</v>
      </c>
      <c r="AW128" s="14" t="s">
        <v>38</v>
      </c>
      <c r="AX128" s="14" t="s">
        <v>77</v>
      </c>
      <c r="AY128" s="256" t="s">
        <v>153</v>
      </c>
    </row>
    <row r="129" spans="1:51" s="13" customFormat="1" ht="12">
      <c r="A129" s="13"/>
      <c r="B129" s="235"/>
      <c r="C129" s="236"/>
      <c r="D129" s="228" t="s">
        <v>189</v>
      </c>
      <c r="E129" s="237" t="s">
        <v>75</v>
      </c>
      <c r="F129" s="238" t="s">
        <v>1015</v>
      </c>
      <c r="G129" s="236"/>
      <c r="H129" s="239">
        <v>4.399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189</v>
      </c>
      <c r="AU129" s="245" t="s">
        <v>87</v>
      </c>
      <c r="AV129" s="13" t="s">
        <v>87</v>
      </c>
      <c r="AW129" s="13" t="s">
        <v>38</v>
      </c>
      <c r="AX129" s="13" t="s">
        <v>85</v>
      </c>
      <c r="AY129" s="245" t="s">
        <v>153</v>
      </c>
    </row>
    <row r="130" spans="1:65" s="2" customFormat="1" ht="16.5" customHeight="1">
      <c r="A130" s="41"/>
      <c r="B130" s="42"/>
      <c r="C130" s="215" t="s">
        <v>199</v>
      </c>
      <c r="D130" s="215" t="s">
        <v>155</v>
      </c>
      <c r="E130" s="216" t="s">
        <v>737</v>
      </c>
      <c r="F130" s="217" t="s">
        <v>738</v>
      </c>
      <c r="G130" s="218" t="s">
        <v>258</v>
      </c>
      <c r="H130" s="219">
        <v>63.52</v>
      </c>
      <c r="I130" s="220"/>
      <c r="J130" s="221">
        <f>ROUND(I130*H130,2)</f>
        <v>0</v>
      </c>
      <c r="K130" s="217" t="s">
        <v>159</v>
      </c>
      <c r="L130" s="47"/>
      <c r="M130" s="222" t="s">
        <v>75</v>
      </c>
      <c r="N130" s="223" t="s">
        <v>47</v>
      </c>
      <c r="O130" s="87"/>
      <c r="P130" s="224">
        <f>O130*H130</f>
        <v>0</v>
      </c>
      <c r="Q130" s="224">
        <v>0.00084</v>
      </c>
      <c r="R130" s="224">
        <f>Q130*H130</f>
        <v>0.0533568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160</v>
      </c>
      <c r="AT130" s="226" t="s">
        <v>155</v>
      </c>
      <c r="AU130" s="226" t="s">
        <v>87</v>
      </c>
      <c r="AY130" s="20" t="s">
        <v>153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85</v>
      </c>
      <c r="BK130" s="227">
        <f>ROUND(I130*H130,2)</f>
        <v>0</v>
      </c>
      <c r="BL130" s="20" t="s">
        <v>160</v>
      </c>
      <c r="BM130" s="226" t="s">
        <v>1016</v>
      </c>
    </row>
    <row r="131" spans="1:47" s="2" customFormat="1" ht="12">
      <c r="A131" s="41"/>
      <c r="B131" s="42"/>
      <c r="C131" s="43"/>
      <c r="D131" s="228" t="s">
        <v>162</v>
      </c>
      <c r="E131" s="43"/>
      <c r="F131" s="229" t="s">
        <v>740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162</v>
      </c>
      <c r="AU131" s="20" t="s">
        <v>87</v>
      </c>
    </row>
    <row r="132" spans="1:47" s="2" customFormat="1" ht="12">
      <c r="A132" s="41"/>
      <c r="B132" s="42"/>
      <c r="C132" s="43"/>
      <c r="D132" s="233" t="s">
        <v>164</v>
      </c>
      <c r="E132" s="43"/>
      <c r="F132" s="234" t="s">
        <v>741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164</v>
      </c>
      <c r="AU132" s="20" t="s">
        <v>87</v>
      </c>
    </row>
    <row r="133" spans="1:51" s="13" customFormat="1" ht="12">
      <c r="A133" s="13"/>
      <c r="B133" s="235"/>
      <c r="C133" s="236"/>
      <c r="D133" s="228" t="s">
        <v>189</v>
      </c>
      <c r="E133" s="237" t="s">
        <v>75</v>
      </c>
      <c r="F133" s="238" t="s">
        <v>1017</v>
      </c>
      <c r="G133" s="236"/>
      <c r="H133" s="239">
        <v>63.52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5" t="s">
        <v>189</v>
      </c>
      <c r="AU133" s="245" t="s">
        <v>87</v>
      </c>
      <c r="AV133" s="13" t="s">
        <v>87</v>
      </c>
      <c r="AW133" s="13" t="s">
        <v>38</v>
      </c>
      <c r="AX133" s="13" t="s">
        <v>85</v>
      </c>
      <c r="AY133" s="245" t="s">
        <v>153</v>
      </c>
    </row>
    <row r="134" spans="1:65" s="2" customFormat="1" ht="16.5" customHeight="1">
      <c r="A134" s="41"/>
      <c r="B134" s="42"/>
      <c r="C134" s="215" t="s">
        <v>206</v>
      </c>
      <c r="D134" s="215" t="s">
        <v>155</v>
      </c>
      <c r="E134" s="216" t="s">
        <v>744</v>
      </c>
      <c r="F134" s="217" t="s">
        <v>745</v>
      </c>
      <c r="G134" s="218" t="s">
        <v>258</v>
      </c>
      <c r="H134" s="219">
        <v>63.52</v>
      </c>
      <c r="I134" s="220"/>
      <c r="J134" s="221">
        <f>ROUND(I134*H134,2)</f>
        <v>0</v>
      </c>
      <c r="K134" s="217" t="s">
        <v>159</v>
      </c>
      <c r="L134" s="47"/>
      <c r="M134" s="222" t="s">
        <v>75</v>
      </c>
      <c r="N134" s="223" t="s">
        <v>47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160</v>
      </c>
      <c r="AT134" s="226" t="s">
        <v>155</v>
      </c>
      <c r="AU134" s="226" t="s">
        <v>87</v>
      </c>
      <c r="AY134" s="20" t="s">
        <v>153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85</v>
      </c>
      <c r="BK134" s="227">
        <f>ROUND(I134*H134,2)</f>
        <v>0</v>
      </c>
      <c r="BL134" s="20" t="s">
        <v>160</v>
      </c>
      <c r="BM134" s="226" t="s">
        <v>1018</v>
      </c>
    </row>
    <row r="135" spans="1:47" s="2" customFormat="1" ht="12">
      <c r="A135" s="41"/>
      <c r="B135" s="42"/>
      <c r="C135" s="43"/>
      <c r="D135" s="228" t="s">
        <v>162</v>
      </c>
      <c r="E135" s="43"/>
      <c r="F135" s="229" t="s">
        <v>747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162</v>
      </c>
      <c r="AU135" s="20" t="s">
        <v>87</v>
      </c>
    </row>
    <row r="136" spans="1:47" s="2" customFormat="1" ht="12">
      <c r="A136" s="41"/>
      <c r="B136" s="42"/>
      <c r="C136" s="43"/>
      <c r="D136" s="233" t="s">
        <v>164</v>
      </c>
      <c r="E136" s="43"/>
      <c r="F136" s="234" t="s">
        <v>748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164</v>
      </c>
      <c r="AU136" s="20" t="s">
        <v>87</v>
      </c>
    </row>
    <row r="137" spans="1:65" s="2" customFormat="1" ht="21.75" customHeight="1">
      <c r="A137" s="41"/>
      <c r="B137" s="42"/>
      <c r="C137" s="215" t="s">
        <v>212</v>
      </c>
      <c r="D137" s="215" t="s">
        <v>155</v>
      </c>
      <c r="E137" s="216" t="s">
        <v>1019</v>
      </c>
      <c r="F137" s="217" t="s">
        <v>1020</v>
      </c>
      <c r="G137" s="218" t="s">
        <v>227</v>
      </c>
      <c r="H137" s="219">
        <v>0.642</v>
      </c>
      <c r="I137" s="220"/>
      <c r="J137" s="221">
        <f>ROUND(I137*H137,2)</f>
        <v>0</v>
      </c>
      <c r="K137" s="217" t="s">
        <v>159</v>
      </c>
      <c r="L137" s="47"/>
      <c r="M137" s="222" t="s">
        <v>75</v>
      </c>
      <c r="N137" s="223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87</v>
      </c>
      <c r="AY137" s="20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85</v>
      </c>
      <c r="BK137" s="227">
        <f>ROUND(I137*H137,2)</f>
        <v>0</v>
      </c>
      <c r="BL137" s="20" t="s">
        <v>160</v>
      </c>
      <c r="BM137" s="226" t="s">
        <v>1021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1022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162</v>
      </c>
      <c r="AU138" s="20" t="s">
        <v>87</v>
      </c>
    </row>
    <row r="139" spans="1:47" s="2" customFormat="1" ht="12">
      <c r="A139" s="41"/>
      <c r="B139" s="42"/>
      <c r="C139" s="43"/>
      <c r="D139" s="233" t="s">
        <v>164</v>
      </c>
      <c r="E139" s="43"/>
      <c r="F139" s="234" t="s">
        <v>1023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164</v>
      </c>
      <c r="AU139" s="20" t="s">
        <v>87</v>
      </c>
    </row>
    <row r="140" spans="1:51" s="15" customFormat="1" ht="12">
      <c r="A140" s="15"/>
      <c r="B140" s="257"/>
      <c r="C140" s="258"/>
      <c r="D140" s="228" t="s">
        <v>189</v>
      </c>
      <c r="E140" s="259" t="s">
        <v>75</v>
      </c>
      <c r="F140" s="260" t="s">
        <v>346</v>
      </c>
      <c r="G140" s="258"/>
      <c r="H140" s="259" t="s">
        <v>75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189</v>
      </c>
      <c r="AU140" s="266" t="s">
        <v>87</v>
      </c>
      <c r="AV140" s="15" t="s">
        <v>85</v>
      </c>
      <c r="AW140" s="15" t="s">
        <v>38</v>
      </c>
      <c r="AX140" s="15" t="s">
        <v>77</v>
      </c>
      <c r="AY140" s="266" t="s">
        <v>153</v>
      </c>
    </row>
    <row r="141" spans="1:51" s="13" customFormat="1" ht="12">
      <c r="A141" s="13"/>
      <c r="B141" s="235"/>
      <c r="C141" s="236"/>
      <c r="D141" s="228" t="s">
        <v>189</v>
      </c>
      <c r="E141" s="237" t="s">
        <v>75</v>
      </c>
      <c r="F141" s="238" t="s">
        <v>1024</v>
      </c>
      <c r="G141" s="236"/>
      <c r="H141" s="239">
        <v>0.321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189</v>
      </c>
      <c r="AU141" s="245" t="s">
        <v>87</v>
      </c>
      <c r="AV141" s="13" t="s">
        <v>87</v>
      </c>
      <c r="AW141" s="13" t="s">
        <v>38</v>
      </c>
      <c r="AX141" s="13" t="s">
        <v>77</v>
      </c>
      <c r="AY141" s="245" t="s">
        <v>153</v>
      </c>
    </row>
    <row r="142" spans="1:51" s="15" customFormat="1" ht="12">
      <c r="A142" s="15"/>
      <c r="B142" s="257"/>
      <c r="C142" s="258"/>
      <c r="D142" s="228" t="s">
        <v>189</v>
      </c>
      <c r="E142" s="259" t="s">
        <v>75</v>
      </c>
      <c r="F142" s="260" t="s">
        <v>348</v>
      </c>
      <c r="G142" s="258"/>
      <c r="H142" s="259" t="s">
        <v>75</v>
      </c>
      <c r="I142" s="261"/>
      <c r="J142" s="258"/>
      <c r="K142" s="258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189</v>
      </c>
      <c r="AU142" s="266" t="s">
        <v>87</v>
      </c>
      <c r="AV142" s="15" t="s">
        <v>85</v>
      </c>
      <c r="AW142" s="15" t="s">
        <v>38</v>
      </c>
      <c r="AX142" s="15" t="s">
        <v>77</v>
      </c>
      <c r="AY142" s="266" t="s">
        <v>153</v>
      </c>
    </row>
    <row r="143" spans="1:51" s="13" customFormat="1" ht="12">
      <c r="A143" s="13"/>
      <c r="B143" s="235"/>
      <c r="C143" s="236"/>
      <c r="D143" s="228" t="s">
        <v>189</v>
      </c>
      <c r="E143" s="237" t="s">
        <v>75</v>
      </c>
      <c r="F143" s="238" t="s">
        <v>1024</v>
      </c>
      <c r="G143" s="236"/>
      <c r="H143" s="239">
        <v>0.321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5" t="s">
        <v>189</v>
      </c>
      <c r="AU143" s="245" t="s">
        <v>87</v>
      </c>
      <c r="AV143" s="13" t="s">
        <v>87</v>
      </c>
      <c r="AW143" s="13" t="s">
        <v>38</v>
      </c>
      <c r="AX143" s="13" t="s">
        <v>77</v>
      </c>
      <c r="AY143" s="245" t="s">
        <v>153</v>
      </c>
    </row>
    <row r="144" spans="1:51" s="16" customFormat="1" ht="12">
      <c r="A144" s="16"/>
      <c r="B144" s="267"/>
      <c r="C144" s="268"/>
      <c r="D144" s="228" t="s">
        <v>189</v>
      </c>
      <c r="E144" s="269" t="s">
        <v>75</v>
      </c>
      <c r="F144" s="270" t="s">
        <v>349</v>
      </c>
      <c r="G144" s="268"/>
      <c r="H144" s="271">
        <v>0.642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7" t="s">
        <v>189</v>
      </c>
      <c r="AU144" s="277" t="s">
        <v>87</v>
      </c>
      <c r="AV144" s="16" t="s">
        <v>160</v>
      </c>
      <c r="AW144" s="16" t="s">
        <v>38</v>
      </c>
      <c r="AX144" s="16" t="s">
        <v>85</v>
      </c>
      <c r="AY144" s="277" t="s">
        <v>153</v>
      </c>
    </row>
    <row r="145" spans="1:65" s="2" customFormat="1" ht="21.75" customHeight="1">
      <c r="A145" s="41"/>
      <c r="B145" s="42"/>
      <c r="C145" s="215" t="s">
        <v>218</v>
      </c>
      <c r="D145" s="215" t="s">
        <v>155</v>
      </c>
      <c r="E145" s="216" t="s">
        <v>341</v>
      </c>
      <c r="F145" s="217" t="s">
        <v>342</v>
      </c>
      <c r="G145" s="218" t="s">
        <v>227</v>
      </c>
      <c r="H145" s="219">
        <v>26.394</v>
      </c>
      <c r="I145" s="220"/>
      <c r="J145" s="221">
        <f>ROUND(I145*H145,2)</f>
        <v>0</v>
      </c>
      <c r="K145" s="217" t="s">
        <v>159</v>
      </c>
      <c r="L145" s="47"/>
      <c r="M145" s="222" t="s">
        <v>75</v>
      </c>
      <c r="N145" s="223" t="s">
        <v>47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1025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344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47" s="2" customFormat="1" ht="12">
      <c r="A147" s="41"/>
      <c r="B147" s="42"/>
      <c r="C147" s="43"/>
      <c r="D147" s="233" t="s">
        <v>164</v>
      </c>
      <c r="E147" s="43"/>
      <c r="F147" s="234" t="s">
        <v>345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164</v>
      </c>
      <c r="AU147" s="20" t="s">
        <v>87</v>
      </c>
    </row>
    <row r="148" spans="1:51" s="15" customFormat="1" ht="12">
      <c r="A148" s="15"/>
      <c r="B148" s="257"/>
      <c r="C148" s="258"/>
      <c r="D148" s="228" t="s">
        <v>189</v>
      </c>
      <c r="E148" s="259" t="s">
        <v>75</v>
      </c>
      <c r="F148" s="260" t="s">
        <v>346</v>
      </c>
      <c r="G148" s="258"/>
      <c r="H148" s="259" t="s">
        <v>75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6" t="s">
        <v>189</v>
      </c>
      <c r="AU148" s="266" t="s">
        <v>87</v>
      </c>
      <c r="AV148" s="15" t="s">
        <v>85</v>
      </c>
      <c r="AW148" s="15" t="s">
        <v>38</v>
      </c>
      <c r="AX148" s="15" t="s">
        <v>77</v>
      </c>
      <c r="AY148" s="266" t="s">
        <v>153</v>
      </c>
    </row>
    <row r="149" spans="1:51" s="13" customFormat="1" ht="12">
      <c r="A149" s="13"/>
      <c r="B149" s="235"/>
      <c r="C149" s="236"/>
      <c r="D149" s="228" t="s">
        <v>189</v>
      </c>
      <c r="E149" s="237" t="s">
        <v>75</v>
      </c>
      <c r="F149" s="238" t="s">
        <v>1026</v>
      </c>
      <c r="G149" s="236"/>
      <c r="H149" s="239">
        <v>13.197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189</v>
      </c>
      <c r="AU149" s="245" t="s">
        <v>87</v>
      </c>
      <c r="AV149" s="13" t="s">
        <v>87</v>
      </c>
      <c r="AW149" s="13" t="s">
        <v>38</v>
      </c>
      <c r="AX149" s="13" t="s">
        <v>77</v>
      </c>
      <c r="AY149" s="245" t="s">
        <v>153</v>
      </c>
    </row>
    <row r="150" spans="1:51" s="15" customFormat="1" ht="12">
      <c r="A150" s="15"/>
      <c r="B150" s="257"/>
      <c r="C150" s="258"/>
      <c r="D150" s="228" t="s">
        <v>189</v>
      </c>
      <c r="E150" s="259" t="s">
        <v>75</v>
      </c>
      <c r="F150" s="260" t="s">
        <v>348</v>
      </c>
      <c r="G150" s="258"/>
      <c r="H150" s="259" t="s">
        <v>75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189</v>
      </c>
      <c r="AU150" s="266" t="s">
        <v>87</v>
      </c>
      <c r="AV150" s="15" t="s">
        <v>85</v>
      </c>
      <c r="AW150" s="15" t="s">
        <v>38</v>
      </c>
      <c r="AX150" s="15" t="s">
        <v>77</v>
      </c>
      <c r="AY150" s="266" t="s">
        <v>153</v>
      </c>
    </row>
    <row r="151" spans="1:51" s="13" customFormat="1" ht="12">
      <c r="A151" s="13"/>
      <c r="B151" s="235"/>
      <c r="C151" s="236"/>
      <c r="D151" s="228" t="s">
        <v>189</v>
      </c>
      <c r="E151" s="237" t="s">
        <v>75</v>
      </c>
      <c r="F151" s="238" t="s">
        <v>1026</v>
      </c>
      <c r="G151" s="236"/>
      <c r="H151" s="239">
        <v>13.197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5" t="s">
        <v>189</v>
      </c>
      <c r="AU151" s="245" t="s">
        <v>87</v>
      </c>
      <c r="AV151" s="13" t="s">
        <v>87</v>
      </c>
      <c r="AW151" s="13" t="s">
        <v>38</v>
      </c>
      <c r="AX151" s="13" t="s">
        <v>77</v>
      </c>
      <c r="AY151" s="245" t="s">
        <v>153</v>
      </c>
    </row>
    <row r="152" spans="1:51" s="16" customFormat="1" ht="12">
      <c r="A152" s="16"/>
      <c r="B152" s="267"/>
      <c r="C152" s="268"/>
      <c r="D152" s="228" t="s">
        <v>189</v>
      </c>
      <c r="E152" s="269" t="s">
        <v>75</v>
      </c>
      <c r="F152" s="270" t="s">
        <v>349</v>
      </c>
      <c r="G152" s="268"/>
      <c r="H152" s="271">
        <v>26.394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T152" s="277" t="s">
        <v>189</v>
      </c>
      <c r="AU152" s="277" t="s">
        <v>87</v>
      </c>
      <c r="AV152" s="16" t="s">
        <v>160</v>
      </c>
      <c r="AW152" s="16" t="s">
        <v>38</v>
      </c>
      <c r="AX152" s="16" t="s">
        <v>85</v>
      </c>
      <c r="AY152" s="277" t="s">
        <v>153</v>
      </c>
    </row>
    <row r="153" spans="1:65" s="2" customFormat="1" ht="21.75" customHeight="1">
      <c r="A153" s="41"/>
      <c r="B153" s="42"/>
      <c r="C153" s="215" t="s">
        <v>224</v>
      </c>
      <c r="D153" s="215" t="s">
        <v>155</v>
      </c>
      <c r="E153" s="216" t="s">
        <v>351</v>
      </c>
      <c r="F153" s="217" t="s">
        <v>352</v>
      </c>
      <c r="G153" s="218" t="s">
        <v>227</v>
      </c>
      <c r="H153" s="219">
        <v>8.477</v>
      </c>
      <c r="I153" s="220"/>
      <c r="J153" s="221">
        <f>ROUND(I153*H153,2)</f>
        <v>0</v>
      </c>
      <c r="K153" s="217" t="s">
        <v>159</v>
      </c>
      <c r="L153" s="47"/>
      <c r="M153" s="222" t="s">
        <v>75</v>
      </c>
      <c r="N153" s="223" t="s">
        <v>47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160</v>
      </c>
      <c r="AT153" s="226" t="s">
        <v>155</v>
      </c>
      <c r="AU153" s="226" t="s">
        <v>87</v>
      </c>
      <c r="AY153" s="20" t="s">
        <v>153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85</v>
      </c>
      <c r="BK153" s="227">
        <f>ROUND(I153*H153,2)</f>
        <v>0</v>
      </c>
      <c r="BL153" s="20" t="s">
        <v>160</v>
      </c>
      <c r="BM153" s="226" t="s">
        <v>1027</v>
      </c>
    </row>
    <row r="154" spans="1:47" s="2" customFormat="1" ht="12">
      <c r="A154" s="41"/>
      <c r="B154" s="42"/>
      <c r="C154" s="43"/>
      <c r="D154" s="228" t="s">
        <v>162</v>
      </c>
      <c r="E154" s="43"/>
      <c r="F154" s="229" t="s">
        <v>354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162</v>
      </c>
      <c r="AU154" s="20" t="s">
        <v>87</v>
      </c>
    </row>
    <row r="155" spans="1:47" s="2" customFormat="1" ht="12">
      <c r="A155" s="41"/>
      <c r="B155" s="42"/>
      <c r="C155" s="43"/>
      <c r="D155" s="233" t="s">
        <v>164</v>
      </c>
      <c r="E155" s="43"/>
      <c r="F155" s="234" t="s">
        <v>355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164</v>
      </c>
      <c r="AU155" s="20" t="s">
        <v>87</v>
      </c>
    </row>
    <row r="156" spans="1:51" s="15" customFormat="1" ht="12">
      <c r="A156" s="15"/>
      <c r="B156" s="257"/>
      <c r="C156" s="258"/>
      <c r="D156" s="228" t="s">
        <v>189</v>
      </c>
      <c r="E156" s="259" t="s">
        <v>75</v>
      </c>
      <c r="F156" s="260" t="s">
        <v>356</v>
      </c>
      <c r="G156" s="258"/>
      <c r="H156" s="259" t="s">
        <v>75</v>
      </c>
      <c r="I156" s="261"/>
      <c r="J156" s="258"/>
      <c r="K156" s="258"/>
      <c r="L156" s="262"/>
      <c r="M156" s="263"/>
      <c r="N156" s="264"/>
      <c r="O156" s="264"/>
      <c r="P156" s="264"/>
      <c r="Q156" s="264"/>
      <c r="R156" s="264"/>
      <c r="S156" s="264"/>
      <c r="T156" s="26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6" t="s">
        <v>189</v>
      </c>
      <c r="AU156" s="266" t="s">
        <v>87</v>
      </c>
      <c r="AV156" s="15" t="s">
        <v>85</v>
      </c>
      <c r="AW156" s="15" t="s">
        <v>38</v>
      </c>
      <c r="AX156" s="15" t="s">
        <v>77</v>
      </c>
      <c r="AY156" s="266" t="s">
        <v>153</v>
      </c>
    </row>
    <row r="157" spans="1:51" s="13" customFormat="1" ht="12">
      <c r="A157" s="13"/>
      <c r="B157" s="235"/>
      <c r="C157" s="236"/>
      <c r="D157" s="228" t="s">
        <v>189</v>
      </c>
      <c r="E157" s="237" t="s">
        <v>75</v>
      </c>
      <c r="F157" s="238" t="s">
        <v>1005</v>
      </c>
      <c r="G157" s="236"/>
      <c r="H157" s="239">
        <v>28.584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189</v>
      </c>
      <c r="AU157" s="245" t="s">
        <v>87</v>
      </c>
      <c r="AV157" s="13" t="s">
        <v>87</v>
      </c>
      <c r="AW157" s="13" t="s">
        <v>38</v>
      </c>
      <c r="AX157" s="13" t="s">
        <v>77</v>
      </c>
      <c r="AY157" s="245" t="s">
        <v>153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1006</v>
      </c>
      <c r="G158" s="236"/>
      <c r="H158" s="239">
        <v>-6.089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77</v>
      </c>
      <c r="AY158" s="245" t="s">
        <v>153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1007</v>
      </c>
      <c r="G159" s="236"/>
      <c r="H159" s="239">
        <v>-0.5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77</v>
      </c>
      <c r="AY159" s="245" t="s">
        <v>153</v>
      </c>
    </row>
    <row r="160" spans="1:51" s="14" customFormat="1" ht="12">
      <c r="A160" s="14"/>
      <c r="B160" s="246"/>
      <c r="C160" s="247"/>
      <c r="D160" s="228" t="s">
        <v>189</v>
      </c>
      <c r="E160" s="248" t="s">
        <v>75</v>
      </c>
      <c r="F160" s="249" t="s">
        <v>233</v>
      </c>
      <c r="G160" s="247"/>
      <c r="H160" s="250">
        <v>21.995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189</v>
      </c>
      <c r="AU160" s="256" t="s">
        <v>87</v>
      </c>
      <c r="AV160" s="14" t="s">
        <v>171</v>
      </c>
      <c r="AW160" s="14" t="s">
        <v>38</v>
      </c>
      <c r="AX160" s="14" t="s">
        <v>77</v>
      </c>
      <c r="AY160" s="256" t="s">
        <v>153</v>
      </c>
    </row>
    <row r="161" spans="1:51" s="13" customFormat="1" ht="12">
      <c r="A161" s="13"/>
      <c r="B161" s="235"/>
      <c r="C161" s="236"/>
      <c r="D161" s="228" t="s">
        <v>189</v>
      </c>
      <c r="E161" s="237" t="s">
        <v>75</v>
      </c>
      <c r="F161" s="238" t="s">
        <v>1008</v>
      </c>
      <c r="G161" s="236"/>
      <c r="H161" s="239">
        <v>8.798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189</v>
      </c>
      <c r="AU161" s="245" t="s">
        <v>87</v>
      </c>
      <c r="AV161" s="13" t="s">
        <v>87</v>
      </c>
      <c r="AW161" s="13" t="s">
        <v>38</v>
      </c>
      <c r="AX161" s="13" t="s">
        <v>77</v>
      </c>
      <c r="AY161" s="245" t="s">
        <v>153</v>
      </c>
    </row>
    <row r="162" spans="1:51" s="13" customFormat="1" ht="12">
      <c r="A162" s="13"/>
      <c r="B162" s="235"/>
      <c r="C162" s="236"/>
      <c r="D162" s="228" t="s">
        <v>189</v>
      </c>
      <c r="E162" s="237" t="s">
        <v>75</v>
      </c>
      <c r="F162" s="238" t="s">
        <v>1028</v>
      </c>
      <c r="G162" s="236"/>
      <c r="H162" s="239">
        <v>-0.321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189</v>
      </c>
      <c r="AU162" s="245" t="s">
        <v>87</v>
      </c>
      <c r="AV162" s="13" t="s">
        <v>87</v>
      </c>
      <c r="AW162" s="13" t="s">
        <v>38</v>
      </c>
      <c r="AX162" s="13" t="s">
        <v>77</v>
      </c>
      <c r="AY162" s="245" t="s">
        <v>153</v>
      </c>
    </row>
    <row r="163" spans="1:51" s="14" customFormat="1" ht="12">
      <c r="A163" s="14"/>
      <c r="B163" s="246"/>
      <c r="C163" s="247"/>
      <c r="D163" s="228" t="s">
        <v>189</v>
      </c>
      <c r="E163" s="248" t="s">
        <v>75</v>
      </c>
      <c r="F163" s="249" t="s">
        <v>233</v>
      </c>
      <c r="G163" s="247"/>
      <c r="H163" s="250">
        <v>8.477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189</v>
      </c>
      <c r="AU163" s="256" t="s">
        <v>87</v>
      </c>
      <c r="AV163" s="14" t="s">
        <v>171</v>
      </c>
      <c r="AW163" s="14" t="s">
        <v>38</v>
      </c>
      <c r="AX163" s="14" t="s">
        <v>85</v>
      </c>
      <c r="AY163" s="256" t="s">
        <v>153</v>
      </c>
    </row>
    <row r="164" spans="1:65" s="2" customFormat="1" ht="16.5" customHeight="1">
      <c r="A164" s="41"/>
      <c r="B164" s="42"/>
      <c r="C164" s="215" t="s">
        <v>242</v>
      </c>
      <c r="D164" s="215" t="s">
        <v>155</v>
      </c>
      <c r="E164" s="216" t="s">
        <v>1029</v>
      </c>
      <c r="F164" s="217" t="s">
        <v>1030</v>
      </c>
      <c r="G164" s="218" t="s">
        <v>227</v>
      </c>
      <c r="H164" s="219">
        <v>0.321</v>
      </c>
      <c r="I164" s="220"/>
      <c r="J164" s="221">
        <f>ROUND(I164*H164,2)</f>
        <v>0</v>
      </c>
      <c r="K164" s="217" t="s">
        <v>159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1031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1032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47" s="2" customFormat="1" ht="12">
      <c r="A166" s="41"/>
      <c r="B166" s="42"/>
      <c r="C166" s="43"/>
      <c r="D166" s="233" t="s">
        <v>164</v>
      </c>
      <c r="E166" s="43"/>
      <c r="F166" s="234" t="s">
        <v>1033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164</v>
      </c>
      <c r="AU166" s="20" t="s">
        <v>87</v>
      </c>
    </row>
    <row r="167" spans="1:51" s="13" customFormat="1" ht="12">
      <c r="A167" s="13"/>
      <c r="B167" s="235"/>
      <c r="C167" s="236"/>
      <c r="D167" s="228" t="s">
        <v>189</v>
      </c>
      <c r="E167" s="237" t="s">
        <v>75</v>
      </c>
      <c r="F167" s="238" t="s">
        <v>1024</v>
      </c>
      <c r="G167" s="236"/>
      <c r="H167" s="239">
        <v>0.321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5" t="s">
        <v>189</v>
      </c>
      <c r="AU167" s="245" t="s">
        <v>87</v>
      </c>
      <c r="AV167" s="13" t="s">
        <v>87</v>
      </c>
      <c r="AW167" s="13" t="s">
        <v>38</v>
      </c>
      <c r="AX167" s="13" t="s">
        <v>85</v>
      </c>
      <c r="AY167" s="245" t="s">
        <v>153</v>
      </c>
    </row>
    <row r="168" spans="1:65" s="2" customFormat="1" ht="16.5" customHeight="1">
      <c r="A168" s="41"/>
      <c r="B168" s="42"/>
      <c r="C168" s="215" t="s">
        <v>248</v>
      </c>
      <c r="D168" s="215" t="s">
        <v>155</v>
      </c>
      <c r="E168" s="216" t="s">
        <v>756</v>
      </c>
      <c r="F168" s="217" t="s">
        <v>757</v>
      </c>
      <c r="G168" s="218" t="s">
        <v>227</v>
      </c>
      <c r="H168" s="219">
        <v>13.197</v>
      </c>
      <c r="I168" s="220"/>
      <c r="J168" s="221">
        <f>ROUND(I168*H168,2)</f>
        <v>0</v>
      </c>
      <c r="K168" s="217" t="s">
        <v>159</v>
      </c>
      <c r="L168" s="47"/>
      <c r="M168" s="222" t="s">
        <v>75</v>
      </c>
      <c r="N168" s="223" t="s">
        <v>47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160</v>
      </c>
      <c r="AT168" s="226" t="s">
        <v>155</v>
      </c>
      <c r="AU168" s="226" t="s">
        <v>87</v>
      </c>
      <c r="AY168" s="20" t="s">
        <v>153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85</v>
      </c>
      <c r="BK168" s="227">
        <f>ROUND(I168*H168,2)</f>
        <v>0</v>
      </c>
      <c r="BL168" s="20" t="s">
        <v>160</v>
      </c>
      <c r="BM168" s="226" t="s">
        <v>1034</v>
      </c>
    </row>
    <row r="169" spans="1:47" s="2" customFormat="1" ht="12">
      <c r="A169" s="41"/>
      <c r="B169" s="42"/>
      <c r="C169" s="43"/>
      <c r="D169" s="228" t="s">
        <v>162</v>
      </c>
      <c r="E169" s="43"/>
      <c r="F169" s="229" t="s">
        <v>759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162</v>
      </c>
      <c r="AU169" s="20" t="s">
        <v>87</v>
      </c>
    </row>
    <row r="170" spans="1:47" s="2" customFormat="1" ht="12">
      <c r="A170" s="41"/>
      <c r="B170" s="42"/>
      <c r="C170" s="43"/>
      <c r="D170" s="233" t="s">
        <v>164</v>
      </c>
      <c r="E170" s="43"/>
      <c r="F170" s="234" t="s">
        <v>760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164</v>
      </c>
      <c r="AU170" s="20" t="s">
        <v>87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1026</v>
      </c>
      <c r="G171" s="236"/>
      <c r="H171" s="239">
        <v>13.197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85</v>
      </c>
      <c r="AY171" s="245" t="s">
        <v>153</v>
      </c>
    </row>
    <row r="172" spans="1:65" s="2" customFormat="1" ht="16.5" customHeight="1">
      <c r="A172" s="41"/>
      <c r="B172" s="42"/>
      <c r="C172" s="215" t="s">
        <v>255</v>
      </c>
      <c r="D172" s="215" t="s">
        <v>155</v>
      </c>
      <c r="E172" s="216" t="s">
        <v>372</v>
      </c>
      <c r="F172" s="217" t="s">
        <v>373</v>
      </c>
      <c r="G172" s="218" t="s">
        <v>227</v>
      </c>
      <c r="H172" s="219">
        <v>8.477</v>
      </c>
      <c r="I172" s="220"/>
      <c r="J172" s="221">
        <f>ROUND(I172*H172,2)</f>
        <v>0</v>
      </c>
      <c r="K172" s="217" t="s">
        <v>159</v>
      </c>
      <c r="L172" s="47"/>
      <c r="M172" s="222" t="s">
        <v>75</v>
      </c>
      <c r="N172" s="223" t="s">
        <v>47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160</v>
      </c>
      <c r="AT172" s="226" t="s">
        <v>155</v>
      </c>
      <c r="AU172" s="226" t="s">
        <v>87</v>
      </c>
      <c r="AY172" s="20" t="s">
        <v>153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85</v>
      </c>
      <c r="BK172" s="227">
        <f>ROUND(I172*H172,2)</f>
        <v>0</v>
      </c>
      <c r="BL172" s="20" t="s">
        <v>160</v>
      </c>
      <c r="BM172" s="226" t="s">
        <v>1035</v>
      </c>
    </row>
    <row r="173" spans="1:47" s="2" customFormat="1" ht="12">
      <c r="A173" s="41"/>
      <c r="B173" s="42"/>
      <c r="C173" s="43"/>
      <c r="D173" s="228" t="s">
        <v>162</v>
      </c>
      <c r="E173" s="43"/>
      <c r="F173" s="229" t="s">
        <v>375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162</v>
      </c>
      <c r="AU173" s="20" t="s">
        <v>87</v>
      </c>
    </row>
    <row r="174" spans="1:47" s="2" customFormat="1" ht="12">
      <c r="A174" s="41"/>
      <c r="B174" s="42"/>
      <c r="C174" s="43"/>
      <c r="D174" s="233" t="s">
        <v>164</v>
      </c>
      <c r="E174" s="43"/>
      <c r="F174" s="234" t="s">
        <v>376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164</v>
      </c>
      <c r="AU174" s="20" t="s">
        <v>87</v>
      </c>
    </row>
    <row r="175" spans="1:51" s="13" customFormat="1" ht="12">
      <c r="A175" s="13"/>
      <c r="B175" s="235"/>
      <c r="C175" s="236"/>
      <c r="D175" s="228" t="s">
        <v>189</v>
      </c>
      <c r="E175" s="237" t="s">
        <v>75</v>
      </c>
      <c r="F175" s="238" t="s">
        <v>1036</v>
      </c>
      <c r="G175" s="236"/>
      <c r="H175" s="239">
        <v>8.477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189</v>
      </c>
      <c r="AU175" s="245" t="s">
        <v>87</v>
      </c>
      <c r="AV175" s="13" t="s">
        <v>87</v>
      </c>
      <c r="AW175" s="13" t="s">
        <v>38</v>
      </c>
      <c r="AX175" s="13" t="s">
        <v>85</v>
      </c>
      <c r="AY175" s="245" t="s">
        <v>153</v>
      </c>
    </row>
    <row r="176" spans="1:65" s="2" customFormat="1" ht="16.5" customHeight="1">
      <c r="A176" s="41"/>
      <c r="B176" s="42"/>
      <c r="C176" s="215" t="s">
        <v>8</v>
      </c>
      <c r="D176" s="215" t="s">
        <v>155</v>
      </c>
      <c r="E176" s="216" t="s">
        <v>379</v>
      </c>
      <c r="F176" s="217" t="s">
        <v>380</v>
      </c>
      <c r="G176" s="218" t="s">
        <v>381</v>
      </c>
      <c r="H176" s="219">
        <v>15.205</v>
      </c>
      <c r="I176" s="220"/>
      <c r="J176" s="221">
        <f>ROUND(I176*H176,2)</f>
        <v>0</v>
      </c>
      <c r="K176" s="217" t="s">
        <v>159</v>
      </c>
      <c r="L176" s="47"/>
      <c r="M176" s="222" t="s">
        <v>75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87</v>
      </c>
      <c r="AY176" s="20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85</v>
      </c>
      <c r="BK176" s="227">
        <f>ROUND(I176*H176,2)</f>
        <v>0</v>
      </c>
      <c r="BL176" s="20" t="s">
        <v>160</v>
      </c>
      <c r="BM176" s="226" t="s">
        <v>1037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383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162</v>
      </c>
      <c r="AU177" s="20" t="s">
        <v>87</v>
      </c>
    </row>
    <row r="178" spans="1:47" s="2" customFormat="1" ht="12">
      <c r="A178" s="41"/>
      <c r="B178" s="42"/>
      <c r="C178" s="43"/>
      <c r="D178" s="233" t="s">
        <v>164</v>
      </c>
      <c r="E178" s="43"/>
      <c r="F178" s="234" t="s">
        <v>384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164</v>
      </c>
      <c r="AU178" s="20" t="s">
        <v>87</v>
      </c>
    </row>
    <row r="179" spans="1:51" s="13" customFormat="1" ht="12">
      <c r="A179" s="13"/>
      <c r="B179" s="235"/>
      <c r="C179" s="236"/>
      <c r="D179" s="228" t="s">
        <v>189</v>
      </c>
      <c r="E179" s="237" t="s">
        <v>75</v>
      </c>
      <c r="F179" s="238" t="s">
        <v>1038</v>
      </c>
      <c r="G179" s="236"/>
      <c r="H179" s="239">
        <v>15.205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189</v>
      </c>
      <c r="AU179" s="245" t="s">
        <v>87</v>
      </c>
      <c r="AV179" s="13" t="s">
        <v>87</v>
      </c>
      <c r="AW179" s="13" t="s">
        <v>38</v>
      </c>
      <c r="AX179" s="13" t="s">
        <v>85</v>
      </c>
      <c r="AY179" s="245" t="s">
        <v>153</v>
      </c>
    </row>
    <row r="180" spans="1:65" s="2" customFormat="1" ht="16.5" customHeight="1">
      <c r="A180" s="41"/>
      <c r="B180" s="42"/>
      <c r="C180" s="215" t="s">
        <v>269</v>
      </c>
      <c r="D180" s="215" t="s">
        <v>155</v>
      </c>
      <c r="E180" s="216" t="s">
        <v>396</v>
      </c>
      <c r="F180" s="217" t="s">
        <v>397</v>
      </c>
      <c r="G180" s="218" t="s">
        <v>227</v>
      </c>
      <c r="H180" s="219">
        <v>13.518</v>
      </c>
      <c r="I180" s="220"/>
      <c r="J180" s="221">
        <f>ROUND(I180*H180,2)</f>
        <v>0</v>
      </c>
      <c r="K180" s="217" t="s">
        <v>159</v>
      </c>
      <c r="L180" s="47"/>
      <c r="M180" s="222" t="s">
        <v>75</v>
      </c>
      <c r="N180" s="223" t="s">
        <v>47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160</v>
      </c>
      <c r="AT180" s="226" t="s">
        <v>155</v>
      </c>
      <c r="AU180" s="226" t="s">
        <v>87</v>
      </c>
      <c r="AY180" s="20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85</v>
      </c>
      <c r="BK180" s="227">
        <f>ROUND(I180*H180,2)</f>
        <v>0</v>
      </c>
      <c r="BL180" s="20" t="s">
        <v>160</v>
      </c>
      <c r="BM180" s="226" t="s">
        <v>1039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399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162</v>
      </c>
      <c r="AU181" s="20" t="s">
        <v>87</v>
      </c>
    </row>
    <row r="182" spans="1:47" s="2" customFormat="1" ht="12">
      <c r="A182" s="41"/>
      <c r="B182" s="42"/>
      <c r="C182" s="43"/>
      <c r="D182" s="233" t="s">
        <v>164</v>
      </c>
      <c r="E182" s="43"/>
      <c r="F182" s="234" t="s">
        <v>400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164</v>
      </c>
      <c r="AU182" s="20" t="s">
        <v>87</v>
      </c>
    </row>
    <row r="183" spans="1:51" s="13" customFormat="1" ht="12">
      <c r="A183" s="13"/>
      <c r="B183" s="235"/>
      <c r="C183" s="236"/>
      <c r="D183" s="228" t="s">
        <v>189</v>
      </c>
      <c r="E183" s="237" t="s">
        <v>75</v>
      </c>
      <c r="F183" s="238" t="s">
        <v>1040</v>
      </c>
      <c r="G183" s="236"/>
      <c r="H183" s="239">
        <v>13.518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5" t="s">
        <v>189</v>
      </c>
      <c r="AU183" s="245" t="s">
        <v>87</v>
      </c>
      <c r="AV183" s="13" t="s">
        <v>87</v>
      </c>
      <c r="AW183" s="13" t="s">
        <v>38</v>
      </c>
      <c r="AX183" s="13" t="s">
        <v>85</v>
      </c>
      <c r="AY183" s="245" t="s">
        <v>153</v>
      </c>
    </row>
    <row r="184" spans="1:65" s="2" customFormat="1" ht="16.5" customHeight="1">
      <c r="A184" s="41"/>
      <c r="B184" s="42"/>
      <c r="C184" s="215" t="s">
        <v>275</v>
      </c>
      <c r="D184" s="215" t="s">
        <v>155</v>
      </c>
      <c r="E184" s="216" t="s">
        <v>402</v>
      </c>
      <c r="F184" s="217" t="s">
        <v>403</v>
      </c>
      <c r="G184" s="218" t="s">
        <v>227</v>
      </c>
      <c r="H184" s="219">
        <v>13.518</v>
      </c>
      <c r="I184" s="220"/>
      <c r="J184" s="221">
        <f>ROUND(I184*H184,2)</f>
        <v>0</v>
      </c>
      <c r="K184" s="217" t="s">
        <v>159</v>
      </c>
      <c r="L184" s="47"/>
      <c r="M184" s="222" t="s">
        <v>75</v>
      </c>
      <c r="N184" s="223" t="s">
        <v>47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160</v>
      </c>
      <c r="AT184" s="226" t="s">
        <v>155</v>
      </c>
      <c r="AU184" s="226" t="s">
        <v>87</v>
      </c>
      <c r="AY184" s="20" t="s">
        <v>153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85</v>
      </c>
      <c r="BK184" s="227">
        <f>ROUND(I184*H184,2)</f>
        <v>0</v>
      </c>
      <c r="BL184" s="20" t="s">
        <v>160</v>
      </c>
      <c r="BM184" s="226" t="s">
        <v>1041</v>
      </c>
    </row>
    <row r="185" spans="1:47" s="2" customFormat="1" ht="12">
      <c r="A185" s="41"/>
      <c r="B185" s="42"/>
      <c r="C185" s="43"/>
      <c r="D185" s="228" t="s">
        <v>162</v>
      </c>
      <c r="E185" s="43"/>
      <c r="F185" s="229" t="s">
        <v>405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162</v>
      </c>
      <c r="AU185" s="20" t="s">
        <v>87</v>
      </c>
    </row>
    <row r="186" spans="1:47" s="2" customFormat="1" ht="12">
      <c r="A186" s="41"/>
      <c r="B186" s="42"/>
      <c r="C186" s="43"/>
      <c r="D186" s="233" t="s">
        <v>164</v>
      </c>
      <c r="E186" s="43"/>
      <c r="F186" s="234" t="s">
        <v>406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164</v>
      </c>
      <c r="AU186" s="20" t="s">
        <v>87</v>
      </c>
    </row>
    <row r="187" spans="1:51" s="15" customFormat="1" ht="12">
      <c r="A187" s="15"/>
      <c r="B187" s="257"/>
      <c r="C187" s="258"/>
      <c r="D187" s="228" t="s">
        <v>189</v>
      </c>
      <c r="E187" s="259" t="s">
        <v>75</v>
      </c>
      <c r="F187" s="260" t="s">
        <v>752</v>
      </c>
      <c r="G187" s="258"/>
      <c r="H187" s="259" t="s">
        <v>75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189</v>
      </c>
      <c r="AU187" s="266" t="s">
        <v>87</v>
      </c>
      <c r="AV187" s="15" t="s">
        <v>85</v>
      </c>
      <c r="AW187" s="15" t="s">
        <v>38</v>
      </c>
      <c r="AX187" s="15" t="s">
        <v>77</v>
      </c>
      <c r="AY187" s="266" t="s">
        <v>153</v>
      </c>
    </row>
    <row r="188" spans="1:51" s="13" customFormat="1" ht="12">
      <c r="A188" s="13"/>
      <c r="B188" s="235"/>
      <c r="C188" s="236"/>
      <c r="D188" s="228" t="s">
        <v>189</v>
      </c>
      <c r="E188" s="237" t="s">
        <v>75</v>
      </c>
      <c r="F188" s="238" t="s">
        <v>1005</v>
      </c>
      <c r="G188" s="236"/>
      <c r="H188" s="239">
        <v>28.584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189</v>
      </c>
      <c r="AU188" s="245" t="s">
        <v>87</v>
      </c>
      <c r="AV188" s="13" t="s">
        <v>87</v>
      </c>
      <c r="AW188" s="13" t="s">
        <v>38</v>
      </c>
      <c r="AX188" s="13" t="s">
        <v>77</v>
      </c>
      <c r="AY188" s="245" t="s">
        <v>153</v>
      </c>
    </row>
    <row r="189" spans="1:51" s="13" customFormat="1" ht="12">
      <c r="A189" s="13"/>
      <c r="B189" s="235"/>
      <c r="C189" s="236"/>
      <c r="D189" s="228" t="s">
        <v>189</v>
      </c>
      <c r="E189" s="237" t="s">
        <v>75</v>
      </c>
      <c r="F189" s="238" t="s">
        <v>1006</v>
      </c>
      <c r="G189" s="236"/>
      <c r="H189" s="239">
        <v>-6.089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189</v>
      </c>
      <c r="AU189" s="245" t="s">
        <v>87</v>
      </c>
      <c r="AV189" s="13" t="s">
        <v>87</v>
      </c>
      <c r="AW189" s="13" t="s">
        <v>38</v>
      </c>
      <c r="AX189" s="13" t="s">
        <v>77</v>
      </c>
      <c r="AY189" s="245" t="s">
        <v>153</v>
      </c>
    </row>
    <row r="190" spans="1:51" s="13" customFormat="1" ht="12">
      <c r="A190" s="13"/>
      <c r="B190" s="235"/>
      <c r="C190" s="236"/>
      <c r="D190" s="228" t="s">
        <v>189</v>
      </c>
      <c r="E190" s="237" t="s">
        <v>75</v>
      </c>
      <c r="F190" s="238" t="s">
        <v>1007</v>
      </c>
      <c r="G190" s="236"/>
      <c r="H190" s="239">
        <v>-0.5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189</v>
      </c>
      <c r="AU190" s="245" t="s">
        <v>87</v>
      </c>
      <c r="AV190" s="13" t="s">
        <v>87</v>
      </c>
      <c r="AW190" s="13" t="s">
        <v>38</v>
      </c>
      <c r="AX190" s="13" t="s">
        <v>77</v>
      </c>
      <c r="AY190" s="245" t="s">
        <v>153</v>
      </c>
    </row>
    <row r="191" spans="1:51" s="14" customFormat="1" ht="12">
      <c r="A191" s="14"/>
      <c r="B191" s="246"/>
      <c r="C191" s="247"/>
      <c r="D191" s="228" t="s">
        <v>189</v>
      </c>
      <c r="E191" s="248" t="s">
        <v>75</v>
      </c>
      <c r="F191" s="249" t="s">
        <v>233</v>
      </c>
      <c r="G191" s="247"/>
      <c r="H191" s="250">
        <v>21.995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6" t="s">
        <v>189</v>
      </c>
      <c r="AU191" s="256" t="s">
        <v>87</v>
      </c>
      <c r="AV191" s="14" t="s">
        <v>171</v>
      </c>
      <c r="AW191" s="14" t="s">
        <v>38</v>
      </c>
      <c r="AX191" s="14" t="s">
        <v>77</v>
      </c>
      <c r="AY191" s="256" t="s">
        <v>153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1042</v>
      </c>
      <c r="G192" s="236"/>
      <c r="H192" s="239">
        <v>-0.302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77</v>
      </c>
      <c r="AY192" s="245" t="s">
        <v>153</v>
      </c>
    </row>
    <row r="193" spans="1:51" s="13" customFormat="1" ht="12">
      <c r="A193" s="13"/>
      <c r="B193" s="235"/>
      <c r="C193" s="236"/>
      <c r="D193" s="228" t="s">
        <v>189</v>
      </c>
      <c r="E193" s="237" t="s">
        <v>75</v>
      </c>
      <c r="F193" s="238" t="s">
        <v>1043</v>
      </c>
      <c r="G193" s="236"/>
      <c r="H193" s="239">
        <v>6.648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189</v>
      </c>
      <c r="AU193" s="245" t="s">
        <v>87</v>
      </c>
      <c r="AV193" s="13" t="s">
        <v>87</v>
      </c>
      <c r="AW193" s="13" t="s">
        <v>38</v>
      </c>
      <c r="AX193" s="13" t="s">
        <v>77</v>
      </c>
      <c r="AY193" s="245" t="s">
        <v>153</v>
      </c>
    </row>
    <row r="194" spans="1:51" s="13" customFormat="1" ht="12">
      <c r="A194" s="13"/>
      <c r="B194" s="235"/>
      <c r="C194" s="236"/>
      <c r="D194" s="228" t="s">
        <v>189</v>
      </c>
      <c r="E194" s="237" t="s">
        <v>75</v>
      </c>
      <c r="F194" s="238" t="s">
        <v>1044</v>
      </c>
      <c r="G194" s="236"/>
      <c r="H194" s="239">
        <v>-1.305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189</v>
      </c>
      <c r="AU194" s="245" t="s">
        <v>87</v>
      </c>
      <c r="AV194" s="13" t="s">
        <v>87</v>
      </c>
      <c r="AW194" s="13" t="s">
        <v>38</v>
      </c>
      <c r="AX194" s="13" t="s">
        <v>77</v>
      </c>
      <c r="AY194" s="245" t="s">
        <v>153</v>
      </c>
    </row>
    <row r="195" spans="1:51" s="13" customFormat="1" ht="12">
      <c r="A195" s="13"/>
      <c r="B195" s="235"/>
      <c r="C195" s="236"/>
      <c r="D195" s="228" t="s">
        <v>189</v>
      </c>
      <c r="E195" s="237" t="s">
        <v>75</v>
      </c>
      <c r="F195" s="238" t="s">
        <v>1045</v>
      </c>
      <c r="G195" s="236"/>
      <c r="H195" s="239">
        <v>-13.518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189</v>
      </c>
      <c r="AU195" s="245" t="s">
        <v>87</v>
      </c>
      <c r="AV195" s="13" t="s">
        <v>87</v>
      </c>
      <c r="AW195" s="13" t="s">
        <v>38</v>
      </c>
      <c r="AX195" s="13" t="s">
        <v>77</v>
      </c>
      <c r="AY195" s="245" t="s">
        <v>153</v>
      </c>
    </row>
    <row r="196" spans="1:51" s="16" customFormat="1" ht="12">
      <c r="A196" s="16"/>
      <c r="B196" s="267"/>
      <c r="C196" s="268"/>
      <c r="D196" s="228" t="s">
        <v>189</v>
      </c>
      <c r="E196" s="269" t="s">
        <v>75</v>
      </c>
      <c r="F196" s="270" t="s">
        <v>349</v>
      </c>
      <c r="G196" s="268"/>
      <c r="H196" s="271">
        <v>13.518</v>
      </c>
      <c r="I196" s="272"/>
      <c r="J196" s="268"/>
      <c r="K196" s="268"/>
      <c r="L196" s="273"/>
      <c r="M196" s="274"/>
      <c r="N196" s="275"/>
      <c r="O196" s="275"/>
      <c r="P196" s="275"/>
      <c r="Q196" s="275"/>
      <c r="R196" s="275"/>
      <c r="S196" s="275"/>
      <c r="T196" s="27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77" t="s">
        <v>189</v>
      </c>
      <c r="AU196" s="277" t="s">
        <v>87</v>
      </c>
      <c r="AV196" s="16" t="s">
        <v>160</v>
      </c>
      <c r="AW196" s="16" t="s">
        <v>38</v>
      </c>
      <c r="AX196" s="16" t="s">
        <v>85</v>
      </c>
      <c r="AY196" s="277" t="s">
        <v>153</v>
      </c>
    </row>
    <row r="197" spans="1:65" s="2" customFormat="1" ht="16.5" customHeight="1">
      <c r="A197" s="41"/>
      <c r="B197" s="42"/>
      <c r="C197" s="278" t="s">
        <v>281</v>
      </c>
      <c r="D197" s="278" t="s">
        <v>414</v>
      </c>
      <c r="E197" s="279" t="s">
        <v>415</v>
      </c>
      <c r="F197" s="280" t="s">
        <v>416</v>
      </c>
      <c r="G197" s="281" t="s">
        <v>381</v>
      </c>
      <c r="H197" s="282">
        <v>27.036</v>
      </c>
      <c r="I197" s="283"/>
      <c r="J197" s="284">
        <f>ROUND(I197*H197,2)</f>
        <v>0</v>
      </c>
      <c r="K197" s="280" t="s">
        <v>159</v>
      </c>
      <c r="L197" s="285"/>
      <c r="M197" s="286" t="s">
        <v>75</v>
      </c>
      <c r="N197" s="287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206</v>
      </c>
      <c r="AT197" s="226" t="s">
        <v>414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1046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416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51" s="13" customFormat="1" ht="12">
      <c r="A199" s="13"/>
      <c r="B199" s="235"/>
      <c r="C199" s="236"/>
      <c r="D199" s="228" t="s">
        <v>189</v>
      </c>
      <c r="E199" s="237" t="s">
        <v>75</v>
      </c>
      <c r="F199" s="238" t="s">
        <v>1047</v>
      </c>
      <c r="G199" s="236"/>
      <c r="H199" s="239">
        <v>27.036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5" t="s">
        <v>189</v>
      </c>
      <c r="AU199" s="245" t="s">
        <v>87</v>
      </c>
      <c r="AV199" s="13" t="s">
        <v>87</v>
      </c>
      <c r="AW199" s="13" t="s">
        <v>38</v>
      </c>
      <c r="AX199" s="13" t="s">
        <v>85</v>
      </c>
      <c r="AY199" s="245" t="s">
        <v>153</v>
      </c>
    </row>
    <row r="200" spans="1:65" s="2" customFormat="1" ht="16.5" customHeight="1">
      <c r="A200" s="41"/>
      <c r="B200" s="42"/>
      <c r="C200" s="215" t="s">
        <v>287</v>
      </c>
      <c r="D200" s="215" t="s">
        <v>155</v>
      </c>
      <c r="E200" s="216" t="s">
        <v>772</v>
      </c>
      <c r="F200" s="217" t="s">
        <v>403</v>
      </c>
      <c r="G200" s="218" t="s">
        <v>227</v>
      </c>
      <c r="H200" s="219">
        <v>13.518</v>
      </c>
      <c r="I200" s="220"/>
      <c r="J200" s="221">
        <f>ROUND(I200*H200,2)</f>
        <v>0</v>
      </c>
      <c r="K200" s="217" t="s">
        <v>159</v>
      </c>
      <c r="L200" s="47"/>
      <c r="M200" s="222" t="s">
        <v>75</v>
      </c>
      <c r="N200" s="223" t="s">
        <v>47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160</v>
      </c>
      <c r="AT200" s="226" t="s">
        <v>155</v>
      </c>
      <c r="AU200" s="226" t="s">
        <v>87</v>
      </c>
      <c r="AY200" s="20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85</v>
      </c>
      <c r="BK200" s="227">
        <f>ROUND(I200*H200,2)</f>
        <v>0</v>
      </c>
      <c r="BL200" s="20" t="s">
        <v>160</v>
      </c>
      <c r="BM200" s="226" t="s">
        <v>1048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405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162</v>
      </c>
      <c r="AU201" s="20" t="s">
        <v>87</v>
      </c>
    </row>
    <row r="202" spans="1:47" s="2" customFormat="1" ht="12">
      <c r="A202" s="41"/>
      <c r="B202" s="42"/>
      <c r="C202" s="43"/>
      <c r="D202" s="233" t="s">
        <v>164</v>
      </c>
      <c r="E202" s="43"/>
      <c r="F202" s="234" t="s">
        <v>774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164</v>
      </c>
      <c r="AU202" s="20" t="s">
        <v>87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1040</v>
      </c>
      <c r="G203" s="236"/>
      <c r="H203" s="239">
        <v>13.518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85</v>
      </c>
      <c r="AY203" s="245" t="s">
        <v>153</v>
      </c>
    </row>
    <row r="204" spans="1:65" s="2" customFormat="1" ht="16.5" customHeight="1">
      <c r="A204" s="41"/>
      <c r="B204" s="42"/>
      <c r="C204" s="215" t="s">
        <v>293</v>
      </c>
      <c r="D204" s="215" t="s">
        <v>155</v>
      </c>
      <c r="E204" s="216" t="s">
        <v>422</v>
      </c>
      <c r="F204" s="217" t="s">
        <v>423</v>
      </c>
      <c r="G204" s="218" t="s">
        <v>227</v>
      </c>
      <c r="H204" s="219">
        <v>6.648</v>
      </c>
      <c r="I204" s="220"/>
      <c r="J204" s="221">
        <f>ROUND(I204*H204,2)</f>
        <v>0</v>
      </c>
      <c r="K204" s="217" t="s">
        <v>159</v>
      </c>
      <c r="L204" s="47"/>
      <c r="M204" s="222" t="s">
        <v>75</v>
      </c>
      <c r="N204" s="223" t="s">
        <v>47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160</v>
      </c>
      <c r="AT204" s="226" t="s">
        <v>155</v>
      </c>
      <c r="AU204" s="226" t="s">
        <v>87</v>
      </c>
      <c r="AY204" s="20" t="s">
        <v>153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85</v>
      </c>
      <c r="BK204" s="227">
        <f>ROUND(I204*H204,2)</f>
        <v>0</v>
      </c>
      <c r="BL204" s="20" t="s">
        <v>160</v>
      </c>
      <c r="BM204" s="226" t="s">
        <v>1049</v>
      </c>
    </row>
    <row r="205" spans="1:47" s="2" customFormat="1" ht="12">
      <c r="A205" s="41"/>
      <c r="B205" s="42"/>
      <c r="C205" s="43"/>
      <c r="D205" s="228" t="s">
        <v>162</v>
      </c>
      <c r="E205" s="43"/>
      <c r="F205" s="229" t="s">
        <v>425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162</v>
      </c>
      <c r="AU205" s="20" t="s">
        <v>87</v>
      </c>
    </row>
    <row r="206" spans="1:47" s="2" customFormat="1" ht="12">
      <c r="A206" s="41"/>
      <c r="B206" s="42"/>
      <c r="C206" s="43"/>
      <c r="D206" s="233" t="s">
        <v>164</v>
      </c>
      <c r="E206" s="43"/>
      <c r="F206" s="234" t="s">
        <v>426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164</v>
      </c>
      <c r="AU206" s="20" t="s">
        <v>87</v>
      </c>
    </row>
    <row r="207" spans="1:51" s="13" customFormat="1" ht="12">
      <c r="A207" s="13"/>
      <c r="B207" s="235"/>
      <c r="C207" s="236"/>
      <c r="D207" s="228" t="s">
        <v>189</v>
      </c>
      <c r="E207" s="237" t="s">
        <v>75</v>
      </c>
      <c r="F207" s="238" t="s">
        <v>1050</v>
      </c>
      <c r="G207" s="236"/>
      <c r="H207" s="239">
        <v>6.998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189</v>
      </c>
      <c r="AU207" s="245" t="s">
        <v>87</v>
      </c>
      <c r="AV207" s="13" t="s">
        <v>87</v>
      </c>
      <c r="AW207" s="13" t="s">
        <v>38</v>
      </c>
      <c r="AX207" s="13" t="s">
        <v>77</v>
      </c>
      <c r="AY207" s="245" t="s">
        <v>153</v>
      </c>
    </row>
    <row r="208" spans="1:51" s="14" customFormat="1" ht="12">
      <c r="A208" s="14"/>
      <c r="B208" s="246"/>
      <c r="C208" s="247"/>
      <c r="D208" s="228" t="s">
        <v>189</v>
      </c>
      <c r="E208" s="248" t="s">
        <v>75</v>
      </c>
      <c r="F208" s="249" t="s">
        <v>233</v>
      </c>
      <c r="G208" s="247"/>
      <c r="H208" s="250">
        <v>6.998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189</v>
      </c>
      <c r="AU208" s="256" t="s">
        <v>87</v>
      </c>
      <c r="AV208" s="14" t="s">
        <v>171</v>
      </c>
      <c r="AW208" s="14" t="s">
        <v>38</v>
      </c>
      <c r="AX208" s="14" t="s">
        <v>77</v>
      </c>
      <c r="AY208" s="256" t="s">
        <v>153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1051</v>
      </c>
      <c r="G209" s="236"/>
      <c r="H209" s="239">
        <v>-0.35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77</v>
      </c>
      <c r="AY209" s="245" t="s">
        <v>153</v>
      </c>
    </row>
    <row r="210" spans="1:51" s="16" customFormat="1" ht="12">
      <c r="A210" s="16"/>
      <c r="B210" s="267"/>
      <c r="C210" s="268"/>
      <c r="D210" s="228" t="s">
        <v>189</v>
      </c>
      <c r="E210" s="269" t="s">
        <v>75</v>
      </c>
      <c r="F210" s="270" t="s">
        <v>349</v>
      </c>
      <c r="G210" s="268"/>
      <c r="H210" s="271">
        <v>6.648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77" t="s">
        <v>189</v>
      </c>
      <c r="AU210" s="277" t="s">
        <v>87</v>
      </c>
      <c r="AV210" s="16" t="s">
        <v>160</v>
      </c>
      <c r="AW210" s="16" t="s">
        <v>38</v>
      </c>
      <c r="AX210" s="16" t="s">
        <v>85</v>
      </c>
      <c r="AY210" s="277" t="s">
        <v>153</v>
      </c>
    </row>
    <row r="211" spans="1:65" s="2" customFormat="1" ht="16.5" customHeight="1">
      <c r="A211" s="41"/>
      <c r="B211" s="42"/>
      <c r="C211" s="278" t="s">
        <v>7</v>
      </c>
      <c r="D211" s="278" t="s">
        <v>414</v>
      </c>
      <c r="E211" s="279" t="s">
        <v>433</v>
      </c>
      <c r="F211" s="280" t="s">
        <v>434</v>
      </c>
      <c r="G211" s="281" t="s">
        <v>381</v>
      </c>
      <c r="H211" s="282">
        <v>13.296</v>
      </c>
      <c r="I211" s="283"/>
      <c r="J211" s="284">
        <f>ROUND(I211*H211,2)</f>
        <v>0</v>
      </c>
      <c r="K211" s="280" t="s">
        <v>159</v>
      </c>
      <c r="L211" s="285"/>
      <c r="M211" s="286" t="s">
        <v>75</v>
      </c>
      <c r="N211" s="287" t="s">
        <v>47</v>
      </c>
      <c r="O211" s="87"/>
      <c r="P211" s="224">
        <f>O211*H211</f>
        <v>0</v>
      </c>
      <c r="Q211" s="224">
        <v>0</v>
      </c>
      <c r="R211" s="224">
        <f>Q211*H211</f>
        <v>0</v>
      </c>
      <c r="S211" s="224">
        <v>0</v>
      </c>
      <c r="T211" s="225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26" t="s">
        <v>206</v>
      </c>
      <c r="AT211" s="226" t="s">
        <v>414</v>
      </c>
      <c r="AU211" s="226" t="s">
        <v>87</v>
      </c>
      <c r="AY211" s="20" t="s">
        <v>153</v>
      </c>
      <c r="BE211" s="227">
        <f>IF(N211="základní",J211,0)</f>
        <v>0</v>
      </c>
      <c r="BF211" s="227">
        <f>IF(N211="snížená",J211,0)</f>
        <v>0</v>
      </c>
      <c r="BG211" s="227">
        <f>IF(N211="zákl. přenesená",J211,0)</f>
        <v>0</v>
      </c>
      <c r="BH211" s="227">
        <f>IF(N211="sníž. přenesená",J211,0)</f>
        <v>0</v>
      </c>
      <c r="BI211" s="227">
        <f>IF(N211="nulová",J211,0)</f>
        <v>0</v>
      </c>
      <c r="BJ211" s="20" t="s">
        <v>85</v>
      </c>
      <c r="BK211" s="227">
        <f>ROUND(I211*H211,2)</f>
        <v>0</v>
      </c>
      <c r="BL211" s="20" t="s">
        <v>160</v>
      </c>
      <c r="BM211" s="226" t="s">
        <v>1052</v>
      </c>
    </row>
    <row r="212" spans="1:47" s="2" customFormat="1" ht="12">
      <c r="A212" s="41"/>
      <c r="B212" s="42"/>
      <c r="C212" s="43"/>
      <c r="D212" s="228" t="s">
        <v>162</v>
      </c>
      <c r="E212" s="43"/>
      <c r="F212" s="229" t="s">
        <v>434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162</v>
      </c>
      <c r="AU212" s="20" t="s">
        <v>87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1053</v>
      </c>
      <c r="G213" s="236"/>
      <c r="H213" s="239">
        <v>13.296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85</v>
      </c>
      <c r="AY213" s="245" t="s">
        <v>153</v>
      </c>
    </row>
    <row r="214" spans="1:63" s="12" customFormat="1" ht="22.8" customHeight="1">
      <c r="A214" s="12"/>
      <c r="B214" s="199"/>
      <c r="C214" s="200"/>
      <c r="D214" s="201" t="s">
        <v>76</v>
      </c>
      <c r="E214" s="213" t="s">
        <v>87</v>
      </c>
      <c r="F214" s="213" t="s">
        <v>441</v>
      </c>
      <c r="G214" s="200"/>
      <c r="H214" s="200"/>
      <c r="I214" s="203"/>
      <c r="J214" s="214">
        <f>BK214</f>
        <v>0</v>
      </c>
      <c r="K214" s="200"/>
      <c r="L214" s="205"/>
      <c r="M214" s="206"/>
      <c r="N214" s="207"/>
      <c r="O214" s="207"/>
      <c r="P214" s="208">
        <f>SUM(P215:P218)</f>
        <v>0</v>
      </c>
      <c r="Q214" s="207"/>
      <c r="R214" s="208">
        <f>SUM(R215:R218)</f>
        <v>2.31456</v>
      </c>
      <c r="S214" s="207"/>
      <c r="T214" s="209">
        <f>SUM(T215:T218)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0" t="s">
        <v>85</v>
      </c>
      <c r="AT214" s="211" t="s">
        <v>76</v>
      </c>
      <c r="AU214" s="211" t="s">
        <v>85</v>
      </c>
      <c r="AY214" s="210" t="s">
        <v>153</v>
      </c>
      <c r="BK214" s="212">
        <f>SUM(BK215:BK218)</f>
        <v>0</v>
      </c>
    </row>
    <row r="215" spans="1:65" s="2" customFormat="1" ht="24.15" customHeight="1">
      <c r="A215" s="41"/>
      <c r="B215" s="42"/>
      <c r="C215" s="215" t="s">
        <v>304</v>
      </c>
      <c r="D215" s="215" t="s">
        <v>155</v>
      </c>
      <c r="E215" s="216" t="s">
        <v>443</v>
      </c>
      <c r="F215" s="217" t="s">
        <v>444</v>
      </c>
      <c r="G215" s="218" t="s">
        <v>202</v>
      </c>
      <c r="H215" s="219">
        <v>16</v>
      </c>
      <c r="I215" s="220"/>
      <c r="J215" s="221">
        <f>ROUND(I215*H215,2)</f>
        <v>0</v>
      </c>
      <c r="K215" s="217" t="s">
        <v>159</v>
      </c>
      <c r="L215" s="47"/>
      <c r="M215" s="222" t="s">
        <v>75</v>
      </c>
      <c r="N215" s="223" t="s">
        <v>47</v>
      </c>
      <c r="O215" s="87"/>
      <c r="P215" s="224">
        <f>O215*H215</f>
        <v>0</v>
      </c>
      <c r="Q215" s="224">
        <v>0.14466</v>
      </c>
      <c r="R215" s="224">
        <f>Q215*H215</f>
        <v>2.31456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160</v>
      </c>
      <c r="AT215" s="226" t="s">
        <v>155</v>
      </c>
      <c r="AU215" s="226" t="s">
        <v>87</v>
      </c>
      <c r="AY215" s="20" t="s">
        <v>153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85</v>
      </c>
      <c r="BK215" s="227">
        <f>ROUND(I215*H215,2)</f>
        <v>0</v>
      </c>
      <c r="BL215" s="20" t="s">
        <v>160</v>
      </c>
      <c r="BM215" s="226" t="s">
        <v>1054</v>
      </c>
    </row>
    <row r="216" spans="1:47" s="2" customFormat="1" ht="12">
      <c r="A216" s="41"/>
      <c r="B216" s="42"/>
      <c r="C216" s="43"/>
      <c r="D216" s="228" t="s">
        <v>162</v>
      </c>
      <c r="E216" s="43"/>
      <c r="F216" s="229" t="s">
        <v>446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162</v>
      </c>
      <c r="AU216" s="20" t="s">
        <v>87</v>
      </c>
    </row>
    <row r="217" spans="1:47" s="2" customFormat="1" ht="12">
      <c r="A217" s="41"/>
      <c r="B217" s="42"/>
      <c r="C217" s="43"/>
      <c r="D217" s="233" t="s">
        <v>164</v>
      </c>
      <c r="E217" s="43"/>
      <c r="F217" s="234" t="s">
        <v>447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164</v>
      </c>
      <c r="AU217" s="20" t="s">
        <v>87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1055</v>
      </c>
      <c r="G218" s="236"/>
      <c r="H218" s="239">
        <v>16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85</v>
      </c>
      <c r="AY218" s="245" t="s">
        <v>153</v>
      </c>
    </row>
    <row r="219" spans="1:63" s="12" customFormat="1" ht="22.8" customHeight="1">
      <c r="A219" s="12"/>
      <c r="B219" s="199"/>
      <c r="C219" s="200"/>
      <c r="D219" s="201" t="s">
        <v>76</v>
      </c>
      <c r="E219" s="213" t="s">
        <v>171</v>
      </c>
      <c r="F219" s="213" t="s">
        <v>451</v>
      </c>
      <c r="G219" s="200"/>
      <c r="H219" s="200"/>
      <c r="I219" s="203"/>
      <c r="J219" s="214">
        <f>BK219</f>
        <v>0</v>
      </c>
      <c r="K219" s="200"/>
      <c r="L219" s="205"/>
      <c r="M219" s="206"/>
      <c r="N219" s="207"/>
      <c r="O219" s="207"/>
      <c r="P219" s="208">
        <f>SUM(P220:P223)</f>
        <v>0</v>
      </c>
      <c r="Q219" s="207"/>
      <c r="R219" s="208">
        <f>SUM(R220:R223)</f>
        <v>0</v>
      </c>
      <c r="S219" s="207"/>
      <c r="T219" s="209">
        <f>SUM(T220:T223)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0" t="s">
        <v>85</v>
      </c>
      <c r="AT219" s="211" t="s">
        <v>76</v>
      </c>
      <c r="AU219" s="211" t="s">
        <v>85</v>
      </c>
      <c r="AY219" s="210" t="s">
        <v>153</v>
      </c>
      <c r="BK219" s="212">
        <f>SUM(BK220:BK223)</f>
        <v>0</v>
      </c>
    </row>
    <row r="220" spans="1:65" s="2" customFormat="1" ht="16.5" customHeight="1">
      <c r="A220" s="41"/>
      <c r="B220" s="42"/>
      <c r="C220" s="215" t="s">
        <v>310</v>
      </c>
      <c r="D220" s="215" t="s">
        <v>155</v>
      </c>
      <c r="E220" s="216" t="s">
        <v>453</v>
      </c>
      <c r="F220" s="217" t="s">
        <v>454</v>
      </c>
      <c r="G220" s="218" t="s">
        <v>202</v>
      </c>
      <c r="H220" s="219">
        <v>16</v>
      </c>
      <c r="I220" s="220"/>
      <c r="J220" s="221">
        <f>ROUND(I220*H220,2)</f>
        <v>0</v>
      </c>
      <c r="K220" s="217" t="s">
        <v>159</v>
      </c>
      <c r="L220" s="47"/>
      <c r="M220" s="222" t="s">
        <v>75</v>
      </c>
      <c r="N220" s="223" t="s">
        <v>47</v>
      </c>
      <c r="O220" s="87"/>
      <c r="P220" s="224">
        <f>O220*H220</f>
        <v>0</v>
      </c>
      <c r="Q220" s="224">
        <v>0</v>
      </c>
      <c r="R220" s="224">
        <f>Q220*H220</f>
        <v>0</v>
      </c>
      <c r="S220" s="224">
        <v>0</v>
      </c>
      <c r="T220" s="225">
        <f>S220*H220</f>
        <v>0</v>
      </c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R220" s="226" t="s">
        <v>160</v>
      </c>
      <c r="AT220" s="226" t="s">
        <v>155</v>
      </c>
      <c r="AU220" s="226" t="s">
        <v>87</v>
      </c>
      <c r="AY220" s="20" t="s">
        <v>153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0" t="s">
        <v>85</v>
      </c>
      <c r="BK220" s="227">
        <f>ROUND(I220*H220,2)</f>
        <v>0</v>
      </c>
      <c r="BL220" s="20" t="s">
        <v>160</v>
      </c>
      <c r="BM220" s="226" t="s">
        <v>1056</v>
      </c>
    </row>
    <row r="221" spans="1:47" s="2" customFormat="1" ht="12">
      <c r="A221" s="41"/>
      <c r="B221" s="42"/>
      <c r="C221" s="43"/>
      <c r="D221" s="228" t="s">
        <v>162</v>
      </c>
      <c r="E221" s="43"/>
      <c r="F221" s="229" t="s">
        <v>456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162</v>
      </c>
      <c r="AU221" s="20" t="s">
        <v>87</v>
      </c>
    </row>
    <row r="222" spans="1:47" s="2" customFormat="1" ht="12">
      <c r="A222" s="41"/>
      <c r="B222" s="42"/>
      <c r="C222" s="43"/>
      <c r="D222" s="233" t="s">
        <v>164</v>
      </c>
      <c r="E222" s="43"/>
      <c r="F222" s="234" t="s">
        <v>457</v>
      </c>
      <c r="G222" s="43"/>
      <c r="H222" s="43"/>
      <c r="I222" s="230"/>
      <c r="J222" s="43"/>
      <c r="K222" s="43"/>
      <c r="L222" s="47"/>
      <c r="M222" s="231"/>
      <c r="N222" s="232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164</v>
      </c>
      <c r="AU222" s="20" t="s">
        <v>87</v>
      </c>
    </row>
    <row r="223" spans="1:51" s="13" customFormat="1" ht="12">
      <c r="A223" s="13"/>
      <c r="B223" s="235"/>
      <c r="C223" s="236"/>
      <c r="D223" s="228" t="s">
        <v>189</v>
      </c>
      <c r="E223" s="237" t="s">
        <v>75</v>
      </c>
      <c r="F223" s="238" t="s">
        <v>1055</v>
      </c>
      <c r="G223" s="236"/>
      <c r="H223" s="239">
        <v>16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5" t="s">
        <v>189</v>
      </c>
      <c r="AU223" s="245" t="s">
        <v>87</v>
      </c>
      <c r="AV223" s="13" t="s">
        <v>87</v>
      </c>
      <c r="AW223" s="13" t="s">
        <v>38</v>
      </c>
      <c r="AX223" s="13" t="s">
        <v>85</v>
      </c>
      <c r="AY223" s="245" t="s">
        <v>153</v>
      </c>
    </row>
    <row r="224" spans="1:63" s="12" customFormat="1" ht="22.8" customHeight="1">
      <c r="A224" s="12"/>
      <c r="B224" s="199"/>
      <c r="C224" s="200"/>
      <c r="D224" s="201" t="s">
        <v>76</v>
      </c>
      <c r="E224" s="213" t="s">
        <v>160</v>
      </c>
      <c r="F224" s="213" t="s">
        <v>464</v>
      </c>
      <c r="G224" s="200"/>
      <c r="H224" s="200"/>
      <c r="I224" s="203"/>
      <c r="J224" s="214">
        <f>BK224</f>
        <v>0</v>
      </c>
      <c r="K224" s="200"/>
      <c r="L224" s="205"/>
      <c r="M224" s="206"/>
      <c r="N224" s="207"/>
      <c r="O224" s="207"/>
      <c r="P224" s="208">
        <f>SUM(P225:P241)</f>
        <v>0</v>
      </c>
      <c r="Q224" s="207"/>
      <c r="R224" s="208">
        <f>SUM(R225:R241)</f>
        <v>0.03984128</v>
      </c>
      <c r="S224" s="207"/>
      <c r="T224" s="209">
        <f>SUM(T225:T241)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0" t="s">
        <v>85</v>
      </c>
      <c r="AT224" s="211" t="s">
        <v>76</v>
      </c>
      <c r="AU224" s="211" t="s">
        <v>85</v>
      </c>
      <c r="AY224" s="210" t="s">
        <v>153</v>
      </c>
      <c r="BK224" s="212">
        <f>SUM(BK225:BK241)</f>
        <v>0</v>
      </c>
    </row>
    <row r="225" spans="1:65" s="2" customFormat="1" ht="16.5" customHeight="1">
      <c r="A225" s="41"/>
      <c r="B225" s="42"/>
      <c r="C225" s="215" t="s">
        <v>316</v>
      </c>
      <c r="D225" s="215" t="s">
        <v>155</v>
      </c>
      <c r="E225" s="216" t="s">
        <v>466</v>
      </c>
      <c r="F225" s="217" t="s">
        <v>467</v>
      </c>
      <c r="G225" s="218" t="s">
        <v>227</v>
      </c>
      <c r="H225" s="219">
        <v>0.302</v>
      </c>
      <c r="I225" s="220"/>
      <c r="J225" s="221">
        <f>ROUND(I225*H225,2)</f>
        <v>0</v>
      </c>
      <c r="K225" s="217" t="s">
        <v>159</v>
      </c>
      <c r="L225" s="47"/>
      <c r="M225" s="222" t="s">
        <v>75</v>
      </c>
      <c r="N225" s="223" t="s">
        <v>47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160</v>
      </c>
      <c r="AT225" s="226" t="s">
        <v>155</v>
      </c>
      <c r="AU225" s="226" t="s">
        <v>87</v>
      </c>
      <c r="AY225" s="20" t="s">
        <v>153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0" t="s">
        <v>85</v>
      </c>
      <c r="BK225" s="227">
        <f>ROUND(I225*H225,2)</f>
        <v>0</v>
      </c>
      <c r="BL225" s="20" t="s">
        <v>160</v>
      </c>
      <c r="BM225" s="226" t="s">
        <v>1057</v>
      </c>
    </row>
    <row r="226" spans="1:47" s="2" customFormat="1" ht="12">
      <c r="A226" s="41"/>
      <c r="B226" s="42"/>
      <c r="C226" s="43"/>
      <c r="D226" s="228" t="s">
        <v>162</v>
      </c>
      <c r="E226" s="43"/>
      <c r="F226" s="229" t="s">
        <v>469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162</v>
      </c>
      <c r="AU226" s="20" t="s">
        <v>87</v>
      </c>
    </row>
    <row r="227" spans="1:47" s="2" customFormat="1" ht="12">
      <c r="A227" s="41"/>
      <c r="B227" s="42"/>
      <c r="C227" s="43"/>
      <c r="D227" s="233" t="s">
        <v>164</v>
      </c>
      <c r="E227" s="43"/>
      <c r="F227" s="234" t="s">
        <v>470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164</v>
      </c>
      <c r="AU227" s="20" t="s">
        <v>87</v>
      </c>
    </row>
    <row r="228" spans="1:51" s="13" customFormat="1" ht="12">
      <c r="A228" s="13"/>
      <c r="B228" s="235"/>
      <c r="C228" s="236"/>
      <c r="D228" s="228" t="s">
        <v>189</v>
      </c>
      <c r="E228" s="237" t="s">
        <v>75</v>
      </c>
      <c r="F228" s="238" t="s">
        <v>1058</v>
      </c>
      <c r="G228" s="236"/>
      <c r="H228" s="239">
        <v>0.302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189</v>
      </c>
      <c r="AU228" s="245" t="s">
        <v>87</v>
      </c>
      <c r="AV228" s="13" t="s">
        <v>87</v>
      </c>
      <c r="AW228" s="13" t="s">
        <v>38</v>
      </c>
      <c r="AX228" s="13" t="s">
        <v>77</v>
      </c>
      <c r="AY228" s="245" t="s">
        <v>153</v>
      </c>
    </row>
    <row r="229" spans="1:51" s="16" customFormat="1" ht="12">
      <c r="A229" s="16"/>
      <c r="B229" s="267"/>
      <c r="C229" s="268"/>
      <c r="D229" s="228" t="s">
        <v>189</v>
      </c>
      <c r="E229" s="269" t="s">
        <v>75</v>
      </c>
      <c r="F229" s="270" t="s">
        <v>349</v>
      </c>
      <c r="G229" s="268"/>
      <c r="H229" s="271">
        <v>0.302</v>
      </c>
      <c r="I229" s="272"/>
      <c r="J229" s="268"/>
      <c r="K229" s="268"/>
      <c r="L229" s="273"/>
      <c r="M229" s="274"/>
      <c r="N229" s="275"/>
      <c r="O229" s="275"/>
      <c r="P229" s="275"/>
      <c r="Q229" s="275"/>
      <c r="R229" s="275"/>
      <c r="S229" s="275"/>
      <c r="T229" s="27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77" t="s">
        <v>189</v>
      </c>
      <c r="AU229" s="277" t="s">
        <v>87</v>
      </c>
      <c r="AV229" s="16" t="s">
        <v>160</v>
      </c>
      <c r="AW229" s="16" t="s">
        <v>38</v>
      </c>
      <c r="AX229" s="16" t="s">
        <v>85</v>
      </c>
      <c r="AY229" s="277" t="s">
        <v>153</v>
      </c>
    </row>
    <row r="230" spans="1:65" s="2" customFormat="1" ht="16.5" customHeight="1">
      <c r="A230" s="41"/>
      <c r="B230" s="42"/>
      <c r="C230" s="215" t="s">
        <v>322</v>
      </c>
      <c r="D230" s="215" t="s">
        <v>155</v>
      </c>
      <c r="E230" s="216" t="s">
        <v>515</v>
      </c>
      <c r="F230" s="217" t="s">
        <v>516</v>
      </c>
      <c r="G230" s="218" t="s">
        <v>227</v>
      </c>
      <c r="H230" s="219">
        <v>1.305</v>
      </c>
      <c r="I230" s="220"/>
      <c r="J230" s="221">
        <f>ROUND(I230*H230,2)</f>
        <v>0</v>
      </c>
      <c r="K230" s="217" t="s">
        <v>159</v>
      </c>
      <c r="L230" s="47"/>
      <c r="M230" s="222" t="s">
        <v>75</v>
      </c>
      <c r="N230" s="223" t="s">
        <v>47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160</v>
      </c>
      <c r="AT230" s="226" t="s">
        <v>155</v>
      </c>
      <c r="AU230" s="226" t="s">
        <v>87</v>
      </c>
      <c r="AY230" s="20" t="s">
        <v>153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0" t="s">
        <v>85</v>
      </c>
      <c r="BK230" s="227">
        <f>ROUND(I230*H230,2)</f>
        <v>0</v>
      </c>
      <c r="BL230" s="20" t="s">
        <v>160</v>
      </c>
      <c r="BM230" s="226" t="s">
        <v>1059</v>
      </c>
    </row>
    <row r="231" spans="1:47" s="2" customFormat="1" ht="12">
      <c r="A231" s="41"/>
      <c r="B231" s="42"/>
      <c r="C231" s="43"/>
      <c r="D231" s="228" t="s">
        <v>162</v>
      </c>
      <c r="E231" s="43"/>
      <c r="F231" s="229" t="s">
        <v>518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162</v>
      </c>
      <c r="AU231" s="20" t="s">
        <v>87</v>
      </c>
    </row>
    <row r="232" spans="1:47" s="2" customFormat="1" ht="12">
      <c r="A232" s="41"/>
      <c r="B232" s="42"/>
      <c r="C232" s="43"/>
      <c r="D232" s="233" t="s">
        <v>164</v>
      </c>
      <c r="E232" s="43"/>
      <c r="F232" s="234" t="s">
        <v>519</v>
      </c>
      <c r="G232" s="43"/>
      <c r="H232" s="43"/>
      <c r="I232" s="230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164</v>
      </c>
      <c r="AU232" s="20" t="s">
        <v>87</v>
      </c>
    </row>
    <row r="233" spans="1:51" s="13" customFormat="1" ht="12">
      <c r="A233" s="13"/>
      <c r="B233" s="235"/>
      <c r="C233" s="236"/>
      <c r="D233" s="228" t="s">
        <v>189</v>
      </c>
      <c r="E233" s="237" t="s">
        <v>75</v>
      </c>
      <c r="F233" s="238" t="s">
        <v>1060</v>
      </c>
      <c r="G233" s="236"/>
      <c r="H233" s="239">
        <v>1.39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87</v>
      </c>
      <c r="AV233" s="13" t="s">
        <v>87</v>
      </c>
      <c r="AW233" s="13" t="s">
        <v>38</v>
      </c>
      <c r="AX233" s="13" t="s">
        <v>77</v>
      </c>
      <c r="AY233" s="245" t="s">
        <v>153</v>
      </c>
    </row>
    <row r="234" spans="1:51" s="14" customFormat="1" ht="12">
      <c r="A234" s="14"/>
      <c r="B234" s="246"/>
      <c r="C234" s="247"/>
      <c r="D234" s="228" t="s">
        <v>189</v>
      </c>
      <c r="E234" s="248" t="s">
        <v>75</v>
      </c>
      <c r="F234" s="249" t="s">
        <v>233</v>
      </c>
      <c r="G234" s="247"/>
      <c r="H234" s="250">
        <v>1.39</v>
      </c>
      <c r="I234" s="251"/>
      <c r="J234" s="247"/>
      <c r="K234" s="247"/>
      <c r="L234" s="252"/>
      <c r="M234" s="253"/>
      <c r="N234" s="254"/>
      <c r="O234" s="254"/>
      <c r="P234" s="254"/>
      <c r="Q234" s="254"/>
      <c r="R234" s="254"/>
      <c r="S234" s="254"/>
      <c r="T234" s="25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6" t="s">
        <v>189</v>
      </c>
      <c r="AU234" s="256" t="s">
        <v>87</v>
      </c>
      <c r="AV234" s="14" t="s">
        <v>171</v>
      </c>
      <c r="AW234" s="14" t="s">
        <v>38</v>
      </c>
      <c r="AX234" s="14" t="s">
        <v>77</v>
      </c>
      <c r="AY234" s="256" t="s">
        <v>153</v>
      </c>
    </row>
    <row r="235" spans="1:51" s="13" customFormat="1" ht="12">
      <c r="A235" s="13"/>
      <c r="B235" s="235"/>
      <c r="C235" s="236"/>
      <c r="D235" s="228" t="s">
        <v>189</v>
      </c>
      <c r="E235" s="237" t="s">
        <v>75</v>
      </c>
      <c r="F235" s="238" t="s">
        <v>1061</v>
      </c>
      <c r="G235" s="236"/>
      <c r="H235" s="239">
        <v>-0.085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189</v>
      </c>
      <c r="AU235" s="245" t="s">
        <v>87</v>
      </c>
      <c r="AV235" s="13" t="s">
        <v>87</v>
      </c>
      <c r="AW235" s="13" t="s">
        <v>38</v>
      </c>
      <c r="AX235" s="13" t="s">
        <v>77</v>
      </c>
      <c r="AY235" s="245" t="s">
        <v>153</v>
      </c>
    </row>
    <row r="236" spans="1:51" s="16" customFormat="1" ht="12">
      <c r="A236" s="16"/>
      <c r="B236" s="267"/>
      <c r="C236" s="268"/>
      <c r="D236" s="228" t="s">
        <v>189</v>
      </c>
      <c r="E236" s="269" t="s">
        <v>75</v>
      </c>
      <c r="F236" s="270" t="s">
        <v>349</v>
      </c>
      <c r="G236" s="268"/>
      <c r="H236" s="271">
        <v>1.305</v>
      </c>
      <c r="I236" s="272"/>
      <c r="J236" s="268"/>
      <c r="K236" s="268"/>
      <c r="L236" s="273"/>
      <c r="M236" s="274"/>
      <c r="N236" s="275"/>
      <c r="O236" s="275"/>
      <c r="P236" s="275"/>
      <c r="Q236" s="275"/>
      <c r="R236" s="275"/>
      <c r="S236" s="275"/>
      <c r="T236" s="27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77" t="s">
        <v>189</v>
      </c>
      <c r="AU236" s="277" t="s">
        <v>87</v>
      </c>
      <c r="AV236" s="16" t="s">
        <v>160</v>
      </c>
      <c r="AW236" s="16" t="s">
        <v>38</v>
      </c>
      <c r="AX236" s="16" t="s">
        <v>85</v>
      </c>
      <c r="AY236" s="277" t="s">
        <v>153</v>
      </c>
    </row>
    <row r="237" spans="1:65" s="2" customFormat="1" ht="16.5" customHeight="1">
      <c r="A237" s="41"/>
      <c r="B237" s="42"/>
      <c r="C237" s="215" t="s">
        <v>328</v>
      </c>
      <c r="D237" s="215" t="s">
        <v>155</v>
      </c>
      <c r="E237" s="216" t="s">
        <v>524</v>
      </c>
      <c r="F237" s="217" t="s">
        <v>525</v>
      </c>
      <c r="G237" s="218" t="s">
        <v>258</v>
      </c>
      <c r="H237" s="219">
        <v>6.304</v>
      </c>
      <c r="I237" s="220"/>
      <c r="J237" s="221">
        <f>ROUND(I237*H237,2)</f>
        <v>0</v>
      </c>
      <c r="K237" s="217" t="s">
        <v>159</v>
      </c>
      <c r="L237" s="47"/>
      <c r="M237" s="222" t="s">
        <v>75</v>
      </c>
      <c r="N237" s="223" t="s">
        <v>47</v>
      </c>
      <c r="O237" s="87"/>
      <c r="P237" s="224">
        <f>O237*H237</f>
        <v>0</v>
      </c>
      <c r="Q237" s="224">
        <v>0.00632</v>
      </c>
      <c r="R237" s="224">
        <f>Q237*H237</f>
        <v>0.03984128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160</v>
      </c>
      <c r="AT237" s="226" t="s">
        <v>155</v>
      </c>
      <c r="AU237" s="226" t="s">
        <v>87</v>
      </c>
      <c r="AY237" s="20" t="s">
        <v>153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0" t="s">
        <v>85</v>
      </c>
      <c r="BK237" s="227">
        <f>ROUND(I237*H237,2)</f>
        <v>0</v>
      </c>
      <c r="BL237" s="20" t="s">
        <v>160</v>
      </c>
      <c r="BM237" s="226" t="s">
        <v>1062</v>
      </c>
    </row>
    <row r="238" spans="1:47" s="2" customFormat="1" ht="12">
      <c r="A238" s="41"/>
      <c r="B238" s="42"/>
      <c r="C238" s="43"/>
      <c r="D238" s="228" t="s">
        <v>162</v>
      </c>
      <c r="E238" s="43"/>
      <c r="F238" s="229" t="s">
        <v>527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162</v>
      </c>
      <c r="AU238" s="20" t="s">
        <v>87</v>
      </c>
    </row>
    <row r="239" spans="1:47" s="2" customFormat="1" ht="12">
      <c r="A239" s="41"/>
      <c r="B239" s="42"/>
      <c r="C239" s="43"/>
      <c r="D239" s="233" t="s">
        <v>164</v>
      </c>
      <c r="E239" s="43"/>
      <c r="F239" s="234" t="s">
        <v>528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164</v>
      </c>
      <c r="AU239" s="20" t="s">
        <v>87</v>
      </c>
    </row>
    <row r="240" spans="1:51" s="13" customFormat="1" ht="12">
      <c r="A240" s="13"/>
      <c r="B240" s="235"/>
      <c r="C240" s="236"/>
      <c r="D240" s="228" t="s">
        <v>189</v>
      </c>
      <c r="E240" s="237" t="s">
        <v>75</v>
      </c>
      <c r="F240" s="238" t="s">
        <v>1063</v>
      </c>
      <c r="G240" s="236"/>
      <c r="H240" s="239">
        <v>6.304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189</v>
      </c>
      <c r="AU240" s="245" t="s">
        <v>87</v>
      </c>
      <c r="AV240" s="13" t="s">
        <v>87</v>
      </c>
      <c r="AW240" s="13" t="s">
        <v>38</v>
      </c>
      <c r="AX240" s="13" t="s">
        <v>77</v>
      </c>
      <c r="AY240" s="245" t="s">
        <v>153</v>
      </c>
    </row>
    <row r="241" spans="1:51" s="16" customFormat="1" ht="12">
      <c r="A241" s="16"/>
      <c r="B241" s="267"/>
      <c r="C241" s="268"/>
      <c r="D241" s="228" t="s">
        <v>189</v>
      </c>
      <c r="E241" s="269" t="s">
        <v>75</v>
      </c>
      <c r="F241" s="270" t="s">
        <v>349</v>
      </c>
      <c r="G241" s="268"/>
      <c r="H241" s="271">
        <v>6.304</v>
      </c>
      <c r="I241" s="272"/>
      <c r="J241" s="268"/>
      <c r="K241" s="268"/>
      <c r="L241" s="273"/>
      <c r="M241" s="274"/>
      <c r="N241" s="275"/>
      <c r="O241" s="275"/>
      <c r="P241" s="275"/>
      <c r="Q241" s="275"/>
      <c r="R241" s="275"/>
      <c r="S241" s="275"/>
      <c r="T241" s="27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77" t="s">
        <v>189</v>
      </c>
      <c r="AU241" s="277" t="s">
        <v>87</v>
      </c>
      <c r="AV241" s="16" t="s">
        <v>160</v>
      </c>
      <c r="AW241" s="16" t="s">
        <v>38</v>
      </c>
      <c r="AX241" s="16" t="s">
        <v>85</v>
      </c>
      <c r="AY241" s="277" t="s">
        <v>153</v>
      </c>
    </row>
    <row r="242" spans="1:63" s="12" customFormat="1" ht="22.8" customHeight="1">
      <c r="A242" s="12"/>
      <c r="B242" s="199"/>
      <c r="C242" s="200"/>
      <c r="D242" s="201" t="s">
        <v>76</v>
      </c>
      <c r="E242" s="213" t="s">
        <v>206</v>
      </c>
      <c r="F242" s="213" t="s">
        <v>538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SUM(P243:P277)</f>
        <v>0</v>
      </c>
      <c r="Q242" s="207"/>
      <c r="R242" s="208">
        <f>SUM(R243:R277)</f>
        <v>1.02594736</v>
      </c>
      <c r="S242" s="207"/>
      <c r="T242" s="209">
        <f>SUM(T243:T277)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0" t="s">
        <v>85</v>
      </c>
      <c r="AT242" s="211" t="s">
        <v>76</v>
      </c>
      <c r="AU242" s="211" t="s">
        <v>85</v>
      </c>
      <c r="AY242" s="210" t="s">
        <v>153</v>
      </c>
      <c r="BK242" s="212">
        <f>SUM(BK243:BK277)</f>
        <v>0</v>
      </c>
    </row>
    <row r="243" spans="1:65" s="2" customFormat="1" ht="21.75" customHeight="1">
      <c r="A243" s="41"/>
      <c r="B243" s="42"/>
      <c r="C243" s="215" t="s">
        <v>334</v>
      </c>
      <c r="D243" s="215" t="s">
        <v>155</v>
      </c>
      <c r="E243" s="216" t="s">
        <v>793</v>
      </c>
      <c r="F243" s="217" t="s">
        <v>794</v>
      </c>
      <c r="G243" s="218" t="s">
        <v>202</v>
      </c>
      <c r="H243" s="219">
        <v>15.412</v>
      </c>
      <c r="I243" s="220"/>
      <c r="J243" s="221">
        <f>ROUND(I243*H243,2)</f>
        <v>0</v>
      </c>
      <c r="K243" s="217" t="s">
        <v>159</v>
      </c>
      <c r="L243" s="47"/>
      <c r="M243" s="222" t="s">
        <v>75</v>
      </c>
      <c r="N243" s="223" t="s">
        <v>47</v>
      </c>
      <c r="O243" s="87"/>
      <c r="P243" s="224">
        <f>O243*H243</f>
        <v>0</v>
      </c>
      <c r="Q243" s="224">
        <v>3E-05</v>
      </c>
      <c r="R243" s="224">
        <f>Q243*H243</f>
        <v>0.00046236000000000004</v>
      </c>
      <c r="S243" s="224">
        <v>0</v>
      </c>
      <c r="T243" s="225">
        <f>S243*H243</f>
        <v>0</v>
      </c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R243" s="226" t="s">
        <v>160</v>
      </c>
      <c r="AT243" s="226" t="s">
        <v>155</v>
      </c>
      <c r="AU243" s="226" t="s">
        <v>87</v>
      </c>
      <c r="AY243" s="20" t="s">
        <v>153</v>
      </c>
      <c r="BE243" s="227">
        <f>IF(N243="základní",J243,0)</f>
        <v>0</v>
      </c>
      <c r="BF243" s="227">
        <f>IF(N243="snížená",J243,0)</f>
        <v>0</v>
      </c>
      <c r="BG243" s="227">
        <f>IF(N243="zákl. přenesená",J243,0)</f>
        <v>0</v>
      </c>
      <c r="BH243" s="227">
        <f>IF(N243="sníž. přenesená",J243,0)</f>
        <v>0</v>
      </c>
      <c r="BI243" s="227">
        <f>IF(N243="nulová",J243,0)</f>
        <v>0</v>
      </c>
      <c r="BJ243" s="20" t="s">
        <v>85</v>
      </c>
      <c r="BK243" s="227">
        <f>ROUND(I243*H243,2)</f>
        <v>0</v>
      </c>
      <c r="BL243" s="20" t="s">
        <v>160</v>
      </c>
      <c r="BM243" s="226" t="s">
        <v>1064</v>
      </c>
    </row>
    <row r="244" spans="1:47" s="2" customFormat="1" ht="12">
      <c r="A244" s="41"/>
      <c r="B244" s="42"/>
      <c r="C244" s="43"/>
      <c r="D244" s="228" t="s">
        <v>162</v>
      </c>
      <c r="E244" s="43"/>
      <c r="F244" s="229" t="s">
        <v>796</v>
      </c>
      <c r="G244" s="43"/>
      <c r="H244" s="43"/>
      <c r="I244" s="230"/>
      <c r="J244" s="43"/>
      <c r="K244" s="43"/>
      <c r="L244" s="47"/>
      <c r="M244" s="231"/>
      <c r="N244" s="232"/>
      <c r="O244" s="87"/>
      <c r="P244" s="87"/>
      <c r="Q244" s="87"/>
      <c r="R244" s="87"/>
      <c r="S244" s="87"/>
      <c r="T244" s="88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T244" s="20" t="s">
        <v>162</v>
      </c>
      <c r="AU244" s="20" t="s">
        <v>87</v>
      </c>
    </row>
    <row r="245" spans="1:47" s="2" customFormat="1" ht="12">
      <c r="A245" s="41"/>
      <c r="B245" s="42"/>
      <c r="C245" s="43"/>
      <c r="D245" s="233" t="s">
        <v>164</v>
      </c>
      <c r="E245" s="43"/>
      <c r="F245" s="234" t="s">
        <v>797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164</v>
      </c>
      <c r="AU245" s="20" t="s">
        <v>87</v>
      </c>
    </row>
    <row r="246" spans="1:65" s="2" customFormat="1" ht="16.5" customHeight="1">
      <c r="A246" s="41"/>
      <c r="B246" s="42"/>
      <c r="C246" s="278" t="s">
        <v>340</v>
      </c>
      <c r="D246" s="278" t="s">
        <v>414</v>
      </c>
      <c r="E246" s="279" t="s">
        <v>798</v>
      </c>
      <c r="F246" s="280" t="s">
        <v>799</v>
      </c>
      <c r="G246" s="281" t="s">
        <v>202</v>
      </c>
      <c r="H246" s="282">
        <v>13.195</v>
      </c>
      <c r="I246" s="283"/>
      <c r="J246" s="284">
        <f>ROUND(I246*H246,2)</f>
        <v>0</v>
      </c>
      <c r="K246" s="280" t="s">
        <v>159</v>
      </c>
      <c r="L246" s="285"/>
      <c r="M246" s="286" t="s">
        <v>75</v>
      </c>
      <c r="N246" s="287" t="s">
        <v>47</v>
      </c>
      <c r="O246" s="87"/>
      <c r="P246" s="224">
        <f>O246*H246</f>
        <v>0</v>
      </c>
      <c r="Q246" s="224">
        <v>0.024</v>
      </c>
      <c r="R246" s="224">
        <f>Q246*H246</f>
        <v>0.31668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206</v>
      </c>
      <c r="AT246" s="226" t="s">
        <v>414</v>
      </c>
      <c r="AU246" s="226" t="s">
        <v>87</v>
      </c>
      <c r="AY246" s="20" t="s">
        <v>153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85</v>
      </c>
      <c r="BK246" s="227">
        <f>ROUND(I246*H246,2)</f>
        <v>0</v>
      </c>
      <c r="BL246" s="20" t="s">
        <v>160</v>
      </c>
      <c r="BM246" s="226" t="s">
        <v>1065</v>
      </c>
    </row>
    <row r="247" spans="1:47" s="2" customFormat="1" ht="12">
      <c r="A247" s="41"/>
      <c r="B247" s="42"/>
      <c r="C247" s="43"/>
      <c r="D247" s="228" t="s">
        <v>162</v>
      </c>
      <c r="E247" s="43"/>
      <c r="F247" s="229" t="s">
        <v>799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162</v>
      </c>
      <c r="AU247" s="20" t="s">
        <v>87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1066</v>
      </c>
      <c r="G248" s="236"/>
      <c r="H248" s="239">
        <v>16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3" customFormat="1" ht="12">
      <c r="A249" s="13"/>
      <c r="B249" s="235"/>
      <c r="C249" s="236"/>
      <c r="D249" s="228" t="s">
        <v>189</v>
      </c>
      <c r="E249" s="237" t="s">
        <v>75</v>
      </c>
      <c r="F249" s="238" t="s">
        <v>1067</v>
      </c>
      <c r="G249" s="236"/>
      <c r="H249" s="239">
        <v>-3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189</v>
      </c>
      <c r="AU249" s="245" t="s">
        <v>87</v>
      </c>
      <c r="AV249" s="13" t="s">
        <v>87</v>
      </c>
      <c r="AW249" s="13" t="s">
        <v>38</v>
      </c>
      <c r="AX249" s="13" t="s">
        <v>77</v>
      </c>
      <c r="AY249" s="245" t="s">
        <v>153</v>
      </c>
    </row>
    <row r="250" spans="1:51" s="14" customFormat="1" ht="12">
      <c r="A250" s="14"/>
      <c r="B250" s="246"/>
      <c r="C250" s="247"/>
      <c r="D250" s="228" t="s">
        <v>189</v>
      </c>
      <c r="E250" s="248" t="s">
        <v>75</v>
      </c>
      <c r="F250" s="249" t="s">
        <v>233</v>
      </c>
      <c r="G250" s="247"/>
      <c r="H250" s="250">
        <v>13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189</v>
      </c>
      <c r="AU250" s="256" t="s">
        <v>87</v>
      </c>
      <c r="AV250" s="14" t="s">
        <v>171</v>
      </c>
      <c r="AW250" s="14" t="s">
        <v>38</v>
      </c>
      <c r="AX250" s="14" t="s">
        <v>85</v>
      </c>
      <c r="AY250" s="256" t="s">
        <v>153</v>
      </c>
    </row>
    <row r="251" spans="1:51" s="13" customFormat="1" ht="12">
      <c r="A251" s="13"/>
      <c r="B251" s="235"/>
      <c r="C251" s="236"/>
      <c r="D251" s="228" t="s">
        <v>189</v>
      </c>
      <c r="E251" s="236"/>
      <c r="F251" s="238" t="s">
        <v>1068</v>
      </c>
      <c r="G251" s="236"/>
      <c r="H251" s="239">
        <v>13.195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189</v>
      </c>
      <c r="AU251" s="245" t="s">
        <v>87</v>
      </c>
      <c r="AV251" s="13" t="s">
        <v>87</v>
      </c>
      <c r="AW251" s="13" t="s">
        <v>4</v>
      </c>
      <c r="AX251" s="13" t="s">
        <v>85</v>
      </c>
      <c r="AY251" s="245" t="s">
        <v>153</v>
      </c>
    </row>
    <row r="252" spans="1:65" s="2" customFormat="1" ht="16.5" customHeight="1">
      <c r="A252" s="41"/>
      <c r="B252" s="42"/>
      <c r="C252" s="278" t="s">
        <v>350</v>
      </c>
      <c r="D252" s="278" t="s">
        <v>414</v>
      </c>
      <c r="E252" s="279" t="s">
        <v>805</v>
      </c>
      <c r="F252" s="280" t="s">
        <v>806</v>
      </c>
      <c r="G252" s="281" t="s">
        <v>158</v>
      </c>
      <c r="H252" s="282">
        <v>5.075</v>
      </c>
      <c r="I252" s="283"/>
      <c r="J252" s="284">
        <f>ROUND(I252*H252,2)</f>
        <v>0</v>
      </c>
      <c r="K252" s="280" t="s">
        <v>159</v>
      </c>
      <c r="L252" s="285"/>
      <c r="M252" s="286" t="s">
        <v>75</v>
      </c>
      <c r="N252" s="287" t="s">
        <v>47</v>
      </c>
      <c r="O252" s="87"/>
      <c r="P252" s="224">
        <f>O252*H252</f>
        <v>0</v>
      </c>
      <c r="Q252" s="224">
        <v>0.019</v>
      </c>
      <c r="R252" s="224">
        <f>Q252*H252</f>
        <v>0.096425</v>
      </c>
      <c r="S252" s="224">
        <v>0</v>
      </c>
      <c r="T252" s="225">
        <f>S252*H252</f>
        <v>0</v>
      </c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R252" s="226" t="s">
        <v>206</v>
      </c>
      <c r="AT252" s="226" t="s">
        <v>414</v>
      </c>
      <c r="AU252" s="226" t="s">
        <v>87</v>
      </c>
      <c r="AY252" s="20" t="s">
        <v>153</v>
      </c>
      <c r="BE252" s="227">
        <f>IF(N252="základní",J252,0)</f>
        <v>0</v>
      </c>
      <c r="BF252" s="227">
        <f>IF(N252="snížená",J252,0)</f>
        <v>0</v>
      </c>
      <c r="BG252" s="227">
        <f>IF(N252="zákl. přenesená",J252,0)</f>
        <v>0</v>
      </c>
      <c r="BH252" s="227">
        <f>IF(N252="sníž. přenesená",J252,0)</f>
        <v>0</v>
      </c>
      <c r="BI252" s="227">
        <f>IF(N252="nulová",J252,0)</f>
        <v>0</v>
      </c>
      <c r="BJ252" s="20" t="s">
        <v>85</v>
      </c>
      <c r="BK252" s="227">
        <f>ROUND(I252*H252,2)</f>
        <v>0</v>
      </c>
      <c r="BL252" s="20" t="s">
        <v>160</v>
      </c>
      <c r="BM252" s="226" t="s">
        <v>1069</v>
      </c>
    </row>
    <row r="253" spans="1:47" s="2" customFormat="1" ht="12">
      <c r="A253" s="41"/>
      <c r="B253" s="42"/>
      <c r="C253" s="43"/>
      <c r="D253" s="228" t="s">
        <v>162</v>
      </c>
      <c r="E253" s="43"/>
      <c r="F253" s="229" t="s">
        <v>806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162</v>
      </c>
      <c r="AU253" s="20" t="s">
        <v>87</v>
      </c>
    </row>
    <row r="254" spans="1:51" s="13" customFormat="1" ht="12">
      <c r="A254" s="13"/>
      <c r="B254" s="235"/>
      <c r="C254" s="236"/>
      <c r="D254" s="228" t="s">
        <v>189</v>
      </c>
      <c r="E254" s="236"/>
      <c r="F254" s="238" t="s">
        <v>1070</v>
      </c>
      <c r="G254" s="236"/>
      <c r="H254" s="239">
        <v>5.075</v>
      </c>
      <c r="I254" s="240"/>
      <c r="J254" s="236"/>
      <c r="K254" s="236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189</v>
      </c>
      <c r="AU254" s="245" t="s">
        <v>87</v>
      </c>
      <c r="AV254" s="13" t="s">
        <v>87</v>
      </c>
      <c r="AW254" s="13" t="s">
        <v>4</v>
      </c>
      <c r="AX254" s="13" t="s">
        <v>85</v>
      </c>
      <c r="AY254" s="245" t="s">
        <v>153</v>
      </c>
    </row>
    <row r="255" spans="1:65" s="2" customFormat="1" ht="16.5" customHeight="1">
      <c r="A255" s="41"/>
      <c r="B255" s="42"/>
      <c r="C255" s="215" t="s">
        <v>357</v>
      </c>
      <c r="D255" s="215" t="s">
        <v>155</v>
      </c>
      <c r="E255" s="216" t="s">
        <v>809</v>
      </c>
      <c r="F255" s="217" t="s">
        <v>810</v>
      </c>
      <c r="G255" s="218" t="s">
        <v>202</v>
      </c>
      <c r="H255" s="219">
        <v>3</v>
      </c>
      <c r="I255" s="220"/>
      <c r="J255" s="221">
        <f>ROUND(I255*H255,2)</f>
        <v>0</v>
      </c>
      <c r="K255" s="217" t="s">
        <v>159</v>
      </c>
      <c r="L255" s="47"/>
      <c r="M255" s="222" t="s">
        <v>75</v>
      </c>
      <c r="N255" s="223" t="s">
        <v>47</v>
      </c>
      <c r="O255" s="87"/>
      <c r="P255" s="224">
        <f>O255*H255</f>
        <v>0</v>
      </c>
      <c r="Q255" s="224">
        <v>0.00276</v>
      </c>
      <c r="R255" s="224">
        <f>Q255*H255</f>
        <v>0.00828</v>
      </c>
      <c r="S255" s="224">
        <v>0</v>
      </c>
      <c r="T255" s="225">
        <f>S255*H255</f>
        <v>0</v>
      </c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R255" s="226" t="s">
        <v>160</v>
      </c>
      <c r="AT255" s="226" t="s">
        <v>155</v>
      </c>
      <c r="AU255" s="226" t="s">
        <v>87</v>
      </c>
      <c r="AY255" s="20" t="s">
        <v>153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20" t="s">
        <v>85</v>
      </c>
      <c r="BK255" s="227">
        <f>ROUND(I255*H255,2)</f>
        <v>0</v>
      </c>
      <c r="BL255" s="20" t="s">
        <v>160</v>
      </c>
      <c r="BM255" s="226" t="s">
        <v>1071</v>
      </c>
    </row>
    <row r="256" spans="1:47" s="2" customFormat="1" ht="12">
      <c r="A256" s="41"/>
      <c r="B256" s="42"/>
      <c r="C256" s="43"/>
      <c r="D256" s="228" t="s">
        <v>162</v>
      </c>
      <c r="E256" s="43"/>
      <c r="F256" s="229" t="s">
        <v>812</v>
      </c>
      <c r="G256" s="43"/>
      <c r="H256" s="43"/>
      <c r="I256" s="230"/>
      <c r="J256" s="43"/>
      <c r="K256" s="43"/>
      <c r="L256" s="47"/>
      <c r="M256" s="231"/>
      <c r="N256" s="23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162</v>
      </c>
      <c r="AU256" s="20" t="s">
        <v>87</v>
      </c>
    </row>
    <row r="257" spans="1:47" s="2" customFormat="1" ht="12">
      <c r="A257" s="41"/>
      <c r="B257" s="42"/>
      <c r="C257" s="43"/>
      <c r="D257" s="233" t="s">
        <v>164</v>
      </c>
      <c r="E257" s="43"/>
      <c r="F257" s="234" t="s">
        <v>813</v>
      </c>
      <c r="G257" s="43"/>
      <c r="H257" s="43"/>
      <c r="I257" s="230"/>
      <c r="J257" s="43"/>
      <c r="K257" s="43"/>
      <c r="L257" s="47"/>
      <c r="M257" s="231"/>
      <c r="N257" s="232"/>
      <c r="O257" s="87"/>
      <c r="P257" s="87"/>
      <c r="Q257" s="87"/>
      <c r="R257" s="87"/>
      <c r="S257" s="87"/>
      <c r="T257" s="88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20" t="s">
        <v>164</v>
      </c>
      <c r="AU257" s="20" t="s">
        <v>87</v>
      </c>
    </row>
    <row r="258" spans="1:65" s="2" customFormat="1" ht="21.75" customHeight="1">
      <c r="A258" s="41"/>
      <c r="B258" s="42"/>
      <c r="C258" s="215" t="s">
        <v>365</v>
      </c>
      <c r="D258" s="215" t="s">
        <v>155</v>
      </c>
      <c r="E258" s="216" t="s">
        <v>814</v>
      </c>
      <c r="F258" s="217" t="s">
        <v>815</v>
      </c>
      <c r="G258" s="218" t="s">
        <v>158</v>
      </c>
      <c r="H258" s="219">
        <v>7</v>
      </c>
      <c r="I258" s="220"/>
      <c r="J258" s="221">
        <f>ROUND(I258*H258,2)</f>
        <v>0</v>
      </c>
      <c r="K258" s="217" t="s">
        <v>159</v>
      </c>
      <c r="L258" s="47"/>
      <c r="M258" s="222" t="s">
        <v>75</v>
      </c>
      <c r="N258" s="223" t="s">
        <v>47</v>
      </c>
      <c r="O258" s="87"/>
      <c r="P258" s="224">
        <f>O258*H258</f>
        <v>0</v>
      </c>
      <c r="Q258" s="224">
        <v>0</v>
      </c>
      <c r="R258" s="224">
        <f>Q258*H258</f>
        <v>0</v>
      </c>
      <c r="S258" s="224">
        <v>0</v>
      </c>
      <c r="T258" s="225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26" t="s">
        <v>160</v>
      </c>
      <c r="AT258" s="226" t="s">
        <v>155</v>
      </c>
      <c r="AU258" s="226" t="s">
        <v>87</v>
      </c>
      <c r="AY258" s="20" t="s">
        <v>153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20" t="s">
        <v>85</v>
      </c>
      <c r="BK258" s="227">
        <f>ROUND(I258*H258,2)</f>
        <v>0</v>
      </c>
      <c r="BL258" s="20" t="s">
        <v>160</v>
      </c>
      <c r="BM258" s="226" t="s">
        <v>1072</v>
      </c>
    </row>
    <row r="259" spans="1:47" s="2" customFormat="1" ht="12">
      <c r="A259" s="41"/>
      <c r="B259" s="42"/>
      <c r="C259" s="43"/>
      <c r="D259" s="228" t="s">
        <v>162</v>
      </c>
      <c r="E259" s="43"/>
      <c r="F259" s="229" t="s">
        <v>817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162</v>
      </c>
      <c r="AU259" s="20" t="s">
        <v>87</v>
      </c>
    </row>
    <row r="260" spans="1:47" s="2" customFormat="1" ht="12">
      <c r="A260" s="41"/>
      <c r="B260" s="42"/>
      <c r="C260" s="43"/>
      <c r="D260" s="233" t="s">
        <v>164</v>
      </c>
      <c r="E260" s="43"/>
      <c r="F260" s="234" t="s">
        <v>818</v>
      </c>
      <c r="G260" s="43"/>
      <c r="H260" s="43"/>
      <c r="I260" s="230"/>
      <c r="J260" s="43"/>
      <c r="K260" s="43"/>
      <c r="L260" s="47"/>
      <c r="M260" s="231"/>
      <c r="N260" s="232"/>
      <c r="O260" s="87"/>
      <c r="P260" s="87"/>
      <c r="Q260" s="87"/>
      <c r="R260" s="87"/>
      <c r="S260" s="87"/>
      <c r="T260" s="88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T260" s="20" t="s">
        <v>164</v>
      </c>
      <c r="AU260" s="20" t="s">
        <v>87</v>
      </c>
    </row>
    <row r="261" spans="1:65" s="2" customFormat="1" ht="16.5" customHeight="1">
      <c r="A261" s="41"/>
      <c r="B261" s="42"/>
      <c r="C261" s="278" t="s">
        <v>371</v>
      </c>
      <c r="D261" s="278" t="s">
        <v>414</v>
      </c>
      <c r="E261" s="279" t="s">
        <v>819</v>
      </c>
      <c r="F261" s="280" t="s">
        <v>820</v>
      </c>
      <c r="G261" s="281" t="s">
        <v>158</v>
      </c>
      <c r="H261" s="282">
        <v>7</v>
      </c>
      <c r="I261" s="283"/>
      <c r="J261" s="284">
        <f>ROUND(I261*H261,2)</f>
        <v>0</v>
      </c>
      <c r="K261" s="280" t="s">
        <v>159</v>
      </c>
      <c r="L261" s="285"/>
      <c r="M261" s="286" t="s">
        <v>75</v>
      </c>
      <c r="N261" s="287" t="s">
        <v>47</v>
      </c>
      <c r="O261" s="87"/>
      <c r="P261" s="224">
        <f>O261*H261</f>
        <v>0</v>
      </c>
      <c r="Q261" s="224">
        <v>0.00076</v>
      </c>
      <c r="R261" s="224">
        <f>Q261*H261</f>
        <v>0.00532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206</v>
      </c>
      <c r="AT261" s="226" t="s">
        <v>414</v>
      </c>
      <c r="AU261" s="226" t="s">
        <v>87</v>
      </c>
      <c r="AY261" s="20" t="s">
        <v>153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0" t="s">
        <v>85</v>
      </c>
      <c r="BK261" s="227">
        <f>ROUND(I261*H261,2)</f>
        <v>0</v>
      </c>
      <c r="BL261" s="20" t="s">
        <v>160</v>
      </c>
      <c r="BM261" s="226" t="s">
        <v>1073</v>
      </c>
    </row>
    <row r="262" spans="1:47" s="2" customFormat="1" ht="12">
      <c r="A262" s="41"/>
      <c r="B262" s="42"/>
      <c r="C262" s="43"/>
      <c r="D262" s="228" t="s">
        <v>162</v>
      </c>
      <c r="E262" s="43"/>
      <c r="F262" s="229" t="s">
        <v>820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162</v>
      </c>
      <c r="AU262" s="20" t="s">
        <v>87</v>
      </c>
    </row>
    <row r="263" spans="1:65" s="2" customFormat="1" ht="16.5" customHeight="1">
      <c r="A263" s="41"/>
      <c r="B263" s="42"/>
      <c r="C263" s="215" t="s">
        <v>378</v>
      </c>
      <c r="D263" s="215" t="s">
        <v>155</v>
      </c>
      <c r="E263" s="216" t="s">
        <v>822</v>
      </c>
      <c r="F263" s="217" t="s">
        <v>823</v>
      </c>
      <c r="G263" s="218" t="s">
        <v>594</v>
      </c>
      <c r="H263" s="219">
        <v>7</v>
      </c>
      <c r="I263" s="220"/>
      <c r="J263" s="221">
        <f>ROUND(I263*H263,2)</f>
        <v>0</v>
      </c>
      <c r="K263" s="217" t="s">
        <v>159</v>
      </c>
      <c r="L263" s="47"/>
      <c r="M263" s="222" t="s">
        <v>75</v>
      </c>
      <c r="N263" s="223" t="s">
        <v>47</v>
      </c>
      <c r="O263" s="87"/>
      <c r="P263" s="224">
        <f>O263*H263</f>
        <v>0</v>
      </c>
      <c r="Q263" s="224">
        <v>0.0001</v>
      </c>
      <c r="R263" s="224">
        <f>Q263*H263</f>
        <v>0.0007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160</v>
      </c>
      <c r="AT263" s="226" t="s">
        <v>155</v>
      </c>
      <c r="AU263" s="226" t="s">
        <v>87</v>
      </c>
      <c r="AY263" s="20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85</v>
      </c>
      <c r="BK263" s="227">
        <f>ROUND(I263*H263,2)</f>
        <v>0</v>
      </c>
      <c r="BL263" s="20" t="s">
        <v>160</v>
      </c>
      <c r="BM263" s="226" t="s">
        <v>1074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825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162</v>
      </c>
      <c r="AU264" s="20" t="s">
        <v>87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826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164</v>
      </c>
      <c r="AU265" s="20" t="s">
        <v>87</v>
      </c>
    </row>
    <row r="266" spans="1:65" s="2" customFormat="1" ht="16.5" customHeight="1">
      <c r="A266" s="41"/>
      <c r="B266" s="42"/>
      <c r="C266" s="215" t="s">
        <v>386</v>
      </c>
      <c r="D266" s="215" t="s">
        <v>155</v>
      </c>
      <c r="E266" s="216" t="s">
        <v>827</v>
      </c>
      <c r="F266" s="217" t="s">
        <v>828</v>
      </c>
      <c r="G266" s="218" t="s">
        <v>158</v>
      </c>
      <c r="H266" s="219">
        <v>7</v>
      </c>
      <c r="I266" s="220"/>
      <c r="J266" s="221">
        <f>ROUND(I266*H266,2)</f>
        <v>0</v>
      </c>
      <c r="K266" s="217" t="s">
        <v>159</v>
      </c>
      <c r="L266" s="47"/>
      <c r="M266" s="222" t="s">
        <v>75</v>
      </c>
      <c r="N266" s="223" t="s">
        <v>47</v>
      </c>
      <c r="O266" s="87"/>
      <c r="P266" s="224">
        <f>O266*H266</f>
        <v>0</v>
      </c>
      <c r="Q266" s="224">
        <v>0.04005</v>
      </c>
      <c r="R266" s="224">
        <f>Q266*H266</f>
        <v>0.28035</v>
      </c>
      <c r="S266" s="224">
        <v>0</v>
      </c>
      <c r="T266" s="225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6" t="s">
        <v>160</v>
      </c>
      <c r="AT266" s="226" t="s">
        <v>155</v>
      </c>
      <c r="AU266" s="226" t="s">
        <v>87</v>
      </c>
      <c r="AY266" s="20" t="s">
        <v>153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20" t="s">
        <v>85</v>
      </c>
      <c r="BK266" s="227">
        <f>ROUND(I266*H266,2)</f>
        <v>0</v>
      </c>
      <c r="BL266" s="20" t="s">
        <v>160</v>
      </c>
      <c r="BM266" s="226" t="s">
        <v>1075</v>
      </c>
    </row>
    <row r="267" spans="1:47" s="2" customFormat="1" ht="12">
      <c r="A267" s="41"/>
      <c r="B267" s="42"/>
      <c r="C267" s="43"/>
      <c r="D267" s="228" t="s">
        <v>162</v>
      </c>
      <c r="E267" s="43"/>
      <c r="F267" s="229" t="s">
        <v>830</v>
      </c>
      <c r="G267" s="43"/>
      <c r="H267" s="43"/>
      <c r="I267" s="230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162</v>
      </c>
      <c r="AU267" s="20" t="s">
        <v>87</v>
      </c>
    </row>
    <row r="268" spans="1:47" s="2" customFormat="1" ht="12">
      <c r="A268" s="41"/>
      <c r="B268" s="42"/>
      <c r="C268" s="43"/>
      <c r="D268" s="233" t="s">
        <v>164</v>
      </c>
      <c r="E268" s="43"/>
      <c r="F268" s="234" t="s">
        <v>831</v>
      </c>
      <c r="G268" s="43"/>
      <c r="H268" s="43"/>
      <c r="I268" s="230"/>
      <c r="J268" s="43"/>
      <c r="K268" s="43"/>
      <c r="L268" s="47"/>
      <c r="M268" s="231"/>
      <c r="N268" s="232"/>
      <c r="O268" s="87"/>
      <c r="P268" s="87"/>
      <c r="Q268" s="87"/>
      <c r="R268" s="87"/>
      <c r="S268" s="87"/>
      <c r="T268" s="88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T268" s="20" t="s">
        <v>164</v>
      </c>
      <c r="AU268" s="20" t="s">
        <v>87</v>
      </c>
    </row>
    <row r="269" spans="1:65" s="2" customFormat="1" ht="21.75" customHeight="1">
      <c r="A269" s="41"/>
      <c r="B269" s="42"/>
      <c r="C269" s="215" t="s">
        <v>391</v>
      </c>
      <c r="D269" s="215" t="s">
        <v>155</v>
      </c>
      <c r="E269" s="216" t="s">
        <v>832</v>
      </c>
      <c r="F269" s="217" t="s">
        <v>833</v>
      </c>
      <c r="G269" s="218" t="s">
        <v>158</v>
      </c>
      <c r="H269" s="219">
        <v>7</v>
      </c>
      <c r="I269" s="220"/>
      <c r="J269" s="221">
        <f>ROUND(I269*H269,2)</f>
        <v>0</v>
      </c>
      <c r="K269" s="217" t="s">
        <v>159</v>
      </c>
      <c r="L269" s="47"/>
      <c r="M269" s="222" t="s">
        <v>75</v>
      </c>
      <c r="N269" s="223" t="s">
        <v>47</v>
      </c>
      <c r="O269" s="87"/>
      <c r="P269" s="224">
        <f>O269*H269</f>
        <v>0</v>
      </c>
      <c r="Q269" s="224">
        <v>0.00814</v>
      </c>
      <c r="R269" s="224">
        <f>Q269*H269</f>
        <v>0.056979999999999996</v>
      </c>
      <c r="S269" s="224">
        <v>0</v>
      </c>
      <c r="T269" s="225">
        <f>S269*H269</f>
        <v>0</v>
      </c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R269" s="226" t="s">
        <v>160</v>
      </c>
      <c r="AT269" s="226" t="s">
        <v>155</v>
      </c>
      <c r="AU269" s="226" t="s">
        <v>87</v>
      </c>
      <c r="AY269" s="20" t="s">
        <v>153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0" t="s">
        <v>85</v>
      </c>
      <c r="BK269" s="227">
        <f>ROUND(I269*H269,2)</f>
        <v>0</v>
      </c>
      <c r="BL269" s="20" t="s">
        <v>160</v>
      </c>
      <c r="BM269" s="226" t="s">
        <v>1076</v>
      </c>
    </row>
    <row r="270" spans="1:47" s="2" customFormat="1" ht="12">
      <c r="A270" s="41"/>
      <c r="B270" s="42"/>
      <c r="C270" s="43"/>
      <c r="D270" s="228" t="s">
        <v>162</v>
      </c>
      <c r="E270" s="43"/>
      <c r="F270" s="229" t="s">
        <v>835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162</v>
      </c>
      <c r="AU270" s="20" t="s">
        <v>87</v>
      </c>
    </row>
    <row r="271" spans="1:47" s="2" customFormat="1" ht="12">
      <c r="A271" s="41"/>
      <c r="B271" s="42"/>
      <c r="C271" s="43"/>
      <c r="D271" s="233" t="s">
        <v>164</v>
      </c>
      <c r="E271" s="43"/>
      <c r="F271" s="234" t="s">
        <v>836</v>
      </c>
      <c r="G271" s="43"/>
      <c r="H271" s="43"/>
      <c r="I271" s="230"/>
      <c r="J271" s="43"/>
      <c r="K271" s="43"/>
      <c r="L271" s="47"/>
      <c r="M271" s="231"/>
      <c r="N271" s="232"/>
      <c r="O271" s="87"/>
      <c r="P271" s="87"/>
      <c r="Q271" s="87"/>
      <c r="R271" s="87"/>
      <c r="S271" s="87"/>
      <c r="T271" s="88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20" t="s">
        <v>164</v>
      </c>
      <c r="AU271" s="20" t="s">
        <v>87</v>
      </c>
    </row>
    <row r="272" spans="1:65" s="2" customFormat="1" ht="16.5" customHeight="1">
      <c r="A272" s="41"/>
      <c r="B272" s="42"/>
      <c r="C272" s="215" t="s">
        <v>395</v>
      </c>
      <c r="D272" s="215" t="s">
        <v>155</v>
      </c>
      <c r="E272" s="216" t="s">
        <v>837</v>
      </c>
      <c r="F272" s="217" t="s">
        <v>838</v>
      </c>
      <c r="G272" s="218" t="s">
        <v>158</v>
      </c>
      <c r="H272" s="219">
        <v>7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0</v>
      </c>
      <c r="R272" s="224">
        <f>Q272*H272</f>
        <v>0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1077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840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841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65" s="2" customFormat="1" ht="21.75" customHeight="1">
      <c r="A275" s="41"/>
      <c r="B275" s="42"/>
      <c r="C275" s="215" t="s">
        <v>401</v>
      </c>
      <c r="D275" s="215" t="s">
        <v>155</v>
      </c>
      <c r="E275" s="216" t="s">
        <v>842</v>
      </c>
      <c r="F275" s="217" t="s">
        <v>843</v>
      </c>
      <c r="G275" s="218" t="s">
        <v>158</v>
      </c>
      <c r="H275" s="219">
        <v>7</v>
      </c>
      <c r="I275" s="220"/>
      <c r="J275" s="221">
        <f>ROUND(I275*H275,2)</f>
        <v>0</v>
      </c>
      <c r="K275" s="217" t="s">
        <v>159</v>
      </c>
      <c r="L275" s="47"/>
      <c r="M275" s="222" t="s">
        <v>75</v>
      </c>
      <c r="N275" s="223" t="s">
        <v>47</v>
      </c>
      <c r="O275" s="87"/>
      <c r="P275" s="224">
        <f>O275*H275</f>
        <v>0</v>
      </c>
      <c r="Q275" s="224">
        <v>0.03725</v>
      </c>
      <c r="R275" s="224">
        <f>Q275*H275</f>
        <v>0.26075</v>
      </c>
      <c r="S275" s="224">
        <v>0</v>
      </c>
      <c r="T275" s="225">
        <f>S275*H275</f>
        <v>0</v>
      </c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R275" s="226" t="s">
        <v>160</v>
      </c>
      <c r="AT275" s="226" t="s">
        <v>155</v>
      </c>
      <c r="AU275" s="226" t="s">
        <v>87</v>
      </c>
      <c r="AY275" s="20" t="s">
        <v>153</v>
      </c>
      <c r="BE275" s="227">
        <f>IF(N275="základní",J275,0)</f>
        <v>0</v>
      </c>
      <c r="BF275" s="227">
        <f>IF(N275="snížená",J275,0)</f>
        <v>0</v>
      </c>
      <c r="BG275" s="227">
        <f>IF(N275="zákl. přenesená",J275,0)</f>
        <v>0</v>
      </c>
      <c r="BH275" s="227">
        <f>IF(N275="sníž. přenesená",J275,0)</f>
        <v>0</v>
      </c>
      <c r="BI275" s="227">
        <f>IF(N275="nulová",J275,0)</f>
        <v>0</v>
      </c>
      <c r="BJ275" s="20" t="s">
        <v>85</v>
      </c>
      <c r="BK275" s="227">
        <f>ROUND(I275*H275,2)</f>
        <v>0</v>
      </c>
      <c r="BL275" s="20" t="s">
        <v>160</v>
      </c>
      <c r="BM275" s="226" t="s">
        <v>1078</v>
      </c>
    </row>
    <row r="276" spans="1:47" s="2" customFormat="1" ht="12">
      <c r="A276" s="41"/>
      <c r="B276" s="42"/>
      <c r="C276" s="43"/>
      <c r="D276" s="228" t="s">
        <v>162</v>
      </c>
      <c r="E276" s="43"/>
      <c r="F276" s="229" t="s">
        <v>845</v>
      </c>
      <c r="G276" s="43"/>
      <c r="H276" s="43"/>
      <c r="I276" s="230"/>
      <c r="J276" s="43"/>
      <c r="K276" s="43"/>
      <c r="L276" s="47"/>
      <c r="M276" s="231"/>
      <c r="N276" s="232"/>
      <c r="O276" s="87"/>
      <c r="P276" s="87"/>
      <c r="Q276" s="87"/>
      <c r="R276" s="87"/>
      <c r="S276" s="87"/>
      <c r="T276" s="88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T276" s="20" t="s">
        <v>162</v>
      </c>
      <c r="AU276" s="20" t="s">
        <v>87</v>
      </c>
    </row>
    <row r="277" spans="1:47" s="2" customFormat="1" ht="12">
      <c r="A277" s="41"/>
      <c r="B277" s="42"/>
      <c r="C277" s="43"/>
      <c r="D277" s="233" t="s">
        <v>164</v>
      </c>
      <c r="E277" s="43"/>
      <c r="F277" s="234" t="s">
        <v>846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164</v>
      </c>
      <c r="AU277" s="20" t="s">
        <v>87</v>
      </c>
    </row>
    <row r="278" spans="1:63" s="12" customFormat="1" ht="22.8" customHeight="1">
      <c r="A278" s="12"/>
      <c r="B278" s="199"/>
      <c r="C278" s="200"/>
      <c r="D278" s="201" t="s">
        <v>76</v>
      </c>
      <c r="E278" s="213" t="s">
        <v>692</v>
      </c>
      <c r="F278" s="213" t="s">
        <v>693</v>
      </c>
      <c r="G278" s="200"/>
      <c r="H278" s="200"/>
      <c r="I278" s="203"/>
      <c r="J278" s="214">
        <f>BK278</f>
        <v>0</v>
      </c>
      <c r="K278" s="200"/>
      <c r="L278" s="205"/>
      <c r="M278" s="206"/>
      <c r="N278" s="207"/>
      <c r="O278" s="207"/>
      <c r="P278" s="208">
        <f>SUM(P279:P281)</f>
        <v>0</v>
      </c>
      <c r="Q278" s="207"/>
      <c r="R278" s="208">
        <f>SUM(R279:R281)</f>
        <v>0</v>
      </c>
      <c r="S278" s="207"/>
      <c r="T278" s="209">
        <f>SUM(T279:T281)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0" t="s">
        <v>85</v>
      </c>
      <c r="AT278" s="211" t="s">
        <v>76</v>
      </c>
      <c r="AU278" s="211" t="s">
        <v>85</v>
      </c>
      <c r="AY278" s="210" t="s">
        <v>153</v>
      </c>
      <c r="BK278" s="212">
        <f>SUM(BK279:BK281)</f>
        <v>0</v>
      </c>
    </row>
    <row r="279" spans="1:65" s="2" customFormat="1" ht="16.5" customHeight="1">
      <c r="A279" s="41"/>
      <c r="B279" s="42"/>
      <c r="C279" s="215" t="s">
        <v>413</v>
      </c>
      <c r="D279" s="215" t="s">
        <v>155</v>
      </c>
      <c r="E279" s="216" t="s">
        <v>695</v>
      </c>
      <c r="F279" s="217" t="s">
        <v>696</v>
      </c>
      <c r="G279" s="218" t="s">
        <v>381</v>
      </c>
      <c r="H279" s="219">
        <v>3.583</v>
      </c>
      <c r="I279" s="220"/>
      <c r="J279" s="221">
        <f>ROUND(I279*H279,2)</f>
        <v>0</v>
      </c>
      <c r="K279" s="217" t="s">
        <v>159</v>
      </c>
      <c r="L279" s="47"/>
      <c r="M279" s="222" t="s">
        <v>75</v>
      </c>
      <c r="N279" s="223" t="s">
        <v>47</v>
      </c>
      <c r="O279" s="87"/>
      <c r="P279" s="224">
        <f>O279*H279</f>
        <v>0</v>
      </c>
      <c r="Q279" s="224">
        <v>0</v>
      </c>
      <c r="R279" s="224">
        <f>Q279*H279</f>
        <v>0</v>
      </c>
      <c r="S279" s="224">
        <v>0</v>
      </c>
      <c r="T279" s="225">
        <f>S279*H279</f>
        <v>0</v>
      </c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R279" s="226" t="s">
        <v>160</v>
      </c>
      <c r="AT279" s="226" t="s">
        <v>155</v>
      </c>
      <c r="AU279" s="226" t="s">
        <v>87</v>
      </c>
      <c r="AY279" s="20" t="s">
        <v>153</v>
      </c>
      <c r="BE279" s="227">
        <f>IF(N279="základní",J279,0)</f>
        <v>0</v>
      </c>
      <c r="BF279" s="227">
        <f>IF(N279="snížená",J279,0)</f>
        <v>0</v>
      </c>
      <c r="BG279" s="227">
        <f>IF(N279="zákl. přenesená",J279,0)</f>
        <v>0</v>
      </c>
      <c r="BH279" s="227">
        <f>IF(N279="sníž. přenesená",J279,0)</f>
        <v>0</v>
      </c>
      <c r="BI279" s="227">
        <f>IF(N279="nulová",J279,0)</f>
        <v>0</v>
      </c>
      <c r="BJ279" s="20" t="s">
        <v>85</v>
      </c>
      <c r="BK279" s="227">
        <f>ROUND(I279*H279,2)</f>
        <v>0</v>
      </c>
      <c r="BL279" s="20" t="s">
        <v>160</v>
      </c>
      <c r="BM279" s="226" t="s">
        <v>1079</v>
      </c>
    </row>
    <row r="280" spans="1:47" s="2" customFormat="1" ht="12">
      <c r="A280" s="41"/>
      <c r="B280" s="42"/>
      <c r="C280" s="43"/>
      <c r="D280" s="228" t="s">
        <v>162</v>
      </c>
      <c r="E280" s="43"/>
      <c r="F280" s="229" t="s">
        <v>698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162</v>
      </c>
      <c r="AU280" s="20" t="s">
        <v>87</v>
      </c>
    </row>
    <row r="281" spans="1:47" s="2" customFormat="1" ht="12">
      <c r="A281" s="41"/>
      <c r="B281" s="42"/>
      <c r="C281" s="43"/>
      <c r="D281" s="233" t="s">
        <v>164</v>
      </c>
      <c r="E281" s="43"/>
      <c r="F281" s="234" t="s">
        <v>699</v>
      </c>
      <c r="G281" s="43"/>
      <c r="H281" s="43"/>
      <c r="I281" s="230"/>
      <c r="J281" s="43"/>
      <c r="K281" s="43"/>
      <c r="L281" s="47"/>
      <c r="M281" s="289"/>
      <c r="N281" s="290"/>
      <c r="O281" s="291"/>
      <c r="P281" s="291"/>
      <c r="Q281" s="291"/>
      <c r="R281" s="291"/>
      <c r="S281" s="291"/>
      <c r="T281" s="292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T281" s="20" t="s">
        <v>164</v>
      </c>
      <c r="AU281" s="20" t="s">
        <v>87</v>
      </c>
    </row>
    <row r="282" spans="1:31" s="2" customFormat="1" ht="6.95" customHeight="1">
      <c r="A282" s="41"/>
      <c r="B282" s="62"/>
      <c r="C282" s="63"/>
      <c r="D282" s="63"/>
      <c r="E282" s="63"/>
      <c r="F282" s="63"/>
      <c r="G282" s="63"/>
      <c r="H282" s="63"/>
      <c r="I282" s="63"/>
      <c r="J282" s="63"/>
      <c r="K282" s="63"/>
      <c r="L282" s="47"/>
      <c r="M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</row>
  </sheetData>
  <sheetProtection password="CC35" sheet="1" objects="1" scenarios="1" formatColumns="0" formatRows="0" autoFilter="0"/>
  <autoFilter ref="C85:K28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5101201"/>
    <hyperlink ref="F95" r:id="rId2" display="https://podminky.urs.cz/item/CS_URS_2022_02/115101301"/>
    <hyperlink ref="F99" r:id="rId3" display="https://podminky.urs.cz/item/CS_URS_2022_02/119001405"/>
    <hyperlink ref="F102" r:id="rId4" display="https://podminky.urs.cz/item/CS_URS_2022_02/132254201"/>
    <hyperlink ref="F112" r:id="rId5" display="https://podminky.urs.cz/item/CS_URS_2022_02/132354201"/>
    <hyperlink ref="F122" r:id="rId6" display="https://podminky.urs.cz/item/CS_URS_2022_02/132454201"/>
    <hyperlink ref="F132" r:id="rId7" display="https://podminky.urs.cz/item/CS_URS_2022_02/151101101"/>
    <hyperlink ref="F136" r:id="rId8" display="https://podminky.urs.cz/item/CS_URS_2022_02/151101111"/>
    <hyperlink ref="F139" r:id="rId9" display="https://podminky.urs.cz/item/CS_URS_2022_02/162351103"/>
    <hyperlink ref="F147" r:id="rId10" display="https://podminky.urs.cz/item/CS_URS_2022_02/162351123"/>
    <hyperlink ref="F155" r:id="rId11" display="https://podminky.urs.cz/item/CS_URS_2022_02/162751117"/>
    <hyperlink ref="F166" r:id="rId12" display="https://podminky.urs.cz/item/CS_URS_2022_02/167151101"/>
    <hyperlink ref="F170" r:id="rId13" display="https://podminky.urs.cz/item/CS_URS_2022_02/167151102"/>
    <hyperlink ref="F174" r:id="rId14" display="https://podminky.urs.cz/item/CS_URS_2022_02/171151103"/>
    <hyperlink ref="F178" r:id="rId15" display="https://podminky.urs.cz/item/CS_URS_2022_02/171201221"/>
    <hyperlink ref="F182" r:id="rId16" display="https://podminky.urs.cz/item/CS_URS_2022_02/171251201"/>
    <hyperlink ref="F186" r:id="rId17" display="https://podminky.urs.cz/item/CS_URS_2022_02/174101101"/>
    <hyperlink ref="F202" r:id="rId18" display="https://podminky.urs.cz/item/CS_URS_2022_02/174151101"/>
    <hyperlink ref="F206" r:id="rId19" display="https://podminky.urs.cz/item/CS_URS_2022_02/175151101"/>
    <hyperlink ref="F217" r:id="rId20" display="https://podminky.urs.cz/item/CS_URS_2022_02/212751101"/>
    <hyperlink ref="F222" r:id="rId21" display="https://podminky.urs.cz/item/CS_URS_2022_02/359901111"/>
    <hyperlink ref="F227" r:id="rId22" display="https://podminky.urs.cz/item/CS_URS_2022_02/451541111"/>
    <hyperlink ref="F232" r:id="rId23" display="https://podminky.urs.cz/item/CS_URS_2022_02/452312131"/>
    <hyperlink ref="F239" r:id="rId24" display="https://podminky.urs.cz/item/CS_URS_2022_02/452351101"/>
    <hyperlink ref="F245" r:id="rId25" display="https://podminky.urs.cz/item/CS_URS_2022_02/831312121"/>
    <hyperlink ref="F257" r:id="rId26" display="https://podminky.urs.cz/item/CS_URS_2022_02/871315221"/>
    <hyperlink ref="F260" r:id="rId27" display="https://podminky.urs.cz/item/CS_URS_2022_02/877315211"/>
    <hyperlink ref="F265" r:id="rId28" display="https://podminky.urs.cz/item/CS_URS_2022_02/892312121"/>
    <hyperlink ref="F268" r:id="rId29" display="https://podminky.urs.cz/item/CS_URS_2022_02/894812001"/>
    <hyperlink ref="F271" r:id="rId30" display="https://podminky.urs.cz/item/CS_URS_2022_02/894812033"/>
    <hyperlink ref="F274" r:id="rId31" display="https://podminky.urs.cz/item/CS_URS_2022_02/894812041"/>
    <hyperlink ref="F277" r:id="rId32" display="https://podminky.urs.cz/item/CS_URS_2022_02/894812063"/>
    <hyperlink ref="F281" r:id="rId33" display="https://podminky.urs.cz/item/CS_URS_2022_02/998275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1082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35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36</v>
      </c>
      <c r="F23" s="41"/>
      <c r="G23" s="41"/>
      <c r="H23" s="41"/>
      <c r="I23" s="145" t="s">
        <v>30</v>
      </c>
      <c r="J23" s="136" t="s">
        <v>37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35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36</v>
      </c>
      <c r="F26" s="41"/>
      <c r="G26" s="41"/>
      <c r="H26" s="41"/>
      <c r="I26" s="145" t="s">
        <v>30</v>
      </c>
      <c r="J26" s="136" t="s">
        <v>37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35.25" customHeight="1">
      <c r="A29" s="150"/>
      <c r="B29" s="151"/>
      <c r="C29" s="150"/>
      <c r="D29" s="150"/>
      <c r="E29" s="152" t="s">
        <v>1083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ROUND(J103,2)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ROUND((SUM(BE103:BE962)),2)</f>
        <v>0</v>
      </c>
      <c r="G35" s="41"/>
      <c r="H35" s="41"/>
      <c r="I35" s="160">
        <v>0.21</v>
      </c>
      <c r="J35" s="159">
        <f>ROUND(((SUM(BE103:BE962))*I35),2)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ROUND((SUM(BF103:BF962)),2)</f>
        <v>0</v>
      </c>
      <c r="G36" s="41"/>
      <c r="H36" s="41"/>
      <c r="I36" s="160">
        <v>0.15</v>
      </c>
      <c r="J36" s="159">
        <f>ROUND(((SUM(BF103:BF962))*I36),2)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ROUND((SUM(BG103:BG962)),2)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ROUND((SUM(BH103:BH962)),2)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ROUND((SUM(BI103:BI962)),2)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05.1 - SO 306.1 - Čerpací stanice - stavební část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25.6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SNOWPLAN, spol. 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25.6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SNOWPLAN, spol. s r.o.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J103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130</v>
      </c>
      <c r="E64" s="180"/>
      <c r="F64" s="180"/>
      <c r="G64" s="180"/>
      <c r="H64" s="180"/>
      <c r="I64" s="180"/>
      <c r="J64" s="181">
        <f>J104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131</v>
      </c>
      <c r="E65" s="185"/>
      <c r="F65" s="185"/>
      <c r="G65" s="185"/>
      <c r="H65" s="185"/>
      <c r="I65" s="185"/>
      <c r="J65" s="186">
        <f>J105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1084</v>
      </c>
      <c r="E66" s="185"/>
      <c r="F66" s="185"/>
      <c r="G66" s="185"/>
      <c r="H66" s="185"/>
      <c r="I66" s="185"/>
      <c r="J66" s="186">
        <f>J184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134</v>
      </c>
      <c r="E67" s="185"/>
      <c r="F67" s="185"/>
      <c r="G67" s="185"/>
      <c r="H67" s="185"/>
      <c r="I67" s="185"/>
      <c r="J67" s="186">
        <f>J296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1085</v>
      </c>
      <c r="E68" s="185"/>
      <c r="F68" s="185"/>
      <c r="G68" s="185"/>
      <c r="H68" s="185"/>
      <c r="I68" s="185"/>
      <c r="J68" s="186">
        <f>J440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136</v>
      </c>
      <c r="E69" s="185"/>
      <c r="F69" s="185"/>
      <c r="G69" s="185"/>
      <c r="H69" s="185"/>
      <c r="I69" s="185"/>
      <c r="J69" s="186">
        <f>J555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137</v>
      </c>
      <c r="E70" s="185"/>
      <c r="F70" s="185"/>
      <c r="G70" s="185"/>
      <c r="H70" s="185"/>
      <c r="I70" s="185"/>
      <c r="J70" s="186">
        <f>J612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7"/>
      <c r="C71" s="178"/>
      <c r="D71" s="179" t="s">
        <v>1086</v>
      </c>
      <c r="E71" s="180"/>
      <c r="F71" s="180"/>
      <c r="G71" s="180"/>
      <c r="H71" s="180"/>
      <c r="I71" s="180"/>
      <c r="J71" s="181">
        <f>J616</f>
        <v>0</v>
      </c>
      <c r="K71" s="178"/>
      <c r="L71" s="182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3"/>
      <c r="C72" s="128"/>
      <c r="D72" s="184" t="s">
        <v>1087</v>
      </c>
      <c r="E72" s="185"/>
      <c r="F72" s="185"/>
      <c r="G72" s="185"/>
      <c r="H72" s="185"/>
      <c r="I72" s="185"/>
      <c r="J72" s="186">
        <f>J617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8"/>
      <c r="D73" s="184" t="s">
        <v>1088</v>
      </c>
      <c r="E73" s="185"/>
      <c r="F73" s="185"/>
      <c r="G73" s="185"/>
      <c r="H73" s="185"/>
      <c r="I73" s="185"/>
      <c r="J73" s="186">
        <f>J723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8"/>
      <c r="D74" s="184" t="s">
        <v>1089</v>
      </c>
      <c r="E74" s="185"/>
      <c r="F74" s="185"/>
      <c r="G74" s="185"/>
      <c r="H74" s="185"/>
      <c r="I74" s="185"/>
      <c r="J74" s="186">
        <f>J746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8"/>
      <c r="D75" s="184" t="s">
        <v>1090</v>
      </c>
      <c r="E75" s="185"/>
      <c r="F75" s="185"/>
      <c r="G75" s="185"/>
      <c r="H75" s="185"/>
      <c r="I75" s="185"/>
      <c r="J75" s="186">
        <f>J781</f>
        <v>0</v>
      </c>
      <c r="K75" s="128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8"/>
      <c r="D76" s="184" t="s">
        <v>1091</v>
      </c>
      <c r="E76" s="185"/>
      <c r="F76" s="185"/>
      <c r="G76" s="185"/>
      <c r="H76" s="185"/>
      <c r="I76" s="185"/>
      <c r="J76" s="186">
        <f>J879</f>
        <v>0</v>
      </c>
      <c r="K76" s="128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8"/>
      <c r="D77" s="184" t="s">
        <v>1092</v>
      </c>
      <c r="E77" s="185"/>
      <c r="F77" s="185"/>
      <c r="G77" s="185"/>
      <c r="H77" s="185"/>
      <c r="I77" s="185"/>
      <c r="J77" s="186">
        <f>J900</f>
        <v>0</v>
      </c>
      <c r="K77" s="128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28"/>
      <c r="D78" s="184" t="s">
        <v>1093</v>
      </c>
      <c r="E78" s="185"/>
      <c r="F78" s="185"/>
      <c r="G78" s="185"/>
      <c r="H78" s="185"/>
      <c r="I78" s="185"/>
      <c r="J78" s="186">
        <f>J903</f>
        <v>0</v>
      </c>
      <c r="K78" s="128"/>
      <c r="L78" s="18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3"/>
      <c r="C79" s="128"/>
      <c r="D79" s="184" t="s">
        <v>1094</v>
      </c>
      <c r="E79" s="185"/>
      <c r="F79" s="185"/>
      <c r="G79" s="185"/>
      <c r="H79" s="185"/>
      <c r="I79" s="185"/>
      <c r="J79" s="186">
        <f>J910</f>
        <v>0</v>
      </c>
      <c r="K79" s="128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8"/>
      <c r="D80" s="184" t="s">
        <v>1095</v>
      </c>
      <c r="E80" s="185"/>
      <c r="F80" s="185"/>
      <c r="G80" s="185"/>
      <c r="H80" s="185"/>
      <c r="I80" s="185"/>
      <c r="J80" s="186">
        <f>J941</f>
        <v>0</v>
      </c>
      <c r="K80" s="128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8"/>
      <c r="D81" s="184" t="s">
        <v>1096</v>
      </c>
      <c r="E81" s="185"/>
      <c r="F81" s="185"/>
      <c r="G81" s="185"/>
      <c r="H81" s="185"/>
      <c r="I81" s="185"/>
      <c r="J81" s="186">
        <f>J947</f>
        <v>0</v>
      </c>
      <c r="K81" s="128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7" spans="1:31" s="2" customFormat="1" ht="6.95" customHeight="1">
      <c r="A87" s="41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24.95" customHeight="1">
      <c r="A88" s="41"/>
      <c r="B88" s="42"/>
      <c r="C88" s="26" t="s">
        <v>138</v>
      </c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16</v>
      </c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6.5" customHeight="1">
      <c r="A91" s="41"/>
      <c r="B91" s="42"/>
      <c r="C91" s="43"/>
      <c r="D91" s="43"/>
      <c r="E91" s="172" t="str">
        <f>E7</f>
        <v>ODKANALIZOVÁNÍ UL. LUKÁŠOVSKÁ A KADLICKÁ , LIBEREC</v>
      </c>
      <c r="F91" s="35"/>
      <c r="G91" s="35"/>
      <c r="H91" s="35"/>
      <c r="I91" s="43"/>
      <c r="J91" s="43"/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2:12" s="1" customFormat="1" ht="12" customHeight="1">
      <c r="B92" s="24"/>
      <c r="C92" s="35" t="s">
        <v>123</v>
      </c>
      <c r="D92" s="25"/>
      <c r="E92" s="25"/>
      <c r="F92" s="25"/>
      <c r="G92" s="25"/>
      <c r="H92" s="25"/>
      <c r="I92" s="25"/>
      <c r="J92" s="25"/>
      <c r="K92" s="25"/>
      <c r="L92" s="23"/>
    </row>
    <row r="93" spans="1:31" s="2" customFormat="1" ht="16.5" customHeight="1">
      <c r="A93" s="41"/>
      <c r="B93" s="42"/>
      <c r="C93" s="43"/>
      <c r="D93" s="43"/>
      <c r="E93" s="172" t="s">
        <v>1080</v>
      </c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12" customHeight="1">
      <c r="A94" s="41"/>
      <c r="B94" s="42"/>
      <c r="C94" s="35" t="s">
        <v>1081</v>
      </c>
      <c r="D94" s="43"/>
      <c r="E94" s="43"/>
      <c r="F94" s="43"/>
      <c r="G94" s="43"/>
      <c r="H94" s="43"/>
      <c r="I94" s="43"/>
      <c r="J94" s="43"/>
      <c r="K94" s="43"/>
      <c r="L94" s="14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6.5" customHeight="1">
      <c r="A95" s="41"/>
      <c r="B95" s="42"/>
      <c r="C95" s="43"/>
      <c r="D95" s="43"/>
      <c r="E95" s="72" t="str">
        <f>E11</f>
        <v>05.1 - SO 306.1 - Čerpací stanice - stavební část</v>
      </c>
      <c r="F95" s="43"/>
      <c r="G95" s="43"/>
      <c r="H95" s="43"/>
      <c r="I95" s="43"/>
      <c r="J95" s="43"/>
      <c r="K95" s="43"/>
      <c r="L95" s="14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6.95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2" customHeight="1">
      <c r="A97" s="41"/>
      <c r="B97" s="42"/>
      <c r="C97" s="35" t="s">
        <v>22</v>
      </c>
      <c r="D97" s="43"/>
      <c r="E97" s="43"/>
      <c r="F97" s="30" t="str">
        <f>F14</f>
        <v>Liberec</v>
      </c>
      <c r="G97" s="43"/>
      <c r="H97" s="43"/>
      <c r="I97" s="35" t="s">
        <v>24</v>
      </c>
      <c r="J97" s="75" t="str">
        <f>IF(J14="","",J14)</f>
        <v>16. 2. 2024</v>
      </c>
      <c r="K97" s="43"/>
      <c r="L97" s="14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6.95" customHeight="1">
      <c r="A98" s="41"/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14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25.65" customHeight="1">
      <c r="A99" s="41"/>
      <c r="B99" s="42"/>
      <c r="C99" s="35" t="s">
        <v>26</v>
      </c>
      <c r="D99" s="43"/>
      <c r="E99" s="43"/>
      <c r="F99" s="30" t="str">
        <f>E17</f>
        <v>Statutární město Liberec</v>
      </c>
      <c r="G99" s="43"/>
      <c r="H99" s="43"/>
      <c r="I99" s="35" t="s">
        <v>34</v>
      </c>
      <c r="J99" s="39" t="str">
        <f>E23</f>
        <v>SNOWPLAN, spol. s r.o.</v>
      </c>
      <c r="K99" s="43"/>
      <c r="L99" s="14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25.65" customHeight="1">
      <c r="A100" s="41"/>
      <c r="B100" s="42"/>
      <c r="C100" s="35" t="s">
        <v>32</v>
      </c>
      <c r="D100" s="43"/>
      <c r="E100" s="43"/>
      <c r="F100" s="30" t="str">
        <f>IF(E20="","",E20)</f>
        <v>Vyplň údaj</v>
      </c>
      <c r="G100" s="43"/>
      <c r="H100" s="43"/>
      <c r="I100" s="35" t="s">
        <v>39</v>
      </c>
      <c r="J100" s="39" t="str">
        <f>E26</f>
        <v>SNOWPLAN, spol. s r.o.</v>
      </c>
      <c r="K100" s="43"/>
      <c r="L100" s="147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10.3" customHeight="1">
      <c r="A101" s="41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147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11" customFormat="1" ht="29.25" customHeight="1">
      <c r="A102" s="188"/>
      <c r="B102" s="189"/>
      <c r="C102" s="190" t="s">
        <v>139</v>
      </c>
      <c r="D102" s="191" t="s">
        <v>61</v>
      </c>
      <c r="E102" s="191" t="s">
        <v>57</v>
      </c>
      <c r="F102" s="191" t="s">
        <v>58</v>
      </c>
      <c r="G102" s="191" t="s">
        <v>140</v>
      </c>
      <c r="H102" s="191" t="s">
        <v>141</v>
      </c>
      <c r="I102" s="191" t="s">
        <v>142</v>
      </c>
      <c r="J102" s="191" t="s">
        <v>128</v>
      </c>
      <c r="K102" s="192" t="s">
        <v>143</v>
      </c>
      <c r="L102" s="193"/>
      <c r="M102" s="95" t="s">
        <v>75</v>
      </c>
      <c r="N102" s="96" t="s">
        <v>46</v>
      </c>
      <c r="O102" s="96" t="s">
        <v>144</v>
      </c>
      <c r="P102" s="96" t="s">
        <v>145</v>
      </c>
      <c r="Q102" s="96" t="s">
        <v>146</v>
      </c>
      <c r="R102" s="96" t="s">
        <v>147</v>
      </c>
      <c r="S102" s="96" t="s">
        <v>148</v>
      </c>
      <c r="T102" s="97" t="s">
        <v>149</v>
      </c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</row>
    <row r="103" spans="1:63" s="2" customFormat="1" ht="22.8" customHeight="1">
      <c r="A103" s="41"/>
      <c r="B103" s="42"/>
      <c r="C103" s="102" t="s">
        <v>150</v>
      </c>
      <c r="D103" s="43"/>
      <c r="E103" s="43"/>
      <c r="F103" s="43"/>
      <c r="G103" s="43"/>
      <c r="H103" s="43"/>
      <c r="I103" s="43"/>
      <c r="J103" s="194">
        <f>BK103</f>
        <v>0</v>
      </c>
      <c r="K103" s="43"/>
      <c r="L103" s="47"/>
      <c r="M103" s="98"/>
      <c r="N103" s="195"/>
      <c r="O103" s="99"/>
      <c r="P103" s="196">
        <f>P104+P616</f>
        <v>0</v>
      </c>
      <c r="Q103" s="99"/>
      <c r="R103" s="196">
        <f>R104+R616</f>
        <v>488.26516535</v>
      </c>
      <c r="S103" s="99"/>
      <c r="T103" s="197">
        <f>T104+T616</f>
        <v>0.53388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76</v>
      </c>
      <c r="AU103" s="20" t="s">
        <v>129</v>
      </c>
      <c r="BK103" s="198">
        <f>BK104+BK616</f>
        <v>0</v>
      </c>
    </row>
    <row r="104" spans="1:63" s="12" customFormat="1" ht="25.9" customHeight="1">
      <c r="A104" s="12"/>
      <c r="B104" s="199"/>
      <c r="C104" s="200"/>
      <c r="D104" s="201" t="s">
        <v>76</v>
      </c>
      <c r="E104" s="202" t="s">
        <v>151</v>
      </c>
      <c r="F104" s="202" t="s">
        <v>152</v>
      </c>
      <c r="G104" s="200"/>
      <c r="H104" s="200"/>
      <c r="I104" s="203"/>
      <c r="J104" s="204">
        <f>BK104</f>
        <v>0</v>
      </c>
      <c r="K104" s="200"/>
      <c r="L104" s="205"/>
      <c r="M104" s="206"/>
      <c r="N104" s="207"/>
      <c r="O104" s="207"/>
      <c r="P104" s="208">
        <f>P105+P184+P296+P440+P555+P612</f>
        <v>0</v>
      </c>
      <c r="Q104" s="207"/>
      <c r="R104" s="208">
        <f>R105+R184+R296+R440+R555+R612</f>
        <v>473.61397301</v>
      </c>
      <c r="S104" s="207"/>
      <c r="T104" s="209">
        <f>T105+T184+T296+T440+T555+T612</f>
        <v>0.53388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0" t="s">
        <v>85</v>
      </c>
      <c r="AT104" s="211" t="s">
        <v>76</v>
      </c>
      <c r="AU104" s="211" t="s">
        <v>77</v>
      </c>
      <c r="AY104" s="210" t="s">
        <v>153</v>
      </c>
      <c r="BK104" s="212">
        <f>BK105+BK184+BK296+BK440+BK555+BK612</f>
        <v>0</v>
      </c>
    </row>
    <row r="105" spans="1:63" s="12" customFormat="1" ht="22.8" customHeight="1">
      <c r="A105" s="12"/>
      <c r="B105" s="199"/>
      <c r="C105" s="200"/>
      <c r="D105" s="201" t="s">
        <v>76</v>
      </c>
      <c r="E105" s="213" t="s">
        <v>85</v>
      </c>
      <c r="F105" s="213" t="s">
        <v>154</v>
      </c>
      <c r="G105" s="200"/>
      <c r="H105" s="200"/>
      <c r="I105" s="203"/>
      <c r="J105" s="214">
        <f>BK105</f>
        <v>0</v>
      </c>
      <c r="K105" s="200"/>
      <c r="L105" s="205"/>
      <c r="M105" s="206"/>
      <c r="N105" s="207"/>
      <c r="O105" s="207"/>
      <c r="P105" s="208">
        <f>SUM(P106:P183)</f>
        <v>0</v>
      </c>
      <c r="Q105" s="207"/>
      <c r="R105" s="208">
        <f>SUM(R106:R183)</f>
        <v>0.22699</v>
      </c>
      <c r="S105" s="207"/>
      <c r="T105" s="209">
        <f>SUM(T106:T183)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0" t="s">
        <v>85</v>
      </c>
      <c r="AT105" s="211" t="s">
        <v>76</v>
      </c>
      <c r="AU105" s="211" t="s">
        <v>85</v>
      </c>
      <c r="AY105" s="210" t="s">
        <v>153</v>
      </c>
      <c r="BK105" s="212">
        <f>SUM(BK106:BK183)</f>
        <v>0</v>
      </c>
    </row>
    <row r="106" spans="1:65" s="2" customFormat="1" ht="16.5" customHeight="1">
      <c r="A106" s="41"/>
      <c r="B106" s="42"/>
      <c r="C106" s="215" t="s">
        <v>87</v>
      </c>
      <c r="D106" s="215" t="s">
        <v>155</v>
      </c>
      <c r="E106" s="216" t="s">
        <v>1097</v>
      </c>
      <c r="F106" s="217" t="s">
        <v>1098</v>
      </c>
      <c r="G106" s="218" t="s">
        <v>202</v>
      </c>
      <c r="H106" s="219">
        <v>25</v>
      </c>
      <c r="I106" s="220"/>
      <c r="J106" s="221">
        <f>ROUND(I106*H106,2)</f>
        <v>0</v>
      </c>
      <c r="K106" s="217" t="s">
        <v>159</v>
      </c>
      <c r="L106" s="47"/>
      <c r="M106" s="222" t="s">
        <v>75</v>
      </c>
      <c r="N106" s="223" t="s">
        <v>47</v>
      </c>
      <c r="O106" s="87"/>
      <c r="P106" s="224">
        <f>O106*H106</f>
        <v>0</v>
      </c>
      <c r="Q106" s="224">
        <v>0.00787</v>
      </c>
      <c r="R106" s="224">
        <f>Q106*H106</f>
        <v>0.19675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160</v>
      </c>
      <c r="AT106" s="226" t="s">
        <v>155</v>
      </c>
      <c r="AU106" s="226" t="s">
        <v>87</v>
      </c>
      <c r="AY106" s="20" t="s">
        <v>153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85</v>
      </c>
      <c r="BK106" s="227">
        <f>ROUND(I106*H106,2)</f>
        <v>0</v>
      </c>
      <c r="BL106" s="20" t="s">
        <v>160</v>
      </c>
      <c r="BM106" s="226" t="s">
        <v>1099</v>
      </c>
    </row>
    <row r="107" spans="1:47" s="2" customFormat="1" ht="12">
      <c r="A107" s="41"/>
      <c r="B107" s="42"/>
      <c r="C107" s="43"/>
      <c r="D107" s="228" t="s">
        <v>162</v>
      </c>
      <c r="E107" s="43"/>
      <c r="F107" s="229" t="s">
        <v>1100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162</v>
      </c>
      <c r="AU107" s="20" t="s">
        <v>87</v>
      </c>
    </row>
    <row r="108" spans="1:47" s="2" customFormat="1" ht="12">
      <c r="A108" s="41"/>
      <c r="B108" s="42"/>
      <c r="C108" s="43"/>
      <c r="D108" s="233" t="s">
        <v>164</v>
      </c>
      <c r="E108" s="43"/>
      <c r="F108" s="234" t="s">
        <v>1101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164</v>
      </c>
      <c r="AU108" s="20" t="s">
        <v>87</v>
      </c>
    </row>
    <row r="109" spans="1:51" s="15" customFormat="1" ht="12">
      <c r="A109" s="15"/>
      <c r="B109" s="257"/>
      <c r="C109" s="258"/>
      <c r="D109" s="228" t="s">
        <v>189</v>
      </c>
      <c r="E109" s="259" t="s">
        <v>75</v>
      </c>
      <c r="F109" s="260" t="s">
        <v>1102</v>
      </c>
      <c r="G109" s="258"/>
      <c r="H109" s="259" t="s">
        <v>75</v>
      </c>
      <c r="I109" s="261"/>
      <c r="J109" s="258"/>
      <c r="K109" s="258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189</v>
      </c>
      <c r="AU109" s="266" t="s">
        <v>87</v>
      </c>
      <c r="AV109" s="15" t="s">
        <v>85</v>
      </c>
      <c r="AW109" s="15" t="s">
        <v>38</v>
      </c>
      <c r="AX109" s="15" t="s">
        <v>77</v>
      </c>
      <c r="AY109" s="266" t="s">
        <v>153</v>
      </c>
    </row>
    <row r="110" spans="1:51" s="13" customFormat="1" ht="12">
      <c r="A110" s="13"/>
      <c r="B110" s="235"/>
      <c r="C110" s="236"/>
      <c r="D110" s="228" t="s">
        <v>189</v>
      </c>
      <c r="E110" s="237" t="s">
        <v>75</v>
      </c>
      <c r="F110" s="238" t="s">
        <v>1103</v>
      </c>
      <c r="G110" s="236"/>
      <c r="H110" s="239">
        <v>25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5" t="s">
        <v>189</v>
      </c>
      <c r="AU110" s="245" t="s">
        <v>87</v>
      </c>
      <c r="AV110" s="13" t="s">
        <v>87</v>
      </c>
      <c r="AW110" s="13" t="s">
        <v>38</v>
      </c>
      <c r="AX110" s="13" t="s">
        <v>77</v>
      </c>
      <c r="AY110" s="245" t="s">
        <v>153</v>
      </c>
    </row>
    <row r="111" spans="1:51" s="16" customFormat="1" ht="12">
      <c r="A111" s="16"/>
      <c r="B111" s="267"/>
      <c r="C111" s="268"/>
      <c r="D111" s="228" t="s">
        <v>189</v>
      </c>
      <c r="E111" s="269" t="s">
        <v>75</v>
      </c>
      <c r="F111" s="270" t="s">
        <v>349</v>
      </c>
      <c r="G111" s="268"/>
      <c r="H111" s="271">
        <v>25</v>
      </c>
      <c r="I111" s="272"/>
      <c r="J111" s="268"/>
      <c r="K111" s="268"/>
      <c r="L111" s="273"/>
      <c r="M111" s="274"/>
      <c r="N111" s="275"/>
      <c r="O111" s="275"/>
      <c r="P111" s="275"/>
      <c r="Q111" s="275"/>
      <c r="R111" s="275"/>
      <c r="S111" s="275"/>
      <c r="T111" s="27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T111" s="277" t="s">
        <v>189</v>
      </c>
      <c r="AU111" s="277" t="s">
        <v>87</v>
      </c>
      <c r="AV111" s="16" t="s">
        <v>160</v>
      </c>
      <c r="AW111" s="16" t="s">
        <v>38</v>
      </c>
      <c r="AX111" s="16" t="s">
        <v>85</v>
      </c>
      <c r="AY111" s="277" t="s">
        <v>153</v>
      </c>
    </row>
    <row r="112" spans="1:65" s="2" customFormat="1" ht="16.5" customHeight="1">
      <c r="A112" s="41"/>
      <c r="B112" s="42"/>
      <c r="C112" s="215" t="s">
        <v>171</v>
      </c>
      <c r="D112" s="215" t="s">
        <v>155</v>
      </c>
      <c r="E112" s="216" t="s">
        <v>701</v>
      </c>
      <c r="F112" s="217" t="s">
        <v>702</v>
      </c>
      <c r="G112" s="218" t="s">
        <v>185</v>
      </c>
      <c r="H112" s="219">
        <v>1008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3E-05</v>
      </c>
      <c r="R112" s="224">
        <f>Q112*H112</f>
        <v>0.03024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1104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704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705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5" customFormat="1" ht="12">
      <c r="A115" s="15"/>
      <c r="B115" s="257"/>
      <c r="C115" s="258"/>
      <c r="D115" s="228" t="s">
        <v>189</v>
      </c>
      <c r="E115" s="259" t="s">
        <v>75</v>
      </c>
      <c r="F115" s="260" t="s">
        <v>1105</v>
      </c>
      <c r="G115" s="258"/>
      <c r="H115" s="259" t="s">
        <v>75</v>
      </c>
      <c r="I115" s="261"/>
      <c r="J115" s="258"/>
      <c r="K115" s="258"/>
      <c r="L115" s="262"/>
      <c r="M115" s="263"/>
      <c r="N115" s="264"/>
      <c r="O115" s="264"/>
      <c r="P115" s="264"/>
      <c r="Q115" s="264"/>
      <c r="R115" s="264"/>
      <c r="S115" s="264"/>
      <c r="T115" s="26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6" t="s">
        <v>189</v>
      </c>
      <c r="AU115" s="266" t="s">
        <v>87</v>
      </c>
      <c r="AV115" s="15" t="s">
        <v>85</v>
      </c>
      <c r="AW115" s="15" t="s">
        <v>38</v>
      </c>
      <c r="AX115" s="15" t="s">
        <v>77</v>
      </c>
      <c r="AY115" s="266" t="s">
        <v>153</v>
      </c>
    </row>
    <row r="116" spans="1:51" s="13" customFormat="1" ht="12">
      <c r="A116" s="13"/>
      <c r="B116" s="235"/>
      <c r="C116" s="236"/>
      <c r="D116" s="228" t="s">
        <v>189</v>
      </c>
      <c r="E116" s="237" t="s">
        <v>75</v>
      </c>
      <c r="F116" s="238" t="s">
        <v>1106</v>
      </c>
      <c r="G116" s="236"/>
      <c r="H116" s="239">
        <v>1008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5" t="s">
        <v>189</v>
      </c>
      <c r="AU116" s="245" t="s">
        <v>87</v>
      </c>
      <c r="AV116" s="13" t="s">
        <v>87</v>
      </c>
      <c r="AW116" s="13" t="s">
        <v>38</v>
      </c>
      <c r="AX116" s="13" t="s">
        <v>77</v>
      </c>
      <c r="AY116" s="245" t="s">
        <v>153</v>
      </c>
    </row>
    <row r="117" spans="1:51" s="16" customFormat="1" ht="12">
      <c r="A117" s="16"/>
      <c r="B117" s="267"/>
      <c r="C117" s="268"/>
      <c r="D117" s="228" t="s">
        <v>189</v>
      </c>
      <c r="E117" s="269" t="s">
        <v>75</v>
      </c>
      <c r="F117" s="270" t="s">
        <v>349</v>
      </c>
      <c r="G117" s="268"/>
      <c r="H117" s="271">
        <v>1008</v>
      </c>
      <c r="I117" s="272"/>
      <c r="J117" s="268"/>
      <c r="K117" s="268"/>
      <c r="L117" s="273"/>
      <c r="M117" s="274"/>
      <c r="N117" s="275"/>
      <c r="O117" s="275"/>
      <c r="P117" s="275"/>
      <c r="Q117" s="275"/>
      <c r="R117" s="275"/>
      <c r="S117" s="275"/>
      <c r="T117" s="27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T117" s="277" t="s">
        <v>189</v>
      </c>
      <c r="AU117" s="277" t="s">
        <v>87</v>
      </c>
      <c r="AV117" s="16" t="s">
        <v>160</v>
      </c>
      <c r="AW117" s="16" t="s">
        <v>38</v>
      </c>
      <c r="AX117" s="16" t="s">
        <v>85</v>
      </c>
      <c r="AY117" s="277" t="s">
        <v>153</v>
      </c>
    </row>
    <row r="118" spans="1:65" s="2" customFormat="1" ht="16.5" customHeight="1">
      <c r="A118" s="41"/>
      <c r="B118" s="42"/>
      <c r="C118" s="215" t="s">
        <v>160</v>
      </c>
      <c r="D118" s="215" t="s">
        <v>155</v>
      </c>
      <c r="E118" s="216" t="s">
        <v>707</v>
      </c>
      <c r="F118" s="217" t="s">
        <v>708</v>
      </c>
      <c r="G118" s="218" t="s">
        <v>194</v>
      </c>
      <c r="H118" s="219">
        <v>42</v>
      </c>
      <c r="I118" s="220"/>
      <c r="J118" s="221">
        <f>ROUND(I118*H118,2)</f>
        <v>0</v>
      </c>
      <c r="K118" s="217" t="s">
        <v>159</v>
      </c>
      <c r="L118" s="47"/>
      <c r="M118" s="222" t="s">
        <v>75</v>
      </c>
      <c r="N118" s="223" t="s">
        <v>47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160</v>
      </c>
      <c r="AT118" s="226" t="s">
        <v>155</v>
      </c>
      <c r="AU118" s="226" t="s">
        <v>87</v>
      </c>
      <c r="AY118" s="20" t="s">
        <v>153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85</v>
      </c>
      <c r="BK118" s="227">
        <f>ROUND(I118*H118,2)</f>
        <v>0</v>
      </c>
      <c r="BL118" s="20" t="s">
        <v>160</v>
      </c>
      <c r="BM118" s="226" t="s">
        <v>1107</v>
      </c>
    </row>
    <row r="119" spans="1:47" s="2" customFormat="1" ht="12">
      <c r="A119" s="41"/>
      <c r="B119" s="42"/>
      <c r="C119" s="43"/>
      <c r="D119" s="228" t="s">
        <v>162</v>
      </c>
      <c r="E119" s="43"/>
      <c r="F119" s="229" t="s">
        <v>710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162</v>
      </c>
      <c r="AU119" s="20" t="s">
        <v>87</v>
      </c>
    </row>
    <row r="120" spans="1:47" s="2" customFormat="1" ht="12">
      <c r="A120" s="41"/>
      <c r="B120" s="42"/>
      <c r="C120" s="43"/>
      <c r="D120" s="233" t="s">
        <v>164</v>
      </c>
      <c r="E120" s="43"/>
      <c r="F120" s="234" t="s">
        <v>711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164</v>
      </c>
      <c r="AU120" s="20" t="s">
        <v>87</v>
      </c>
    </row>
    <row r="121" spans="1:51" s="13" customFormat="1" ht="12">
      <c r="A121" s="13"/>
      <c r="B121" s="235"/>
      <c r="C121" s="236"/>
      <c r="D121" s="228" t="s">
        <v>189</v>
      </c>
      <c r="E121" s="237" t="s">
        <v>75</v>
      </c>
      <c r="F121" s="238" t="s">
        <v>1108</v>
      </c>
      <c r="G121" s="236"/>
      <c r="H121" s="239">
        <v>42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5" t="s">
        <v>189</v>
      </c>
      <c r="AU121" s="245" t="s">
        <v>87</v>
      </c>
      <c r="AV121" s="13" t="s">
        <v>87</v>
      </c>
      <c r="AW121" s="13" t="s">
        <v>38</v>
      </c>
      <c r="AX121" s="13" t="s">
        <v>85</v>
      </c>
      <c r="AY121" s="245" t="s">
        <v>153</v>
      </c>
    </row>
    <row r="122" spans="1:65" s="2" customFormat="1" ht="16.5" customHeight="1">
      <c r="A122" s="41"/>
      <c r="B122" s="42"/>
      <c r="C122" s="215" t="s">
        <v>85</v>
      </c>
      <c r="D122" s="215" t="s">
        <v>155</v>
      </c>
      <c r="E122" s="216" t="s">
        <v>1109</v>
      </c>
      <c r="F122" s="217" t="s">
        <v>1110</v>
      </c>
      <c r="G122" s="218" t="s">
        <v>258</v>
      </c>
      <c r="H122" s="219">
        <v>288</v>
      </c>
      <c r="I122" s="220"/>
      <c r="J122" s="221">
        <f>ROUND(I122*H122,2)</f>
        <v>0</v>
      </c>
      <c r="K122" s="217" t="s">
        <v>159</v>
      </c>
      <c r="L122" s="47"/>
      <c r="M122" s="222" t="s">
        <v>75</v>
      </c>
      <c r="N122" s="223" t="s">
        <v>47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160</v>
      </c>
      <c r="AT122" s="226" t="s">
        <v>155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1111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1112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47" s="2" customFormat="1" ht="12">
      <c r="A124" s="41"/>
      <c r="B124" s="42"/>
      <c r="C124" s="43"/>
      <c r="D124" s="233" t="s">
        <v>164</v>
      </c>
      <c r="E124" s="43"/>
      <c r="F124" s="234" t="s">
        <v>1113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164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1114</v>
      </c>
      <c r="G125" s="236"/>
      <c r="H125" s="239">
        <v>288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85</v>
      </c>
      <c r="AY125" s="245" t="s">
        <v>153</v>
      </c>
    </row>
    <row r="126" spans="1:65" s="2" customFormat="1" ht="16.5" customHeight="1">
      <c r="A126" s="41"/>
      <c r="B126" s="42"/>
      <c r="C126" s="215" t="s">
        <v>182</v>
      </c>
      <c r="D126" s="215" t="s">
        <v>155</v>
      </c>
      <c r="E126" s="216" t="s">
        <v>1115</v>
      </c>
      <c r="F126" s="217" t="s">
        <v>1116</v>
      </c>
      <c r="G126" s="218" t="s">
        <v>227</v>
      </c>
      <c r="H126" s="219">
        <v>732.475</v>
      </c>
      <c r="I126" s="220"/>
      <c r="J126" s="221">
        <f>ROUND(I126*H126,2)</f>
        <v>0</v>
      </c>
      <c r="K126" s="217" t="s">
        <v>159</v>
      </c>
      <c r="L126" s="47"/>
      <c r="M126" s="222" t="s">
        <v>75</v>
      </c>
      <c r="N126" s="223" t="s">
        <v>47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160</v>
      </c>
      <c r="AT126" s="226" t="s">
        <v>155</v>
      </c>
      <c r="AU126" s="226" t="s">
        <v>87</v>
      </c>
      <c r="AY126" s="20" t="s">
        <v>153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85</v>
      </c>
      <c r="BK126" s="227">
        <f>ROUND(I126*H126,2)</f>
        <v>0</v>
      </c>
      <c r="BL126" s="20" t="s">
        <v>160</v>
      </c>
      <c r="BM126" s="226" t="s">
        <v>1117</v>
      </c>
    </row>
    <row r="127" spans="1:47" s="2" customFormat="1" ht="12">
      <c r="A127" s="41"/>
      <c r="B127" s="42"/>
      <c r="C127" s="43"/>
      <c r="D127" s="228" t="s">
        <v>162</v>
      </c>
      <c r="E127" s="43"/>
      <c r="F127" s="229" t="s">
        <v>1118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162</v>
      </c>
      <c r="AU127" s="20" t="s">
        <v>87</v>
      </c>
    </row>
    <row r="128" spans="1:47" s="2" customFormat="1" ht="12">
      <c r="A128" s="41"/>
      <c r="B128" s="42"/>
      <c r="C128" s="43"/>
      <c r="D128" s="233" t="s">
        <v>164</v>
      </c>
      <c r="E128" s="43"/>
      <c r="F128" s="234" t="s">
        <v>1119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164</v>
      </c>
      <c r="AU128" s="20" t="s">
        <v>87</v>
      </c>
    </row>
    <row r="129" spans="1:51" s="15" customFormat="1" ht="12">
      <c r="A129" s="15"/>
      <c r="B129" s="257"/>
      <c r="C129" s="258"/>
      <c r="D129" s="228" t="s">
        <v>189</v>
      </c>
      <c r="E129" s="259" t="s">
        <v>75</v>
      </c>
      <c r="F129" s="260" t="s">
        <v>1120</v>
      </c>
      <c r="G129" s="258"/>
      <c r="H129" s="259" t="s">
        <v>75</v>
      </c>
      <c r="I129" s="261"/>
      <c r="J129" s="258"/>
      <c r="K129" s="258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189</v>
      </c>
      <c r="AU129" s="266" t="s">
        <v>87</v>
      </c>
      <c r="AV129" s="15" t="s">
        <v>85</v>
      </c>
      <c r="AW129" s="15" t="s">
        <v>38</v>
      </c>
      <c r="AX129" s="15" t="s">
        <v>77</v>
      </c>
      <c r="AY129" s="266" t="s">
        <v>153</v>
      </c>
    </row>
    <row r="130" spans="1:51" s="13" customFormat="1" ht="12">
      <c r="A130" s="13"/>
      <c r="B130" s="235"/>
      <c r="C130" s="236"/>
      <c r="D130" s="228" t="s">
        <v>189</v>
      </c>
      <c r="E130" s="237" t="s">
        <v>75</v>
      </c>
      <c r="F130" s="238" t="s">
        <v>1121</v>
      </c>
      <c r="G130" s="236"/>
      <c r="H130" s="239">
        <v>732.475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5" t="s">
        <v>189</v>
      </c>
      <c r="AU130" s="245" t="s">
        <v>87</v>
      </c>
      <c r="AV130" s="13" t="s">
        <v>87</v>
      </c>
      <c r="AW130" s="13" t="s">
        <v>38</v>
      </c>
      <c r="AX130" s="13" t="s">
        <v>77</v>
      </c>
      <c r="AY130" s="245" t="s">
        <v>153</v>
      </c>
    </row>
    <row r="131" spans="1:51" s="16" customFormat="1" ht="12">
      <c r="A131" s="16"/>
      <c r="B131" s="267"/>
      <c r="C131" s="268"/>
      <c r="D131" s="228" t="s">
        <v>189</v>
      </c>
      <c r="E131" s="269" t="s">
        <v>75</v>
      </c>
      <c r="F131" s="270" t="s">
        <v>349</v>
      </c>
      <c r="G131" s="268"/>
      <c r="H131" s="271">
        <v>732.475</v>
      </c>
      <c r="I131" s="272"/>
      <c r="J131" s="268"/>
      <c r="K131" s="268"/>
      <c r="L131" s="273"/>
      <c r="M131" s="274"/>
      <c r="N131" s="275"/>
      <c r="O131" s="275"/>
      <c r="P131" s="275"/>
      <c r="Q131" s="275"/>
      <c r="R131" s="275"/>
      <c r="S131" s="275"/>
      <c r="T131" s="27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T131" s="277" t="s">
        <v>189</v>
      </c>
      <c r="AU131" s="277" t="s">
        <v>87</v>
      </c>
      <c r="AV131" s="16" t="s">
        <v>160</v>
      </c>
      <c r="AW131" s="16" t="s">
        <v>38</v>
      </c>
      <c r="AX131" s="16" t="s">
        <v>85</v>
      </c>
      <c r="AY131" s="277" t="s">
        <v>153</v>
      </c>
    </row>
    <row r="132" spans="1:65" s="2" customFormat="1" ht="16.5" customHeight="1">
      <c r="A132" s="41"/>
      <c r="B132" s="42"/>
      <c r="C132" s="215" t="s">
        <v>191</v>
      </c>
      <c r="D132" s="215" t="s">
        <v>155</v>
      </c>
      <c r="E132" s="216" t="s">
        <v>1122</v>
      </c>
      <c r="F132" s="217" t="s">
        <v>1123</v>
      </c>
      <c r="G132" s="218" t="s">
        <v>227</v>
      </c>
      <c r="H132" s="219">
        <v>4.824</v>
      </c>
      <c r="I132" s="220"/>
      <c r="J132" s="221">
        <f>ROUND(I132*H132,2)</f>
        <v>0</v>
      </c>
      <c r="K132" s="217" t="s">
        <v>159</v>
      </c>
      <c r="L132" s="47"/>
      <c r="M132" s="222" t="s">
        <v>75</v>
      </c>
      <c r="N132" s="223" t="s">
        <v>47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160</v>
      </c>
      <c r="AT132" s="226" t="s">
        <v>155</v>
      </c>
      <c r="AU132" s="226" t="s">
        <v>87</v>
      </c>
      <c r="AY132" s="20" t="s">
        <v>153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85</v>
      </c>
      <c r="BK132" s="227">
        <f>ROUND(I132*H132,2)</f>
        <v>0</v>
      </c>
      <c r="BL132" s="20" t="s">
        <v>160</v>
      </c>
      <c r="BM132" s="226" t="s">
        <v>1124</v>
      </c>
    </row>
    <row r="133" spans="1:47" s="2" customFormat="1" ht="12">
      <c r="A133" s="41"/>
      <c r="B133" s="42"/>
      <c r="C133" s="43"/>
      <c r="D133" s="228" t="s">
        <v>162</v>
      </c>
      <c r="E133" s="43"/>
      <c r="F133" s="229" t="s">
        <v>1125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162</v>
      </c>
      <c r="AU133" s="20" t="s">
        <v>87</v>
      </c>
    </row>
    <row r="134" spans="1:47" s="2" customFormat="1" ht="12">
      <c r="A134" s="41"/>
      <c r="B134" s="42"/>
      <c r="C134" s="43"/>
      <c r="D134" s="233" t="s">
        <v>164</v>
      </c>
      <c r="E134" s="43"/>
      <c r="F134" s="234" t="s">
        <v>1126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164</v>
      </c>
      <c r="AU134" s="20" t="s">
        <v>87</v>
      </c>
    </row>
    <row r="135" spans="1:51" s="15" customFormat="1" ht="12">
      <c r="A135" s="15"/>
      <c r="B135" s="257"/>
      <c r="C135" s="258"/>
      <c r="D135" s="228" t="s">
        <v>189</v>
      </c>
      <c r="E135" s="259" t="s">
        <v>75</v>
      </c>
      <c r="F135" s="260" t="s">
        <v>1127</v>
      </c>
      <c r="G135" s="258"/>
      <c r="H135" s="259" t="s">
        <v>75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66" t="s">
        <v>189</v>
      </c>
      <c r="AU135" s="266" t="s">
        <v>87</v>
      </c>
      <c r="AV135" s="15" t="s">
        <v>85</v>
      </c>
      <c r="AW135" s="15" t="s">
        <v>38</v>
      </c>
      <c r="AX135" s="15" t="s">
        <v>77</v>
      </c>
      <c r="AY135" s="266" t="s">
        <v>153</v>
      </c>
    </row>
    <row r="136" spans="1:51" s="13" customFormat="1" ht="12">
      <c r="A136" s="13"/>
      <c r="B136" s="235"/>
      <c r="C136" s="236"/>
      <c r="D136" s="228" t="s">
        <v>189</v>
      </c>
      <c r="E136" s="237" t="s">
        <v>75</v>
      </c>
      <c r="F136" s="238" t="s">
        <v>1128</v>
      </c>
      <c r="G136" s="236"/>
      <c r="H136" s="239">
        <v>1.575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5" t="s">
        <v>189</v>
      </c>
      <c r="AU136" s="245" t="s">
        <v>87</v>
      </c>
      <c r="AV136" s="13" t="s">
        <v>87</v>
      </c>
      <c r="AW136" s="13" t="s">
        <v>38</v>
      </c>
      <c r="AX136" s="13" t="s">
        <v>77</v>
      </c>
      <c r="AY136" s="245" t="s">
        <v>153</v>
      </c>
    </row>
    <row r="137" spans="1:51" s="15" customFormat="1" ht="12">
      <c r="A137" s="15"/>
      <c r="B137" s="257"/>
      <c r="C137" s="258"/>
      <c r="D137" s="228" t="s">
        <v>189</v>
      </c>
      <c r="E137" s="259" t="s">
        <v>75</v>
      </c>
      <c r="F137" s="260" t="s">
        <v>1129</v>
      </c>
      <c r="G137" s="258"/>
      <c r="H137" s="259" t="s">
        <v>75</v>
      </c>
      <c r="I137" s="261"/>
      <c r="J137" s="258"/>
      <c r="K137" s="258"/>
      <c r="L137" s="262"/>
      <c r="M137" s="263"/>
      <c r="N137" s="264"/>
      <c r="O137" s="264"/>
      <c r="P137" s="264"/>
      <c r="Q137" s="264"/>
      <c r="R137" s="264"/>
      <c r="S137" s="264"/>
      <c r="T137" s="26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6" t="s">
        <v>189</v>
      </c>
      <c r="AU137" s="266" t="s">
        <v>87</v>
      </c>
      <c r="AV137" s="15" t="s">
        <v>85</v>
      </c>
      <c r="AW137" s="15" t="s">
        <v>38</v>
      </c>
      <c r="AX137" s="15" t="s">
        <v>77</v>
      </c>
      <c r="AY137" s="266" t="s">
        <v>153</v>
      </c>
    </row>
    <row r="138" spans="1:51" s="13" customFormat="1" ht="12">
      <c r="A138" s="13"/>
      <c r="B138" s="235"/>
      <c r="C138" s="236"/>
      <c r="D138" s="228" t="s">
        <v>189</v>
      </c>
      <c r="E138" s="237" t="s">
        <v>75</v>
      </c>
      <c r="F138" s="238" t="s">
        <v>1130</v>
      </c>
      <c r="G138" s="236"/>
      <c r="H138" s="239">
        <v>3.249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189</v>
      </c>
      <c r="AU138" s="245" t="s">
        <v>87</v>
      </c>
      <c r="AV138" s="13" t="s">
        <v>87</v>
      </c>
      <c r="AW138" s="13" t="s">
        <v>38</v>
      </c>
      <c r="AX138" s="13" t="s">
        <v>77</v>
      </c>
      <c r="AY138" s="245" t="s">
        <v>153</v>
      </c>
    </row>
    <row r="139" spans="1:51" s="16" customFormat="1" ht="12">
      <c r="A139" s="16"/>
      <c r="B139" s="267"/>
      <c r="C139" s="268"/>
      <c r="D139" s="228" t="s">
        <v>189</v>
      </c>
      <c r="E139" s="269" t="s">
        <v>75</v>
      </c>
      <c r="F139" s="270" t="s">
        <v>349</v>
      </c>
      <c r="G139" s="268"/>
      <c r="H139" s="271">
        <v>4.824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77" t="s">
        <v>189</v>
      </c>
      <c r="AU139" s="277" t="s">
        <v>87</v>
      </c>
      <c r="AV139" s="16" t="s">
        <v>160</v>
      </c>
      <c r="AW139" s="16" t="s">
        <v>38</v>
      </c>
      <c r="AX139" s="16" t="s">
        <v>85</v>
      </c>
      <c r="AY139" s="277" t="s">
        <v>153</v>
      </c>
    </row>
    <row r="140" spans="1:65" s="2" customFormat="1" ht="21.75" customHeight="1">
      <c r="A140" s="41"/>
      <c r="B140" s="42"/>
      <c r="C140" s="215" t="s">
        <v>199</v>
      </c>
      <c r="D140" s="215" t="s">
        <v>155</v>
      </c>
      <c r="E140" s="216" t="s">
        <v>1131</v>
      </c>
      <c r="F140" s="217" t="s">
        <v>1132</v>
      </c>
      <c r="G140" s="218" t="s">
        <v>227</v>
      </c>
      <c r="H140" s="219">
        <v>25.65</v>
      </c>
      <c r="I140" s="220"/>
      <c r="J140" s="221">
        <f>ROUND(I140*H140,2)</f>
        <v>0</v>
      </c>
      <c r="K140" s="217" t="s">
        <v>159</v>
      </c>
      <c r="L140" s="47"/>
      <c r="M140" s="222" t="s">
        <v>75</v>
      </c>
      <c r="N140" s="223" t="s">
        <v>47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160</v>
      </c>
      <c r="AT140" s="226" t="s">
        <v>155</v>
      </c>
      <c r="AU140" s="226" t="s">
        <v>87</v>
      </c>
      <c r="AY140" s="20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85</v>
      </c>
      <c r="BK140" s="227">
        <f>ROUND(I140*H140,2)</f>
        <v>0</v>
      </c>
      <c r="BL140" s="20" t="s">
        <v>160</v>
      </c>
      <c r="BM140" s="226" t="s">
        <v>1133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1134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162</v>
      </c>
      <c r="AU141" s="20" t="s">
        <v>87</v>
      </c>
    </row>
    <row r="142" spans="1:47" s="2" customFormat="1" ht="12">
      <c r="A142" s="41"/>
      <c r="B142" s="42"/>
      <c r="C142" s="43"/>
      <c r="D142" s="233" t="s">
        <v>164</v>
      </c>
      <c r="E142" s="43"/>
      <c r="F142" s="234" t="s">
        <v>1135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164</v>
      </c>
      <c r="AU142" s="20" t="s">
        <v>87</v>
      </c>
    </row>
    <row r="143" spans="1:51" s="15" customFormat="1" ht="12">
      <c r="A143" s="15"/>
      <c r="B143" s="257"/>
      <c r="C143" s="258"/>
      <c r="D143" s="228" t="s">
        <v>189</v>
      </c>
      <c r="E143" s="259" t="s">
        <v>75</v>
      </c>
      <c r="F143" s="260" t="s">
        <v>1136</v>
      </c>
      <c r="G143" s="258"/>
      <c r="H143" s="259" t="s">
        <v>75</v>
      </c>
      <c r="I143" s="261"/>
      <c r="J143" s="258"/>
      <c r="K143" s="258"/>
      <c r="L143" s="262"/>
      <c r="M143" s="263"/>
      <c r="N143" s="264"/>
      <c r="O143" s="264"/>
      <c r="P143" s="264"/>
      <c r="Q143" s="264"/>
      <c r="R143" s="264"/>
      <c r="S143" s="264"/>
      <c r="T143" s="26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6" t="s">
        <v>189</v>
      </c>
      <c r="AU143" s="266" t="s">
        <v>87</v>
      </c>
      <c r="AV143" s="15" t="s">
        <v>85</v>
      </c>
      <c r="AW143" s="15" t="s">
        <v>38</v>
      </c>
      <c r="AX143" s="15" t="s">
        <v>77</v>
      </c>
      <c r="AY143" s="266" t="s">
        <v>153</v>
      </c>
    </row>
    <row r="144" spans="1:51" s="13" customFormat="1" ht="12">
      <c r="A144" s="13"/>
      <c r="B144" s="235"/>
      <c r="C144" s="236"/>
      <c r="D144" s="228" t="s">
        <v>189</v>
      </c>
      <c r="E144" s="237" t="s">
        <v>75</v>
      </c>
      <c r="F144" s="238" t="s">
        <v>1137</v>
      </c>
      <c r="G144" s="236"/>
      <c r="H144" s="239">
        <v>25.65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5" t="s">
        <v>189</v>
      </c>
      <c r="AU144" s="245" t="s">
        <v>87</v>
      </c>
      <c r="AV144" s="13" t="s">
        <v>87</v>
      </c>
      <c r="AW144" s="13" t="s">
        <v>38</v>
      </c>
      <c r="AX144" s="13" t="s">
        <v>77</v>
      </c>
      <c r="AY144" s="245" t="s">
        <v>153</v>
      </c>
    </row>
    <row r="145" spans="1:51" s="16" customFormat="1" ht="12">
      <c r="A145" s="16"/>
      <c r="B145" s="267"/>
      <c r="C145" s="268"/>
      <c r="D145" s="228" t="s">
        <v>189</v>
      </c>
      <c r="E145" s="269" t="s">
        <v>75</v>
      </c>
      <c r="F145" s="270" t="s">
        <v>349</v>
      </c>
      <c r="G145" s="268"/>
      <c r="H145" s="271">
        <v>25.65</v>
      </c>
      <c r="I145" s="272"/>
      <c r="J145" s="268"/>
      <c r="K145" s="268"/>
      <c r="L145" s="273"/>
      <c r="M145" s="274"/>
      <c r="N145" s="275"/>
      <c r="O145" s="275"/>
      <c r="P145" s="275"/>
      <c r="Q145" s="275"/>
      <c r="R145" s="275"/>
      <c r="S145" s="275"/>
      <c r="T145" s="27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T145" s="277" t="s">
        <v>189</v>
      </c>
      <c r="AU145" s="277" t="s">
        <v>87</v>
      </c>
      <c r="AV145" s="16" t="s">
        <v>160</v>
      </c>
      <c r="AW145" s="16" t="s">
        <v>38</v>
      </c>
      <c r="AX145" s="16" t="s">
        <v>85</v>
      </c>
      <c r="AY145" s="277" t="s">
        <v>153</v>
      </c>
    </row>
    <row r="146" spans="1:65" s="2" customFormat="1" ht="16.5" customHeight="1">
      <c r="A146" s="41"/>
      <c r="B146" s="42"/>
      <c r="C146" s="215" t="s">
        <v>206</v>
      </c>
      <c r="D146" s="215" t="s">
        <v>155</v>
      </c>
      <c r="E146" s="216" t="s">
        <v>1138</v>
      </c>
      <c r="F146" s="217" t="s">
        <v>1139</v>
      </c>
      <c r="G146" s="218" t="s">
        <v>258</v>
      </c>
      <c r="H146" s="219">
        <v>276.13</v>
      </c>
      <c r="I146" s="220"/>
      <c r="J146" s="221">
        <f>ROUND(I146*H146,2)</f>
        <v>0</v>
      </c>
      <c r="K146" s="217" t="s">
        <v>75</v>
      </c>
      <c r="L146" s="47"/>
      <c r="M146" s="222" t="s">
        <v>75</v>
      </c>
      <c r="N146" s="223" t="s">
        <v>47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160</v>
      </c>
      <c r="AT146" s="226" t="s">
        <v>155</v>
      </c>
      <c r="AU146" s="226" t="s">
        <v>87</v>
      </c>
      <c r="AY146" s="20" t="s">
        <v>153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85</v>
      </c>
      <c r="BK146" s="227">
        <f>ROUND(I146*H146,2)</f>
        <v>0</v>
      </c>
      <c r="BL146" s="20" t="s">
        <v>160</v>
      </c>
      <c r="BM146" s="226" t="s">
        <v>1140</v>
      </c>
    </row>
    <row r="147" spans="1:47" s="2" customFormat="1" ht="12">
      <c r="A147" s="41"/>
      <c r="B147" s="42"/>
      <c r="C147" s="43"/>
      <c r="D147" s="228" t="s">
        <v>162</v>
      </c>
      <c r="E147" s="43"/>
      <c r="F147" s="229" t="s">
        <v>1141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162</v>
      </c>
      <c r="AU147" s="20" t="s">
        <v>87</v>
      </c>
    </row>
    <row r="148" spans="1:51" s="13" customFormat="1" ht="12">
      <c r="A148" s="13"/>
      <c r="B148" s="235"/>
      <c r="C148" s="236"/>
      <c r="D148" s="228" t="s">
        <v>189</v>
      </c>
      <c r="E148" s="237" t="s">
        <v>75</v>
      </c>
      <c r="F148" s="238" t="s">
        <v>1142</v>
      </c>
      <c r="G148" s="236"/>
      <c r="H148" s="239">
        <v>276.13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189</v>
      </c>
      <c r="AU148" s="245" t="s">
        <v>87</v>
      </c>
      <c r="AV148" s="13" t="s">
        <v>87</v>
      </c>
      <c r="AW148" s="13" t="s">
        <v>38</v>
      </c>
      <c r="AX148" s="13" t="s">
        <v>85</v>
      </c>
      <c r="AY148" s="245" t="s">
        <v>153</v>
      </c>
    </row>
    <row r="149" spans="1:65" s="2" customFormat="1" ht="16.5" customHeight="1">
      <c r="A149" s="41"/>
      <c r="B149" s="42"/>
      <c r="C149" s="215" t="s">
        <v>212</v>
      </c>
      <c r="D149" s="215" t="s">
        <v>155</v>
      </c>
      <c r="E149" s="216" t="s">
        <v>1143</v>
      </c>
      <c r="F149" s="217" t="s">
        <v>1144</v>
      </c>
      <c r="G149" s="218" t="s">
        <v>227</v>
      </c>
      <c r="H149" s="219">
        <v>469.959</v>
      </c>
      <c r="I149" s="220"/>
      <c r="J149" s="221">
        <f>ROUND(I149*H149,2)</f>
        <v>0</v>
      </c>
      <c r="K149" s="217" t="s">
        <v>159</v>
      </c>
      <c r="L149" s="47"/>
      <c r="M149" s="222" t="s">
        <v>75</v>
      </c>
      <c r="N149" s="223" t="s">
        <v>47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160</v>
      </c>
      <c r="AT149" s="226" t="s">
        <v>155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1145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1146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47" s="2" customFormat="1" ht="12">
      <c r="A151" s="41"/>
      <c r="B151" s="42"/>
      <c r="C151" s="43"/>
      <c r="D151" s="233" t="s">
        <v>164</v>
      </c>
      <c r="E151" s="43"/>
      <c r="F151" s="234" t="s">
        <v>1147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164</v>
      </c>
      <c r="AU151" s="20" t="s">
        <v>87</v>
      </c>
    </row>
    <row r="152" spans="1:51" s="15" customFormat="1" ht="12">
      <c r="A152" s="15"/>
      <c r="B152" s="257"/>
      <c r="C152" s="258"/>
      <c r="D152" s="228" t="s">
        <v>189</v>
      </c>
      <c r="E152" s="259" t="s">
        <v>75</v>
      </c>
      <c r="F152" s="260" t="s">
        <v>1148</v>
      </c>
      <c r="G152" s="258"/>
      <c r="H152" s="259" t="s">
        <v>75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6" t="s">
        <v>189</v>
      </c>
      <c r="AU152" s="266" t="s">
        <v>87</v>
      </c>
      <c r="AV152" s="15" t="s">
        <v>85</v>
      </c>
      <c r="AW152" s="15" t="s">
        <v>38</v>
      </c>
      <c r="AX152" s="15" t="s">
        <v>77</v>
      </c>
      <c r="AY152" s="266" t="s">
        <v>153</v>
      </c>
    </row>
    <row r="153" spans="1:51" s="13" customFormat="1" ht="12">
      <c r="A153" s="13"/>
      <c r="B153" s="235"/>
      <c r="C153" s="236"/>
      <c r="D153" s="228" t="s">
        <v>189</v>
      </c>
      <c r="E153" s="237" t="s">
        <v>75</v>
      </c>
      <c r="F153" s="238" t="s">
        <v>1149</v>
      </c>
      <c r="G153" s="236"/>
      <c r="H153" s="239">
        <v>439.485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189</v>
      </c>
      <c r="AU153" s="245" t="s">
        <v>87</v>
      </c>
      <c r="AV153" s="13" t="s">
        <v>87</v>
      </c>
      <c r="AW153" s="13" t="s">
        <v>38</v>
      </c>
      <c r="AX153" s="13" t="s">
        <v>77</v>
      </c>
      <c r="AY153" s="245" t="s">
        <v>153</v>
      </c>
    </row>
    <row r="154" spans="1:51" s="15" customFormat="1" ht="12">
      <c r="A154" s="15"/>
      <c r="B154" s="257"/>
      <c r="C154" s="258"/>
      <c r="D154" s="228" t="s">
        <v>189</v>
      </c>
      <c r="E154" s="259" t="s">
        <v>75</v>
      </c>
      <c r="F154" s="260" t="s">
        <v>1150</v>
      </c>
      <c r="G154" s="258"/>
      <c r="H154" s="259" t="s">
        <v>75</v>
      </c>
      <c r="I154" s="261"/>
      <c r="J154" s="258"/>
      <c r="K154" s="258"/>
      <c r="L154" s="262"/>
      <c r="M154" s="263"/>
      <c r="N154" s="264"/>
      <c r="O154" s="264"/>
      <c r="P154" s="264"/>
      <c r="Q154" s="264"/>
      <c r="R154" s="264"/>
      <c r="S154" s="264"/>
      <c r="T154" s="26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6" t="s">
        <v>189</v>
      </c>
      <c r="AU154" s="266" t="s">
        <v>87</v>
      </c>
      <c r="AV154" s="15" t="s">
        <v>85</v>
      </c>
      <c r="AW154" s="15" t="s">
        <v>38</v>
      </c>
      <c r="AX154" s="15" t="s">
        <v>77</v>
      </c>
      <c r="AY154" s="266" t="s">
        <v>153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1151</v>
      </c>
      <c r="G155" s="236"/>
      <c r="H155" s="239">
        <v>30.474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77</v>
      </c>
      <c r="AY155" s="245" t="s">
        <v>153</v>
      </c>
    </row>
    <row r="156" spans="1:51" s="16" customFormat="1" ht="12">
      <c r="A156" s="16"/>
      <c r="B156" s="267"/>
      <c r="C156" s="268"/>
      <c r="D156" s="228" t="s">
        <v>189</v>
      </c>
      <c r="E156" s="269" t="s">
        <v>75</v>
      </c>
      <c r="F156" s="270" t="s">
        <v>349</v>
      </c>
      <c r="G156" s="268"/>
      <c r="H156" s="271">
        <v>469.959</v>
      </c>
      <c r="I156" s="272"/>
      <c r="J156" s="268"/>
      <c r="K156" s="268"/>
      <c r="L156" s="273"/>
      <c r="M156" s="274"/>
      <c r="N156" s="275"/>
      <c r="O156" s="275"/>
      <c r="P156" s="275"/>
      <c r="Q156" s="275"/>
      <c r="R156" s="275"/>
      <c r="S156" s="275"/>
      <c r="T156" s="27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77" t="s">
        <v>189</v>
      </c>
      <c r="AU156" s="277" t="s">
        <v>87</v>
      </c>
      <c r="AV156" s="16" t="s">
        <v>160</v>
      </c>
      <c r="AW156" s="16" t="s">
        <v>38</v>
      </c>
      <c r="AX156" s="16" t="s">
        <v>85</v>
      </c>
      <c r="AY156" s="277" t="s">
        <v>153</v>
      </c>
    </row>
    <row r="157" spans="1:65" s="2" customFormat="1" ht="16.5" customHeight="1">
      <c r="A157" s="41"/>
      <c r="B157" s="42"/>
      <c r="C157" s="215" t="s">
        <v>218</v>
      </c>
      <c r="D157" s="215" t="s">
        <v>155</v>
      </c>
      <c r="E157" s="216" t="s">
        <v>1152</v>
      </c>
      <c r="F157" s="217" t="s">
        <v>1153</v>
      </c>
      <c r="G157" s="218" t="s">
        <v>227</v>
      </c>
      <c r="H157" s="219">
        <v>762.949</v>
      </c>
      <c r="I157" s="220"/>
      <c r="J157" s="221">
        <f>ROUND(I157*H157,2)</f>
        <v>0</v>
      </c>
      <c r="K157" s="217" t="s">
        <v>75</v>
      </c>
      <c r="L157" s="47"/>
      <c r="M157" s="222" t="s">
        <v>75</v>
      </c>
      <c r="N157" s="223" t="s">
        <v>47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160</v>
      </c>
      <c r="AT157" s="226" t="s">
        <v>155</v>
      </c>
      <c r="AU157" s="226" t="s">
        <v>87</v>
      </c>
      <c r="AY157" s="20" t="s">
        <v>153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85</v>
      </c>
      <c r="BK157" s="227">
        <f>ROUND(I157*H157,2)</f>
        <v>0</v>
      </c>
      <c r="BL157" s="20" t="s">
        <v>160</v>
      </c>
      <c r="BM157" s="226" t="s">
        <v>1154</v>
      </c>
    </row>
    <row r="158" spans="1:47" s="2" customFormat="1" ht="12">
      <c r="A158" s="41"/>
      <c r="B158" s="42"/>
      <c r="C158" s="43"/>
      <c r="D158" s="228" t="s">
        <v>162</v>
      </c>
      <c r="E158" s="43"/>
      <c r="F158" s="229" t="s">
        <v>1153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162</v>
      </c>
      <c r="AU158" s="20" t="s">
        <v>87</v>
      </c>
    </row>
    <row r="159" spans="1:51" s="13" customFormat="1" ht="12">
      <c r="A159" s="13"/>
      <c r="B159" s="235"/>
      <c r="C159" s="236"/>
      <c r="D159" s="228" t="s">
        <v>189</v>
      </c>
      <c r="E159" s="237" t="s">
        <v>75</v>
      </c>
      <c r="F159" s="238" t="s">
        <v>1155</v>
      </c>
      <c r="G159" s="236"/>
      <c r="H159" s="239">
        <v>762.949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189</v>
      </c>
      <c r="AU159" s="245" t="s">
        <v>87</v>
      </c>
      <c r="AV159" s="13" t="s">
        <v>87</v>
      </c>
      <c r="AW159" s="13" t="s">
        <v>38</v>
      </c>
      <c r="AX159" s="13" t="s">
        <v>85</v>
      </c>
      <c r="AY159" s="245" t="s">
        <v>153</v>
      </c>
    </row>
    <row r="160" spans="1:65" s="2" customFormat="1" ht="16.5" customHeight="1">
      <c r="A160" s="41"/>
      <c r="B160" s="42"/>
      <c r="C160" s="215" t="s">
        <v>224</v>
      </c>
      <c r="D160" s="215" t="s">
        <v>155</v>
      </c>
      <c r="E160" s="216" t="s">
        <v>1156</v>
      </c>
      <c r="F160" s="217" t="s">
        <v>1157</v>
      </c>
      <c r="G160" s="218" t="s">
        <v>381</v>
      </c>
      <c r="H160" s="219">
        <v>1258.866</v>
      </c>
      <c r="I160" s="220"/>
      <c r="J160" s="221">
        <f>ROUND(I160*H160,2)</f>
        <v>0</v>
      </c>
      <c r="K160" s="217" t="s">
        <v>159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1158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1159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47" s="2" customFormat="1" ht="12">
      <c r="A162" s="41"/>
      <c r="B162" s="42"/>
      <c r="C162" s="43"/>
      <c r="D162" s="233" t="s">
        <v>164</v>
      </c>
      <c r="E162" s="43"/>
      <c r="F162" s="234" t="s">
        <v>1160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164</v>
      </c>
      <c r="AU162" s="20" t="s">
        <v>87</v>
      </c>
    </row>
    <row r="163" spans="1:51" s="13" customFormat="1" ht="12">
      <c r="A163" s="13"/>
      <c r="B163" s="235"/>
      <c r="C163" s="236"/>
      <c r="D163" s="228" t="s">
        <v>189</v>
      </c>
      <c r="E163" s="237" t="s">
        <v>75</v>
      </c>
      <c r="F163" s="238" t="s">
        <v>1161</v>
      </c>
      <c r="G163" s="236"/>
      <c r="H163" s="239">
        <v>1258.866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5" t="s">
        <v>189</v>
      </c>
      <c r="AU163" s="245" t="s">
        <v>87</v>
      </c>
      <c r="AV163" s="13" t="s">
        <v>87</v>
      </c>
      <c r="AW163" s="13" t="s">
        <v>38</v>
      </c>
      <c r="AX163" s="13" t="s">
        <v>85</v>
      </c>
      <c r="AY163" s="245" t="s">
        <v>153</v>
      </c>
    </row>
    <row r="164" spans="1:65" s="2" customFormat="1" ht="16.5" customHeight="1">
      <c r="A164" s="41"/>
      <c r="B164" s="42"/>
      <c r="C164" s="215" t="s">
        <v>242</v>
      </c>
      <c r="D164" s="215" t="s">
        <v>155</v>
      </c>
      <c r="E164" s="216" t="s">
        <v>772</v>
      </c>
      <c r="F164" s="217" t="s">
        <v>403</v>
      </c>
      <c r="G164" s="218" t="s">
        <v>227</v>
      </c>
      <c r="H164" s="219">
        <v>436.115</v>
      </c>
      <c r="I164" s="220"/>
      <c r="J164" s="221">
        <f>ROUND(I164*H164,2)</f>
        <v>0</v>
      </c>
      <c r="K164" s="217" t="s">
        <v>159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1162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405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47" s="2" customFormat="1" ht="12">
      <c r="A166" s="41"/>
      <c r="B166" s="42"/>
      <c r="C166" s="43"/>
      <c r="D166" s="233" t="s">
        <v>164</v>
      </c>
      <c r="E166" s="43"/>
      <c r="F166" s="234" t="s">
        <v>774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164</v>
      </c>
      <c r="AU166" s="20" t="s">
        <v>87</v>
      </c>
    </row>
    <row r="167" spans="1:51" s="15" customFormat="1" ht="12">
      <c r="A167" s="15"/>
      <c r="B167" s="257"/>
      <c r="C167" s="258"/>
      <c r="D167" s="228" t="s">
        <v>189</v>
      </c>
      <c r="E167" s="259" t="s">
        <v>75</v>
      </c>
      <c r="F167" s="260" t="s">
        <v>1163</v>
      </c>
      <c r="G167" s="258"/>
      <c r="H167" s="259" t="s">
        <v>75</v>
      </c>
      <c r="I167" s="261"/>
      <c r="J167" s="258"/>
      <c r="K167" s="258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189</v>
      </c>
      <c r="AU167" s="266" t="s">
        <v>87</v>
      </c>
      <c r="AV167" s="15" t="s">
        <v>85</v>
      </c>
      <c r="AW167" s="15" t="s">
        <v>38</v>
      </c>
      <c r="AX167" s="15" t="s">
        <v>77</v>
      </c>
      <c r="AY167" s="266" t="s">
        <v>153</v>
      </c>
    </row>
    <row r="168" spans="1:51" s="13" customFormat="1" ht="12">
      <c r="A168" s="13"/>
      <c r="B168" s="235"/>
      <c r="C168" s="236"/>
      <c r="D168" s="228" t="s">
        <v>189</v>
      </c>
      <c r="E168" s="237" t="s">
        <v>75</v>
      </c>
      <c r="F168" s="238" t="s">
        <v>1155</v>
      </c>
      <c r="G168" s="236"/>
      <c r="H168" s="239">
        <v>762.949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189</v>
      </c>
      <c r="AU168" s="245" t="s">
        <v>87</v>
      </c>
      <c r="AV168" s="13" t="s">
        <v>87</v>
      </c>
      <c r="AW168" s="13" t="s">
        <v>38</v>
      </c>
      <c r="AX168" s="13" t="s">
        <v>77</v>
      </c>
      <c r="AY168" s="245" t="s">
        <v>153</v>
      </c>
    </row>
    <row r="169" spans="1:51" s="15" customFormat="1" ht="12">
      <c r="A169" s="15"/>
      <c r="B169" s="257"/>
      <c r="C169" s="258"/>
      <c r="D169" s="228" t="s">
        <v>189</v>
      </c>
      <c r="E169" s="259" t="s">
        <v>75</v>
      </c>
      <c r="F169" s="260" t="s">
        <v>1164</v>
      </c>
      <c r="G169" s="258"/>
      <c r="H169" s="259" t="s">
        <v>75</v>
      </c>
      <c r="I169" s="261"/>
      <c r="J169" s="258"/>
      <c r="K169" s="258"/>
      <c r="L169" s="262"/>
      <c r="M169" s="263"/>
      <c r="N169" s="264"/>
      <c r="O169" s="264"/>
      <c r="P169" s="264"/>
      <c r="Q169" s="264"/>
      <c r="R169" s="264"/>
      <c r="S169" s="264"/>
      <c r="T169" s="26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6" t="s">
        <v>189</v>
      </c>
      <c r="AU169" s="266" t="s">
        <v>87</v>
      </c>
      <c r="AV169" s="15" t="s">
        <v>85</v>
      </c>
      <c r="AW169" s="15" t="s">
        <v>38</v>
      </c>
      <c r="AX169" s="15" t="s">
        <v>77</v>
      </c>
      <c r="AY169" s="266" t="s">
        <v>153</v>
      </c>
    </row>
    <row r="170" spans="1:51" s="13" customFormat="1" ht="12">
      <c r="A170" s="13"/>
      <c r="B170" s="235"/>
      <c r="C170" s="236"/>
      <c r="D170" s="228" t="s">
        <v>189</v>
      </c>
      <c r="E170" s="237" t="s">
        <v>75</v>
      </c>
      <c r="F170" s="238" t="s">
        <v>1165</v>
      </c>
      <c r="G170" s="236"/>
      <c r="H170" s="239">
        <v>-350.99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5" t="s">
        <v>189</v>
      </c>
      <c r="AU170" s="245" t="s">
        <v>87</v>
      </c>
      <c r="AV170" s="13" t="s">
        <v>87</v>
      </c>
      <c r="AW170" s="13" t="s">
        <v>38</v>
      </c>
      <c r="AX170" s="13" t="s">
        <v>77</v>
      </c>
      <c r="AY170" s="245" t="s">
        <v>153</v>
      </c>
    </row>
    <row r="171" spans="1:51" s="13" customFormat="1" ht="12">
      <c r="A171" s="13"/>
      <c r="B171" s="235"/>
      <c r="C171" s="236"/>
      <c r="D171" s="228" t="s">
        <v>189</v>
      </c>
      <c r="E171" s="237" t="s">
        <v>75</v>
      </c>
      <c r="F171" s="238" t="s">
        <v>1166</v>
      </c>
      <c r="G171" s="236"/>
      <c r="H171" s="239">
        <v>-3.249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189</v>
      </c>
      <c r="AU171" s="245" t="s">
        <v>87</v>
      </c>
      <c r="AV171" s="13" t="s">
        <v>87</v>
      </c>
      <c r="AW171" s="13" t="s">
        <v>38</v>
      </c>
      <c r="AX171" s="13" t="s">
        <v>77</v>
      </c>
      <c r="AY171" s="245" t="s">
        <v>153</v>
      </c>
    </row>
    <row r="172" spans="1:51" s="15" customFormat="1" ht="12">
      <c r="A172" s="15"/>
      <c r="B172" s="257"/>
      <c r="C172" s="258"/>
      <c r="D172" s="228" t="s">
        <v>189</v>
      </c>
      <c r="E172" s="259" t="s">
        <v>75</v>
      </c>
      <c r="F172" s="260" t="s">
        <v>1167</v>
      </c>
      <c r="G172" s="258"/>
      <c r="H172" s="259" t="s">
        <v>75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189</v>
      </c>
      <c r="AU172" s="266" t="s">
        <v>87</v>
      </c>
      <c r="AV172" s="15" t="s">
        <v>85</v>
      </c>
      <c r="AW172" s="15" t="s">
        <v>38</v>
      </c>
      <c r="AX172" s="15" t="s">
        <v>77</v>
      </c>
      <c r="AY172" s="266" t="s">
        <v>153</v>
      </c>
    </row>
    <row r="173" spans="1:51" s="13" customFormat="1" ht="12">
      <c r="A173" s="13"/>
      <c r="B173" s="235"/>
      <c r="C173" s="236"/>
      <c r="D173" s="228" t="s">
        <v>189</v>
      </c>
      <c r="E173" s="237" t="s">
        <v>75</v>
      </c>
      <c r="F173" s="238" t="s">
        <v>1168</v>
      </c>
      <c r="G173" s="236"/>
      <c r="H173" s="239">
        <v>27.405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189</v>
      </c>
      <c r="AU173" s="245" t="s">
        <v>87</v>
      </c>
      <c r="AV173" s="13" t="s">
        <v>87</v>
      </c>
      <c r="AW173" s="13" t="s">
        <v>38</v>
      </c>
      <c r="AX173" s="13" t="s">
        <v>77</v>
      </c>
      <c r="AY173" s="245" t="s">
        <v>153</v>
      </c>
    </row>
    <row r="174" spans="1:51" s="16" customFormat="1" ht="12">
      <c r="A174" s="16"/>
      <c r="B174" s="267"/>
      <c r="C174" s="268"/>
      <c r="D174" s="228" t="s">
        <v>189</v>
      </c>
      <c r="E174" s="269" t="s">
        <v>75</v>
      </c>
      <c r="F174" s="270" t="s">
        <v>349</v>
      </c>
      <c r="G174" s="268"/>
      <c r="H174" s="271">
        <v>436.115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77" t="s">
        <v>189</v>
      </c>
      <c r="AU174" s="277" t="s">
        <v>87</v>
      </c>
      <c r="AV174" s="16" t="s">
        <v>160</v>
      </c>
      <c r="AW174" s="16" t="s">
        <v>38</v>
      </c>
      <c r="AX174" s="16" t="s">
        <v>85</v>
      </c>
      <c r="AY174" s="277" t="s">
        <v>153</v>
      </c>
    </row>
    <row r="175" spans="1:65" s="2" customFormat="1" ht="16.5" customHeight="1">
      <c r="A175" s="41"/>
      <c r="B175" s="42"/>
      <c r="C175" s="278" t="s">
        <v>248</v>
      </c>
      <c r="D175" s="278" t="s">
        <v>414</v>
      </c>
      <c r="E175" s="279" t="s">
        <v>1169</v>
      </c>
      <c r="F175" s="280" t="s">
        <v>1170</v>
      </c>
      <c r="G175" s="281" t="s">
        <v>227</v>
      </c>
      <c r="H175" s="282">
        <v>436.115</v>
      </c>
      <c r="I175" s="283"/>
      <c r="J175" s="284">
        <f>ROUND(I175*H175,2)</f>
        <v>0</v>
      </c>
      <c r="K175" s="280" t="s">
        <v>75</v>
      </c>
      <c r="L175" s="285"/>
      <c r="M175" s="286" t="s">
        <v>75</v>
      </c>
      <c r="N175" s="287" t="s">
        <v>47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206</v>
      </c>
      <c r="AT175" s="226" t="s">
        <v>414</v>
      </c>
      <c r="AU175" s="226" t="s">
        <v>87</v>
      </c>
      <c r="AY175" s="20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85</v>
      </c>
      <c r="BK175" s="227">
        <f>ROUND(I175*H175,2)</f>
        <v>0</v>
      </c>
      <c r="BL175" s="20" t="s">
        <v>160</v>
      </c>
      <c r="BM175" s="226" t="s">
        <v>1171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1170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162</v>
      </c>
      <c r="AU176" s="20" t="s">
        <v>87</v>
      </c>
    </row>
    <row r="177" spans="1:51" s="13" customFormat="1" ht="12">
      <c r="A177" s="13"/>
      <c r="B177" s="235"/>
      <c r="C177" s="236"/>
      <c r="D177" s="228" t="s">
        <v>189</v>
      </c>
      <c r="E177" s="237" t="s">
        <v>75</v>
      </c>
      <c r="F177" s="238" t="s">
        <v>1172</v>
      </c>
      <c r="G177" s="236"/>
      <c r="H177" s="239">
        <v>436.115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189</v>
      </c>
      <c r="AU177" s="245" t="s">
        <v>87</v>
      </c>
      <c r="AV177" s="13" t="s">
        <v>87</v>
      </c>
      <c r="AW177" s="13" t="s">
        <v>38</v>
      </c>
      <c r="AX177" s="13" t="s">
        <v>85</v>
      </c>
      <c r="AY177" s="245" t="s">
        <v>153</v>
      </c>
    </row>
    <row r="178" spans="1:65" s="2" customFormat="1" ht="16.5" customHeight="1">
      <c r="A178" s="41"/>
      <c r="B178" s="42"/>
      <c r="C178" s="215" t="s">
        <v>255</v>
      </c>
      <c r="D178" s="215" t="s">
        <v>155</v>
      </c>
      <c r="E178" s="216" t="s">
        <v>1173</v>
      </c>
      <c r="F178" s="217" t="s">
        <v>1174</v>
      </c>
      <c r="G178" s="218" t="s">
        <v>258</v>
      </c>
      <c r="H178" s="219">
        <v>184.6</v>
      </c>
      <c r="I178" s="220"/>
      <c r="J178" s="221">
        <f>ROUND(I178*H178,2)</f>
        <v>0</v>
      </c>
      <c r="K178" s="217" t="s">
        <v>159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1175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1176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47" s="2" customFormat="1" ht="12">
      <c r="A180" s="41"/>
      <c r="B180" s="42"/>
      <c r="C180" s="43"/>
      <c r="D180" s="233" t="s">
        <v>164</v>
      </c>
      <c r="E180" s="43"/>
      <c r="F180" s="234" t="s">
        <v>1177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164</v>
      </c>
      <c r="AU180" s="20" t="s">
        <v>87</v>
      </c>
    </row>
    <row r="181" spans="1:51" s="13" customFormat="1" ht="12">
      <c r="A181" s="13"/>
      <c r="B181" s="235"/>
      <c r="C181" s="236"/>
      <c r="D181" s="228" t="s">
        <v>189</v>
      </c>
      <c r="E181" s="237" t="s">
        <v>75</v>
      </c>
      <c r="F181" s="238" t="s">
        <v>1114</v>
      </c>
      <c r="G181" s="236"/>
      <c r="H181" s="239">
        <v>288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189</v>
      </c>
      <c r="AU181" s="245" t="s">
        <v>87</v>
      </c>
      <c r="AV181" s="13" t="s">
        <v>87</v>
      </c>
      <c r="AW181" s="13" t="s">
        <v>38</v>
      </c>
      <c r="AX181" s="13" t="s">
        <v>77</v>
      </c>
      <c r="AY181" s="245" t="s">
        <v>153</v>
      </c>
    </row>
    <row r="182" spans="1:51" s="13" customFormat="1" ht="12">
      <c r="A182" s="13"/>
      <c r="B182" s="235"/>
      <c r="C182" s="236"/>
      <c r="D182" s="228" t="s">
        <v>189</v>
      </c>
      <c r="E182" s="237" t="s">
        <v>75</v>
      </c>
      <c r="F182" s="238" t="s">
        <v>1178</v>
      </c>
      <c r="G182" s="236"/>
      <c r="H182" s="239">
        <v>-103.4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189</v>
      </c>
      <c r="AU182" s="245" t="s">
        <v>87</v>
      </c>
      <c r="AV182" s="13" t="s">
        <v>87</v>
      </c>
      <c r="AW182" s="13" t="s">
        <v>38</v>
      </c>
      <c r="AX182" s="13" t="s">
        <v>77</v>
      </c>
      <c r="AY182" s="245" t="s">
        <v>153</v>
      </c>
    </row>
    <row r="183" spans="1:51" s="16" customFormat="1" ht="12">
      <c r="A183" s="16"/>
      <c r="B183" s="267"/>
      <c r="C183" s="268"/>
      <c r="D183" s="228" t="s">
        <v>189</v>
      </c>
      <c r="E183" s="269" t="s">
        <v>75</v>
      </c>
      <c r="F183" s="270" t="s">
        <v>349</v>
      </c>
      <c r="G183" s="268"/>
      <c r="H183" s="271">
        <v>184.6</v>
      </c>
      <c r="I183" s="272"/>
      <c r="J183" s="268"/>
      <c r="K183" s="268"/>
      <c r="L183" s="273"/>
      <c r="M183" s="274"/>
      <c r="N183" s="275"/>
      <c r="O183" s="275"/>
      <c r="P183" s="275"/>
      <c r="Q183" s="275"/>
      <c r="R183" s="275"/>
      <c r="S183" s="275"/>
      <c r="T183" s="27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T183" s="277" t="s">
        <v>189</v>
      </c>
      <c r="AU183" s="277" t="s">
        <v>87</v>
      </c>
      <c r="AV183" s="16" t="s">
        <v>160</v>
      </c>
      <c r="AW183" s="16" t="s">
        <v>38</v>
      </c>
      <c r="AX183" s="16" t="s">
        <v>85</v>
      </c>
      <c r="AY183" s="277" t="s">
        <v>153</v>
      </c>
    </row>
    <row r="184" spans="1:63" s="12" customFormat="1" ht="22.8" customHeight="1">
      <c r="A184" s="12"/>
      <c r="B184" s="199"/>
      <c r="C184" s="200"/>
      <c r="D184" s="201" t="s">
        <v>76</v>
      </c>
      <c r="E184" s="213" t="s">
        <v>171</v>
      </c>
      <c r="F184" s="213" t="s">
        <v>1179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SUM(P185:P295)</f>
        <v>0</v>
      </c>
      <c r="Q184" s="207"/>
      <c r="R184" s="208">
        <f>SUM(R185:R295)</f>
        <v>333.35048038</v>
      </c>
      <c r="S184" s="207"/>
      <c r="T184" s="209">
        <f>SUM(T185:T295)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0" t="s">
        <v>85</v>
      </c>
      <c r="AT184" s="211" t="s">
        <v>76</v>
      </c>
      <c r="AU184" s="211" t="s">
        <v>85</v>
      </c>
      <c r="AY184" s="210" t="s">
        <v>153</v>
      </c>
      <c r="BK184" s="212">
        <f>SUM(BK185:BK295)</f>
        <v>0</v>
      </c>
    </row>
    <row r="185" spans="1:65" s="2" customFormat="1" ht="21.75" customHeight="1">
      <c r="A185" s="41"/>
      <c r="B185" s="42"/>
      <c r="C185" s="215" t="s">
        <v>8</v>
      </c>
      <c r="D185" s="215" t="s">
        <v>155</v>
      </c>
      <c r="E185" s="216" t="s">
        <v>1180</v>
      </c>
      <c r="F185" s="217" t="s">
        <v>1181</v>
      </c>
      <c r="G185" s="218" t="s">
        <v>258</v>
      </c>
      <c r="H185" s="219">
        <v>95.568</v>
      </c>
      <c r="I185" s="220"/>
      <c r="J185" s="221">
        <f>ROUND(I185*H185,2)</f>
        <v>0</v>
      </c>
      <c r="K185" s="217" t="s">
        <v>159</v>
      </c>
      <c r="L185" s="47"/>
      <c r="M185" s="222" t="s">
        <v>75</v>
      </c>
      <c r="N185" s="223" t="s">
        <v>47</v>
      </c>
      <c r="O185" s="87"/>
      <c r="P185" s="224">
        <f>O185*H185</f>
        <v>0</v>
      </c>
      <c r="Q185" s="224">
        <v>0.67489</v>
      </c>
      <c r="R185" s="224">
        <f>Q185*H185</f>
        <v>64.49788751999999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160</v>
      </c>
      <c r="AT185" s="226" t="s">
        <v>155</v>
      </c>
      <c r="AU185" s="226" t="s">
        <v>87</v>
      </c>
      <c r="AY185" s="20" t="s">
        <v>153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85</v>
      </c>
      <c r="BK185" s="227">
        <f>ROUND(I185*H185,2)</f>
        <v>0</v>
      </c>
      <c r="BL185" s="20" t="s">
        <v>160</v>
      </c>
      <c r="BM185" s="226" t="s">
        <v>1182</v>
      </c>
    </row>
    <row r="186" spans="1:47" s="2" customFormat="1" ht="12">
      <c r="A186" s="41"/>
      <c r="B186" s="42"/>
      <c r="C186" s="43"/>
      <c r="D186" s="228" t="s">
        <v>162</v>
      </c>
      <c r="E186" s="43"/>
      <c r="F186" s="229" t="s">
        <v>1183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162</v>
      </c>
      <c r="AU186" s="20" t="s">
        <v>87</v>
      </c>
    </row>
    <row r="187" spans="1:47" s="2" customFormat="1" ht="12">
      <c r="A187" s="41"/>
      <c r="B187" s="42"/>
      <c r="C187" s="43"/>
      <c r="D187" s="233" t="s">
        <v>164</v>
      </c>
      <c r="E187" s="43"/>
      <c r="F187" s="234" t="s">
        <v>1184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164</v>
      </c>
      <c r="AU187" s="20" t="s">
        <v>87</v>
      </c>
    </row>
    <row r="188" spans="1:51" s="15" customFormat="1" ht="12">
      <c r="A188" s="15"/>
      <c r="B188" s="257"/>
      <c r="C188" s="258"/>
      <c r="D188" s="228" t="s">
        <v>189</v>
      </c>
      <c r="E188" s="259" t="s">
        <v>75</v>
      </c>
      <c r="F188" s="260" t="s">
        <v>1185</v>
      </c>
      <c r="G188" s="258"/>
      <c r="H188" s="259" t="s">
        <v>75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6" t="s">
        <v>189</v>
      </c>
      <c r="AU188" s="266" t="s">
        <v>87</v>
      </c>
      <c r="AV188" s="15" t="s">
        <v>85</v>
      </c>
      <c r="AW188" s="15" t="s">
        <v>38</v>
      </c>
      <c r="AX188" s="15" t="s">
        <v>77</v>
      </c>
      <c r="AY188" s="266" t="s">
        <v>153</v>
      </c>
    </row>
    <row r="189" spans="1:51" s="13" customFormat="1" ht="12">
      <c r="A189" s="13"/>
      <c r="B189" s="235"/>
      <c r="C189" s="236"/>
      <c r="D189" s="228" t="s">
        <v>189</v>
      </c>
      <c r="E189" s="237" t="s">
        <v>75</v>
      </c>
      <c r="F189" s="238" t="s">
        <v>1186</v>
      </c>
      <c r="G189" s="236"/>
      <c r="H189" s="239">
        <v>19.859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5" t="s">
        <v>189</v>
      </c>
      <c r="AU189" s="245" t="s">
        <v>87</v>
      </c>
      <c r="AV189" s="13" t="s">
        <v>87</v>
      </c>
      <c r="AW189" s="13" t="s">
        <v>38</v>
      </c>
      <c r="AX189" s="13" t="s">
        <v>77</v>
      </c>
      <c r="AY189" s="245" t="s">
        <v>153</v>
      </c>
    </row>
    <row r="190" spans="1:51" s="15" customFormat="1" ht="12">
      <c r="A190" s="15"/>
      <c r="B190" s="257"/>
      <c r="C190" s="258"/>
      <c r="D190" s="228" t="s">
        <v>189</v>
      </c>
      <c r="E190" s="259" t="s">
        <v>75</v>
      </c>
      <c r="F190" s="260" t="s">
        <v>1187</v>
      </c>
      <c r="G190" s="258"/>
      <c r="H190" s="259" t="s">
        <v>75</v>
      </c>
      <c r="I190" s="261"/>
      <c r="J190" s="258"/>
      <c r="K190" s="258"/>
      <c r="L190" s="262"/>
      <c r="M190" s="263"/>
      <c r="N190" s="264"/>
      <c r="O190" s="264"/>
      <c r="P190" s="264"/>
      <c r="Q190" s="264"/>
      <c r="R190" s="264"/>
      <c r="S190" s="264"/>
      <c r="T190" s="26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6" t="s">
        <v>189</v>
      </c>
      <c r="AU190" s="266" t="s">
        <v>87</v>
      </c>
      <c r="AV190" s="15" t="s">
        <v>85</v>
      </c>
      <c r="AW190" s="15" t="s">
        <v>38</v>
      </c>
      <c r="AX190" s="15" t="s">
        <v>77</v>
      </c>
      <c r="AY190" s="266" t="s">
        <v>153</v>
      </c>
    </row>
    <row r="191" spans="1:51" s="13" customFormat="1" ht="12">
      <c r="A191" s="13"/>
      <c r="B191" s="235"/>
      <c r="C191" s="236"/>
      <c r="D191" s="228" t="s">
        <v>189</v>
      </c>
      <c r="E191" s="237" t="s">
        <v>75</v>
      </c>
      <c r="F191" s="238" t="s">
        <v>1188</v>
      </c>
      <c r="G191" s="236"/>
      <c r="H191" s="239">
        <v>56.659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5" t="s">
        <v>189</v>
      </c>
      <c r="AU191" s="245" t="s">
        <v>87</v>
      </c>
      <c r="AV191" s="13" t="s">
        <v>87</v>
      </c>
      <c r="AW191" s="13" t="s">
        <v>38</v>
      </c>
      <c r="AX191" s="13" t="s">
        <v>77</v>
      </c>
      <c r="AY191" s="245" t="s">
        <v>153</v>
      </c>
    </row>
    <row r="192" spans="1:51" s="15" customFormat="1" ht="12">
      <c r="A192" s="15"/>
      <c r="B192" s="257"/>
      <c r="C192" s="258"/>
      <c r="D192" s="228" t="s">
        <v>189</v>
      </c>
      <c r="E192" s="259" t="s">
        <v>75</v>
      </c>
      <c r="F192" s="260" t="s">
        <v>1189</v>
      </c>
      <c r="G192" s="258"/>
      <c r="H192" s="259" t="s">
        <v>75</v>
      </c>
      <c r="I192" s="261"/>
      <c r="J192" s="258"/>
      <c r="K192" s="258"/>
      <c r="L192" s="262"/>
      <c r="M192" s="263"/>
      <c r="N192" s="264"/>
      <c r="O192" s="264"/>
      <c r="P192" s="264"/>
      <c r="Q192" s="264"/>
      <c r="R192" s="264"/>
      <c r="S192" s="264"/>
      <c r="T192" s="26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6" t="s">
        <v>189</v>
      </c>
      <c r="AU192" s="266" t="s">
        <v>87</v>
      </c>
      <c r="AV192" s="15" t="s">
        <v>85</v>
      </c>
      <c r="AW192" s="15" t="s">
        <v>38</v>
      </c>
      <c r="AX192" s="15" t="s">
        <v>77</v>
      </c>
      <c r="AY192" s="266" t="s">
        <v>153</v>
      </c>
    </row>
    <row r="193" spans="1:51" s="13" customFormat="1" ht="12">
      <c r="A193" s="13"/>
      <c r="B193" s="235"/>
      <c r="C193" s="236"/>
      <c r="D193" s="228" t="s">
        <v>189</v>
      </c>
      <c r="E193" s="237" t="s">
        <v>75</v>
      </c>
      <c r="F193" s="238" t="s">
        <v>1190</v>
      </c>
      <c r="G193" s="236"/>
      <c r="H193" s="239">
        <v>19.05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5" t="s">
        <v>189</v>
      </c>
      <c r="AU193" s="245" t="s">
        <v>87</v>
      </c>
      <c r="AV193" s="13" t="s">
        <v>87</v>
      </c>
      <c r="AW193" s="13" t="s">
        <v>38</v>
      </c>
      <c r="AX193" s="13" t="s">
        <v>77</v>
      </c>
      <c r="AY193" s="245" t="s">
        <v>153</v>
      </c>
    </row>
    <row r="194" spans="1:51" s="16" customFormat="1" ht="12">
      <c r="A194" s="16"/>
      <c r="B194" s="267"/>
      <c r="C194" s="268"/>
      <c r="D194" s="228" t="s">
        <v>189</v>
      </c>
      <c r="E194" s="269" t="s">
        <v>75</v>
      </c>
      <c r="F194" s="270" t="s">
        <v>349</v>
      </c>
      <c r="G194" s="268"/>
      <c r="H194" s="271">
        <v>95.568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7" t="s">
        <v>189</v>
      </c>
      <c r="AU194" s="277" t="s">
        <v>87</v>
      </c>
      <c r="AV194" s="16" t="s">
        <v>160</v>
      </c>
      <c r="AW194" s="16" t="s">
        <v>38</v>
      </c>
      <c r="AX194" s="16" t="s">
        <v>85</v>
      </c>
      <c r="AY194" s="277" t="s">
        <v>153</v>
      </c>
    </row>
    <row r="195" spans="1:65" s="2" customFormat="1" ht="16.5" customHeight="1">
      <c r="A195" s="41"/>
      <c r="B195" s="42"/>
      <c r="C195" s="215" t="s">
        <v>269</v>
      </c>
      <c r="D195" s="215" t="s">
        <v>155</v>
      </c>
      <c r="E195" s="216" t="s">
        <v>1191</v>
      </c>
      <c r="F195" s="217" t="s">
        <v>1192</v>
      </c>
      <c r="G195" s="218" t="s">
        <v>381</v>
      </c>
      <c r="H195" s="219">
        <v>0.262</v>
      </c>
      <c r="I195" s="220"/>
      <c r="J195" s="221">
        <f>ROUND(I195*H195,2)</f>
        <v>0</v>
      </c>
      <c r="K195" s="217" t="s">
        <v>159</v>
      </c>
      <c r="L195" s="47"/>
      <c r="M195" s="222" t="s">
        <v>75</v>
      </c>
      <c r="N195" s="223" t="s">
        <v>47</v>
      </c>
      <c r="O195" s="87"/>
      <c r="P195" s="224">
        <f>O195*H195</f>
        <v>0</v>
      </c>
      <c r="Q195" s="224">
        <v>1.04922</v>
      </c>
      <c r="R195" s="224">
        <f>Q195*H195</f>
        <v>0.27489564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160</v>
      </c>
      <c r="AT195" s="226" t="s">
        <v>155</v>
      </c>
      <c r="AU195" s="226" t="s">
        <v>87</v>
      </c>
      <c r="AY195" s="20" t="s">
        <v>153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85</v>
      </c>
      <c r="BK195" s="227">
        <f>ROUND(I195*H195,2)</f>
        <v>0</v>
      </c>
      <c r="BL195" s="20" t="s">
        <v>160</v>
      </c>
      <c r="BM195" s="226" t="s">
        <v>1193</v>
      </c>
    </row>
    <row r="196" spans="1:47" s="2" customFormat="1" ht="12">
      <c r="A196" s="41"/>
      <c r="B196" s="42"/>
      <c r="C196" s="43"/>
      <c r="D196" s="228" t="s">
        <v>162</v>
      </c>
      <c r="E196" s="43"/>
      <c r="F196" s="229" t="s">
        <v>1194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162</v>
      </c>
      <c r="AU196" s="20" t="s">
        <v>87</v>
      </c>
    </row>
    <row r="197" spans="1:47" s="2" customFormat="1" ht="12">
      <c r="A197" s="41"/>
      <c r="B197" s="42"/>
      <c r="C197" s="43"/>
      <c r="D197" s="233" t="s">
        <v>164</v>
      </c>
      <c r="E197" s="43"/>
      <c r="F197" s="234" t="s">
        <v>1195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164</v>
      </c>
      <c r="AU197" s="20" t="s">
        <v>87</v>
      </c>
    </row>
    <row r="198" spans="1:51" s="13" customFormat="1" ht="12">
      <c r="A198" s="13"/>
      <c r="B198" s="235"/>
      <c r="C198" s="236"/>
      <c r="D198" s="228" t="s">
        <v>189</v>
      </c>
      <c r="E198" s="237" t="s">
        <v>75</v>
      </c>
      <c r="F198" s="238" t="s">
        <v>1196</v>
      </c>
      <c r="G198" s="236"/>
      <c r="H198" s="239">
        <v>0.262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189</v>
      </c>
      <c r="AU198" s="245" t="s">
        <v>87</v>
      </c>
      <c r="AV198" s="13" t="s">
        <v>87</v>
      </c>
      <c r="AW198" s="13" t="s">
        <v>38</v>
      </c>
      <c r="AX198" s="13" t="s">
        <v>85</v>
      </c>
      <c r="AY198" s="245" t="s">
        <v>153</v>
      </c>
    </row>
    <row r="199" spans="1:65" s="2" customFormat="1" ht="16.5" customHeight="1">
      <c r="A199" s="41"/>
      <c r="B199" s="42"/>
      <c r="C199" s="215" t="s">
        <v>275</v>
      </c>
      <c r="D199" s="215" t="s">
        <v>155</v>
      </c>
      <c r="E199" s="216" t="s">
        <v>1197</v>
      </c>
      <c r="F199" s="217" t="s">
        <v>1198</v>
      </c>
      <c r="G199" s="218" t="s">
        <v>258</v>
      </c>
      <c r="H199" s="219">
        <v>97.453</v>
      </c>
      <c r="I199" s="220"/>
      <c r="J199" s="221">
        <f>ROUND(I199*H199,2)</f>
        <v>0</v>
      </c>
      <c r="K199" s="217" t="s">
        <v>159</v>
      </c>
      <c r="L199" s="47"/>
      <c r="M199" s="222" t="s">
        <v>75</v>
      </c>
      <c r="N199" s="223" t="s">
        <v>47</v>
      </c>
      <c r="O199" s="87"/>
      <c r="P199" s="224">
        <f>O199*H199</f>
        <v>0</v>
      </c>
      <c r="Q199" s="224">
        <v>0.1386</v>
      </c>
      <c r="R199" s="224">
        <f>Q199*H199</f>
        <v>13.5069858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160</v>
      </c>
      <c r="AT199" s="226" t="s">
        <v>155</v>
      </c>
      <c r="AU199" s="226" t="s">
        <v>87</v>
      </c>
      <c r="AY199" s="20" t="s">
        <v>153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85</v>
      </c>
      <c r="BK199" s="227">
        <f>ROUND(I199*H199,2)</f>
        <v>0</v>
      </c>
      <c r="BL199" s="20" t="s">
        <v>160</v>
      </c>
      <c r="BM199" s="226" t="s">
        <v>1199</v>
      </c>
    </row>
    <row r="200" spans="1:47" s="2" customFormat="1" ht="12">
      <c r="A200" s="41"/>
      <c r="B200" s="42"/>
      <c r="C200" s="43"/>
      <c r="D200" s="228" t="s">
        <v>162</v>
      </c>
      <c r="E200" s="43"/>
      <c r="F200" s="229" t="s">
        <v>1200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162</v>
      </c>
      <c r="AU200" s="20" t="s">
        <v>87</v>
      </c>
    </row>
    <row r="201" spans="1:47" s="2" customFormat="1" ht="12">
      <c r="A201" s="41"/>
      <c r="B201" s="42"/>
      <c r="C201" s="43"/>
      <c r="D201" s="233" t="s">
        <v>164</v>
      </c>
      <c r="E201" s="43"/>
      <c r="F201" s="234" t="s">
        <v>1201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164</v>
      </c>
      <c r="AU201" s="20" t="s">
        <v>87</v>
      </c>
    </row>
    <row r="202" spans="1:51" s="15" customFormat="1" ht="12">
      <c r="A202" s="15"/>
      <c r="B202" s="257"/>
      <c r="C202" s="258"/>
      <c r="D202" s="228" t="s">
        <v>189</v>
      </c>
      <c r="E202" s="259" t="s">
        <v>75</v>
      </c>
      <c r="F202" s="260" t="s">
        <v>1185</v>
      </c>
      <c r="G202" s="258"/>
      <c r="H202" s="259" t="s">
        <v>75</v>
      </c>
      <c r="I202" s="261"/>
      <c r="J202" s="258"/>
      <c r="K202" s="258"/>
      <c r="L202" s="262"/>
      <c r="M202" s="263"/>
      <c r="N202" s="264"/>
      <c r="O202" s="264"/>
      <c r="P202" s="264"/>
      <c r="Q202" s="264"/>
      <c r="R202" s="264"/>
      <c r="S202" s="264"/>
      <c r="T202" s="26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6" t="s">
        <v>189</v>
      </c>
      <c r="AU202" s="266" t="s">
        <v>87</v>
      </c>
      <c r="AV202" s="15" t="s">
        <v>85</v>
      </c>
      <c r="AW202" s="15" t="s">
        <v>38</v>
      </c>
      <c r="AX202" s="15" t="s">
        <v>77</v>
      </c>
      <c r="AY202" s="266" t="s">
        <v>153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1202</v>
      </c>
      <c r="G203" s="236"/>
      <c r="H203" s="239">
        <v>26.88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77</v>
      </c>
      <c r="AY203" s="245" t="s">
        <v>153</v>
      </c>
    </row>
    <row r="204" spans="1:51" s="15" customFormat="1" ht="12">
      <c r="A204" s="15"/>
      <c r="B204" s="257"/>
      <c r="C204" s="258"/>
      <c r="D204" s="228" t="s">
        <v>189</v>
      </c>
      <c r="E204" s="259" t="s">
        <v>75</v>
      </c>
      <c r="F204" s="260" t="s">
        <v>1187</v>
      </c>
      <c r="G204" s="258"/>
      <c r="H204" s="259" t="s">
        <v>75</v>
      </c>
      <c r="I204" s="261"/>
      <c r="J204" s="258"/>
      <c r="K204" s="258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189</v>
      </c>
      <c r="AU204" s="266" t="s">
        <v>87</v>
      </c>
      <c r="AV204" s="15" t="s">
        <v>85</v>
      </c>
      <c r="AW204" s="15" t="s">
        <v>38</v>
      </c>
      <c r="AX204" s="15" t="s">
        <v>77</v>
      </c>
      <c r="AY204" s="266" t="s">
        <v>153</v>
      </c>
    </row>
    <row r="205" spans="1:51" s="13" customFormat="1" ht="12">
      <c r="A205" s="13"/>
      <c r="B205" s="235"/>
      <c r="C205" s="236"/>
      <c r="D205" s="228" t="s">
        <v>189</v>
      </c>
      <c r="E205" s="237" t="s">
        <v>75</v>
      </c>
      <c r="F205" s="238" t="s">
        <v>1203</v>
      </c>
      <c r="G205" s="236"/>
      <c r="H205" s="239">
        <v>29.984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189</v>
      </c>
      <c r="AU205" s="245" t="s">
        <v>87</v>
      </c>
      <c r="AV205" s="13" t="s">
        <v>87</v>
      </c>
      <c r="AW205" s="13" t="s">
        <v>38</v>
      </c>
      <c r="AX205" s="13" t="s">
        <v>77</v>
      </c>
      <c r="AY205" s="245" t="s">
        <v>153</v>
      </c>
    </row>
    <row r="206" spans="1:51" s="13" customFormat="1" ht="12">
      <c r="A206" s="13"/>
      <c r="B206" s="235"/>
      <c r="C206" s="236"/>
      <c r="D206" s="228" t="s">
        <v>189</v>
      </c>
      <c r="E206" s="237" t="s">
        <v>75</v>
      </c>
      <c r="F206" s="238" t="s">
        <v>1204</v>
      </c>
      <c r="G206" s="236"/>
      <c r="H206" s="239">
        <v>3.245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189</v>
      </c>
      <c r="AU206" s="245" t="s">
        <v>87</v>
      </c>
      <c r="AV206" s="13" t="s">
        <v>87</v>
      </c>
      <c r="AW206" s="13" t="s">
        <v>38</v>
      </c>
      <c r="AX206" s="13" t="s">
        <v>77</v>
      </c>
      <c r="AY206" s="245" t="s">
        <v>153</v>
      </c>
    </row>
    <row r="207" spans="1:51" s="13" customFormat="1" ht="12">
      <c r="A207" s="13"/>
      <c r="B207" s="235"/>
      <c r="C207" s="236"/>
      <c r="D207" s="228" t="s">
        <v>189</v>
      </c>
      <c r="E207" s="237" t="s">
        <v>75</v>
      </c>
      <c r="F207" s="238" t="s">
        <v>1205</v>
      </c>
      <c r="G207" s="236"/>
      <c r="H207" s="239">
        <v>20.544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5" t="s">
        <v>189</v>
      </c>
      <c r="AU207" s="245" t="s">
        <v>87</v>
      </c>
      <c r="AV207" s="13" t="s">
        <v>87</v>
      </c>
      <c r="AW207" s="13" t="s">
        <v>38</v>
      </c>
      <c r="AX207" s="13" t="s">
        <v>77</v>
      </c>
      <c r="AY207" s="245" t="s">
        <v>153</v>
      </c>
    </row>
    <row r="208" spans="1:51" s="15" customFormat="1" ht="12">
      <c r="A208" s="15"/>
      <c r="B208" s="257"/>
      <c r="C208" s="258"/>
      <c r="D208" s="228" t="s">
        <v>189</v>
      </c>
      <c r="E208" s="259" t="s">
        <v>75</v>
      </c>
      <c r="F208" s="260" t="s">
        <v>1189</v>
      </c>
      <c r="G208" s="258"/>
      <c r="H208" s="259" t="s">
        <v>75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189</v>
      </c>
      <c r="AU208" s="266" t="s">
        <v>87</v>
      </c>
      <c r="AV208" s="15" t="s">
        <v>85</v>
      </c>
      <c r="AW208" s="15" t="s">
        <v>38</v>
      </c>
      <c r="AX208" s="15" t="s">
        <v>77</v>
      </c>
      <c r="AY208" s="266" t="s">
        <v>153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1206</v>
      </c>
      <c r="G209" s="236"/>
      <c r="H209" s="239">
        <v>5.28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77</v>
      </c>
      <c r="AY209" s="245" t="s">
        <v>153</v>
      </c>
    </row>
    <row r="210" spans="1:51" s="13" customFormat="1" ht="12">
      <c r="A210" s="13"/>
      <c r="B210" s="235"/>
      <c r="C210" s="236"/>
      <c r="D210" s="228" t="s">
        <v>189</v>
      </c>
      <c r="E210" s="237" t="s">
        <v>75</v>
      </c>
      <c r="F210" s="238" t="s">
        <v>1207</v>
      </c>
      <c r="G210" s="236"/>
      <c r="H210" s="239">
        <v>11.52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5" t="s">
        <v>189</v>
      </c>
      <c r="AU210" s="245" t="s">
        <v>87</v>
      </c>
      <c r="AV210" s="13" t="s">
        <v>87</v>
      </c>
      <c r="AW210" s="13" t="s">
        <v>38</v>
      </c>
      <c r="AX210" s="13" t="s">
        <v>77</v>
      </c>
      <c r="AY210" s="245" t="s">
        <v>153</v>
      </c>
    </row>
    <row r="211" spans="1:51" s="16" customFormat="1" ht="12">
      <c r="A211" s="16"/>
      <c r="B211" s="267"/>
      <c r="C211" s="268"/>
      <c r="D211" s="228" t="s">
        <v>189</v>
      </c>
      <c r="E211" s="269" t="s">
        <v>75</v>
      </c>
      <c r="F211" s="270" t="s">
        <v>349</v>
      </c>
      <c r="G211" s="268"/>
      <c r="H211" s="271">
        <v>97.453</v>
      </c>
      <c r="I211" s="272"/>
      <c r="J211" s="268"/>
      <c r="K211" s="268"/>
      <c r="L211" s="273"/>
      <c r="M211" s="274"/>
      <c r="N211" s="275"/>
      <c r="O211" s="275"/>
      <c r="P211" s="275"/>
      <c r="Q211" s="275"/>
      <c r="R211" s="275"/>
      <c r="S211" s="275"/>
      <c r="T211" s="27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T211" s="277" t="s">
        <v>189</v>
      </c>
      <c r="AU211" s="277" t="s">
        <v>87</v>
      </c>
      <c r="AV211" s="16" t="s">
        <v>160</v>
      </c>
      <c r="AW211" s="16" t="s">
        <v>38</v>
      </c>
      <c r="AX211" s="16" t="s">
        <v>85</v>
      </c>
      <c r="AY211" s="277" t="s">
        <v>153</v>
      </c>
    </row>
    <row r="212" spans="1:65" s="2" customFormat="1" ht="21.75" customHeight="1">
      <c r="A212" s="41"/>
      <c r="B212" s="42"/>
      <c r="C212" s="215" t="s">
        <v>281</v>
      </c>
      <c r="D212" s="215" t="s">
        <v>155</v>
      </c>
      <c r="E212" s="216" t="s">
        <v>1208</v>
      </c>
      <c r="F212" s="217" t="s">
        <v>1209</v>
      </c>
      <c r="G212" s="218" t="s">
        <v>227</v>
      </c>
      <c r="H212" s="219">
        <v>98.614</v>
      </c>
      <c r="I212" s="220"/>
      <c r="J212" s="221">
        <f>ROUND(I212*H212,2)</f>
        <v>0</v>
      </c>
      <c r="K212" s="217" t="s">
        <v>159</v>
      </c>
      <c r="L212" s="47"/>
      <c r="M212" s="222" t="s">
        <v>75</v>
      </c>
      <c r="N212" s="223" t="s">
        <v>47</v>
      </c>
      <c r="O212" s="87"/>
      <c r="P212" s="224">
        <f>O212*H212</f>
        <v>0</v>
      </c>
      <c r="Q212" s="224">
        <v>2.50235</v>
      </c>
      <c r="R212" s="224">
        <f>Q212*H212</f>
        <v>246.7667429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160</v>
      </c>
      <c r="AT212" s="226" t="s">
        <v>155</v>
      </c>
      <c r="AU212" s="226" t="s">
        <v>87</v>
      </c>
      <c r="AY212" s="20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85</v>
      </c>
      <c r="BK212" s="227">
        <f>ROUND(I212*H212,2)</f>
        <v>0</v>
      </c>
      <c r="BL212" s="20" t="s">
        <v>160</v>
      </c>
      <c r="BM212" s="226" t="s">
        <v>1210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1211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162</v>
      </c>
      <c r="AU213" s="20" t="s">
        <v>87</v>
      </c>
    </row>
    <row r="214" spans="1:47" s="2" customFormat="1" ht="12">
      <c r="A214" s="41"/>
      <c r="B214" s="42"/>
      <c r="C214" s="43"/>
      <c r="D214" s="233" t="s">
        <v>164</v>
      </c>
      <c r="E214" s="43"/>
      <c r="F214" s="234" t="s">
        <v>1212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164</v>
      </c>
      <c r="AU214" s="20" t="s">
        <v>87</v>
      </c>
    </row>
    <row r="215" spans="1:51" s="15" customFormat="1" ht="12">
      <c r="A215" s="15"/>
      <c r="B215" s="257"/>
      <c r="C215" s="258"/>
      <c r="D215" s="228" t="s">
        <v>189</v>
      </c>
      <c r="E215" s="259" t="s">
        <v>75</v>
      </c>
      <c r="F215" s="260" t="s">
        <v>1213</v>
      </c>
      <c r="G215" s="258"/>
      <c r="H215" s="259" t="s">
        <v>75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189</v>
      </c>
      <c r="AU215" s="266" t="s">
        <v>87</v>
      </c>
      <c r="AV215" s="15" t="s">
        <v>85</v>
      </c>
      <c r="AW215" s="15" t="s">
        <v>38</v>
      </c>
      <c r="AX215" s="15" t="s">
        <v>77</v>
      </c>
      <c r="AY215" s="266" t="s">
        <v>153</v>
      </c>
    </row>
    <row r="216" spans="1:51" s="13" customFormat="1" ht="12">
      <c r="A216" s="13"/>
      <c r="B216" s="235"/>
      <c r="C216" s="236"/>
      <c r="D216" s="228" t="s">
        <v>189</v>
      </c>
      <c r="E216" s="237" t="s">
        <v>75</v>
      </c>
      <c r="F216" s="238" t="s">
        <v>1214</v>
      </c>
      <c r="G216" s="236"/>
      <c r="H216" s="239">
        <v>30.294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189</v>
      </c>
      <c r="AU216" s="245" t="s">
        <v>87</v>
      </c>
      <c r="AV216" s="13" t="s">
        <v>87</v>
      </c>
      <c r="AW216" s="13" t="s">
        <v>38</v>
      </c>
      <c r="AX216" s="13" t="s">
        <v>77</v>
      </c>
      <c r="AY216" s="245" t="s">
        <v>153</v>
      </c>
    </row>
    <row r="217" spans="1:51" s="15" customFormat="1" ht="12">
      <c r="A217" s="15"/>
      <c r="B217" s="257"/>
      <c r="C217" s="258"/>
      <c r="D217" s="228" t="s">
        <v>189</v>
      </c>
      <c r="E217" s="259" t="s">
        <v>75</v>
      </c>
      <c r="F217" s="260" t="s">
        <v>1215</v>
      </c>
      <c r="G217" s="258"/>
      <c r="H217" s="259" t="s">
        <v>75</v>
      </c>
      <c r="I217" s="261"/>
      <c r="J217" s="258"/>
      <c r="K217" s="258"/>
      <c r="L217" s="262"/>
      <c r="M217" s="263"/>
      <c r="N217" s="264"/>
      <c r="O217" s="264"/>
      <c r="P217" s="264"/>
      <c r="Q217" s="264"/>
      <c r="R217" s="264"/>
      <c r="S217" s="264"/>
      <c r="T217" s="26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66" t="s">
        <v>189</v>
      </c>
      <c r="AU217" s="266" t="s">
        <v>87</v>
      </c>
      <c r="AV217" s="15" t="s">
        <v>85</v>
      </c>
      <c r="AW217" s="15" t="s">
        <v>38</v>
      </c>
      <c r="AX217" s="15" t="s">
        <v>77</v>
      </c>
      <c r="AY217" s="266" t="s">
        <v>153</v>
      </c>
    </row>
    <row r="218" spans="1:51" s="13" customFormat="1" ht="12">
      <c r="A218" s="13"/>
      <c r="B218" s="235"/>
      <c r="C218" s="236"/>
      <c r="D218" s="228" t="s">
        <v>189</v>
      </c>
      <c r="E218" s="237" t="s">
        <v>75</v>
      </c>
      <c r="F218" s="238" t="s">
        <v>1216</v>
      </c>
      <c r="G218" s="236"/>
      <c r="H218" s="239">
        <v>37.669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189</v>
      </c>
      <c r="AU218" s="245" t="s">
        <v>87</v>
      </c>
      <c r="AV218" s="13" t="s">
        <v>87</v>
      </c>
      <c r="AW218" s="13" t="s">
        <v>38</v>
      </c>
      <c r="AX218" s="13" t="s">
        <v>77</v>
      </c>
      <c r="AY218" s="245" t="s">
        <v>153</v>
      </c>
    </row>
    <row r="219" spans="1:51" s="15" customFormat="1" ht="12">
      <c r="A219" s="15"/>
      <c r="B219" s="257"/>
      <c r="C219" s="258"/>
      <c r="D219" s="228" t="s">
        <v>189</v>
      </c>
      <c r="E219" s="259" t="s">
        <v>75</v>
      </c>
      <c r="F219" s="260" t="s">
        <v>1217</v>
      </c>
      <c r="G219" s="258"/>
      <c r="H219" s="259" t="s">
        <v>75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189</v>
      </c>
      <c r="AU219" s="266" t="s">
        <v>87</v>
      </c>
      <c r="AV219" s="15" t="s">
        <v>85</v>
      </c>
      <c r="AW219" s="15" t="s">
        <v>38</v>
      </c>
      <c r="AX219" s="15" t="s">
        <v>77</v>
      </c>
      <c r="AY219" s="266" t="s">
        <v>153</v>
      </c>
    </row>
    <row r="220" spans="1:51" s="13" customFormat="1" ht="12">
      <c r="A220" s="13"/>
      <c r="B220" s="235"/>
      <c r="C220" s="236"/>
      <c r="D220" s="228" t="s">
        <v>189</v>
      </c>
      <c r="E220" s="237" t="s">
        <v>75</v>
      </c>
      <c r="F220" s="238" t="s">
        <v>1218</v>
      </c>
      <c r="G220" s="236"/>
      <c r="H220" s="239">
        <v>4.307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189</v>
      </c>
      <c r="AU220" s="245" t="s">
        <v>87</v>
      </c>
      <c r="AV220" s="13" t="s">
        <v>87</v>
      </c>
      <c r="AW220" s="13" t="s">
        <v>38</v>
      </c>
      <c r="AX220" s="13" t="s">
        <v>77</v>
      </c>
      <c r="AY220" s="245" t="s">
        <v>153</v>
      </c>
    </row>
    <row r="221" spans="1:51" s="15" customFormat="1" ht="12">
      <c r="A221" s="15"/>
      <c r="B221" s="257"/>
      <c r="C221" s="258"/>
      <c r="D221" s="228" t="s">
        <v>189</v>
      </c>
      <c r="E221" s="259" t="s">
        <v>75</v>
      </c>
      <c r="F221" s="260" t="s">
        <v>1219</v>
      </c>
      <c r="G221" s="258"/>
      <c r="H221" s="259" t="s">
        <v>75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189</v>
      </c>
      <c r="AU221" s="266" t="s">
        <v>87</v>
      </c>
      <c r="AV221" s="15" t="s">
        <v>85</v>
      </c>
      <c r="AW221" s="15" t="s">
        <v>38</v>
      </c>
      <c r="AX221" s="15" t="s">
        <v>77</v>
      </c>
      <c r="AY221" s="266" t="s">
        <v>153</v>
      </c>
    </row>
    <row r="222" spans="1:51" s="13" customFormat="1" ht="12">
      <c r="A222" s="13"/>
      <c r="B222" s="235"/>
      <c r="C222" s="236"/>
      <c r="D222" s="228" t="s">
        <v>189</v>
      </c>
      <c r="E222" s="237" t="s">
        <v>75</v>
      </c>
      <c r="F222" s="238" t="s">
        <v>1220</v>
      </c>
      <c r="G222" s="236"/>
      <c r="H222" s="239">
        <v>1.357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189</v>
      </c>
      <c r="AU222" s="245" t="s">
        <v>87</v>
      </c>
      <c r="AV222" s="13" t="s">
        <v>87</v>
      </c>
      <c r="AW222" s="13" t="s">
        <v>38</v>
      </c>
      <c r="AX222" s="13" t="s">
        <v>77</v>
      </c>
      <c r="AY222" s="245" t="s">
        <v>153</v>
      </c>
    </row>
    <row r="223" spans="1:51" s="15" customFormat="1" ht="12">
      <c r="A223" s="15"/>
      <c r="B223" s="257"/>
      <c r="C223" s="258"/>
      <c r="D223" s="228" t="s">
        <v>189</v>
      </c>
      <c r="E223" s="259" t="s">
        <v>75</v>
      </c>
      <c r="F223" s="260" t="s">
        <v>1221</v>
      </c>
      <c r="G223" s="258"/>
      <c r="H223" s="259" t="s">
        <v>75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189</v>
      </c>
      <c r="AU223" s="266" t="s">
        <v>87</v>
      </c>
      <c r="AV223" s="15" t="s">
        <v>85</v>
      </c>
      <c r="AW223" s="15" t="s">
        <v>38</v>
      </c>
      <c r="AX223" s="15" t="s">
        <v>77</v>
      </c>
      <c r="AY223" s="266" t="s">
        <v>153</v>
      </c>
    </row>
    <row r="224" spans="1:51" s="13" customFormat="1" ht="12">
      <c r="A224" s="13"/>
      <c r="B224" s="235"/>
      <c r="C224" s="236"/>
      <c r="D224" s="228" t="s">
        <v>189</v>
      </c>
      <c r="E224" s="237" t="s">
        <v>75</v>
      </c>
      <c r="F224" s="238" t="s">
        <v>1222</v>
      </c>
      <c r="G224" s="236"/>
      <c r="H224" s="239">
        <v>2.31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189</v>
      </c>
      <c r="AU224" s="245" t="s">
        <v>87</v>
      </c>
      <c r="AV224" s="13" t="s">
        <v>87</v>
      </c>
      <c r="AW224" s="13" t="s">
        <v>38</v>
      </c>
      <c r="AX224" s="13" t="s">
        <v>77</v>
      </c>
      <c r="AY224" s="245" t="s">
        <v>153</v>
      </c>
    </row>
    <row r="225" spans="1:51" s="15" customFormat="1" ht="12">
      <c r="A225" s="15"/>
      <c r="B225" s="257"/>
      <c r="C225" s="258"/>
      <c r="D225" s="228" t="s">
        <v>189</v>
      </c>
      <c r="E225" s="259" t="s">
        <v>75</v>
      </c>
      <c r="F225" s="260" t="s">
        <v>1223</v>
      </c>
      <c r="G225" s="258"/>
      <c r="H225" s="259" t="s">
        <v>75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6" t="s">
        <v>189</v>
      </c>
      <c r="AU225" s="266" t="s">
        <v>87</v>
      </c>
      <c r="AV225" s="15" t="s">
        <v>85</v>
      </c>
      <c r="AW225" s="15" t="s">
        <v>38</v>
      </c>
      <c r="AX225" s="15" t="s">
        <v>77</v>
      </c>
      <c r="AY225" s="266" t="s">
        <v>153</v>
      </c>
    </row>
    <row r="226" spans="1:51" s="13" customFormat="1" ht="12">
      <c r="A226" s="13"/>
      <c r="B226" s="235"/>
      <c r="C226" s="236"/>
      <c r="D226" s="228" t="s">
        <v>189</v>
      </c>
      <c r="E226" s="237" t="s">
        <v>75</v>
      </c>
      <c r="F226" s="238" t="s">
        <v>1224</v>
      </c>
      <c r="G226" s="236"/>
      <c r="H226" s="239">
        <v>0.138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5" t="s">
        <v>189</v>
      </c>
      <c r="AU226" s="245" t="s">
        <v>87</v>
      </c>
      <c r="AV226" s="13" t="s">
        <v>87</v>
      </c>
      <c r="AW226" s="13" t="s">
        <v>38</v>
      </c>
      <c r="AX226" s="13" t="s">
        <v>77</v>
      </c>
      <c r="AY226" s="245" t="s">
        <v>153</v>
      </c>
    </row>
    <row r="227" spans="1:51" s="15" customFormat="1" ht="12">
      <c r="A227" s="15"/>
      <c r="B227" s="257"/>
      <c r="C227" s="258"/>
      <c r="D227" s="228" t="s">
        <v>189</v>
      </c>
      <c r="E227" s="259" t="s">
        <v>75</v>
      </c>
      <c r="F227" s="260" t="s">
        <v>1225</v>
      </c>
      <c r="G227" s="258"/>
      <c r="H227" s="259" t="s">
        <v>75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6" t="s">
        <v>189</v>
      </c>
      <c r="AU227" s="266" t="s">
        <v>87</v>
      </c>
      <c r="AV227" s="15" t="s">
        <v>85</v>
      </c>
      <c r="AW227" s="15" t="s">
        <v>38</v>
      </c>
      <c r="AX227" s="15" t="s">
        <v>77</v>
      </c>
      <c r="AY227" s="266" t="s">
        <v>153</v>
      </c>
    </row>
    <row r="228" spans="1:51" s="13" customFormat="1" ht="12">
      <c r="A228" s="13"/>
      <c r="B228" s="235"/>
      <c r="C228" s="236"/>
      <c r="D228" s="228" t="s">
        <v>189</v>
      </c>
      <c r="E228" s="237" t="s">
        <v>75</v>
      </c>
      <c r="F228" s="238" t="s">
        <v>1226</v>
      </c>
      <c r="G228" s="236"/>
      <c r="H228" s="239">
        <v>16.907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189</v>
      </c>
      <c r="AU228" s="245" t="s">
        <v>87</v>
      </c>
      <c r="AV228" s="13" t="s">
        <v>87</v>
      </c>
      <c r="AW228" s="13" t="s">
        <v>38</v>
      </c>
      <c r="AX228" s="13" t="s">
        <v>77</v>
      </c>
      <c r="AY228" s="245" t="s">
        <v>153</v>
      </c>
    </row>
    <row r="229" spans="1:51" s="13" customFormat="1" ht="12">
      <c r="A229" s="13"/>
      <c r="B229" s="235"/>
      <c r="C229" s="236"/>
      <c r="D229" s="228" t="s">
        <v>189</v>
      </c>
      <c r="E229" s="237" t="s">
        <v>75</v>
      </c>
      <c r="F229" s="238" t="s">
        <v>1227</v>
      </c>
      <c r="G229" s="236"/>
      <c r="H229" s="239">
        <v>-1.306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5" t="s">
        <v>189</v>
      </c>
      <c r="AU229" s="245" t="s">
        <v>87</v>
      </c>
      <c r="AV229" s="13" t="s">
        <v>87</v>
      </c>
      <c r="AW229" s="13" t="s">
        <v>38</v>
      </c>
      <c r="AX229" s="13" t="s">
        <v>77</v>
      </c>
      <c r="AY229" s="245" t="s">
        <v>153</v>
      </c>
    </row>
    <row r="230" spans="1:51" s="15" customFormat="1" ht="12">
      <c r="A230" s="15"/>
      <c r="B230" s="257"/>
      <c r="C230" s="258"/>
      <c r="D230" s="228" t="s">
        <v>189</v>
      </c>
      <c r="E230" s="259" t="s">
        <v>75</v>
      </c>
      <c r="F230" s="260" t="s">
        <v>1228</v>
      </c>
      <c r="G230" s="258"/>
      <c r="H230" s="259" t="s">
        <v>75</v>
      </c>
      <c r="I230" s="261"/>
      <c r="J230" s="258"/>
      <c r="K230" s="258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189</v>
      </c>
      <c r="AU230" s="266" t="s">
        <v>87</v>
      </c>
      <c r="AV230" s="15" t="s">
        <v>85</v>
      </c>
      <c r="AW230" s="15" t="s">
        <v>38</v>
      </c>
      <c r="AX230" s="15" t="s">
        <v>77</v>
      </c>
      <c r="AY230" s="266" t="s">
        <v>153</v>
      </c>
    </row>
    <row r="231" spans="1:51" s="13" customFormat="1" ht="12">
      <c r="A231" s="13"/>
      <c r="B231" s="235"/>
      <c r="C231" s="236"/>
      <c r="D231" s="228" t="s">
        <v>189</v>
      </c>
      <c r="E231" s="237" t="s">
        <v>75</v>
      </c>
      <c r="F231" s="238" t="s">
        <v>1229</v>
      </c>
      <c r="G231" s="236"/>
      <c r="H231" s="239">
        <v>1.771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189</v>
      </c>
      <c r="AU231" s="245" t="s">
        <v>87</v>
      </c>
      <c r="AV231" s="13" t="s">
        <v>87</v>
      </c>
      <c r="AW231" s="13" t="s">
        <v>38</v>
      </c>
      <c r="AX231" s="13" t="s">
        <v>77</v>
      </c>
      <c r="AY231" s="245" t="s">
        <v>153</v>
      </c>
    </row>
    <row r="232" spans="1:51" s="15" customFormat="1" ht="12">
      <c r="A232" s="15"/>
      <c r="B232" s="257"/>
      <c r="C232" s="258"/>
      <c r="D232" s="228" t="s">
        <v>189</v>
      </c>
      <c r="E232" s="259" t="s">
        <v>75</v>
      </c>
      <c r="F232" s="260" t="s">
        <v>1230</v>
      </c>
      <c r="G232" s="258"/>
      <c r="H232" s="259" t="s">
        <v>75</v>
      </c>
      <c r="I232" s="261"/>
      <c r="J232" s="258"/>
      <c r="K232" s="258"/>
      <c r="L232" s="262"/>
      <c r="M232" s="263"/>
      <c r="N232" s="264"/>
      <c r="O232" s="264"/>
      <c r="P232" s="264"/>
      <c r="Q232" s="264"/>
      <c r="R232" s="264"/>
      <c r="S232" s="264"/>
      <c r="T232" s="26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6" t="s">
        <v>189</v>
      </c>
      <c r="AU232" s="266" t="s">
        <v>87</v>
      </c>
      <c r="AV232" s="15" t="s">
        <v>85</v>
      </c>
      <c r="AW232" s="15" t="s">
        <v>38</v>
      </c>
      <c r="AX232" s="15" t="s">
        <v>77</v>
      </c>
      <c r="AY232" s="266" t="s">
        <v>153</v>
      </c>
    </row>
    <row r="233" spans="1:51" s="13" customFormat="1" ht="12">
      <c r="A233" s="13"/>
      <c r="B233" s="235"/>
      <c r="C233" s="236"/>
      <c r="D233" s="228" t="s">
        <v>189</v>
      </c>
      <c r="E233" s="237" t="s">
        <v>75</v>
      </c>
      <c r="F233" s="238" t="s">
        <v>1231</v>
      </c>
      <c r="G233" s="236"/>
      <c r="H233" s="239">
        <v>7.478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5" t="s">
        <v>189</v>
      </c>
      <c r="AU233" s="245" t="s">
        <v>87</v>
      </c>
      <c r="AV233" s="13" t="s">
        <v>87</v>
      </c>
      <c r="AW233" s="13" t="s">
        <v>38</v>
      </c>
      <c r="AX233" s="13" t="s">
        <v>77</v>
      </c>
      <c r="AY233" s="245" t="s">
        <v>153</v>
      </c>
    </row>
    <row r="234" spans="1:51" s="13" customFormat="1" ht="12">
      <c r="A234" s="13"/>
      <c r="B234" s="235"/>
      <c r="C234" s="236"/>
      <c r="D234" s="228" t="s">
        <v>189</v>
      </c>
      <c r="E234" s="237" t="s">
        <v>75</v>
      </c>
      <c r="F234" s="238" t="s">
        <v>1232</v>
      </c>
      <c r="G234" s="236"/>
      <c r="H234" s="239">
        <v>-2.311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189</v>
      </c>
      <c r="AU234" s="245" t="s">
        <v>87</v>
      </c>
      <c r="AV234" s="13" t="s">
        <v>87</v>
      </c>
      <c r="AW234" s="13" t="s">
        <v>38</v>
      </c>
      <c r="AX234" s="13" t="s">
        <v>77</v>
      </c>
      <c r="AY234" s="245" t="s">
        <v>153</v>
      </c>
    </row>
    <row r="235" spans="1:51" s="16" customFormat="1" ht="12">
      <c r="A235" s="16"/>
      <c r="B235" s="267"/>
      <c r="C235" s="268"/>
      <c r="D235" s="228" t="s">
        <v>189</v>
      </c>
      <c r="E235" s="269" t="s">
        <v>75</v>
      </c>
      <c r="F235" s="270" t="s">
        <v>349</v>
      </c>
      <c r="G235" s="268"/>
      <c r="H235" s="271">
        <v>98.614</v>
      </c>
      <c r="I235" s="272"/>
      <c r="J235" s="268"/>
      <c r="K235" s="268"/>
      <c r="L235" s="273"/>
      <c r="M235" s="274"/>
      <c r="N235" s="275"/>
      <c r="O235" s="275"/>
      <c r="P235" s="275"/>
      <c r="Q235" s="275"/>
      <c r="R235" s="275"/>
      <c r="S235" s="275"/>
      <c r="T235" s="27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T235" s="277" t="s">
        <v>189</v>
      </c>
      <c r="AU235" s="277" t="s">
        <v>87</v>
      </c>
      <c r="AV235" s="16" t="s">
        <v>160</v>
      </c>
      <c r="AW235" s="16" t="s">
        <v>38</v>
      </c>
      <c r="AX235" s="16" t="s">
        <v>85</v>
      </c>
      <c r="AY235" s="277" t="s">
        <v>153</v>
      </c>
    </row>
    <row r="236" spans="1:65" s="2" customFormat="1" ht="16.5" customHeight="1">
      <c r="A236" s="41"/>
      <c r="B236" s="42"/>
      <c r="C236" s="215" t="s">
        <v>287</v>
      </c>
      <c r="D236" s="215" t="s">
        <v>155</v>
      </c>
      <c r="E236" s="216" t="s">
        <v>1233</v>
      </c>
      <c r="F236" s="217" t="s">
        <v>1234</v>
      </c>
      <c r="G236" s="218" t="s">
        <v>258</v>
      </c>
      <c r="H236" s="219">
        <v>338.275</v>
      </c>
      <c r="I236" s="220"/>
      <c r="J236" s="221">
        <f>ROUND(I236*H236,2)</f>
        <v>0</v>
      </c>
      <c r="K236" s="217" t="s">
        <v>159</v>
      </c>
      <c r="L236" s="47"/>
      <c r="M236" s="222" t="s">
        <v>75</v>
      </c>
      <c r="N236" s="223" t="s">
        <v>47</v>
      </c>
      <c r="O236" s="87"/>
      <c r="P236" s="224">
        <f>O236*H236</f>
        <v>0</v>
      </c>
      <c r="Q236" s="224">
        <v>0.00432</v>
      </c>
      <c r="R236" s="224">
        <f>Q236*H236</f>
        <v>1.4613479999999999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160</v>
      </c>
      <c r="AT236" s="226" t="s">
        <v>155</v>
      </c>
      <c r="AU236" s="226" t="s">
        <v>87</v>
      </c>
      <c r="AY236" s="20" t="s">
        <v>153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0" t="s">
        <v>85</v>
      </c>
      <c r="BK236" s="227">
        <f>ROUND(I236*H236,2)</f>
        <v>0</v>
      </c>
      <c r="BL236" s="20" t="s">
        <v>160</v>
      </c>
      <c r="BM236" s="226" t="s">
        <v>1235</v>
      </c>
    </row>
    <row r="237" spans="1:47" s="2" customFormat="1" ht="12">
      <c r="A237" s="41"/>
      <c r="B237" s="42"/>
      <c r="C237" s="43"/>
      <c r="D237" s="228" t="s">
        <v>162</v>
      </c>
      <c r="E237" s="43"/>
      <c r="F237" s="229" t="s">
        <v>1236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162</v>
      </c>
      <c r="AU237" s="20" t="s">
        <v>87</v>
      </c>
    </row>
    <row r="238" spans="1:47" s="2" customFormat="1" ht="12">
      <c r="A238" s="41"/>
      <c r="B238" s="42"/>
      <c r="C238" s="43"/>
      <c r="D238" s="233" t="s">
        <v>164</v>
      </c>
      <c r="E238" s="43"/>
      <c r="F238" s="234" t="s">
        <v>1237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164</v>
      </c>
      <c r="AU238" s="20" t="s">
        <v>87</v>
      </c>
    </row>
    <row r="239" spans="1:51" s="15" customFormat="1" ht="12">
      <c r="A239" s="15"/>
      <c r="B239" s="257"/>
      <c r="C239" s="258"/>
      <c r="D239" s="228" t="s">
        <v>189</v>
      </c>
      <c r="E239" s="259" t="s">
        <v>75</v>
      </c>
      <c r="F239" s="260" t="s">
        <v>1213</v>
      </c>
      <c r="G239" s="258"/>
      <c r="H239" s="259" t="s">
        <v>75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189</v>
      </c>
      <c r="AU239" s="266" t="s">
        <v>87</v>
      </c>
      <c r="AV239" s="15" t="s">
        <v>85</v>
      </c>
      <c r="AW239" s="15" t="s">
        <v>38</v>
      </c>
      <c r="AX239" s="15" t="s">
        <v>77</v>
      </c>
      <c r="AY239" s="266" t="s">
        <v>153</v>
      </c>
    </row>
    <row r="240" spans="1:51" s="13" customFormat="1" ht="12">
      <c r="A240" s="13"/>
      <c r="B240" s="235"/>
      <c r="C240" s="236"/>
      <c r="D240" s="228" t="s">
        <v>189</v>
      </c>
      <c r="E240" s="237" t="s">
        <v>75</v>
      </c>
      <c r="F240" s="238" t="s">
        <v>1238</v>
      </c>
      <c r="G240" s="236"/>
      <c r="H240" s="239">
        <v>13.96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189</v>
      </c>
      <c r="AU240" s="245" t="s">
        <v>87</v>
      </c>
      <c r="AV240" s="13" t="s">
        <v>87</v>
      </c>
      <c r="AW240" s="13" t="s">
        <v>38</v>
      </c>
      <c r="AX240" s="13" t="s">
        <v>77</v>
      </c>
      <c r="AY240" s="245" t="s">
        <v>153</v>
      </c>
    </row>
    <row r="241" spans="1:51" s="15" customFormat="1" ht="12">
      <c r="A241" s="15"/>
      <c r="B241" s="257"/>
      <c r="C241" s="258"/>
      <c r="D241" s="228" t="s">
        <v>189</v>
      </c>
      <c r="E241" s="259" t="s">
        <v>75</v>
      </c>
      <c r="F241" s="260" t="s">
        <v>1215</v>
      </c>
      <c r="G241" s="258"/>
      <c r="H241" s="259" t="s">
        <v>75</v>
      </c>
      <c r="I241" s="261"/>
      <c r="J241" s="258"/>
      <c r="K241" s="258"/>
      <c r="L241" s="262"/>
      <c r="M241" s="263"/>
      <c r="N241" s="264"/>
      <c r="O241" s="264"/>
      <c r="P241" s="264"/>
      <c r="Q241" s="264"/>
      <c r="R241" s="264"/>
      <c r="S241" s="264"/>
      <c r="T241" s="26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6" t="s">
        <v>189</v>
      </c>
      <c r="AU241" s="266" t="s">
        <v>87</v>
      </c>
      <c r="AV241" s="15" t="s">
        <v>85</v>
      </c>
      <c r="AW241" s="15" t="s">
        <v>38</v>
      </c>
      <c r="AX241" s="15" t="s">
        <v>77</v>
      </c>
      <c r="AY241" s="266" t="s">
        <v>153</v>
      </c>
    </row>
    <row r="242" spans="1:51" s="13" customFormat="1" ht="12">
      <c r="A242" s="13"/>
      <c r="B242" s="235"/>
      <c r="C242" s="236"/>
      <c r="D242" s="228" t="s">
        <v>189</v>
      </c>
      <c r="E242" s="237" t="s">
        <v>75</v>
      </c>
      <c r="F242" s="238" t="s">
        <v>1239</v>
      </c>
      <c r="G242" s="236"/>
      <c r="H242" s="239">
        <v>215.25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189</v>
      </c>
      <c r="AU242" s="245" t="s">
        <v>87</v>
      </c>
      <c r="AV242" s="13" t="s">
        <v>87</v>
      </c>
      <c r="AW242" s="13" t="s">
        <v>38</v>
      </c>
      <c r="AX242" s="13" t="s">
        <v>77</v>
      </c>
      <c r="AY242" s="245" t="s">
        <v>153</v>
      </c>
    </row>
    <row r="243" spans="1:51" s="15" customFormat="1" ht="12">
      <c r="A243" s="15"/>
      <c r="B243" s="257"/>
      <c r="C243" s="258"/>
      <c r="D243" s="228" t="s">
        <v>189</v>
      </c>
      <c r="E243" s="259" t="s">
        <v>75</v>
      </c>
      <c r="F243" s="260" t="s">
        <v>1217</v>
      </c>
      <c r="G243" s="258"/>
      <c r="H243" s="259" t="s">
        <v>75</v>
      </c>
      <c r="I243" s="261"/>
      <c r="J243" s="258"/>
      <c r="K243" s="258"/>
      <c r="L243" s="262"/>
      <c r="M243" s="263"/>
      <c r="N243" s="264"/>
      <c r="O243" s="264"/>
      <c r="P243" s="264"/>
      <c r="Q243" s="264"/>
      <c r="R243" s="264"/>
      <c r="S243" s="264"/>
      <c r="T243" s="26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6" t="s">
        <v>189</v>
      </c>
      <c r="AU243" s="266" t="s">
        <v>87</v>
      </c>
      <c r="AV243" s="15" t="s">
        <v>85</v>
      </c>
      <c r="AW243" s="15" t="s">
        <v>38</v>
      </c>
      <c r="AX243" s="15" t="s">
        <v>77</v>
      </c>
      <c r="AY243" s="266" t="s">
        <v>153</v>
      </c>
    </row>
    <row r="244" spans="1:51" s="13" customFormat="1" ht="12">
      <c r="A244" s="13"/>
      <c r="B244" s="235"/>
      <c r="C244" s="236"/>
      <c r="D244" s="228" t="s">
        <v>189</v>
      </c>
      <c r="E244" s="237" t="s">
        <v>75</v>
      </c>
      <c r="F244" s="238" t="s">
        <v>1240</v>
      </c>
      <c r="G244" s="236"/>
      <c r="H244" s="239">
        <v>14.355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189</v>
      </c>
      <c r="AU244" s="245" t="s">
        <v>87</v>
      </c>
      <c r="AV244" s="13" t="s">
        <v>87</v>
      </c>
      <c r="AW244" s="13" t="s">
        <v>38</v>
      </c>
      <c r="AX244" s="13" t="s">
        <v>77</v>
      </c>
      <c r="AY244" s="245" t="s">
        <v>153</v>
      </c>
    </row>
    <row r="245" spans="1:51" s="15" customFormat="1" ht="12">
      <c r="A245" s="15"/>
      <c r="B245" s="257"/>
      <c r="C245" s="258"/>
      <c r="D245" s="228" t="s">
        <v>189</v>
      </c>
      <c r="E245" s="259" t="s">
        <v>75</v>
      </c>
      <c r="F245" s="260" t="s">
        <v>1219</v>
      </c>
      <c r="G245" s="258"/>
      <c r="H245" s="259" t="s">
        <v>75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6" t="s">
        <v>189</v>
      </c>
      <c r="AU245" s="266" t="s">
        <v>87</v>
      </c>
      <c r="AV245" s="15" t="s">
        <v>85</v>
      </c>
      <c r="AW245" s="15" t="s">
        <v>38</v>
      </c>
      <c r="AX245" s="15" t="s">
        <v>77</v>
      </c>
      <c r="AY245" s="266" t="s">
        <v>153</v>
      </c>
    </row>
    <row r="246" spans="1:51" s="13" customFormat="1" ht="12">
      <c r="A246" s="13"/>
      <c r="B246" s="235"/>
      <c r="C246" s="236"/>
      <c r="D246" s="228" t="s">
        <v>189</v>
      </c>
      <c r="E246" s="237" t="s">
        <v>75</v>
      </c>
      <c r="F246" s="238" t="s">
        <v>1241</v>
      </c>
      <c r="G246" s="236"/>
      <c r="H246" s="239">
        <v>7.755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189</v>
      </c>
      <c r="AU246" s="245" t="s">
        <v>87</v>
      </c>
      <c r="AV246" s="13" t="s">
        <v>87</v>
      </c>
      <c r="AW246" s="13" t="s">
        <v>38</v>
      </c>
      <c r="AX246" s="13" t="s">
        <v>77</v>
      </c>
      <c r="AY246" s="245" t="s">
        <v>153</v>
      </c>
    </row>
    <row r="247" spans="1:51" s="15" customFormat="1" ht="12">
      <c r="A247" s="15"/>
      <c r="B247" s="257"/>
      <c r="C247" s="258"/>
      <c r="D247" s="228" t="s">
        <v>189</v>
      </c>
      <c r="E247" s="259" t="s">
        <v>75</v>
      </c>
      <c r="F247" s="260" t="s">
        <v>1221</v>
      </c>
      <c r="G247" s="258"/>
      <c r="H247" s="259" t="s">
        <v>75</v>
      </c>
      <c r="I247" s="261"/>
      <c r="J247" s="258"/>
      <c r="K247" s="258"/>
      <c r="L247" s="262"/>
      <c r="M247" s="263"/>
      <c r="N247" s="264"/>
      <c r="O247" s="264"/>
      <c r="P247" s="264"/>
      <c r="Q247" s="264"/>
      <c r="R247" s="264"/>
      <c r="S247" s="264"/>
      <c r="T247" s="26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6" t="s">
        <v>189</v>
      </c>
      <c r="AU247" s="266" t="s">
        <v>87</v>
      </c>
      <c r="AV247" s="15" t="s">
        <v>85</v>
      </c>
      <c r="AW247" s="15" t="s">
        <v>38</v>
      </c>
      <c r="AX247" s="15" t="s">
        <v>77</v>
      </c>
      <c r="AY247" s="266" t="s">
        <v>153</v>
      </c>
    </row>
    <row r="248" spans="1:51" s="13" customFormat="1" ht="12">
      <c r="A248" s="13"/>
      <c r="B248" s="235"/>
      <c r="C248" s="236"/>
      <c r="D248" s="228" t="s">
        <v>189</v>
      </c>
      <c r="E248" s="237" t="s">
        <v>75</v>
      </c>
      <c r="F248" s="238" t="s">
        <v>1242</v>
      </c>
      <c r="G248" s="236"/>
      <c r="H248" s="239">
        <v>13.2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189</v>
      </c>
      <c r="AU248" s="245" t="s">
        <v>87</v>
      </c>
      <c r="AV248" s="13" t="s">
        <v>87</v>
      </c>
      <c r="AW248" s="13" t="s">
        <v>38</v>
      </c>
      <c r="AX248" s="13" t="s">
        <v>77</v>
      </c>
      <c r="AY248" s="245" t="s">
        <v>153</v>
      </c>
    </row>
    <row r="249" spans="1:51" s="15" customFormat="1" ht="12">
      <c r="A249" s="15"/>
      <c r="B249" s="257"/>
      <c r="C249" s="258"/>
      <c r="D249" s="228" t="s">
        <v>189</v>
      </c>
      <c r="E249" s="259" t="s">
        <v>75</v>
      </c>
      <c r="F249" s="260" t="s">
        <v>1223</v>
      </c>
      <c r="G249" s="258"/>
      <c r="H249" s="259" t="s">
        <v>75</v>
      </c>
      <c r="I249" s="261"/>
      <c r="J249" s="258"/>
      <c r="K249" s="258"/>
      <c r="L249" s="262"/>
      <c r="M249" s="263"/>
      <c r="N249" s="264"/>
      <c r="O249" s="264"/>
      <c r="P249" s="264"/>
      <c r="Q249" s="264"/>
      <c r="R249" s="264"/>
      <c r="S249" s="264"/>
      <c r="T249" s="26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6" t="s">
        <v>189</v>
      </c>
      <c r="AU249" s="266" t="s">
        <v>87</v>
      </c>
      <c r="AV249" s="15" t="s">
        <v>85</v>
      </c>
      <c r="AW249" s="15" t="s">
        <v>38</v>
      </c>
      <c r="AX249" s="15" t="s">
        <v>77</v>
      </c>
      <c r="AY249" s="266" t="s">
        <v>153</v>
      </c>
    </row>
    <row r="250" spans="1:51" s="13" customFormat="1" ht="12">
      <c r="A250" s="13"/>
      <c r="B250" s="235"/>
      <c r="C250" s="236"/>
      <c r="D250" s="228" t="s">
        <v>189</v>
      </c>
      <c r="E250" s="237" t="s">
        <v>75</v>
      </c>
      <c r="F250" s="238" t="s">
        <v>1243</v>
      </c>
      <c r="G250" s="236"/>
      <c r="H250" s="239">
        <v>1.1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5" t="s">
        <v>189</v>
      </c>
      <c r="AU250" s="245" t="s">
        <v>87</v>
      </c>
      <c r="AV250" s="13" t="s">
        <v>87</v>
      </c>
      <c r="AW250" s="13" t="s">
        <v>38</v>
      </c>
      <c r="AX250" s="13" t="s">
        <v>77</v>
      </c>
      <c r="AY250" s="245" t="s">
        <v>153</v>
      </c>
    </row>
    <row r="251" spans="1:51" s="15" customFormat="1" ht="12">
      <c r="A251" s="15"/>
      <c r="B251" s="257"/>
      <c r="C251" s="258"/>
      <c r="D251" s="228" t="s">
        <v>189</v>
      </c>
      <c r="E251" s="259" t="s">
        <v>75</v>
      </c>
      <c r="F251" s="260" t="s">
        <v>1225</v>
      </c>
      <c r="G251" s="258"/>
      <c r="H251" s="259" t="s">
        <v>75</v>
      </c>
      <c r="I251" s="261"/>
      <c r="J251" s="258"/>
      <c r="K251" s="258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189</v>
      </c>
      <c r="AU251" s="266" t="s">
        <v>87</v>
      </c>
      <c r="AV251" s="15" t="s">
        <v>85</v>
      </c>
      <c r="AW251" s="15" t="s">
        <v>38</v>
      </c>
      <c r="AX251" s="15" t="s">
        <v>77</v>
      </c>
      <c r="AY251" s="266" t="s">
        <v>153</v>
      </c>
    </row>
    <row r="252" spans="1:51" s="13" customFormat="1" ht="12">
      <c r="A252" s="13"/>
      <c r="B252" s="235"/>
      <c r="C252" s="236"/>
      <c r="D252" s="228" t="s">
        <v>189</v>
      </c>
      <c r="E252" s="237" t="s">
        <v>75</v>
      </c>
      <c r="F252" s="238" t="s">
        <v>1244</v>
      </c>
      <c r="G252" s="236"/>
      <c r="H252" s="239">
        <v>26.52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189</v>
      </c>
      <c r="AU252" s="245" t="s">
        <v>87</v>
      </c>
      <c r="AV252" s="13" t="s">
        <v>87</v>
      </c>
      <c r="AW252" s="13" t="s">
        <v>38</v>
      </c>
      <c r="AX252" s="13" t="s">
        <v>77</v>
      </c>
      <c r="AY252" s="245" t="s">
        <v>153</v>
      </c>
    </row>
    <row r="253" spans="1:51" s="13" customFormat="1" ht="12">
      <c r="A253" s="13"/>
      <c r="B253" s="235"/>
      <c r="C253" s="236"/>
      <c r="D253" s="228" t="s">
        <v>189</v>
      </c>
      <c r="E253" s="237" t="s">
        <v>75</v>
      </c>
      <c r="F253" s="238" t="s">
        <v>1245</v>
      </c>
      <c r="G253" s="236"/>
      <c r="H253" s="239">
        <v>6.531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189</v>
      </c>
      <c r="AU253" s="245" t="s">
        <v>87</v>
      </c>
      <c r="AV253" s="13" t="s">
        <v>87</v>
      </c>
      <c r="AW253" s="13" t="s">
        <v>38</v>
      </c>
      <c r="AX253" s="13" t="s">
        <v>77</v>
      </c>
      <c r="AY253" s="245" t="s">
        <v>153</v>
      </c>
    </row>
    <row r="254" spans="1:51" s="15" customFormat="1" ht="12">
      <c r="A254" s="15"/>
      <c r="B254" s="257"/>
      <c r="C254" s="258"/>
      <c r="D254" s="228" t="s">
        <v>189</v>
      </c>
      <c r="E254" s="259" t="s">
        <v>75</v>
      </c>
      <c r="F254" s="260" t="s">
        <v>1228</v>
      </c>
      <c r="G254" s="258"/>
      <c r="H254" s="259" t="s">
        <v>75</v>
      </c>
      <c r="I254" s="261"/>
      <c r="J254" s="258"/>
      <c r="K254" s="258"/>
      <c r="L254" s="262"/>
      <c r="M254" s="263"/>
      <c r="N254" s="264"/>
      <c r="O254" s="264"/>
      <c r="P254" s="264"/>
      <c r="Q254" s="264"/>
      <c r="R254" s="264"/>
      <c r="S254" s="264"/>
      <c r="T254" s="26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6" t="s">
        <v>189</v>
      </c>
      <c r="AU254" s="266" t="s">
        <v>87</v>
      </c>
      <c r="AV254" s="15" t="s">
        <v>85</v>
      </c>
      <c r="AW254" s="15" t="s">
        <v>38</v>
      </c>
      <c r="AX254" s="15" t="s">
        <v>77</v>
      </c>
      <c r="AY254" s="266" t="s">
        <v>153</v>
      </c>
    </row>
    <row r="255" spans="1:51" s="13" customFormat="1" ht="12">
      <c r="A255" s="13"/>
      <c r="B255" s="235"/>
      <c r="C255" s="236"/>
      <c r="D255" s="228" t="s">
        <v>189</v>
      </c>
      <c r="E255" s="237" t="s">
        <v>75</v>
      </c>
      <c r="F255" s="238" t="s">
        <v>1246</v>
      </c>
      <c r="G255" s="236"/>
      <c r="H255" s="239">
        <v>7.096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5" t="s">
        <v>189</v>
      </c>
      <c r="AU255" s="245" t="s">
        <v>87</v>
      </c>
      <c r="AV255" s="13" t="s">
        <v>87</v>
      </c>
      <c r="AW255" s="13" t="s">
        <v>38</v>
      </c>
      <c r="AX255" s="13" t="s">
        <v>77</v>
      </c>
      <c r="AY255" s="245" t="s">
        <v>153</v>
      </c>
    </row>
    <row r="256" spans="1:51" s="15" customFormat="1" ht="12">
      <c r="A256" s="15"/>
      <c r="B256" s="257"/>
      <c r="C256" s="258"/>
      <c r="D256" s="228" t="s">
        <v>189</v>
      </c>
      <c r="E256" s="259" t="s">
        <v>75</v>
      </c>
      <c r="F256" s="260" t="s">
        <v>1230</v>
      </c>
      <c r="G256" s="258"/>
      <c r="H256" s="259" t="s">
        <v>75</v>
      </c>
      <c r="I256" s="261"/>
      <c r="J256" s="258"/>
      <c r="K256" s="258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189</v>
      </c>
      <c r="AU256" s="266" t="s">
        <v>87</v>
      </c>
      <c r="AV256" s="15" t="s">
        <v>85</v>
      </c>
      <c r="AW256" s="15" t="s">
        <v>38</v>
      </c>
      <c r="AX256" s="15" t="s">
        <v>77</v>
      </c>
      <c r="AY256" s="266" t="s">
        <v>153</v>
      </c>
    </row>
    <row r="257" spans="1:51" s="13" customFormat="1" ht="12">
      <c r="A257" s="13"/>
      <c r="B257" s="235"/>
      <c r="C257" s="236"/>
      <c r="D257" s="228" t="s">
        <v>189</v>
      </c>
      <c r="E257" s="237" t="s">
        <v>75</v>
      </c>
      <c r="F257" s="238" t="s">
        <v>1247</v>
      </c>
      <c r="G257" s="236"/>
      <c r="H257" s="239">
        <v>11.73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189</v>
      </c>
      <c r="AU257" s="245" t="s">
        <v>87</v>
      </c>
      <c r="AV257" s="13" t="s">
        <v>87</v>
      </c>
      <c r="AW257" s="13" t="s">
        <v>38</v>
      </c>
      <c r="AX257" s="13" t="s">
        <v>77</v>
      </c>
      <c r="AY257" s="245" t="s">
        <v>153</v>
      </c>
    </row>
    <row r="258" spans="1:51" s="13" customFormat="1" ht="12">
      <c r="A258" s="13"/>
      <c r="B258" s="235"/>
      <c r="C258" s="236"/>
      <c r="D258" s="228" t="s">
        <v>189</v>
      </c>
      <c r="E258" s="237" t="s">
        <v>75</v>
      </c>
      <c r="F258" s="238" t="s">
        <v>1248</v>
      </c>
      <c r="G258" s="236"/>
      <c r="H258" s="239">
        <v>5.778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189</v>
      </c>
      <c r="AU258" s="245" t="s">
        <v>87</v>
      </c>
      <c r="AV258" s="13" t="s">
        <v>87</v>
      </c>
      <c r="AW258" s="13" t="s">
        <v>38</v>
      </c>
      <c r="AX258" s="13" t="s">
        <v>77</v>
      </c>
      <c r="AY258" s="245" t="s">
        <v>153</v>
      </c>
    </row>
    <row r="259" spans="1:51" s="15" customFormat="1" ht="12">
      <c r="A259" s="15"/>
      <c r="B259" s="257"/>
      <c r="C259" s="258"/>
      <c r="D259" s="228" t="s">
        <v>189</v>
      </c>
      <c r="E259" s="259" t="s">
        <v>75</v>
      </c>
      <c r="F259" s="260" t="s">
        <v>1249</v>
      </c>
      <c r="G259" s="258"/>
      <c r="H259" s="259" t="s">
        <v>75</v>
      </c>
      <c r="I259" s="261"/>
      <c r="J259" s="258"/>
      <c r="K259" s="258"/>
      <c r="L259" s="262"/>
      <c r="M259" s="263"/>
      <c r="N259" s="264"/>
      <c r="O259" s="264"/>
      <c r="P259" s="264"/>
      <c r="Q259" s="264"/>
      <c r="R259" s="264"/>
      <c r="S259" s="264"/>
      <c r="T259" s="26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6" t="s">
        <v>189</v>
      </c>
      <c r="AU259" s="266" t="s">
        <v>87</v>
      </c>
      <c r="AV259" s="15" t="s">
        <v>85</v>
      </c>
      <c r="AW259" s="15" t="s">
        <v>38</v>
      </c>
      <c r="AX259" s="15" t="s">
        <v>77</v>
      </c>
      <c r="AY259" s="266" t="s">
        <v>153</v>
      </c>
    </row>
    <row r="260" spans="1:51" s="13" customFormat="1" ht="12">
      <c r="A260" s="13"/>
      <c r="B260" s="235"/>
      <c r="C260" s="236"/>
      <c r="D260" s="228" t="s">
        <v>189</v>
      </c>
      <c r="E260" s="237" t="s">
        <v>75</v>
      </c>
      <c r="F260" s="238" t="s">
        <v>1250</v>
      </c>
      <c r="G260" s="236"/>
      <c r="H260" s="239">
        <v>15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189</v>
      </c>
      <c r="AU260" s="245" t="s">
        <v>87</v>
      </c>
      <c r="AV260" s="13" t="s">
        <v>87</v>
      </c>
      <c r="AW260" s="13" t="s">
        <v>38</v>
      </c>
      <c r="AX260" s="13" t="s">
        <v>77</v>
      </c>
      <c r="AY260" s="245" t="s">
        <v>153</v>
      </c>
    </row>
    <row r="261" spans="1:51" s="16" customFormat="1" ht="12">
      <c r="A261" s="16"/>
      <c r="B261" s="267"/>
      <c r="C261" s="268"/>
      <c r="D261" s="228" t="s">
        <v>189</v>
      </c>
      <c r="E261" s="269" t="s">
        <v>75</v>
      </c>
      <c r="F261" s="270" t="s">
        <v>349</v>
      </c>
      <c r="G261" s="268"/>
      <c r="H261" s="271">
        <v>338.275</v>
      </c>
      <c r="I261" s="272"/>
      <c r="J261" s="268"/>
      <c r="K261" s="268"/>
      <c r="L261" s="273"/>
      <c r="M261" s="274"/>
      <c r="N261" s="275"/>
      <c r="O261" s="275"/>
      <c r="P261" s="275"/>
      <c r="Q261" s="275"/>
      <c r="R261" s="275"/>
      <c r="S261" s="275"/>
      <c r="T261" s="27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T261" s="277" t="s">
        <v>189</v>
      </c>
      <c r="AU261" s="277" t="s">
        <v>87</v>
      </c>
      <c r="AV261" s="16" t="s">
        <v>160</v>
      </c>
      <c r="AW261" s="16" t="s">
        <v>38</v>
      </c>
      <c r="AX261" s="16" t="s">
        <v>85</v>
      </c>
      <c r="AY261" s="277" t="s">
        <v>153</v>
      </c>
    </row>
    <row r="262" spans="1:65" s="2" customFormat="1" ht="16.5" customHeight="1">
      <c r="A262" s="41"/>
      <c r="B262" s="42"/>
      <c r="C262" s="215" t="s">
        <v>293</v>
      </c>
      <c r="D262" s="215" t="s">
        <v>155</v>
      </c>
      <c r="E262" s="216" t="s">
        <v>1251</v>
      </c>
      <c r="F262" s="217" t="s">
        <v>1252</v>
      </c>
      <c r="G262" s="218" t="s">
        <v>258</v>
      </c>
      <c r="H262" s="219">
        <v>338.275</v>
      </c>
      <c r="I262" s="220"/>
      <c r="J262" s="221">
        <f>ROUND(I262*H262,2)</f>
        <v>0</v>
      </c>
      <c r="K262" s="217" t="s">
        <v>159</v>
      </c>
      <c r="L262" s="47"/>
      <c r="M262" s="222" t="s">
        <v>75</v>
      </c>
      <c r="N262" s="223" t="s">
        <v>47</v>
      </c>
      <c r="O262" s="87"/>
      <c r="P262" s="224">
        <f>O262*H262</f>
        <v>0</v>
      </c>
      <c r="Q262" s="224">
        <v>0</v>
      </c>
      <c r="R262" s="224">
        <f>Q262*H262</f>
        <v>0</v>
      </c>
      <c r="S262" s="224">
        <v>0</v>
      </c>
      <c r="T262" s="225">
        <f>S262*H262</f>
        <v>0</v>
      </c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R262" s="226" t="s">
        <v>160</v>
      </c>
      <c r="AT262" s="226" t="s">
        <v>155</v>
      </c>
      <c r="AU262" s="226" t="s">
        <v>87</v>
      </c>
      <c r="AY262" s="20" t="s">
        <v>153</v>
      </c>
      <c r="BE262" s="227">
        <f>IF(N262="základní",J262,0)</f>
        <v>0</v>
      </c>
      <c r="BF262" s="227">
        <f>IF(N262="snížená",J262,0)</f>
        <v>0</v>
      </c>
      <c r="BG262" s="227">
        <f>IF(N262="zákl. přenesená",J262,0)</f>
        <v>0</v>
      </c>
      <c r="BH262" s="227">
        <f>IF(N262="sníž. přenesená",J262,0)</f>
        <v>0</v>
      </c>
      <c r="BI262" s="227">
        <f>IF(N262="nulová",J262,0)</f>
        <v>0</v>
      </c>
      <c r="BJ262" s="20" t="s">
        <v>85</v>
      </c>
      <c r="BK262" s="227">
        <f>ROUND(I262*H262,2)</f>
        <v>0</v>
      </c>
      <c r="BL262" s="20" t="s">
        <v>160</v>
      </c>
      <c r="BM262" s="226" t="s">
        <v>1253</v>
      </c>
    </row>
    <row r="263" spans="1:47" s="2" customFormat="1" ht="12">
      <c r="A263" s="41"/>
      <c r="B263" s="42"/>
      <c r="C263" s="43"/>
      <c r="D263" s="228" t="s">
        <v>162</v>
      </c>
      <c r="E263" s="43"/>
      <c r="F263" s="229" t="s">
        <v>1254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162</v>
      </c>
      <c r="AU263" s="20" t="s">
        <v>87</v>
      </c>
    </row>
    <row r="264" spans="1:47" s="2" customFormat="1" ht="12">
      <c r="A264" s="41"/>
      <c r="B264" s="42"/>
      <c r="C264" s="43"/>
      <c r="D264" s="233" t="s">
        <v>164</v>
      </c>
      <c r="E264" s="43"/>
      <c r="F264" s="234" t="s">
        <v>1255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164</v>
      </c>
      <c r="AU264" s="20" t="s">
        <v>87</v>
      </c>
    </row>
    <row r="265" spans="1:65" s="2" customFormat="1" ht="16.5" customHeight="1">
      <c r="A265" s="41"/>
      <c r="B265" s="42"/>
      <c r="C265" s="215" t="s">
        <v>7</v>
      </c>
      <c r="D265" s="215" t="s">
        <v>155</v>
      </c>
      <c r="E265" s="216" t="s">
        <v>1256</v>
      </c>
      <c r="F265" s="217" t="s">
        <v>1257</v>
      </c>
      <c r="G265" s="218" t="s">
        <v>258</v>
      </c>
      <c r="H265" s="219">
        <v>12.309</v>
      </c>
      <c r="I265" s="220"/>
      <c r="J265" s="221">
        <f>ROUND(I265*H265,2)</f>
        <v>0</v>
      </c>
      <c r="K265" s="217" t="s">
        <v>75</v>
      </c>
      <c r="L265" s="47"/>
      <c r="M265" s="222" t="s">
        <v>75</v>
      </c>
      <c r="N265" s="223" t="s">
        <v>47</v>
      </c>
      <c r="O265" s="87"/>
      <c r="P265" s="224">
        <f>O265*H265</f>
        <v>0</v>
      </c>
      <c r="Q265" s="224">
        <v>0</v>
      </c>
      <c r="R265" s="224">
        <f>Q265*H265</f>
        <v>0</v>
      </c>
      <c r="S265" s="224">
        <v>0</v>
      </c>
      <c r="T265" s="225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26" t="s">
        <v>160</v>
      </c>
      <c r="AT265" s="226" t="s">
        <v>155</v>
      </c>
      <c r="AU265" s="226" t="s">
        <v>87</v>
      </c>
      <c r="AY265" s="20" t="s">
        <v>153</v>
      </c>
      <c r="BE265" s="227">
        <f>IF(N265="základní",J265,0)</f>
        <v>0</v>
      </c>
      <c r="BF265" s="227">
        <f>IF(N265="snížená",J265,0)</f>
        <v>0</v>
      </c>
      <c r="BG265" s="227">
        <f>IF(N265="zákl. přenesená",J265,0)</f>
        <v>0</v>
      </c>
      <c r="BH265" s="227">
        <f>IF(N265="sníž. přenesená",J265,0)</f>
        <v>0</v>
      </c>
      <c r="BI265" s="227">
        <f>IF(N265="nulová",J265,0)</f>
        <v>0</v>
      </c>
      <c r="BJ265" s="20" t="s">
        <v>85</v>
      </c>
      <c r="BK265" s="227">
        <f>ROUND(I265*H265,2)</f>
        <v>0</v>
      </c>
      <c r="BL265" s="20" t="s">
        <v>160</v>
      </c>
      <c r="BM265" s="226" t="s">
        <v>1258</v>
      </c>
    </row>
    <row r="266" spans="1:47" s="2" customFormat="1" ht="12">
      <c r="A266" s="41"/>
      <c r="B266" s="42"/>
      <c r="C266" s="43"/>
      <c r="D266" s="228" t="s">
        <v>162</v>
      </c>
      <c r="E266" s="43"/>
      <c r="F266" s="229" t="s">
        <v>1257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162</v>
      </c>
      <c r="AU266" s="20" t="s">
        <v>87</v>
      </c>
    </row>
    <row r="267" spans="1:51" s="15" customFormat="1" ht="12">
      <c r="A267" s="15"/>
      <c r="B267" s="257"/>
      <c r="C267" s="258"/>
      <c r="D267" s="228" t="s">
        <v>189</v>
      </c>
      <c r="E267" s="259" t="s">
        <v>75</v>
      </c>
      <c r="F267" s="260" t="s">
        <v>1225</v>
      </c>
      <c r="G267" s="258"/>
      <c r="H267" s="259" t="s">
        <v>75</v>
      </c>
      <c r="I267" s="261"/>
      <c r="J267" s="258"/>
      <c r="K267" s="258"/>
      <c r="L267" s="262"/>
      <c r="M267" s="263"/>
      <c r="N267" s="264"/>
      <c r="O267" s="264"/>
      <c r="P267" s="264"/>
      <c r="Q267" s="264"/>
      <c r="R267" s="264"/>
      <c r="S267" s="264"/>
      <c r="T267" s="26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6" t="s">
        <v>189</v>
      </c>
      <c r="AU267" s="266" t="s">
        <v>87</v>
      </c>
      <c r="AV267" s="15" t="s">
        <v>85</v>
      </c>
      <c r="AW267" s="15" t="s">
        <v>38</v>
      </c>
      <c r="AX267" s="15" t="s">
        <v>77</v>
      </c>
      <c r="AY267" s="266" t="s">
        <v>153</v>
      </c>
    </row>
    <row r="268" spans="1:51" s="13" customFormat="1" ht="12">
      <c r="A268" s="13"/>
      <c r="B268" s="235"/>
      <c r="C268" s="236"/>
      <c r="D268" s="228" t="s">
        <v>189</v>
      </c>
      <c r="E268" s="237" t="s">
        <v>75</v>
      </c>
      <c r="F268" s="238" t="s">
        <v>1245</v>
      </c>
      <c r="G268" s="236"/>
      <c r="H268" s="239">
        <v>6.531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189</v>
      </c>
      <c r="AU268" s="245" t="s">
        <v>87</v>
      </c>
      <c r="AV268" s="13" t="s">
        <v>87</v>
      </c>
      <c r="AW268" s="13" t="s">
        <v>38</v>
      </c>
      <c r="AX268" s="13" t="s">
        <v>77</v>
      </c>
      <c r="AY268" s="245" t="s">
        <v>153</v>
      </c>
    </row>
    <row r="269" spans="1:51" s="15" customFormat="1" ht="12">
      <c r="A269" s="15"/>
      <c r="B269" s="257"/>
      <c r="C269" s="258"/>
      <c r="D269" s="228" t="s">
        <v>189</v>
      </c>
      <c r="E269" s="259" t="s">
        <v>75</v>
      </c>
      <c r="F269" s="260" t="s">
        <v>1230</v>
      </c>
      <c r="G269" s="258"/>
      <c r="H269" s="259" t="s">
        <v>75</v>
      </c>
      <c r="I269" s="261"/>
      <c r="J269" s="258"/>
      <c r="K269" s="258"/>
      <c r="L269" s="262"/>
      <c r="M269" s="263"/>
      <c r="N269" s="264"/>
      <c r="O269" s="264"/>
      <c r="P269" s="264"/>
      <c r="Q269" s="264"/>
      <c r="R269" s="264"/>
      <c r="S269" s="264"/>
      <c r="T269" s="26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6" t="s">
        <v>189</v>
      </c>
      <c r="AU269" s="266" t="s">
        <v>87</v>
      </c>
      <c r="AV269" s="15" t="s">
        <v>85</v>
      </c>
      <c r="AW269" s="15" t="s">
        <v>38</v>
      </c>
      <c r="AX269" s="15" t="s">
        <v>77</v>
      </c>
      <c r="AY269" s="266" t="s">
        <v>153</v>
      </c>
    </row>
    <row r="270" spans="1:51" s="13" customFormat="1" ht="12">
      <c r="A270" s="13"/>
      <c r="B270" s="235"/>
      <c r="C270" s="236"/>
      <c r="D270" s="228" t="s">
        <v>189</v>
      </c>
      <c r="E270" s="237" t="s">
        <v>75</v>
      </c>
      <c r="F270" s="238" t="s">
        <v>1248</v>
      </c>
      <c r="G270" s="236"/>
      <c r="H270" s="239">
        <v>5.778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5" t="s">
        <v>189</v>
      </c>
      <c r="AU270" s="245" t="s">
        <v>87</v>
      </c>
      <c r="AV270" s="13" t="s">
        <v>87</v>
      </c>
      <c r="AW270" s="13" t="s">
        <v>38</v>
      </c>
      <c r="AX270" s="13" t="s">
        <v>77</v>
      </c>
      <c r="AY270" s="245" t="s">
        <v>153</v>
      </c>
    </row>
    <row r="271" spans="1:51" s="16" customFormat="1" ht="12">
      <c r="A271" s="16"/>
      <c r="B271" s="267"/>
      <c r="C271" s="268"/>
      <c r="D271" s="228" t="s">
        <v>189</v>
      </c>
      <c r="E271" s="269" t="s">
        <v>75</v>
      </c>
      <c r="F271" s="270" t="s">
        <v>349</v>
      </c>
      <c r="G271" s="268"/>
      <c r="H271" s="271">
        <v>12.309</v>
      </c>
      <c r="I271" s="272"/>
      <c r="J271" s="268"/>
      <c r="K271" s="268"/>
      <c r="L271" s="273"/>
      <c r="M271" s="274"/>
      <c r="N271" s="275"/>
      <c r="O271" s="275"/>
      <c r="P271" s="275"/>
      <c r="Q271" s="275"/>
      <c r="R271" s="275"/>
      <c r="S271" s="275"/>
      <c r="T271" s="27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T271" s="277" t="s">
        <v>189</v>
      </c>
      <c r="AU271" s="277" t="s">
        <v>87</v>
      </c>
      <c r="AV271" s="16" t="s">
        <v>160</v>
      </c>
      <c r="AW271" s="16" t="s">
        <v>38</v>
      </c>
      <c r="AX271" s="16" t="s">
        <v>85</v>
      </c>
      <c r="AY271" s="277" t="s">
        <v>153</v>
      </c>
    </row>
    <row r="272" spans="1:65" s="2" customFormat="1" ht="16.5" customHeight="1">
      <c r="A272" s="41"/>
      <c r="B272" s="42"/>
      <c r="C272" s="215" t="s">
        <v>304</v>
      </c>
      <c r="D272" s="215" t="s">
        <v>155</v>
      </c>
      <c r="E272" s="216" t="s">
        <v>1259</v>
      </c>
      <c r="F272" s="217" t="s">
        <v>1260</v>
      </c>
      <c r="G272" s="218" t="s">
        <v>381</v>
      </c>
      <c r="H272" s="219">
        <v>5.377</v>
      </c>
      <c r="I272" s="220"/>
      <c r="J272" s="221">
        <f>ROUND(I272*H272,2)</f>
        <v>0</v>
      </c>
      <c r="K272" s="217" t="s">
        <v>159</v>
      </c>
      <c r="L272" s="47"/>
      <c r="M272" s="222" t="s">
        <v>75</v>
      </c>
      <c r="N272" s="223" t="s">
        <v>47</v>
      </c>
      <c r="O272" s="87"/>
      <c r="P272" s="224">
        <f>O272*H272</f>
        <v>0</v>
      </c>
      <c r="Q272" s="224">
        <v>1.10951</v>
      </c>
      <c r="R272" s="224">
        <f>Q272*H272</f>
        <v>5.9658352699999995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160</v>
      </c>
      <c r="AT272" s="226" t="s">
        <v>155</v>
      </c>
      <c r="AU272" s="226" t="s">
        <v>87</v>
      </c>
      <c r="AY272" s="20" t="s">
        <v>153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85</v>
      </c>
      <c r="BK272" s="227">
        <f>ROUND(I272*H272,2)</f>
        <v>0</v>
      </c>
      <c r="BL272" s="20" t="s">
        <v>160</v>
      </c>
      <c r="BM272" s="226" t="s">
        <v>1261</v>
      </c>
    </row>
    <row r="273" spans="1:47" s="2" customFormat="1" ht="12">
      <c r="A273" s="41"/>
      <c r="B273" s="42"/>
      <c r="C273" s="43"/>
      <c r="D273" s="228" t="s">
        <v>162</v>
      </c>
      <c r="E273" s="43"/>
      <c r="F273" s="229" t="s">
        <v>1262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162</v>
      </c>
      <c r="AU273" s="20" t="s">
        <v>87</v>
      </c>
    </row>
    <row r="274" spans="1:47" s="2" customFormat="1" ht="12">
      <c r="A274" s="41"/>
      <c r="B274" s="42"/>
      <c r="C274" s="43"/>
      <c r="D274" s="233" t="s">
        <v>164</v>
      </c>
      <c r="E274" s="43"/>
      <c r="F274" s="234" t="s">
        <v>1263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164</v>
      </c>
      <c r="AU274" s="20" t="s">
        <v>87</v>
      </c>
    </row>
    <row r="275" spans="1:51" s="15" customFormat="1" ht="12">
      <c r="A275" s="15"/>
      <c r="B275" s="257"/>
      <c r="C275" s="258"/>
      <c r="D275" s="228" t="s">
        <v>189</v>
      </c>
      <c r="E275" s="259" t="s">
        <v>75</v>
      </c>
      <c r="F275" s="260" t="s">
        <v>1264</v>
      </c>
      <c r="G275" s="258"/>
      <c r="H275" s="259" t="s">
        <v>75</v>
      </c>
      <c r="I275" s="261"/>
      <c r="J275" s="258"/>
      <c r="K275" s="258"/>
      <c r="L275" s="262"/>
      <c r="M275" s="263"/>
      <c r="N275" s="264"/>
      <c r="O275" s="264"/>
      <c r="P275" s="264"/>
      <c r="Q275" s="264"/>
      <c r="R275" s="264"/>
      <c r="S275" s="264"/>
      <c r="T275" s="26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6" t="s">
        <v>189</v>
      </c>
      <c r="AU275" s="266" t="s">
        <v>87</v>
      </c>
      <c r="AV275" s="15" t="s">
        <v>85</v>
      </c>
      <c r="AW275" s="15" t="s">
        <v>38</v>
      </c>
      <c r="AX275" s="15" t="s">
        <v>77</v>
      </c>
      <c r="AY275" s="266" t="s">
        <v>153</v>
      </c>
    </row>
    <row r="276" spans="1:51" s="13" customFormat="1" ht="12">
      <c r="A276" s="13"/>
      <c r="B276" s="235"/>
      <c r="C276" s="236"/>
      <c r="D276" s="228" t="s">
        <v>189</v>
      </c>
      <c r="E276" s="237" t="s">
        <v>75</v>
      </c>
      <c r="F276" s="238" t="s">
        <v>1265</v>
      </c>
      <c r="G276" s="236"/>
      <c r="H276" s="239">
        <v>5.377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189</v>
      </c>
      <c r="AU276" s="245" t="s">
        <v>87</v>
      </c>
      <c r="AV276" s="13" t="s">
        <v>87</v>
      </c>
      <c r="AW276" s="13" t="s">
        <v>38</v>
      </c>
      <c r="AX276" s="13" t="s">
        <v>77</v>
      </c>
      <c r="AY276" s="245" t="s">
        <v>153</v>
      </c>
    </row>
    <row r="277" spans="1:51" s="16" customFormat="1" ht="12">
      <c r="A277" s="16"/>
      <c r="B277" s="267"/>
      <c r="C277" s="268"/>
      <c r="D277" s="228" t="s">
        <v>189</v>
      </c>
      <c r="E277" s="269" t="s">
        <v>75</v>
      </c>
      <c r="F277" s="270" t="s">
        <v>349</v>
      </c>
      <c r="G277" s="268"/>
      <c r="H277" s="271">
        <v>5.377</v>
      </c>
      <c r="I277" s="272"/>
      <c r="J277" s="268"/>
      <c r="K277" s="268"/>
      <c r="L277" s="273"/>
      <c r="M277" s="274"/>
      <c r="N277" s="275"/>
      <c r="O277" s="275"/>
      <c r="P277" s="275"/>
      <c r="Q277" s="275"/>
      <c r="R277" s="275"/>
      <c r="S277" s="275"/>
      <c r="T277" s="27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T277" s="277" t="s">
        <v>189</v>
      </c>
      <c r="AU277" s="277" t="s">
        <v>87</v>
      </c>
      <c r="AV277" s="16" t="s">
        <v>160</v>
      </c>
      <c r="AW277" s="16" t="s">
        <v>38</v>
      </c>
      <c r="AX277" s="16" t="s">
        <v>85</v>
      </c>
      <c r="AY277" s="277" t="s">
        <v>153</v>
      </c>
    </row>
    <row r="278" spans="1:65" s="2" customFormat="1" ht="16.5" customHeight="1">
      <c r="A278" s="41"/>
      <c r="B278" s="42"/>
      <c r="C278" s="215" t="s">
        <v>310</v>
      </c>
      <c r="D278" s="215" t="s">
        <v>155</v>
      </c>
      <c r="E278" s="216" t="s">
        <v>1266</v>
      </c>
      <c r="F278" s="217" t="s">
        <v>1267</v>
      </c>
      <c r="G278" s="218" t="s">
        <v>381</v>
      </c>
      <c r="H278" s="219">
        <v>0.825</v>
      </c>
      <c r="I278" s="220"/>
      <c r="J278" s="221">
        <f>ROUND(I278*H278,2)</f>
        <v>0</v>
      </c>
      <c r="K278" s="217" t="s">
        <v>159</v>
      </c>
      <c r="L278" s="47"/>
      <c r="M278" s="222" t="s">
        <v>75</v>
      </c>
      <c r="N278" s="223" t="s">
        <v>47</v>
      </c>
      <c r="O278" s="87"/>
      <c r="P278" s="224">
        <f>O278*H278</f>
        <v>0</v>
      </c>
      <c r="Q278" s="224">
        <v>1.06277</v>
      </c>
      <c r="R278" s="224">
        <f>Q278*H278</f>
        <v>0.87678525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160</v>
      </c>
      <c r="AT278" s="226" t="s">
        <v>155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160</v>
      </c>
      <c r="BM278" s="226" t="s">
        <v>1268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1269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47" s="2" customFormat="1" ht="12">
      <c r="A280" s="41"/>
      <c r="B280" s="42"/>
      <c r="C280" s="43"/>
      <c r="D280" s="233" t="s">
        <v>164</v>
      </c>
      <c r="E280" s="43"/>
      <c r="F280" s="234" t="s">
        <v>1270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164</v>
      </c>
      <c r="AU280" s="20" t="s">
        <v>87</v>
      </c>
    </row>
    <row r="281" spans="1:51" s="15" customFormat="1" ht="12">
      <c r="A281" s="15"/>
      <c r="B281" s="257"/>
      <c r="C281" s="258"/>
      <c r="D281" s="228" t="s">
        <v>189</v>
      </c>
      <c r="E281" s="259" t="s">
        <v>75</v>
      </c>
      <c r="F281" s="260" t="s">
        <v>1271</v>
      </c>
      <c r="G281" s="258"/>
      <c r="H281" s="259" t="s">
        <v>75</v>
      </c>
      <c r="I281" s="261"/>
      <c r="J281" s="258"/>
      <c r="K281" s="258"/>
      <c r="L281" s="262"/>
      <c r="M281" s="263"/>
      <c r="N281" s="264"/>
      <c r="O281" s="264"/>
      <c r="P281" s="264"/>
      <c r="Q281" s="264"/>
      <c r="R281" s="264"/>
      <c r="S281" s="264"/>
      <c r="T281" s="26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6" t="s">
        <v>189</v>
      </c>
      <c r="AU281" s="266" t="s">
        <v>87</v>
      </c>
      <c r="AV281" s="15" t="s">
        <v>85</v>
      </c>
      <c r="AW281" s="15" t="s">
        <v>38</v>
      </c>
      <c r="AX281" s="15" t="s">
        <v>77</v>
      </c>
      <c r="AY281" s="266" t="s">
        <v>153</v>
      </c>
    </row>
    <row r="282" spans="1:51" s="15" customFormat="1" ht="12">
      <c r="A282" s="15"/>
      <c r="B282" s="257"/>
      <c r="C282" s="258"/>
      <c r="D282" s="228" t="s">
        <v>189</v>
      </c>
      <c r="E282" s="259" t="s">
        <v>75</v>
      </c>
      <c r="F282" s="260" t="s">
        <v>1272</v>
      </c>
      <c r="G282" s="258"/>
      <c r="H282" s="259" t="s">
        <v>75</v>
      </c>
      <c r="I282" s="261"/>
      <c r="J282" s="258"/>
      <c r="K282" s="258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189</v>
      </c>
      <c r="AU282" s="266" t="s">
        <v>87</v>
      </c>
      <c r="AV282" s="15" t="s">
        <v>85</v>
      </c>
      <c r="AW282" s="15" t="s">
        <v>38</v>
      </c>
      <c r="AX282" s="15" t="s">
        <v>77</v>
      </c>
      <c r="AY282" s="266" t="s">
        <v>153</v>
      </c>
    </row>
    <row r="283" spans="1:51" s="13" customFormat="1" ht="12">
      <c r="A283" s="13"/>
      <c r="B283" s="235"/>
      <c r="C283" s="236"/>
      <c r="D283" s="228" t="s">
        <v>189</v>
      </c>
      <c r="E283" s="237" t="s">
        <v>75</v>
      </c>
      <c r="F283" s="238" t="s">
        <v>1273</v>
      </c>
      <c r="G283" s="236"/>
      <c r="H283" s="239">
        <v>0.825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189</v>
      </c>
      <c r="AU283" s="245" t="s">
        <v>87</v>
      </c>
      <c r="AV283" s="13" t="s">
        <v>87</v>
      </c>
      <c r="AW283" s="13" t="s">
        <v>38</v>
      </c>
      <c r="AX283" s="13" t="s">
        <v>77</v>
      </c>
      <c r="AY283" s="245" t="s">
        <v>153</v>
      </c>
    </row>
    <row r="284" spans="1:51" s="16" customFormat="1" ht="12">
      <c r="A284" s="16"/>
      <c r="B284" s="267"/>
      <c r="C284" s="268"/>
      <c r="D284" s="228" t="s">
        <v>189</v>
      </c>
      <c r="E284" s="269" t="s">
        <v>75</v>
      </c>
      <c r="F284" s="270" t="s">
        <v>349</v>
      </c>
      <c r="G284" s="268"/>
      <c r="H284" s="271">
        <v>0.825</v>
      </c>
      <c r="I284" s="272"/>
      <c r="J284" s="268"/>
      <c r="K284" s="268"/>
      <c r="L284" s="273"/>
      <c r="M284" s="274"/>
      <c r="N284" s="275"/>
      <c r="O284" s="275"/>
      <c r="P284" s="275"/>
      <c r="Q284" s="275"/>
      <c r="R284" s="275"/>
      <c r="S284" s="275"/>
      <c r="T284" s="27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77" t="s">
        <v>189</v>
      </c>
      <c r="AU284" s="277" t="s">
        <v>87</v>
      </c>
      <c r="AV284" s="16" t="s">
        <v>160</v>
      </c>
      <c r="AW284" s="16" t="s">
        <v>38</v>
      </c>
      <c r="AX284" s="16" t="s">
        <v>85</v>
      </c>
      <c r="AY284" s="277" t="s">
        <v>153</v>
      </c>
    </row>
    <row r="285" spans="1:65" s="2" customFormat="1" ht="24.15" customHeight="1">
      <c r="A285" s="41"/>
      <c r="B285" s="42"/>
      <c r="C285" s="215" t="s">
        <v>316</v>
      </c>
      <c r="D285" s="215" t="s">
        <v>155</v>
      </c>
      <c r="E285" s="216" t="s">
        <v>1274</v>
      </c>
      <c r="F285" s="217" t="s">
        <v>1275</v>
      </c>
      <c r="G285" s="218" t="s">
        <v>1276</v>
      </c>
      <c r="H285" s="219">
        <v>1</v>
      </c>
      <c r="I285" s="220"/>
      <c r="J285" s="221">
        <f>ROUND(I285*H285,2)</f>
        <v>0</v>
      </c>
      <c r="K285" s="217" t="s">
        <v>75</v>
      </c>
      <c r="L285" s="47"/>
      <c r="M285" s="222" t="s">
        <v>75</v>
      </c>
      <c r="N285" s="223" t="s">
        <v>47</v>
      </c>
      <c r="O285" s="87"/>
      <c r="P285" s="224">
        <f>O285*H285</f>
        <v>0</v>
      </c>
      <c r="Q285" s="224">
        <v>0</v>
      </c>
      <c r="R285" s="224">
        <f>Q285*H285</f>
        <v>0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160</v>
      </c>
      <c r="AT285" s="226" t="s">
        <v>155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160</v>
      </c>
      <c r="BM285" s="226" t="s">
        <v>1277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1275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51" s="13" customFormat="1" ht="12">
      <c r="A287" s="13"/>
      <c r="B287" s="235"/>
      <c r="C287" s="236"/>
      <c r="D287" s="228" t="s">
        <v>189</v>
      </c>
      <c r="E287" s="237" t="s">
        <v>75</v>
      </c>
      <c r="F287" s="238" t="s">
        <v>85</v>
      </c>
      <c r="G287" s="236"/>
      <c r="H287" s="239">
        <v>1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189</v>
      </c>
      <c r="AU287" s="245" t="s">
        <v>87</v>
      </c>
      <c r="AV287" s="13" t="s">
        <v>87</v>
      </c>
      <c r="AW287" s="13" t="s">
        <v>38</v>
      </c>
      <c r="AX287" s="13" t="s">
        <v>85</v>
      </c>
      <c r="AY287" s="245" t="s">
        <v>153</v>
      </c>
    </row>
    <row r="288" spans="1:65" s="2" customFormat="1" ht="16.5" customHeight="1">
      <c r="A288" s="41"/>
      <c r="B288" s="42"/>
      <c r="C288" s="215" t="s">
        <v>322</v>
      </c>
      <c r="D288" s="215" t="s">
        <v>155</v>
      </c>
      <c r="E288" s="216" t="s">
        <v>1278</v>
      </c>
      <c r="F288" s="217" t="s">
        <v>1279</v>
      </c>
      <c r="G288" s="218" t="s">
        <v>158</v>
      </c>
      <c r="H288" s="219">
        <v>2</v>
      </c>
      <c r="I288" s="220"/>
      <c r="J288" s="221">
        <f>ROUND(I288*H288,2)</f>
        <v>0</v>
      </c>
      <c r="K288" s="217" t="s">
        <v>75</v>
      </c>
      <c r="L288" s="47"/>
      <c r="M288" s="222" t="s">
        <v>75</v>
      </c>
      <c r="N288" s="223" t="s">
        <v>47</v>
      </c>
      <c r="O288" s="87"/>
      <c r="P288" s="224">
        <f>O288*H288</f>
        <v>0</v>
      </c>
      <c r="Q288" s="224">
        <v>0</v>
      </c>
      <c r="R288" s="224">
        <f>Q288*H288</f>
        <v>0</v>
      </c>
      <c r="S288" s="224">
        <v>0</v>
      </c>
      <c r="T288" s="225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26" t="s">
        <v>160</v>
      </c>
      <c r="AT288" s="226" t="s">
        <v>155</v>
      </c>
      <c r="AU288" s="226" t="s">
        <v>87</v>
      </c>
      <c r="AY288" s="20" t="s">
        <v>153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20" t="s">
        <v>85</v>
      </c>
      <c r="BK288" s="227">
        <f>ROUND(I288*H288,2)</f>
        <v>0</v>
      </c>
      <c r="BL288" s="20" t="s">
        <v>160</v>
      </c>
      <c r="BM288" s="226" t="s">
        <v>1280</v>
      </c>
    </row>
    <row r="289" spans="1:47" s="2" customFormat="1" ht="12">
      <c r="A289" s="41"/>
      <c r="B289" s="42"/>
      <c r="C289" s="43"/>
      <c r="D289" s="228" t="s">
        <v>162</v>
      </c>
      <c r="E289" s="43"/>
      <c r="F289" s="229" t="s">
        <v>1279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162</v>
      </c>
      <c r="AU289" s="20" t="s">
        <v>87</v>
      </c>
    </row>
    <row r="290" spans="1:65" s="2" customFormat="1" ht="16.5" customHeight="1">
      <c r="A290" s="41"/>
      <c r="B290" s="42"/>
      <c r="C290" s="215" t="s">
        <v>328</v>
      </c>
      <c r="D290" s="215" t="s">
        <v>155</v>
      </c>
      <c r="E290" s="216" t="s">
        <v>1281</v>
      </c>
      <c r="F290" s="217" t="s">
        <v>1282</v>
      </c>
      <c r="G290" s="218" t="s">
        <v>158</v>
      </c>
      <c r="H290" s="219">
        <v>1</v>
      </c>
      <c r="I290" s="220"/>
      <c r="J290" s="221">
        <f>ROUND(I290*H290,2)</f>
        <v>0</v>
      </c>
      <c r="K290" s="217" t="s">
        <v>75</v>
      </c>
      <c r="L290" s="47"/>
      <c r="M290" s="222" t="s">
        <v>75</v>
      </c>
      <c r="N290" s="223" t="s">
        <v>47</v>
      </c>
      <c r="O290" s="87"/>
      <c r="P290" s="224">
        <f>O290*H290</f>
        <v>0</v>
      </c>
      <c r="Q290" s="224">
        <v>0</v>
      </c>
      <c r="R290" s="224">
        <f>Q290*H290</f>
        <v>0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160</v>
      </c>
      <c r="AT290" s="226" t="s">
        <v>155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160</v>
      </c>
      <c r="BM290" s="226" t="s">
        <v>1283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1282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65" s="2" customFormat="1" ht="16.5" customHeight="1">
      <c r="A292" s="41"/>
      <c r="B292" s="42"/>
      <c r="C292" s="215" t="s">
        <v>334</v>
      </c>
      <c r="D292" s="215" t="s">
        <v>155</v>
      </c>
      <c r="E292" s="216" t="s">
        <v>1284</v>
      </c>
      <c r="F292" s="217" t="s">
        <v>1285</v>
      </c>
      <c r="G292" s="218" t="s">
        <v>158</v>
      </c>
      <c r="H292" s="219">
        <v>1</v>
      </c>
      <c r="I292" s="220"/>
      <c r="J292" s="221">
        <f>ROUND(I292*H292,2)</f>
        <v>0</v>
      </c>
      <c r="K292" s="217" t="s">
        <v>75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0</v>
      </c>
      <c r="R292" s="224">
        <f>Q292*H292</f>
        <v>0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160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160</v>
      </c>
      <c r="BM292" s="226" t="s">
        <v>1286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1285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65" s="2" customFormat="1" ht="16.5" customHeight="1">
      <c r="A294" s="41"/>
      <c r="B294" s="42"/>
      <c r="C294" s="215" t="s">
        <v>340</v>
      </c>
      <c r="D294" s="215" t="s">
        <v>155</v>
      </c>
      <c r="E294" s="216" t="s">
        <v>1287</v>
      </c>
      <c r="F294" s="217" t="s">
        <v>1288</v>
      </c>
      <c r="G294" s="218" t="s">
        <v>158</v>
      </c>
      <c r="H294" s="219">
        <v>1</v>
      </c>
      <c r="I294" s="220"/>
      <c r="J294" s="221">
        <f>ROUND(I294*H294,2)</f>
        <v>0</v>
      </c>
      <c r="K294" s="217" t="s">
        <v>75</v>
      </c>
      <c r="L294" s="47"/>
      <c r="M294" s="222" t="s">
        <v>75</v>
      </c>
      <c r="N294" s="223" t="s">
        <v>47</v>
      </c>
      <c r="O294" s="87"/>
      <c r="P294" s="224">
        <f>O294*H294</f>
        <v>0</v>
      </c>
      <c r="Q294" s="224">
        <v>0</v>
      </c>
      <c r="R294" s="224">
        <f>Q294*H294</f>
        <v>0</v>
      </c>
      <c r="S294" s="224">
        <v>0</v>
      </c>
      <c r="T294" s="225">
        <f>S294*H294</f>
        <v>0</v>
      </c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R294" s="226" t="s">
        <v>160</v>
      </c>
      <c r="AT294" s="226" t="s">
        <v>155</v>
      </c>
      <c r="AU294" s="226" t="s">
        <v>87</v>
      </c>
      <c r="AY294" s="20" t="s">
        <v>153</v>
      </c>
      <c r="BE294" s="227">
        <f>IF(N294="základní",J294,0)</f>
        <v>0</v>
      </c>
      <c r="BF294" s="227">
        <f>IF(N294="snížená",J294,0)</f>
        <v>0</v>
      </c>
      <c r="BG294" s="227">
        <f>IF(N294="zákl. přenesená",J294,0)</f>
        <v>0</v>
      </c>
      <c r="BH294" s="227">
        <f>IF(N294="sníž. přenesená",J294,0)</f>
        <v>0</v>
      </c>
      <c r="BI294" s="227">
        <f>IF(N294="nulová",J294,0)</f>
        <v>0</v>
      </c>
      <c r="BJ294" s="20" t="s">
        <v>85</v>
      </c>
      <c r="BK294" s="227">
        <f>ROUND(I294*H294,2)</f>
        <v>0</v>
      </c>
      <c r="BL294" s="20" t="s">
        <v>160</v>
      </c>
      <c r="BM294" s="226" t="s">
        <v>1289</v>
      </c>
    </row>
    <row r="295" spans="1:47" s="2" customFormat="1" ht="12">
      <c r="A295" s="41"/>
      <c r="B295" s="42"/>
      <c r="C295" s="43"/>
      <c r="D295" s="228" t="s">
        <v>162</v>
      </c>
      <c r="E295" s="43"/>
      <c r="F295" s="229" t="s">
        <v>1290</v>
      </c>
      <c r="G295" s="43"/>
      <c r="H295" s="43"/>
      <c r="I295" s="230"/>
      <c r="J295" s="43"/>
      <c r="K295" s="43"/>
      <c r="L295" s="47"/>
      <c r="M295" s="231"/>
      <c r="N295" s="232"/>
      <c r="O295" s="87"/>
      <c r="P295" s="87"/>
      <c r="Q295" s="87"/>
      <c r="R295" s="87"/>
      <c r="S295" s="87"/>
      <c r="T295" s="88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T295" s="20" t="s">
        <v>162</v>
      </c>
      <c r="AU295" s="20" t="s">
        <v>87</v>
      </c>
    </row>
    <row r="296" spans="1:63" s="12" customFormat="1" ht="22.8" customHeight="1">
      <c r="A296" s="12"/>
      <c r="B296" s="199"/>
      <c r="C296" s="200"/>
      <c r="D296" s="201" t="s">
        <v>76</v>
      </c>
      <c r="E296" s="213" t="s">
        <v>160</v>
      </c>
      <c r="F296" s="213" t="s">
        <v>464</v>
      </c>
      <c r="G296" s="200"/>
      <c r="H296" s="200"/>
      <c r="I296" s="203"/>
      <c r="J296" s="214">
        <f>BK296</f>
        <v>0</v>
      </c>
      <c r="K296" s="200"/>
      <c r="L296" s="205"/>
      <c r="M296" s="206"/>
      <c r="N296" s="207"/>
      <c r="O296" s="207"/>
      <c r="P296" s="208">
        <f>SUM(P297:P439)</f>
        <v>0</v>
      </c>
      <c r="Q296" s="207"/>
      <c r="R296" s="208">
        <f>SUM(R297:R439)</f>
        <v>71.73532297999999</v>
      </c>
      <c r="S296" s="207"/>
      <c r="T296" s="209">
        <f>SUM(T297:T439)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0" t="s">
        <v>85</v>
      </c>
      <c r="AT296" s="211" t="s">
        <v>76</v>
      </c>
      <c r="AU296" s="211" t="s">
        <v>85</v>
      </c>
      <c r="AY296" s="210" t="s">
        <v>153</v>
      </c>
      <c r="BK296" s="212">
        <f>SUM(BK297:BK439)</f>
        <v>0</v>
      </c>
    </row>
    <row r="297" spans="1:65" s="2" customFormat="1" ht="16.5" customHeight="1">
      <c r="A297" s="41"/>
      <c r="B297" s="42"/>
      <c r="C297" s="215" t="s">
        <v>350</v>
      </c>
      <c r="D297" s="215" t="s">
        <v>155</v>
      </c>
      <c r="E297" s="216" t="s">
        <v>1291</v>
      </c>
      <c r="F297" s="217" t="s">
        <v>1292</v>
      </c>
      <c r="G297" s="218" t="s">
        <v>227</v>
      </c>
      <c r="H297" s="219">
        <v>18.791</v>
      </c>
      <c r="I297" s="220"/>
      <c r="J297" s="221">
        <f>ROUND(I297*H297,2)</f>
        <v>0</v>
      </c>
      <c r="K297" s="217" t="s">
        <v>159</v>
      </c>
      <c r="L297" s="47"/>
      <c r="M297" s="222" t="s">
        <v>75</v>
      </c>
      <c r="N297" s="223" t="s">
        <v>47</v>
      </c>
      <c r="O297" s="87"/>
      <c r="P297" s="224">
        <f>O297*H297</f>
        <v>0</v>
      </c>
      <c r="Q297" s="224">
        <v>2.50201</v>
      </c>
      <c r="R297" s="224">
        <f>Q297*H297</f>
        <v>47.01526991</v>
      </c>
      <c r="S297" s="224">
        <v>0</v>
      </c>
      <c r="T297" s="225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6" t="s">
        <v>160</v>
      </c>
      <c r="AT297" s="226" t="s">
        <v>155</v>
      </c>
      <c r="AU297" s="226" t="s">
        <v>87</v>
      </c>
      <c r="AY297" s="20" t="s">
        <v>153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20" t="s">
        <v>85</v>
      </c>
      <c r="BK297" s="227">
        <f>ROUND(I297*H297,2)</f>
        <v>0</v>
      </c>
      <c r="BL297" s="20" t="s">
        <v>160</v>
      </c>
      <c r="BM297" s="226" t="s">
        <v>1293</v>
      </c>
    </row>
    <row r="298" spans="1:47" s="2" customFormat="1" ht="12">
      <c r="A298" s="41"/>
      <c r="B298" s="42"/>
      <c r="C298" s="43"/>
      <c r="D298" s="228" t="s">
        <v>162</v>
      </c>
      <c r="E298" s="43"/>
      <c r="F298" s="229" t="s">
        <v>1294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162</v>
      </c>
      <c r="AU298" s="20" t="s">
        <v>87</v>
      </c>
    </row>
    <row r="299" spans="1:47" s="2" customFormat="1" ht="12">
      <c r="A299" s="41"/>
      <c r="B299" s="42"/>
      <c r="C299" s="43"/>
      <c r="D299" s="233" t="s">
        <v>164</v>
      </c>
      <c r="E299" s="43"/>
      <c r="F299" s="234" t="s">
        <v>1295</v>
      </c>
      <c r="G299" s="43"/>
      <c r="H299" s="43"/>
      <c r="I299" s="230"/>
      <c r="J299" s="43"/>
      <c r="K299" s="43"/>
      <c r="L299" s="47"/>
      <c r="M299" s="231"/>
      <c r="N299" s="232"/>
      <c r="O299" s="87"/>
      <c r="P299" s="87"/>
      <c r="Q299" s="87"/>
      <c r="R299" s="87"/>
      <c r="S299" s="87"/>
      <c r="T299" s="88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T299" s="20" t="s">
        <v>164</v>
      </c>
      <c r="AU299" s="20" t="s">
        <v>87</v>
      </c>
    </row>
    <row r="300" spans="1:51" s="15" customFormat="1" ht="12">
      <c r="A300" s="15"/>
      <c r="B300" s="257"/>
      <c r="C300" s="258"/>
      <c r="D300" s="228" t="s">
        <v>189</v>
      </c>
      <c r="E300" s="259" t="s">
        <v>75</v>
      </c>
      <c r="F300" s="260" t="s">
        <v>1296</v>
      </c>
      <c r="G300" s="258"/>
      <c r="H300" s="259" t="s">
        <v>75</v>
      </c>
      <c r="I300" s="261"/>
      <c r="J300" s="258"/>
      <c r="K300" s="258"/>
      <c r="L300" s="262"/>
      <c r="M300" s="263"/>
      <c r="N300" s="264"/>
      <c r="O300" s="264"/>
      <c r="P300" s="264"/>
      <c r="Q300" s="264"/>
      <c r="R300" s="264"/>
      <c r="S300" s="264"/>
      <c r="T300" s="26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6" t="s">
        <v>189</v>
      </c>
      <c r="AU300" s="266" t="s">
        <v>87</v>
      </c>
      <c r="AV300" s="15" t="s">
        <v>85</v>
      </c>
      <c r="AW300" s="15" t="s">
        <v>38</v>
      </c>
      <c r="AX300" s="15" t="s">
        <v>77</v>
      </c>
      <c r="AY300" s="266" t="s">
        <v>153</v>
      </c>
    </row>
    <row r="301" spans="1:51" s="13" customFormat="1" ht="12">
      <c r="A301" s="13"/>
      <c r="B301" s="235"/>
      <c r="C301" s="236"/>
      <c r="D301" s="228" t="s">
        <v>189</v>
      </c>
      <c r="E301" s="237" t="s">
        <v>75</v>
      </c>
      <c r="F301" s="238" t="s">
        <v>1297</v>
      </c>
      <c r="G301" s="236"/>
      <c r="H301" s="239">
        <v>22.721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189</v>
      </c>
      <c r="AU301" s="245" t="s">
        <v>87</v>
      </c>
      <c r="AV301" s="13" t="s">
        <v>87</v>
      </c>
      <c r="AW301" s="13" t="s">
        <v>38</v>
      </c>
      <c r="AX301" s="13" t="s">
        <v>77</v>
      </c>
      <c r="AY301" s="245" t="s">
        <v>153</v>
      </c>
    </row>
    <row r="302" spans="1:51" s="13" customFormat="1" ht="12">
      <c r="A302" s="13"/>
      <c r="B302" s="235"/>
      <c r="C302" s="236"/>
      <c r="D302" s="228" t="s">
        <v>189</v>
      </c>
      <c r="E302" s="237" t="s">
        <v>75</v>
      </c>
      <c r="F302" s="238" t="s">
        <v>1298</v>
      </c>
      <c r="G302" s="236"/>
      <c r="H302" s="239">
        <v>-3.93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189</v>
      </c>
      <c r="AU302" s="245" t="s">
        <v>87</v>
      </c>
      <c r="AV302" s="13" t="s">
        <v>87</v>
      </c>
      <c r="AW302" s="13" t="s">
        <v>38</v>
      </c>
      <c r="AX302" s="13" t="s">
        <v>77</v>
      </c>
      <c r="AY302" s="245" t="s">
        <v>153</v>
      </c>
    </row>
    <row r="303" spans="1:51" s="16" customFormat="1" ht="12">
      <c r="A303" s="16"/>
      <c r="B303" s="267"/>
      <c r="C303" s="268"/>
      <c r="D303" s="228" t="s">
        <v>189</v>
      </c>
      <c r="E303" s="269" t="s">
        <v>75</v>
      </c>
      <c r="F303" s="270" t="s">
        <v>349</v>
      </c>
      <c r="G303" s="268"/>
      <c r="H303" s="271">
        <v>18.791</v>
      </c>
      <c r="I303" s="272"/>
      <c r="J303" s="268"/>
      <c r="K303" s="268"/>
      <c r="L303" s="273"/>
      <c r="M303" s="274"/>
      <c r="N303" s="275"/>
      <c r="O303" s="275"/>
      <c r="P303" s="275"/>
      <c r="Q303" s="275"/>
      <c r="R303" s="275"/>
      <c r="S303" s="275"/>
      <c r="T303" s="27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T303" s="277" t="s">
        <v>189</v>
      </c>
      <c r="AU303" s="277" t="s">
        <v>87</v>
      </c>
      <c r="AV303" s="16" t="s">
        <v>160</v>
      </c>
      <c r="AW303" s="16" t="s">
        <v>38</v>
      </c>
      <c r="AX303" s="16" t="s">
        <v>85</v>
      </c>
      <c r="AY303" s="277" t="s">
        <v>153</v>
      </c>
    </row>
    <row r="304" spans="1:65" s="2" customFormat="1" ht="16.5" customHeight="1">
      <c r="A304" s="41"/>
      <c r="B304" s="42"/>
      <c r="C304" s="215" t="s">
        <v>357</v>
      </c>
      <c r="D304" s="215" t="s">
        <v>155</v>
      </c>
      <c r="E304" s="216" t="s">
        <v>1299</v>
      </c>
      <c r="F304" s="217" t="s">
        <v>1300</v>
      </c>
      <c r="G304" s="218" t="s">
        <v>258</v>
      </c>
      <c r="H304" s="219">
        <v>76.034</v>
      </c>
      <c r="I304" s="220"/>
      <c r="J304" s="221">
        <f>ROUND(I304*H304,2)</f>
        <v>0</v>
      </c>
      <c r="K304" s="217" t="s">
        <v>159</v>
      </c>
      <c r="L304" s="47"/>
      <c r="M304" s="222" t="s">
        <v>75</v>
      </c>
      <c r="N304" s="223" t="s">
        <v>47</v>
      </c>
      <c r="O304" s="87"/>
      <c r="P304" s="224">
        <f>O304*H304</f>
        <v>0</v>
      </c>
      <c r="Q304" s="224">
        <v>0.00552</v>
      </c>
      <c r="R304" s="224">
        <f>Q304*H304</f>
        <v>0.41970768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160</v>
      </c>
      <c r="AT304" s="226" t="s">
        <v>155</v>
      </c>
      <c r="AU304" s="226" t="s">
        <v>87</v>
      </c>
      <c r="AY304" s="20" t="s">
        <v>153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20" t="s">
        <v>85</v>
      </c>
      <c r="BK304" s="227">
        <f>ROUND(I304*H304,2)</f>
        <v>0</v>
      </c>
      <c r="BL304" s="20" t="s">
        <v>160</v>
      </c>
      <c r="BM304" s="226" t="s">
        <v>1301</v>
      </c>
    </row>
    <row r="305" spans="1:47" s="2" customFormat="1" ht="12">
      <c r="A305" s="41"/>
      <c r="B305" s="42"/>
      <c r="C305" s="43"/>
      <c r="D305" s="228" t="s">
        <v>162</v>
      </c>
      <c r="E305" s="43"/>
      <c r="F305" s="229" t="s">
        <v>1302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162</v>
      </c>
      <c r="AU305" s="20" t="s">
        <v>87</v>
      </c>
    </row>
    <row r="306" spans="1:47" s="2" customFormat="1" ht="12">
      <c r="A306" s="41"/>
      <c r="B306" s="42"/>
      <c r="C306" s="43"/>
      <c r="D306" s="233" t="s">
        <v>164</v>
      </c>
      <c r="E306" s="43"/>
      <c r="F306" s="234" t="s">
        <v>1303</v>
      </c>
      <c r="G306" s="43"/>
      <c r="H306" s="43"/>
      <c r="I306" s="230"/>
      <c r="J306" s="43"/>
      <c r="K306" s="43"/>
      <c r="L306" s="47"/>
      <c r="M306" s="231"/>
      <c r="N306" s="232"/>
      <c r="O306" s="87"/>
      <c r="P306" s="87"/>
      <c r="Q306" s="87"/>
      <c r="R306" s="87"/>
      <c r="S306" s="87"/>
      <c r="T306" s="88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T306" s="20" t="s">
        <v>164</v>
      </c>
      <c r="AU306" s="20" t="s">
        <v>87</v>
      </c>
    </row>
    <row r="307" spans="1:51" s="15" customFormat="1" ht="12">
      <c r="A307" s="15"/>
      <c r="B307" s="257"/>
      <c r="C307" s="258"/>
      <c r="D307" s="228" t="s">
        <v>189</v>
      </c>
      <c r="E307" s="259" t="s">
        <v>75</v>
      </c>
      <c r="F307" s="260" t="s">
        <v>1296</v>
      </c>
      <c r="G307" s="258"/>
      <c r="H307" s="259" t="s">
        <v>75</v>
      </c>
      <c r="I307" s="261"/>
      <c r="J307" s="258"/>
      <c r="K307" s="258"/>
      <c r="L307" s="262"/>
      <c r="M307" s="263"/>
      <c r="N307" s="264"/>
      <c r="O307" s="264"/>
      <c r="P307" s="264"/>
      <c r="Q307" s="264"/>
      <c r="R307" s="264"/>
      <c r="S307" s="264"/>
      <c r="T307" s="26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6" t="s">
        <v>189</v>
      </c>
      <c r="AU307" s="266" t="s">
        <v>87</v>
      </c>
      <c r="AV307" s="15" t="s">
        <v>85</v>
      </c>
      <c r="AW307" s="15" t="s">
        <v>38</v>
      </c>
      <c r="AX307" s="15" t="s">
        <v>77</v>
      </c>
      <c r="AY307" s="266" t="s">
        <v>153</v>
      </c>
    </row>
    <row r="308" spans="1:51" s="13" customFormat="1" ht="12">
      <c r="A308" s="13"/>
      <c r="B308" s="235"/>
      <c r="C308" s="236"/>
      <c r="D308" s="228" t="s">
        <v>189</v>
      </c>
      <c r="E308" s="237" t="s">
        <v>75</v>
      </c>
      <c r="F308" s="238" t="s">
        <v>1304</v>
      </c>
      <c r="G308" s="236"/>
      <c r="H308" s="239">
        <v>10.47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189</v>
      </c>
      <c r="AU308" s="245" t="s">
        <v>87</v>
      </c>
      <c r="AV308" s="13" t="s">
        <v>87</v>
      </c>
      <c r="AW308" s="13" t="s">
        <v>38</v>
      </c>
      <c r="AX308" s="13" t="s">
        <v>77</v>
      </c>
      <c r="AY308" s="245" t="s">
        <v>153</v>
      </c>
    </row>
    <row r="309" spans="1:51" s="13" customFormat="1" ht="12">
      <c r="A309" s="13"/>
      <c r="B309" s="235"/>
      <c r="C309" s="236"/>
      <c r="D309" s="228" t="s">
        <v>189</v>
      </c>
      <c r="E309" s="237" t="s">
        <v>75</v>
      </c>
      <c r="F309" s="238" t="s">
        <v>1305</v>
      </c>
      <c r="G309" s="236"/>
      <c r="H309" s="239">
        <v>9.63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189</v>
      </c>
      <c r="AU309" s="245" t="s">
        <v>87</v>
      </c>
      <c r="AV309" s="13" t="s">
        <v>87</v>
      </c>
      <c r="AW309" s="13" t="s">
        <v>38</v>
      </c>
      <c r="AX309" s="13" t="s">
        <v>77</v>
      </c>
      <c r="AY309" s="245" t="s">
        <v>153</v>
      </c>
    </row>
    <row r="310" spans="1:51" s="13" customFormat="1" ht="12">
      <c r="A310" s="13"/>
      <c r="B310" s="235"/>
      <c r="C310" s="236"/>
      <c r="D310" s="228" t="s">
        <v>189</v>
      </c>
      <c r="E310" s="237" t="s">
        <v>75</v>
      </c>
      <c r="F310" s="238" t="s">
        <v>1306</v>
      </c>
      <c r="G310" s="236"/>
      <c r="H310" s="239">
        <v>5.024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189</v>
      </c>
      <c r="AU310" s="245" t="s">
        <v>87</v>
      </c>
      <c r="AV310" s="13" t="s">
        <v>87</v>
      </c>
      <c r="AW310" s="13" t="s">
        <v>38</v>
      </c>
      <c r="AX310" s="13" t="s">
        <v>77</v>
      </c>
      <c r="AY310" s="245" t="s">
        <v>153</v>
      </c>
    </row>
    <row r="311" spans="1:51" s="15" customFormat="1" ht="12">
      <c r="A311" s="15"/>
      <c r="B311" s="257"/>
      <c r="C311" s="258"/>
      <c r="D311" s="228" t="s">
        <v>189</v>
      </c>
      <c r="E311" s="259" t="s">
        <v>75</v>
      </c>
      <c r="F311" s="260" t="s">
        <v>1307</v>
      </c>
      <c r="G311" s="258"/>
      <c r="H311" s="259" t="s">
        <v>75</v>
      </c>
      <c r="I311" s="261"/>
      <c r="J311" s="258"/>
      <c r="K311" s="258"/>
      <c r="L311" s="262"/>
      <c r="M311" s="263"/>
      <c r="N311" s="264"/>
      <c r="O311" s="264"/>
      <c r="P311" s="264"/>
      <c r="Q311" s="264"/>
      <c r="R311" s="264"/>
      <c r="S311" s="264"/>
      <c r="T311" s="26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6" t="s">
        <v>189</v>
      </c>
      <c r="AU311" s="266" t="s">
        <v>87</v>
      </c>
      <c r="AV311" s="15" t="s">
        <v>85</v>
      </c>
      <c r="AW311" s="15" t="s">
        <v>38</v>
      </c>
      <c r="AX311" s="15" t="s">
        <v>77</v>
      </c>
      <c r="AY311" s="266" t="s">
        <v>153</v>
      </c>
    </row>
    <row r="312" spans="1:51" s="13" customFormat="1" ht="12">
      <c r="A312" s="13"/>
      <c r="B312" s="235"/>
      <c r="C312" s="236"/>
      <c r="D312" s="228" t="s">
        <v>189</v>
      </c>
      <c r="E312" s="237" t="s">
        <v>75</v>
      </c>
      <c r="F312" s="238" t="s">
        <v>1308</v>
      </c>
      <c r="G312" s="236"/>
      <c r="H312" s="239">
        <v>64.01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189</v>
      </c>
      <c r="AU312" s="245" t="s">
        <v>87</v>
      </c>
      <c r="AV312" s="13" t="s">
        <v>87</v>
      </c>
      <c r="AW312" s="13" t="s">
        <v>38</v>
      </c>
      <c r="AX312" s="13" t="s">
        <v>77</v>
      </c>
      <c r="AY312" s="245" t="s">
        <v>153</v>
      </c>
    </row>
    <row r="313" spans="1:51" s="13" customFormat="1" ht="12">
      <c r="A313" s="13"/>
      <c r="B313" s="235"/>
      <c r="C313" s="236"/>
      <c r="D313" s="228" t="s">
        <v>189</v>
      </c>
      <c r="E313" s="237" t="s">
        <v>75</v>
      </c>
      <c r="F313" s="238" t="s">
        <v>1309</v>
      </c>
      <c r="G313" s="236"/>
      <c r="H313" s="239">
        <v>-11.09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189</v>
      </c>
      <c r="AU313" s="245" t="s">
        <v>87</v>
      </c>
      <c r="AV313" s="13" t="s">
        <v>87</v>
      </c>
      <c r="AW313" s="13" t="s">
        <v>38</v>
      </c>
      <c r="AX313" s="13" t="s">
        <v>77</v>
      </c>
      <c r="AY313" s="245" t="s">
        <v>153</v>
      </c>
    </row>
    <row r="314" spans="1:51" s="13" customFormat="1" ht="12">
      <c r="A314" s="13"/>
      <c r="B314" s="235"/>
      <c r="C314" s="236"/>
      <c r="D314" s="228" t="s">
        <v>189</v>
      </c>
      <c r="E314" s="237" t="s">
        <v>75</v>
      </c>
      <c r="F314" s="238" t="s">
        <v>1310</v>
      </c>
      <c r="G314" s="236"/>
      <c r="H314" s="239">
        <v>-2.01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189</v>
      </c>
      <c r="AU314" s="245" t="s">
        <v>87</v>
      </c>
      <c r="AV314" s="13" t="s">
        <v>87</v>
      </c>
      <c r="AW314" s="13" t="s">
        <v>38</v>
      </c>
      <c r="AX314" s="13" t="s">
        <v>77</v>
      </c>
      <c r="AY314" s="245" t="s">
        <v>153</v>
      </c>
    </row>
    <row r="315" spans="1:51" s="16" customFormat="1" ht="12">
      <c r="A315" s="16"/>
      <c r="B315" s="267"/>
      <c r="C315" s="268"/>
      <c r="D315" s="228" t="s">
        <v>189</v>
      </c>
      <c r="E315" s="269" t="s">
        <v>75</v>
      </c>
      <c r="F315" s="270" t="s">
        <v>349</v>
      </c>
      <c r="G315" s="268"/>
      <c r="H315" s="271">
        <v>76.034</v>
      </c>
      <c r="I315" s="272"/>
      <c r="J315" s="268"/>
      <c r="K315" s="268"/>
      <c r="L315" s="273"/>
      <c r="M315" s="274"/>
      <c r="N315" s="275"/>
      <c r="O315" s="275"/>
      <c r="P315" s="275"/>
      <c r="Q315" s="275"/>
      <c r="R315" s="275"/>
      <c r="S315" s="275"/>
      <c r="T315" s="27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T315" s="277" t="s">
        <v>189</v>
      </c>
      <c r="AU315" s="277" t="s">
        <v>87</v>
      </c>
      <c r="AV315" s="16" t="s">
        <v>160</v>
      </c>
      <c r="AW315" s="16" t="s">
        <v>38</v>
      </c>
      <c r="AX315" s="16" t="s">
        <v>85</v>
      </c>
      <c r="AY315" s="277" t="s">
        <v>153</v>
      </c>
    </row>
    <row r="316" spans="1:65" s="2" customFormat="1" ht="16.5" customHeight="1">
      <c r="A316" s="41"/>
      <c r="B316" s="42"/>
      <c r="C316" s="215" t="s">
        <v>365</v>
      </c>
      <c r="D316" s="215" t="s">
        <v>155</v>
      </c>
      <c r="E316" s="216" t="s">
        <v>1311</v>
      </c>
      <c r="F316" s="217" t="s">
        <v>1312</v>
      </c>
      <c r="G316" s="218" t="s">
        <v>258</v>
      </c>
      <c r="H316" s="219">
        <v>76.034</v>
      </c>
      <c r="I316" s="220"/>
      <c r="J316" s="221">
        <f>ROUND(I316*H316,2)</f>
        <v>0</v>
      </c>
      <c r="K316" s="217" t="s">
        <v>159</v>
      </c>
      <c r="L316" s="47"/>
      <c r="M316" s="222" t="s">
        <v>75</v>
      </c>
      <c r="N316" s="223" t="s">
        <v>47</v>
      </c>
      <c r="O316" s="87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160</v>
      </c>
      <c r="AT316" s="226" t="s">
        <v>155</v>
      </c>
      <c r="AU316" s="226" t="s">
        <v>87</v>
      </c>
      <c r="AY316" s="20" t="s">
        <v>153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85</v>
      </c>
      <c r="BK316" s="227">
        <f>ROUND(I316*H316,2)</f>
        <v>0</v>
      </c>
      <c r="BL316" s="20" t="s">
        <v>160</v>
      </c>
      <c r="BM316" s="226" t="s">
        <v>1313</v>
      </c>
    </row>
    <row r="317" spans="1:47" s="2" customFormat="1" ht="12">
      <c r="A317" s="41"/>
      <c r="B317" s="42"/>
      <c r="C317" s="43"/>
      <c r="D317" s="228" t="s">
        <v>162</v>
      </c>
      <c r="E317" s="43"/>
      <c r="F317" s="229" t="s">
        <v>1314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162</v>
      </c>
      <c r="AU317" s="20" t="s">
        <v>87</v>
      </c>
    </row>
    <row r="318" spans="1:47" s="2" customFormat="1" ht="12">
      <c r="A318" s="41"/>
      <c r="B318" s="42"/>
      <c r="C318" s="43"/>
      <c r="D318" s="233" t="s">
        <v>164</v>
      </c>
      <c r="E318" s="43"/>
      <c r="F318" s="234" t="s">
        <v>1315</v>
      </c>
      <c r="G318" s="43"/>
      <c r="H318" s="43"/>
      <c r="I318" s="230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164</v>
      </c>
      <c r="AU318" s="20" t="s">
        <v>87</v>
      </c>
    </row>
    <row r="319" spans="1:65" s="2" customFormat="1" ht="16.5" customHeight="1">
      <c r="A319" s="41"/>
      <c r="B319" s="42"/>
      <c r="C319" s="215" t="s">
        <v>371</v>
      </c>
      <c r="D319" s="215" t="s">
        <v>155</v>
      </c>
      <c r="E319" s="216" t="s">
        <v>1316</v>
      </c>
      <c r="F319" s="217" t="s">
        <v>1317</v>
      </c>
      <c r="G319" s="218" t="s">
        <v>258</v>
      </c>
      <c r="H319" s="219">
        <v>50.91</v>
      </c>
      <c r="I319" s="220"/>
      <c r="J319" s="221">
        <f>ROUND(I319*H319,2)</f>
        <v>0</v>
      </c>
      <c r="K319" s="217" t="s">
        <v>159</v>
      </c>
      <c r="L319" s="47"/>
      <c r="M319" s="222" t="s">
        <v>75</v>
      </c>
      <c r="N319" s="223" t="s">
        <v>47</v>
      </c>
      <c r="O319" s="87"/>
      <c r="P319" s="224">
        <f>O319*H319</f>
        <v>0</v>
      </c>
      <c r="Q319" s="224">
        <v>0.001</v>
      </c>
      <c r="R319" s="224">
        <f>Q319*H319</f>
        <v>0.05091</v>
      </c>
      <c r="S319" s="224">
        <v>0</v>
      </c>
      <c r="T319" s="225">
        <f>S319*H319</f>
        <v>0</v>
      </c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R319" s="226" t="s">
        <v>160</v>
      </c>
      <c r="AT319" s="226" t="s">
        <v>155</v>
      </c>
      <c r="AU319" s="226" t="s">
        <v>87</v>
      </c>
      <c r="AY319" s="20" t="s">
        <v>153</v>
      </c>
      <c r="BE319" s="227">
        <f>IF(N319="základní",J319,0)</f>
        <v>0</v>
      </c>
      <c r="BF319" s="227">
        <f>IF(N319="snížená",J319,0)</f>
        <v>0</v>
      </c>
      <c r="BG319" s="227">
        <f>IF(N319="zákl. přenesená",J319,0)</f>
        <v>0</v>
      </c>
      <c r="BH319" s="227">
        <f>IF(N319="sníž. přenesená",J319,0)</f>
        <v>0</v>
      </c>
      <c r="BI319" s="227">
        <f>IF(N319="nulová",J319,0)</f>
        <v>0</v>
      </c>
      <c r="BJ319" s="20" t="s">
        <v>85</v>
      </c>
      <c r="BK319" s="227">
        <f>ROUND(I319*H319,2)</f>
        <v>0</v>
      </c>
      <c r="BL319" s="20" t="s">
        <v>160</v>
      </c>
      <c r="BM319" s="226" t="s">
        <v>1318</v>
      </c>
    </row>
    <row r="320" spans="1:47" s="2" customFormat="1" ht="12">
      <c r="A320" s="41"/>
      <c r="B320" s="42"/>
      <c r="C320" s="43"/>
      <c r="D320" s="228" t="s">
        <v>162</v>
      </c>
      <c r="E320" s="43"/>
      <c r="F320" s="229" t="s">
        <v>1319</v>
      </c>
      <c r="G320" s="43"/>
      <c r="H320" s="43"/>
      <c r="I320" s="230"/>
      <c r="J320" s="43"/>
      <c r="K320" s="43"/>
      <c r="L320" s="47"/>
      <c r="M320" s="231"/>
      <c r="N320" s="232"/>
      <c r="O320" s="87"/>
      <c r="P320" s="87"/>
      <c r="Q320" s="87"/>
      <c r="R320" s="87"/>
      <c r="S320" s="87"/>
      <c r="T320" s="88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20" t="s">
        <v>162</v>
      </c>
      <c r="AU320" s="20" t="s">
        <v>87</v>
      </c>
    </row>
    <row r="321" spans="1:47" s="2" customFormat="1" ht="12">
      <c r="A321" s="41"/>
      <c r="B321" s="42"/>
      <c r="C321" s="43"/>
      <c r="D321" s="233" t="s">
        <v>164</v>
      </c>
      <c r="E321" s="43"/>
      <c r="F321" s="234" t="s">
        <v>1320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164</v>
      </c>
      <c r="AU321" s="20" t="s">
        <v>87</v>
      </c>
    </row>
    <row r="322" spans="1:51" s="15" customFormat="1" ht="12">
      <c r="A322" s="15"/>
      <c r="B322" s="257"/>
      <c r="C322" s="258"/>
      <c r="D322" s="228" t="s">
        <v>189</v>
      </c>
      <c r="E322" s="259" t="s">
        <v>75</v>
      </c>
      <c r="F322" s="260" t="s">
        <v>1296</v>
      </c>
      <c r="G322" s="258"/>
      <c r="H322" s="259" t="s">
        <v>75</v>
      </c>
      <c r="I322" s="261"/>
      <c r="J322" s="258"/>
      <c r="K322" s="258"/>
      <c r="L322" s="262"/>
      <c r="M322" s="263"/>
      <c r="N322" s="264"/>
      <c r="O322" s="264"/>
      <c r="P322" s="264"/>
      <c r="Q322" s="264"/>
      <c r="R322" s="264"/>
      <c r="S322" s="264"/>
      <c r="T322" s="26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6" t="s">
        <v>189</v>
      </c>
      <c r="AU322" s="266" t="s">
        <v>87</v>
      </c>
      <c r="AV322" s="15" t="s">
        <v>85</v>
      </c>
      <c r="AW322" s="15" t="s">
        <v>38</v>
      </c>
      <c r="AX322" s="15" t="s">
        <v>77</v>
      </c>
      <c r="AY322" s="266" t="s">
        <v>153</v>
      </c>
    </row>
    <row r="323" spans="1:51" s="13" customFormat="1" ht="12">
      <c r="A323" s="13"/>
      <c r="B323" s="235"/>
      <c r="C323" s="236"/>
      <c r="D323" s="228" t="s">
        <v>189</v>
      </c>
      <c r="E323" s="237" t="s">
        <v>75</v>
      </c>
      <c r="F323" s="238" t="s">
        <v>1308</v>
      </c>
      <c r="G323" s="236"/>
      <c r="H323" s="239">
        <v>64.01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189</v>
      </c>
      <c r="AU323" s="245" t="s">
        <v>87</v>
      </c>
      <c r="AV323" s="13" t="s">
        <v>87</v>
      </c>
      <c r="AW323" s="13" t="s">
        <v>38</v>
      </c>
      <c r="AX323" s="13" t="s">
        <v>77</v>
      </c>
      <c r="AY323" s="245" t="s">
        <v>153</v>
      </c>
    </row>
    <row r="324" spans="1:51" s="13" customFormat="1" ht="12">
      <c r="A324" s="13"/>
      <c r="B324" s="235"/>
      <c r="C324" s="236"/>
      <c r="D324" s="228" t="s">
        <v>189</v>
      </c>
      <c r="E324" s="237" t="s">
        <v>75</v>
      </c>
      <c r="F324" s="238" t="s">
        <v>1309</v>
      </c>
      <c r="G324" s="236"/>
      <c r="H324" s="239">
        <v>-11.09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189</v>
      </c>
      <c r="AU324" s="245" t="s">
        <v>87</v>
      </c>
      <c r="AV324" s="13" t="s">
        <v>87</v>
      </c>
      <c r="AW324" s="13" t="s">
        <v>38</v>
      </c>
      <c r="AX324" s="13" t="s">
        <v>77</v>
      </c>
      <c r="AY324" s="245" t="s">
        <v>153</v>
      </c>
    </row>
    <row r="325" spans="1:51" s="13" customFormat="1" ht="12">
      <c r="A325" s="13"/>
      <c r="B325" s="235"/>
      <c r="C325" s="236"/>
      <c r="D325" s="228" t="s">
        <v>189</v>
      </c>
      <c r="E325" s="237" t="s">
        <v>75</v>
      </c>
      <c r="F325" s="238" t="s">
        <v>1310</v>
      </c>
      <c r="G325" s="236"/>
      <c r="H325" s="239">
        <v>-2.01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189</v>
      </c>
      <c r="AU325" s="245" t="s">
        <v>87</v>
      </c>
      <c r="AV325" s="13" t="s">
        <v>87</v>
      </c>
      <c r="AW325" s="13" t="s">
        <v>38</v>
      </c>
      <c r="AX325" s="13" t="s">
        <v>77</v>
      </c>
      <c r="AY325" s="245" t="s">
        <v>153</v>
      </c>
    </row>
    <row r="326" spans="1:51" s="16" customFormat="1" ht="12">
      <c r="A326" s="16"/>
      <c r="B326" s="267"/>
      <c r="C326" s="268"/>
      <c r="D326" s="228" t="s">
        <v>189</v>
      </c>
      <c r="E326" s="269" t="s">
        <v>75</v>
      </c>
      <c r="F326" s="270" t="s">
        <v>349</v>
      </c>
      <c r="G326" s="268"/>
      <c r="H326" s="271">
        <v>50.91</v>
      </c>
      <c r="I326" s="272"/>
      <c r="J326" s="268"/>
      <c r="K326" s="268"/>
      <c r="L326" s="273"/>
      <c r="M326" s="274"/>
      <c r="N326" s="275"/>
      <c r="O326" s="275"/>
      <c r="P326" s="275"/>
      <c r="Q326" s="275"/>
      <c r="R326" s="275"/>
      <c r="S326" s="275"/>
      <c r="T326" s="27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T326" s="277" t="s">
        <v>189</v>
      </c>
      <c r="AU326" s="277" t="s">
        <v>87</v>
      </c>
      <c r="AV326" s="16" t="s">
        <v>160</v>
      </c>
      <c r="AW326" s="16" t="s">
        <v>38</v>
      </c>
      <c r="AX326" s="16" t="s">
        <v>85</v>
      </c>
      <c r="AY326" s="277" t="s">
        <v>153</v>
      </c>
    </row>
    <row r="327" spans="1:65" s="2" customFormat="1" ht="16.5" customHeight="1">
      <c r="A327" s="41"/>
      <c r="B327" s="42"/>
      <c r="C327" s="215" t="s">
        <v>378</v>
      </c>
      <c r="D327" s="215" t="s">
        <v>155</v>
      </c>
      <c r="E327" s="216" t="s">
        <v>1321</v>
      </c>
      <c r="F327" s="217" t="s">
        <v>1322</v>
      </c>
      <c r="G327" s="218" t="s">
        <v>258</v>
      </c>
      <c r="H327" s="219">
        <v>50.91</v>
      </c>
      <c r="I327" s="220"/>
      <c r="J327" s="221">
        <f>ROUND(I327*H327,2)</f>
        <v>0</v>
      </c>
      <c r="K327" s="217" t="s">
        <v>159</v>
      </c>
      <c r="L327" s="47"/>
      <c r="M327" s="222" t="s">
        <v>75</v>
      </c>
      <c r="N327" s="223" t="s">
        <v>47</v>
      </c>
      <c r="O327" s="87"/>
      <c r="P327" s="224">
        <f>O327*H327</f>
        <v>0</v>
      </c>
      <c r="Q327" s="224">
        <v>0</v>
      </c>
      <c r="R327" s="224">
        <f>Q327*H327</f>
        <v>0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160</v>
      </c>
      <c r="AT327" s="226" t="s">
        <v>155</v>
      </c>
      <c r="AU327" s="226" t="s">
        <v>87</v>
      </c>
      <c r="AY327" s="20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0" t="s">
        <v>85</v>
      </c>
      <c r="BK327" s="227">
        <f>ROUND(I327*H327,2)</f>
        <v>0</v>
      </c>
      <c r="BL327" s="20" t="s">
        <v>160</v>
      </c>
      <c r="BM327" s="226" t="s">
        <v>1323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1324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162</v>
      </c>
      <c r="AU328" s="20" t="s">
        <v>87</v>
      </c>
    </row>
    <row r="329" spans="1:47" s="2" customFormat="1" ht="12">
      <c r="A329" s="41"/>
      <c r="B329" s="42"/>
      <c r="C329" s="43"/>
      <c r="D329" s="233" t="s">
        <v>164</v>
      </c>
      <c r="E329" s="43"/>
      <c r="F329" s="234" t="s">
        <v>1325</v>
      </c>
      <c r="G329" s="43"/>
      <c r="H329" s="43"/>
      <c r="I329" s="230"/>
      <c r="J329" s="43"/>
      <c r="K329" s="43"/>
      <c r="L329" s="47"/>
      <c r="M329" s="231"/>
      <c r="N329" s="232"/>
      <c r="O329" s="87"/>
      <c r="P329" s="87"/>
      <c r="Q329" s="87"/>
      <c r="R329" s="87"/>
      <c r="S329" s="87"/>
      <c r="T329" s="88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T329" s="20" t="s">
        <v>164</v>
      </c>
      <c r="AU329" s="20" t="s">
        <v>87</v>
      </c>
    </row>
    <row r="330" spans="1:51" s="13" customFormat="1" ht="12">
      <c r="A330" s="13"/>
      <c r="B330" s="235"/>
      <c r="C330" s="236"/>
      <c r="D330" s="228" t="s">
        <v>189</v>
      </c>
      <c r="E330" s="237" t="s">
        <v>75</v>
      </c>
      <c r="F330" s="238" t="s">
        <v>1326</v>
      </c>
      <c r="G330" s="236"/>
      <c r="H330" s="239">
        <v>50.91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189</v>
      </c>
      <c r="AU330" s="245" t="s">
        <v>87</v>
      </c>
      <c r="AV330" s="13" t="s">
        <v>87</v>
      </c>
      <c r="AW330" s="13" t="s">
        <v>38</v>
      </c>
      <c r="AX330" s="13" t="s">
        <v>85</v>
      </c>
      <c r="AY330" s="245" t="s">
        <v>153</v>
      </c>
    </row>
    <row r="331" spans="1:65" s="2" customFormat="1" ht="16.5" customHeight="1">
      <c r="A331" s="41"/>
      <c r="B331" s="42"/>
      <c r="C331" s="215" t="s">
        <v>386</v>
      </c>
      <c r="D331" s="215" t="s">
        <v>155</v>
      </c>
      <c r="E331" s="216" t="s">
        <v>1327</v>
      </c>
      <c r="F331" s="217" t="s">
        <v>1328</v>
      </c>
      <c r="G331" s="218" t="s">
        <v>381</v>
      </c>
      <c r="H331" s="219">
        <v>1.53</v>
      </c>
      <c r="I331" s="220"/>
      <c r="J331" s="221">
        <f>ROUND(I331*H331,2)</f>
        <v>0</v>
      </c>
      <c r="K331" s="217" t="s">
        <v>159</v>
      </c>
      <c r="L331" s="47"/>
      <c r="M331" s="222" t="s">
        <v>75</v>
      </c>
      <c r="N331" s="223" t="s">
        <v>47</v>
      </c>
      <c r="O331" s="87"/>
      <c r="P331" s="224">
        <f>O331*H331</f>
        <v>0</v>
      </c>
      <c r="Q331" s="224">
        <v>1.05555</v>
      </c>
      <c r="R331" s="224">
        <f>Q331*H331</f>
        <v>1.6149915</v>
      </c>
      <c r="S331" s="224">
        <v>0</v>
      </c>
      <c r="T331" s="225">
        <f>S331*H331</f>
        <v>0</v>
      </c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R331" s="226" t="s">
        <v>160</v>
      </c>
      <c r="AT331" s="226" t="s">
        <v>155</v>
      </c>
      <c r="AU331" s="226" t="s">
        <v>87</v>
      </c>
      <c r="AY331" s="20" t="s">
        <v>153</v>
      </c>
      <c r="BE331" s="227">
        <f>IF(N331="základní",J331,0)</f>
        <v>0</v>
      </c>
      <c r="BF331" s="227">
        <f>IF(N331="snížená",J331,0)</f>
        <v>0</v>
      </c>
      <c r="BG331" s="227">
        <f>IF(N331="zákl. přenesená",J331,0)</f>
        <v>0</v>
      </c>
      <c r="BH331" s="227">
        <f>IF(N331="sníž. přenesená",J331,0)</f>
        <v>0</v>
      </c>
      <c r="BI331" s="227">
        <f>IF(N331="nulová",J331,0)</f>
        <v>0</v>
      </c>
      <c r="BJ331" s="20" t="s">
        <v>85</v>
      </c>
      <c r="BK331" s="227">
        <f>ROUND(I331*H331,2)</f>
        <v>0</v>
      </c>
      <c r="BL331" s="20" t="s">
        <v>160</v>
      </c>
      <c r="BM331" s="226" t="s">
        <v>1329</v>
      </c>
    </row>
    <row r="332" spans="1:47" s="2" customFormat="1" ht="12">
      <c r="A332" s="41"/>
      <c r="B332" s="42"/>
      <c r="C332" s="43"/>
      <c r="D332" s="228" t="s">
        <v>162</v>
      </c>
      <c r="E332" s="43"/>
      <c r="F332" s="229" t="s">
        <v>1330</v>
      </c>
      <c r="G332" s="43"/>
      <c r="H332" s="43"/>
      <c r="I332" s="230"/>
      <c r="J332" s="43"/>
      <c r="K332" s="43"/>
      <c r="L332" s="47"/>
      <c r="M332" s="231"/>
      <c r="N332" s="232"/>
      <c r="O332" s="87"/>
      <c r="P332" s="87"/>
      <c r="Q332" s="87"/>
      <c r="R332" s="87"/>
      <c r="S332" s="87"/>
      <c r="T332" s="88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T332" s="20" t="s">
        <v>162</v>
      </c>
      <c r="AU332" s="20" t="s">
        <v>87</v>
      </c>
    </row>
    <row r="333" spans="1:47" s="2" customFormat="1" ht="12">
      <c r="A333" s="41"/>
      <c r="B333" s="42"/>
      <c r="C333" s="43"/>
      <c r="D333" s="233" t="s">
        <v>164</v>
      </c>
      <c r="E333" s="43"/>
      <c r="F333" s="234" t="s">
        <v>1331</v>
      </c>
      <c r="G333" s="43"/>
      <c r="H333" s="43"/>
      <c r="I333" s="230"/>
      <c r="J333" s="43"/>
      <c r="K333" s="43"/>
      <c r="L333" s="47"/>
      <c r="M333" s="231"/>
      <c r="N333" s="232"/>
      <c r="O333" s="87"/>
      <c r="P333" s="87"/>
      <c r="Q333" s="87"/>
      <c r="R333" s="87"/>
      <c r="S333" s="87"/>
      <c r="T333" s="88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T333" s="20" t="s">
        <v>164</v>
      </c>
      <c r="AU333" s="20" t="s">
        <v>87</v>
      </c>
    </row>
    <row r="334" spans="1:51" s="15" customFormat="1" ht="12">
      <c r="A334" s="15"/>
      <c r="B334" s="257"/>
      <c r="C334" s="258"/>
      <c r="D334" s="228" t="s">
        <v>189</v>
      </c>
      <c r="E334" s="259" t="s">
        <v>75</v>
      </c>
      <c r="F334" s="260" t="s">
        <v>1332</v>
      </c>
      <c r="G334" s="258"/>
      <c r="H334" s="259" t="s">
        <v>75</v>
      </c>
      <c r="I334" s="261"/>
      <c r="J334" s="258"/>
      <c r="K334" s="258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189</v>
      </c>
      <c r="AU334" s="266" t="s">
        <v>87</v>
      </c>
      <c r="AV334" s="15" t="s">
        <v>85</v>
      </c>
      <c r="AW334" s="15" t="s">
        <v>38</v>
      </c>
      <c r="AX334" s="15" t="s">
        <v>77</v>
      </c>
      <c r="AY334" s="266" t="s">
        <v>153</v>
      </c>
    </row>
    <row r="335" spans="1:51" s="13" customFormat="1" ht="12">
      <c r="A335" s="13"/>
      <c r="B335" s="235"/>
      <c r="C335" s="236"/>
      <c r="D335" s="228" t="s">
        <v>189</v>
      </c>
      <c r="E335" s="237" t="s">
        <v>75</v>
      </c>
      <c r="F335" s="238" t="s">
        <v>1333</v>
      </c>
      <c r="G335" s="236"/>
      <c r="H335" s="239">
        <v>1.53</v>
      </c>
      <c r="I335" s="240"/>
      <c r="J335" s="236"/>
      <c r="K335" s="236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189</v>
      </c>
      <c r="AU335" s="245" t="s">
        <v>87</v>
      </c>
      <c r="AV335" s="13" t="s">
        <v>87</v>
      </c>
      <c r="AW335" s="13" t="s">
        <v>38</v>
      </c>
      <c r="AX335" s="13" t="s">
        <v>85</v>
      </c>
      <c r="AY335" s="245" t="s">
        <v>153</v>
      </c>
    </row>
    <row r="336" spans="1:65" s="2" customFormat="1" ht="16.5" customHeight="1">
      <c r="A336" s="41"/>
      <c r="B336" s="42"/>
      <c r="C336" s="215" t="s">
        <v>391</v>
      </c>
      <c r="D336" s="215" t="s">
        <v>155</v>
      </c>
      <c r="E336" s="216" t="s">
        <v>1334</v>
      </c>
      <c r="F336" s="217" t="s">
        <v>1335</v>
      </c>
      <c r="G336" s="218" t="s">
        <v>381</v>
      </c>
      <c r="H336" s="219">
        <v>0.481</v>
      </c>
      <c r="I336" s="220"/>
      <c r="J336" s="221">
        <f>ROUND(I336*H336,2)</f>
        <v>0</v>
      </c>
      <c r="K336" s="217" t="s">
        <v>159</v>
      </c>
      <c r="L336" s="47"/>
      <c r="M336" s="222" t="s">
        <v>75</v>
      </c>
      <c r="N336" s="223" t="s">
        <v>47</v>
      </c>
      <c r="O336" s="87"/>
      <c r="P336" s="224">
        <f>O336*H336</f>
        <v>0</v>
      </c>
      <c r="Q336" s="224">
        <v>1.06277</v>
      </c>
      <c r="R336" s="224">
        <f>Q336*H336</f>
        <v>0.51119237</v>
      </c>
      <c r="S336" s="224">
        <v>0</v>
      </c>
      <c r="T336" s="225">
        <f>S336*H336</f>
        <v>0</v>
      </c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R336" s="226" t="s">
        <v>160</v>
      </c>
      <c r="AT336" s="226" t="s">
        <v>155</v>
      </c>
      <c r="AU336" s="226" t="s">
        <v>87</v>
      </c>
      <c r="AY336" s="20" t="s">
        <v>153</v>
      </c>
      <c r="BE336" s="227">
        <f>IF(N336="základní",J336,0)</f>
        <v>0</v>
      </c>
      <c r="BF336" s="227">
        <f>IF(N336="snížená",J336,0)</f>
        <v>0</v>
      </c>
      <c r="BG336" s="227">
        <f>IF(N336="zákl. přenesená",J336,0)</f>
        <v>0</v>
      </c>
      <c r="BH336" s="227">
        <f>IF(N336="sníž. přenesená",J336,0)</f>
        <v>0</v>
      </c>
      <c r="BI336" s="227">
        <f>IF(N336="nulová",J336,0)</f>
        <v>0</v>
      </c>
      <c r="BJ336" s="20" t="s">
        <v>85</v>
      </c>
      <c r="BK336" s="227">
        <f>ROUND(I336*H336,2)</f>
        <v>0</v>
      </c>
      <c r="BL336" s="20" t="s">
        <v>160</v>
      </c>
      <c r="BM336" s="226" t="s">
        <v>1336</v>
      </c>
    </row>
    <row r="337" spans="1:47" s="2" customFormat="1" ht="12">
      <c r="A337" s="41"/>
      <c r="B337" s="42"/>
      <c r="C337" s="43"/>
      <c r="D337" s="228" t="s">
        <v>162</v>
      </c>
      <c r="E337" s="43"/>
      <c r="F337" s="229" t="s">
        <v>1337</v>
      </c>
      <c r="G337" s="43"/>
      <c r="H337" s="43"/>
      <c r="I337" s="230"/>
      <c r="J337" s="43"/>
      <c r="K337" s="43"/>
      <c r="L337" s="47"/>
      <c r="M337" s="231"/>
      <c r="N337" s="232"/>
      <c r="O337" s="87"/>
      <c r="P337" s="87"/>
      <c r="Q337" s="87"/>
      <c r="R337" s="87"/>
      <c r="S337" s="87"/>
      <c r="T337" s="88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T337" s="20" t="s">
        <v>162</v>
      </c>
      <c r="AU337" s="20" t="s">
        <v>87</v>
      </c>
    </row>
    <row r="338" spans="1:47" s="2" customFormat="1" ht="12">
      <c r="A338" s="41"/>
      <c r="B338" s="42"/>
      <c r="C338" s="43"/>
      <c r="D338" s="233" t="s">
        <v>164</v>
      </c>
      <c r="E338" s="43"/>
      <c r="F338" s="234" t="s">
        <v>1338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164</v>
      </c>
      <c r="AU338" s="20" t="s">
        <v>87</v>
      </c>
    </row>
    <row r="339" spans="1:51" s="15" customFormat="1" ht="12">
      <c r="A339" s="15"/>
      <c r="B339" s="257"/>
      <c r="C339" s="258"/>
      <c r="D339" s="228" t="s">
        <v>189</v>
      </c>
      <c r="E339" s="259" t="s">
        <v>75</v>
      </c>
      <c r="F339" s="260" t="s">
        <v>1339</v>
      </c>
      <c r="G339" s="258"/>
      <c r="H339" s="259" t="s">
        <v>75</v>
      </c>
      <c r="I339" s="261"/>
      <c r="J339" s="258"/>
      <c r="K339" s="258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189</v>
      </c>
      <c r="AU339" s="266" t="s">
        <v>87</v>
      </c>
      <c r="AV339" s="15" t="s">
        <v>85</v>
      </c>
      <c r="AW339" s="15" t="s">
        <v>38</v>
      </c>
      <c r="AX339" s="15" t="s">
        <v>77</v>
      </c>
      <c r="AY339" s="266" t="s">
        <v>153</v>
      </c>
    </row>
    <row r="340" spans="1:51" s="13" customFormat="1" ht="12">
      <c r="A340" s="13"/>
      <c r="B340" s="235"/>
      <c r="C340" s="236"/>
      <c r="D340" s="228" t="s">
        <v>189</v>
      </c>
      <c r="E340" s="237" t="s">
        <v>75</v>
      </c>
      <c r="F340" s="238" t="s">
        <v>1340</v>
      </c>
      <c r="G340" s="236"/>
      <c r="H340" s="239">
        <v>0.481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189</v>
      </c>
      <c r="AU340" s="245" t="s">
        <v>87</v>
      </c>
      <c r="AV340" s="13" t="s">
        <v>87</v>
      </c>
      <c r="AW340" s="13" t="s">
        <v>38</v>
      </c>
      <c r="AX340" s="13" t="s">
        <v>77</v>
      </c>
      <c r="AY340" s="245" t="s">
        <v>153</v>
      </c>
    </row>
    <row r="341" spans="1:51" s="16" customFormat="1" ht="12">
      <c r="A341" s="16"/>
      <c r="B341" s="267"/>
      <c r="C341" s="268"/>
      <c r="D341" s="228" t="s">
        <v>189</v>
      </c>
      <c r="E341" s="269" t="s">
        <v>75</v>
      </c>
      <c r="F341" s="270" t="s">
        <v>349</v>
      </c>
      <c r="G341" s="268"/>
      <c r="H341" s="271">
        <v>0.481</v>
      </c>
      <c r="I341" s="272"/>
      <c r="J341" s="268"/>
      <c r="K341" s="268"/>
      <c r="L341" s="273"/>
      <c r="M341" s="274"/>
      <c r="N341" s="275"/>
      <c r="O341" s="275"/>
      <c r="P341" s="275"/>
      <c r="Q341" s="275"/>
      <c r="R341" s="275"/>
      <c r="S341" s="275"/>
      <c r="T341" s="27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77" t="s">
        <v>189</v>
      </c>
      <c r="AU341" s="277" t="s">
        <v>87</v>
      </c>
      <c r="AV341" s="16" t="s">
        <v>160</v>
      </c>
      <c r="AW341" s="16" t="s">
        <v>38</v>
      </c>
      <c r="AX341" s="16" t="s">
        <v>85</v>
      </c>
      <c r="AY341" s="277" t="s">
        <v>153</v>
      </c>
    </row>
    <row r="342" spans="1:65" s="2" customFormat="1" ht="16.5" customHeight="1">
      <c r="A342" s="41"/>
      <c r="B342" s="42"/>
      <c r="C342" s="215" t="s">
        <v>395</v>
      </c>
      <c r="D342" s="215" t="s">
        <v>155</v>
      </c>
      <c r="E342" s="216" t="s">
        <v>1341</v>
      </c>
      <c r="F342" s="217" t="s">
        <v>1342</v>
      </c>
      <c r="G342" s="218" t="s">
        <v>227</v>
      </c>
      <c r="H342" s="219">
        <v>0.563</v>
      </c>
      <c r="I342" s="220"/>
      <c r="J342" s="221">
        <f>ROUND(I342*H342,2)</f>
        <v>0</v>
      </c>
      <c r="K342" s="217" t="s">
        <v>159</v>
      </c>
      <c r="L342" s="47"/>
      <c r="M342" s="222" t="s">
        <v>75</v>
      </c>
      <c r="N342" s="223" t="s">
        <v>47</v>
      </c>
      <c r="O342" s="87"/>
      <c r="P342" s="224">
        <f>O342*H342</f>
        <v>0</v>
      </c>
      <c r="Q342" s="224">
        <v>2.50194</v>
      </c>
      <c r="R342" s="224">
        <f>Q342*H342</f>
        <v>1.4085922199999998</v>
      </c>
      <c r="S342" s="224">
        <v>0</v>
      </c>
      <c r="T342" s="225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6" t="s">
        <v>160</v>
      </c>
      <c r="AT342" s="226" t="s">
        <v>155</v>
      </c>
      <c r="AU342" s="226" t="s">
        <v>87</v>
      </c>
      <c r="AY342" s="20" t="s">
        <v>153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20" t="s">
        <v>85</v>
      </c>
      <c r="BK342" s="227">
        <f>ROUND(I342*H342,2)</f>
        <v>0</v>
      </c>
      <c r="BL342" s="20" t="s">
        <v>160</v>
      </c>
      <c r="BM342" s="226" t="s">
        <v>1343</v>
      </c>
    </row>
    <row r="343" spans="1:47" s="2" customFormat="1" ht="12">
      <c r="A343" s="41"/>
      <c r="B343" s="42"/>
      <c r="C343" s="43"/>
      <c r="D343" s="228" t="s">
        <v>162</v>
      </c>
      <c r="E343" s="43"/>
      <c r="F343" s="229" t="s">
        <v>1344</v>
      </c>
      <c r="G343" s="43"/>
      <c r="H343" s="43"/>
      <c r="I343" s="230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162</v>
      </c>
      <c r="AU343" s="20" t="s">
        <v>87</v>
      </c>
    </row>
    <row r="344" spans="1:47" s="2" customFormat="1" ht="12">
      <c r="A344" s="41"/>
      <c r="B344" s="42"/>
      <c r="C344" s="43"/>
      <c r="D344" s="233" t="s">
        <v>164</v>
      </c>
      <c r="E344" s="43"/>
      <c r="F344" s="234" t="s">
        <v>1345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164</v>
      </c>
      <c r="AU344" s="20" t="s">
        <v>87</v>
      </c>
    </row>
    <row r="345" spans="1:51" s="15" customFormat="1" ht="12">
      <c r="A345" s="15"/>
      <c r="B345" s="257"/>
      <c r="C345" s="258"/>
      <c r="D345" s="228" t="s">
        <v>189</v>
      </c>
      <c r="E345" s="259" t="s">
        <v>75</v>
      </c>
      <c r="F345" s="260" t="s">
        <v>1346</v>
      </c>
      <c r="G345" s="258"/>
      <c r="H345" s="259" t="s">
        <v>75</v>
      </c>
      <c r="I345" s="261"/>
      <c r="J345" s="258"/>
      <c r="K345" s="258"/>
      <c r="L345" s="262"/>
      <c r="M345" s="263"/>
      <c r="N345" s="264"/>
      <c r="O345" s="264"/>
      <c r="P345" s="264"/>
      <c r="Q345" s="264"/>
      <c r="R345" s="264"/>
      <c r="S345" s="264"/>
      <c r="T345" s="26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6" t="s">
        <v>189</v>
      </c>
      <c r="AU345" s="266" t="s">
        <v>87</v>
      </c>
      <c r="AV345" s="15" t="s">
        <v>85</v>
      </c>
      <c r="AW345" s="15" t="s">
        <v>38</v>
      </c>
      <c r="AX345" s="15" t="s">
        <v>77</v>
      </c>
      <c r="AY345" s="266" t="s">
        <v>153</v>
      </c>
    </row>
    <row r="346" spans="1:51" s="13" customFormat="1" ht="12">
      <c r="A346" s="13"/>
      <c r="B346" s="235"/>
      <c r="C346" s="236"/>
      <c r="D346" s="228" t="s">
        <v>189</v>
      </c>
      <c r="E346" s="237" t="s">
        <v>75</v>
      </c>
      <c r="F346" s="238" t="s">
        <v>1347</v>
      </c>
      <c r="G346" s="236"/>
      <c r="H346" s="239">
        <v>0.15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5" t="s">
        <v>189</v>
      </c>
      <c r="AU346" s="245" t="s">
        <v>87</v>
      </c>
      <c r="AV346" s="13" t="s">
        <v>87</v>
      </c>
      <c r="AW346" s="13" t="s">
        <v>38</v>
      </c>
      <c r="AX346" s="13" t="s">
        <v>77</v>
      </c>
      <c r="AY346" s="245" t="s">
        <v>153</v>
      </c>
    </row>
    <row r="347" spans="1:51" s="13" customFormat="1" ht="12">
      <c r="A347" s="13"/>
      <c r="B347" s="235"/>
      <c r="C347" s="236"/>
      <c r="D347" s="228" t="s">
        <v>189</v>
      </c>
      <c r="E347" s="237" t="s">
        <v>75</v>
      </c>
      <c r="F347" s="238" t="s">
        <v>1348</v>
      </c>
      <c r="G347" s="236"/>
      <c r="H347" s="239">
        <v>0.263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189</v>
      </c>
      <c r="AU347" s="245" t="s">
        <v>87</v>
      </c>
      <c r="AV347" s="13" t="s">
        <v>87</v>
      </c>
      <c r="AW347" s="13" t="s">
        <v>38</v>
      </c>
      <c r="AX347" s="13" t="s">
        <v>77</v>
      </c>
      <c r="AY347" s="245" t="s">
        <v>153</v>
      </c>
    </row>
    <row r="348" spans="1:51" s="13" customFormat="1" ht="12">
      <c r="A348" s="13"/>
      <c r="B348" s="235"/>
      <c r="C348" s="236"/>
      <c r="D348" s="228" t="s">
        <v>189</v>
      </c>
      <c r="E348" s="237" t="s">
        <v>75</v>
      </c>
      <c r="F348" s="238" t="s">
        <v>1347</v>
      </c>
      <c r="G348" s="236"/>
      <c r="H348" s="239">
        <v>0.15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189</v>
      </c>
      <c r="AU348" s="245" t="s">
        <v>87</v>
      </c>
      <c r="AV348" s="13" t="s">
        <v>87</v>
      </c>
      <c r="AW348" s="13" t="s">
        <v>38</v>
      </c>
      <c r="AX348" s="13" t="s">
        <v>77</v>
      </c>
      <c r="AY348" s="245" t="s">
        <v>153</v>
      </c>
    </row>
    <row r="349" spans="1:51" s="16" customFormat="1" ht="12">
      <c r="A349" s="16"/>
      <c r="B349" s="267"/>
      <c r="C349" s="268"/>
      <c r="D349" s="228" t="s">
        <v>189</v>
      </c>
      <c r="E349" s="269" t="s">
        <v>75</v>
      </c>
      <c r="F349" s="270" t="s">
        <v>349</v>
      </c>
      <c r="G349" s="268"/>
      <c r="H349" s="271">
        <v>0.563</v>
      </c>
      <c r="I349" s="272"/>
      <c r="J349" s="268"/>
      <c r="K349" s="268"/>
      <c r="L349" s="273"/>
      <c r="M349" s="274"/>
      <c r="N349" s="275"/>
      <c r="O349" s="275"/>
      <c r="P349" s="275"/>
      <c r="Q349" s="275"/>
      <c r="R349" s="275"/>
      <c r="S349" s="275"/>
      <c r="T349" s="27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T349" s="277" t="s">
        <v>189</v>
      </c>
      <c r="AU349" s="277" t="s">
        <v>87</v>
      </c>
      <c r="AV349" s="16" t="s">
        <v>160</v>
      </c>
      <c r="AW349" s="16" t="s">
        <v>38</v>
      </c>
      <c r="AX349" s="16" t="s">
        <v>85</v>
      </c>
      <c r="AY349" s="277" t="s">
        <v>153</v>
      </c>
    </row>
    <row r="350" spans="1:65" s="2" customFormat="1" ht="16.5" customHeight="1">
      <c r="A350" s="41"/>
      <c r="B350" s="42"/>
      <c r="C350" s="215" t="s">
        <v>401</v>
      </c>
      <c r="D350" s="215" t="s">
        <v>155</v>
      </c>
      <c r="E350" s="216" t="s">
        <v>1349</v>
      </c>
      <c r="F350" s="217" t="s">
        <v>1350</v>
      </c>
      <c r="G350" s="218" t="s">
        <v>258</v>
      </c>
      <c r="H350" s="219">
        <v>9.3</v>
      </c>
      <c r="I350" s="220"/>
      <c r="J350" s="221">
        <f>ROUND(I350*H350,2)</f>
        <v>0</v>
      </c>
      <c r="K350" s="217" t="s">
        <v>159</v>
      </c>
      <c r="L350" s="47"/>
      <c r="M350" s="222" t="s">
        <v>75</v>
      </c>
      <c r="N350" s="223" t="s">
        <v>47</v>
      </c>
      <c r="O350" s="87"/>
      <c r="P350" s="224">
        <f>O350*H350</f>
        <v>0</v>
      </c>
      <c r="Q350" s="224">
        <v>0.00465</v>
      </c>
      <c r="R350" s="224">
        <f>Q350*H350</f>
        <v>0.043245</v>
      </c>
      <c r="S350" s="224">
        <v>0</v>
      </c>
      <c r="T350" s="225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26" t="s">
        <v>160</v>
      </c>
      <c r="AT350" s="226" t="s">
        <v>155</v>
      </c>
      <c r="AU350" s="226" t="s">
        <v>87</v>
      </c>
      <c r="AY350" s="20" t="s">
        <v>153</v>
      </c>
      <c r="BE350" s="227">
        <f>IF(N350="základní",J350,0)</f>
        <v>0</v>
      </c>
      <c r="BF350" s="227">
        <f>IF(N350="snížená",J350,0)</f>
        <v>0</v>
      </c>
      <c r="BG350" s="227">
        <f>IF(N350="zákl. přenesená",J350,0)</f>
        <v>0</v>
      </c>
      <c r="BH350" s="227">
        <f>IF(N350="sníž. přenesená",J350,0)</f>
        <v>0</v>
      </c>
      <c r="BI350" s="227">
        <f>IF(N350="nulová",J350,0)</f>
        <v>0</v>
      </c>
      <c r="BJ350" s="20" t="s">
        <v>85</v>
      </c>
      <c r="BK350" s="227">
        <f>ROUND(I350*H350,2)</f>
        <v>0</v>
      </c>
      <c r="BL350" s="20" t="s">
        <v>160</v>
      </c>
      <c r="BM350" s="226" t="s">
        <v>1351</v>
      </c>
    </row>
    <row r="351" spans="1:47" s="2" customFormat="1" ht="12">
      <c r="A351" s="41"/>
      <c r="B351" s="42"/>
      <c r="C351" s="43"/>
      <c r="D351" s="228" t="s">
        <v>162</v>
      </c>
      <c r="E351" s="43"/>
      <c r="F351" s="229" t="s">
        <v>1352</v>
      </c>
      <c r="G351" s="43"/>
      <c r="H351" s="43"/>
      <c r="I351" s="230"/>
      <c r="J351" s="43"/>
      <c r="K351" s="43"/>
      <c r="L351" s="47"/>
      <c r="M351" s="231"/>
      <c r="N351" s="232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162</v>
      </c>
      <c r="AU351" s="20" t="s">
        <v>87</v>
      </c>
    </row>
    <row r="352" spans="1:47" s="2" customFormat="1" ht="12">
      <c r="A352" s="41"/>
      <c r="B352" s="42"/>
      <c r="C352" s="43"/>
      <c r="D352" s="233" t="s">
        <v>164</v>
      </c>
      <c r="E352" s="43"/>
      <c r="F352" s="234" t="s">
        <v>1353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164</v>
      </c>
      <c r="AU352" s="20" t="s">
        <v>87</v>
      </c>
    </row>
    <row r="353" spans="1:51" s="15" customFormat="1" ht="12">
      <c r="A353" s="15"/>
      <c r="B353" s="257"/>
      <c r="C353" s="258"/>
      <c r="D353" s="228" t="s">
        <v>189</v>
      </c>
      <c r="E353" s="259" t="s">
        <v>75</v>
      </c>
      <c r="F353" s="260" t="s">
        <v>1346</v>
      </c>
      <c r="G353" s="258"/>
      <c r="H353" s="259" t="s">
        <v>75</v>
      </c>
      <c r="I353" s="261"/>
      <c r="J353" s="258"/>
      <c r="K353" s="258"/>
      <c r="L353" s="262"/>
      <c r="M353" s="263"/>
      <c r="N353" s="264"/>
      <c r="O353" s="264"/>
      <c r="P353" s="264"/>
      <c r="Q353" s="264"/>
      <c r="R353" s="264"/>
      <c r="S353" s="264"/>
      <c r="T353" s="26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6" t="s">
        <v>189</v>
      </c>
      <c r="AU353" s="266" t="s">
        <v>87</v>
      </c>
      <c r="AV353" s="15" t="s">
        <v>85</v>
      </c>
      <c r="AW353" s="15" t="s">
        <v>38</v>
      </c>
      <c r="AX353" s="15" t="s">
        <v>77</v>
      </c>
      <c r="AY353" s="266" t="s">
        <v>153</v>
      </c>
    </row>
    <row r="354" spans="1:51" s="13" customFormat="1" ht="12">
      <c r="A354" s="13"/>
      <c r="B354" s="235"/>
      <c r="C354" s="236"/>
      <c r="D354" s="228" t="s">
        <v>189</v>
      </c>
      <c r="E354" s="237" t="s">
        <v>75</v>
      </c>
      <c r="F354" s="238" t="s">
        <v>1354</v>
      </c>
      <c r="G354" s="236"/>
      <c r="H354" s="239">
        <v>2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189</v>
      </c>
      <c r="AU354" s="245" t="s">
        <v>87</v>
      </c>
      <c r="AV354" s="13" t="s">
        <v>87</v>
      </c>
      <c r="AW354" s="13" t="s">
        <v>38</v>
      </c>
      <c r="AX354" s="13" t="s">
        <v>77</v>
      </c>
      <c r="AY354" s="245" t="s">
        <v>153</v>
      </c>
    </row>
    <row r="355" spans="1:51" s="13" customFormat="1" ht="12">
      <c r="A355" s="13"/>
      <c r="B355" s="235"/>
      <c r="C355" s="236"/>
      <c r="D355" s="228" t="s">
        <v>189</v>
      </c>
      <c r="E355" s="237" t="s">
        <v>75</v>
      </c>
      <c r="F355" s="238" t="s">
        <v>1355</v>
      </c>
      <c r="G355" s="236"/>
      <c r="H355" s="239">
        <v>3.5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5" t="s">
        <v>189</v>
      </c>
      <c r="AU355" s="245" t="s">
        <v>87</v>
      </c>
      <c r="AV355" s="13" t="s">
        <v>87</v>
      </c>
      <c r="AW355" s="13" t="s">
        <v>38</v>
      </c>
      <c r="AX355" s="13" t="s">
        <v>77</v>
      </c>
      <c r="AY355" s="245" t="s">
        <v>153</v>
      </c>
    </row>
    <row r="356" spans="1:51" s="13" customFormat="1" ht="12">
      <c r="A356" s="13"/>
      <c r="B356" s="235"/>
      <c r="C356" s="236"/>
      <c r="D356" s="228" t="s">
        <v>189</v>
      </c>
      <c r="E356" s="237" t="s">
        <v>75</v>
      </c>
      <c r="F356" s="238" t="s">
        <v>1354</v>
      </c>
      <c r="G356" s="236"/>
      <c r="H356" s="239">
        <v>2</v>
      </c>
      <c r="I356" s="240"/>
      <c r="J356" s="236"/>
      <c r="K356" s="236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189</v>
      </c>
      <c r="AU356" s="245" t="s">
        <v>87</v>
      </c>
      <c r="AV356" s="13" t="s">
        <v>87</v>
      </c>
      <c r="AW356" s="13" t="s">
        <v>38</v>
      </c>
      <c r="AX356" s="13" t="s">
        <v>77</v>
      </c>
      <c r="AY356" s="245" t="s">
        <v>153</v>
      </c>
    </row>
    <row r="357" spans="1:51" s="13" customFormat="1" ht="12">
      <c r="A357" s="13"/>
      <c r="B357" s="235"/>
      <c r="C357" s="236"/>
      <c r="D357" s="228" t="s">
        <v>189</v>
      </c>
      <c r="E357" s="237" t="s">
        <v>75</v>
      </c>
      <c r="F357" s="238" t="s">
        <v>1356</v>
      </c>
      <c r="G357" s="236"/>
      <c r="H357" s="239">
        <v>0.9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5" t="s">
        <v>189</v>
      </c>
      <c r="AU357" s="245" t="s">
        <v>87</v>
      </c>
      <c r="AV357" s="13" t="s">
        <v>87</v>
      </c>
      <c r="AW357" s="13" t="s">
        <v>38</v>
      </c>
      <c r="AX357" s="13" t="s">
        <v>77</v>
      </c>
      <c r="AY357" s="245" t="s">
        <v>153</v>
      </c>
    </row>
    <row r="358" spans="1:51" s="13" customFormat="1" ht="12">
      <c r="A358" s="13"/>
      <c r="B358" s="235"/>
      <c r="C358" s="236"/>
      <c r="D358" s="228" t="s">
        <v>189</v>
      </c>
      <c r="E358" s="237" t="s">
        <v>75</v>
      </c>
      <c r="F358" s="238" t="s">
        <v>1357</v>
      </c>
      <c r="G358" s="236"/>
      <c r="H358" s="239">
        <v>0.9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189</v>
      </c>
      <c r="AU358" s="245" t="s">
        <v>87</v>
      </c>
      <c r="AV358" s="13" t="s">
        <v>87</v>
      </c>
      <c r="AW358" s="13" t="s">
        <v>38</v>
      </c>
      <c r="AX358" s="13" t="s">
        <v>77</v>
      </c>
      <c r="AY358" s="245" t="s">
        <v>153</v>
      </c>
    </row>
    <row r="359" spans="1:51" s="16" customFormat="1" ht="12">
      <c r="A359" s="16"/>
      <c r="B359" s="267"/>
      <c r="C359" s="268"/>
      <c r="D359" s="228" t="s">
        <v>189</v>
      </c>
      <c r="E359" s="269" t="s">
        <v>75</v>
      </c>
      <c r="F359" s="270" t="s">
        <v>349</v>
      </c>
      <c r="G359" s="268"/>
      <c r="H359" s="271">
        <v>9.3</v>
      </c>
      <c r="I359" s="272"/>
      <c r="J359" s="268"/>
      <c r="K359" s="268"/>
      <c r="L359" s="273"/>
      <c r="M359" s="274"/>
      <c r="N359" s="275"/>
      <c r="O359" s="275"/>
      <c r="P359" s="275"/>
      <c r="Q359" s="275"/>
      <c r="R359" s="275"/>
      <c r="S359" s="275"/>
      <c r="T359" s="27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77" t="s">
        <v>189</v>
      </c>
      <c r="AU359" s="277" t="s">
        <v>87</v>
      </c>
      <c r="AV359" s="16" t="s">
        <v>160</v>
      </c>
      <c r="AW359" s="16" t="s">
        <v>38</v>
      </c>
      <c r="AX359" s="16" t="s">
        <v>85</v>
      </c>
      <c r="AY359" s="277" t="s">
        <v>153</v>
      </c>
    </row>
    <row r="360" spans="1:65" s="2" customFormat="1" ht="16.5" customHeight="1">
      <c r="A360" s="41"/>
      <c r="B360" s="42"/>
      <c r="C360" s="215" t="s">
        <v>413</v>
      </c>
      <c r="D360" s="215" t="s">
        <v>155</v>
      </c>
      <c r="E360" s="216" t="s">
        <v>1358</v>
      </c>
      <c r="F360" s="217" t="s">
        <v>1359</v>
      </c>
      <c r="G360" s="218" t="s">
        <v>258</v>
      </c>
      <c r="H360" s="219">
        <v>9.3</v>
      </c>
      <c r="I360" s="220"/>
      <c r="J360" s="221">
        <f>ROUND(I360*H360,2)</f>
        <v>0</v>
      </c>
      <c r="K360" s="217" t="s">
        <v>159</v>
      </c>
      <c r="L360" s="47"/>
      <c r="M360" s="222" t="s">
        <v>75</v>
      </c>
      <c r="N360" s="223" t="s">
        <v>47</v>
      </c>
      <c r="O360" s="87"/>
      <c r="P360" s="224">
        <f>O360*H360</f>
        <v>0</v>
      </c>
      <c r="Q360" s="224">
        <v>0</v>
      </c>
      <c r="R360" s="224">
        <f>Q360*H360</f>
        <v>0</v>
      </c>
      <c r="S360" s="224">
        <v>0</v>
      </c>
      <c r="T360" s="225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26" t="s">
        <v>160</v>
      </c>
      <c r="AT360" s="226" t="s">
        <v>155</v>
      </c>
      <c r="AU360" s="226" t="s">
        <v>87</v>
      </c>
      <c r="AY360" s="20" t="s">
        <v>153</v>
      </c>
      <c r="BE360" s="227">
        <f>IF(N360="základní",J360,0)</f>
        <v>0</v>
      </c>
      <c r="BF360" s="227">
        <f>IF(N360="snížená",J360,0)</f>
        <v>0</v>
      </c>
      <c r="BG360" s="227">
        <f>IF(N360="zákl. přenesená",J360,0)</f>
        <v>0</v>
      </c>
      <c r="BH360" s="227">
        <f>IF(N360="sníž. přenesená",J360,0)</f>
        <v>0</v>
      </c>
      <c r="BI360" s="227">
        <f>IF(N360="nulová",J360,0)</f>
        <v>0</v>
      </c>
      <c r="BJ360" s="20" t="s">
        <v>85</v>
      </c>
      <c r="BK360" s="227">
        <f>ROUND(I360*H360,2)</f>
        <v>0</v>
      </c>
      <c r="BL360" s="20" t="s">
        <v>160</v>
      </c>
      <c r="BM360" s="226" t="s">
        <v>1360</v>
      </c>
    </row>
    <row r="361" spans="1:47" s="2" customFormat="1" ht="12">
      <c r="A361" s="41"/>
      <c r="B361" s="42"/>
      <c r="C361" s="43"/>
      <c r="D361" s="228" t="s">
        <v>162</v>
      </c>
      <c r="E361" s="43"/>
      <c r="F361" s="229" t="s">
        <v>1361</v>
      </c>
      <c r="G361" s="43"/>
      <c r="H361" s="43"/>
      <c r="I361" s="230"/>
      <c r="J361" s="43"/>
      <c r="K361" s="43"/>
      <c r="L361" s="47"/>
      <c r="M361" s="231"/>
      <c r="N361" s="232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20" t="s">
        <v>162</v>
      </c>
      <c r="AU361" s="20" t="s">
        <v>87</v>
      </c>
    </row>
    <row r="362" spans="1:47" s="2" customFormat="1" ht="12">
      <c r="A362" s="41"/>
      <c r="B362" s="42"/>
      <c r="C362" s="43"/>
      <c r="D362" s="233" t="s">
        <v>164</v>
      </c>
      <c r="E362" s="43"/>
      <c r="F362" s="234" t="s">
        <v>1362</v>
      </c>
      <c r="G362" s="43"/>
      <c r="H362" s="43"/>
      <c r="I362" s="230"/>
      <c r="J362" s="43"/>
      <c r="K362" s="43"/>
      <c r="L362" s="47"/>
      <c r="M362" s="231"/>
      <c r="N362" s="232"/>
      <c r="O362" s="87"/>
      <c r="P362" s="87"/>
      <c r="Q362" s="87"/>
      <c r="R362" s="87"/>
      <c r="S362" s="87"/>
      <c r="T362" s="88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T362" s="20" t="s">
        <v>164</v>
      </c>
      <c r="AU362" s="20" t="s">
        <v>87</v>
      </c>
    </row>
    <row r="363" spans="1:65" s="2" customFormat="1" ht="16.5" customHeight="1">
      <c r="A363" s="41"/>
      <c r="B363" s="42"/>
      <c r="C363" s="215" t="s">
        <v>421</v>
      </c>
      <c r="D363" s="215" t="s">
        <v>155</v>
      </c>
      <c r="E363" s="216" t="s">
        <v>1363</v>
      </c>
      <c r="F363" s="217" t="s">
        <v>1364</v>
      </c>
      <c r="G363" s="218" t="s">
        <v>258</v>
      </c>
      <c r="H363" s="219">
        <v>1.8</v>
      </c>
      <c r="I363" s="220"/>
      <c r="J363" s="221">
        <f>ROUND(I363*H363,2)</f>
        <v>0</v>
      </c>
      <c r="K363" s="217" t="s">
        <v>159</v>
      </c>
      <c r="L363" s="47"/>
      <c r="M363" s="222" t="s">
        <v>75</v>
      </c>
      <c r="N363" s="223" t="s">
        <v>47</v>
      </c>
      <c r="O363" s="87"/>
      <c r="P363" s="224">
        <f>O363*H363</f>
        <v>0</v>
      </c>
      <c r="Q363" s="224">
        <v>0.00161</v>
      </c>
      <c r="R363" s="224">
        <f>Q363*H363</f>
        <v>0.0028980000000000004</v>
      </c>
      <c r="S363" s="224">
        <v>0</v>
      </c>
      <c r="T363" s="225">
        <f>S363*H363</f>
        <v>0</v>
      </c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R363" s="226" t="s">
        <v>160</v>
      </c>
      <c r="AT363" s="226" t="s">
        <v>155</v>
      </c>
      <c r="AU363" s="226" t="s">
        <v>87</v>
      </c>
      <c r="AY363" s="20" t="s">
        <v>153</v>
      </c>
      <c r="BE363" s="227">
        <f>IF(N363="základní",J363,0)</f>
        <v>0</v>
      </c>
      <c r="BF363" s="227">
        <f>IF(N363="snížená",J363,0)</f>
        <v>0</v>
      </c>
      <c r="BG363" s="227">
        <f>IF(N363="zákl. přenesená",J363,0)</f>
        <v>0</v>
      </c>
      <c r="BH363" s="227">
        <f>IF(N363="sníž. přenesená",J363,0)</f>
        <v>0</v>
      </c>
      <c r="BI363" s="227">
        <f>IF(N363="nulová",J363,0)</f>
        <v>0</v>
      </c>
      <c r="BJ363" s="20" t="s">
        <v>85</v>
      </c>
      <c r="BK363" s="227">
        <f>ROUND(I363*H363,2)</f>
        <v>0</v>
      </c>
      <c r="BL363" s="20" t="s">
        <v>160</v>
      </c>
      <c r="BM363" s="226" t="s">
        <v>1365</v>
      </c>
    </row>
    <row r="364" spans="1:47" s="2" customFormat="1" ht="12">
      <c r="A364" s="41"/>
      <c r="B364" s="42"/>
      <c r="C364" s="43"/>
      <c r="D364" s="228" t="s">
        <v>162</v>
      </c>
      <c r="E364" s="43"/>
      <c r="F364" s="229" t="s">
        <v>1366</v>
      </c>
      <c r="G364" s="43"/>
      <c r="H364" s="43"/>
      <c r="I364" s="230"/>
      <c r="J364" s="43"/>
      <c r="K364" s="43"/>
      <c r="L364" s="47"/>
      <c r="M364" s="231"/>
      <c r="N364" s="232"/>
      <c r="O364" s="87"/>
      <c r="P364" s="87"/>
      <c r="Q364" s="87"/>
      <c r="R364" s="87"/>
      <c r="S364" s="87"/>
      <c r="T364" s="88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T364" s="20" t="s">
        <v>162</v>
      </c>
      <c r="AU364" s="20" t="s">
        <v>87</v>
      </c>
    </row>
    <row r="365" spans="1:47" s="2" customFormat="1" ht="12">
      <c r="A365" s="41"/>
      <c r="B365" s="42"/>
      <c r="C365" s="43"/>
      <c r="D365" s="233" t="s">
        <v>164</v>
      </c>
      <c r="E365" s="43"/>
      <c r="F365" s="234" t="s">
        <v>1367</v>
      </c>
      <c r="G365" s="43"/>
      <c r="H365" s="43"/>
      <c r="I365" s="230"/>
      <c r="J365" s="43"/>
      <c r="K365" s="43"/>
      <c r="L365" s="47"/>
      <c r="M365" s="231"/>
      <c r="N365" s="232"/>
      <c r="O365" s="87"/>
      <c r="P365" s="87"/>
      <c r="Q365" s="87"/>
      <c r="R365" s="87"/>
      <c r="S365" s="87"/>
      <c r="T365" s="88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T365" s="20" t="s">
        <v>164</v>
      </c>
      <c r="AU365" s="20" t="s">
        <v>87</v>
      </c>
    </row>
    <row r="366" spans="1:51" s="15" customFormat="1" ht="12">
      <c r="A366" s="15"/>
      <c r="B366" s="257"/>
      <c r="C366" s="258"/>
      <c r="D366" s="228" t="s">
        <v>189</v>
      </c>
      <c r="E366" s="259" t="s">
        <v>75</v>
      </c>
      <c r="F366" s="260" t="s">
        <v>1346</v>
      </c>
      <c r="G366" s="258"/>
      <c r="H366" s="259" t="s">
        <v>75</v>
      </c>
      <c r="I366" s="261"/>
      <c r="J366" s="258"/>
      <c r="K366" s="258"/>
      <c r="L366" s="262"/>
      <c r="M366" s="263"/>
      <c r="N366" s="264"/>
      <c r="O366" s="264"/>
      <c r="P366" s="264"/>
      <c r="Q366" s="264"/>
      <c r="R366" s="264"/>
      <c r="S366" s="264"/>
      <c r="T366" s="26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66" t="s">
        <v>189</v>
      </c>
      <c r="AU366" s="266" t="s">
        <v>87</v>
      </c>
      <c r="AV366" s="15" t="s">
        <v>85</v>
      </c>
      <c r="AW366" s="15" t="s">
        <v>38</v>
      </c>
      <c r="AX366" s="15" t="s">
        <v>77</v>
      </c>
      <c r="AY366" s="266" t="s">
        <v>153</v>
      </c>
    </row>
    <row r="367" spans="1:51" s="13" customFormat="1" ht="12">
      <c r="A367" s="13"/>
      <c r="B367" s="235"/>
      <c r="C367" s="236"/>
      <c r="D367" s="228" t="s">
        <v>189</v>
      </c>
      <c r="E367" s="237" t="s">
        <v>75</v>
      </c>
      <c r="F367" s="238" t="s">
        <v>1356</v>
      </c>
      <c r="G367" s="236"/>
      <c r="H367" s="239">
        <v>0.9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189</v>
      </c>
      <c r="AU367" s="245" t="s">
        <v>87</v>
      </c>
      <c r="AV367" s="13" t="s">
        <v>87</v>
      </c>
      <c r="AW367" s="13" t="s">
        <v>38</v>
      </c>
      <c r="AX367" s="13" t="s">
        <v>77</v>
      </c>
      <c r="AY367" s="245" t="s">
        <v>153</v>
      </c>
    </row>
    <row r="368" spans="1:51" s="13" customFormat="1" ht="12">
      <c r="A368" s="13"/>
      <c r="B368" s="235"/>
      <c r="C368" s="236"/>
      <c r="D368" s="228" t="s">
        <v>189</v>
      </c>
      <c r="E368" s="237" t="s">
        <v>75</v>
      </c>
      <c r="F368" s="238" t="s">
        <v>1357</v>
      </c>
      <c r="G368" s="236"/>
      <c r="H368" s="239">
        <v>0.9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189</v>
      </c>
      <c r="AU368" s="245" t="s">
        <v>87</v>
      </c>
      <c r="AV368" s="13" t="s">
        <v>87</v>
      </c>
      <c r="AW368" s="13" t="s">
        <v>38</v>
      </c>
      <c r="AX368" s="13" t="s">
        <v>77</v>
      </c>
      <c r="AY368" s="245" t="s">
        <v>153</v>
      </c>
    </row>
    <row r="369" spans="1:51" s="16" customFormat="1" ht="12">
      <c r="A369" s="16"/>
      <c r="B369" s="267"/>
      <c r="C369" s="268"/>
      <c r="D369" s="228" t="s">
        <v>189</v>
      </c>
      <c r="E369" s="269" t="s">
        <v>75</v>
      </c>
      <c r="F369" s="270" t="s">
        <v>349</v>
      </c>
      <c r="G369" s="268"/>
      <c r="H369" s="271">
        <v>1.8</v>
      </c>
      <c r="I369" s="272"/>
      <c r="J369" s="268"/>
      <c r="K369" s="268"/>
      <c r="L369" s="273"/>
      <c r="M369" s="274"/>
      <c r="N369" s="275"/>
      <c r="O369" s="275"/>
      <c r="P369" s="275"/>
      <c r="Q369" s="275"/>
      <c r="R369" s="275"/>
      <c r="S369" s="275"/>
      <c r="T369" s="27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T369" s="277" t="s">
        <v>189</v>
      </c>
      <c r="AU369" s="277" t="s">
        <v>87</v>
      </c>
      <c r="AV369" s="16" t="s">
        <v>160</v>
      </c>
      <c r="AW369" s="16" t="s">
        <v>38</v>
      </c>
      <c r="AX369" s="16" t="s">
        <v>85</v>
      </c>
      <c r="AY369" s="277" t="s">
        <v>153</v>
      </c>
    </row>
    <row r="370" spans="1:65" s="2" customFormat="1" ht="16.5" customHeight="1">
      <c r="A370" s="41"/>
      <c r="B370" s="42"/>
      <c r="C370" s="215" t="s">
        <v>432</v>
      </c>
      <c r="D370" s="215" t="s">
        <v>155</v>
      </c>
      <c r="E370" s="216" t="s">
        <v>1368</v>
      </c>
      <c r="F370" s="217" t="s">
        <v>1369</v>
      </c>
      <c r="G370" s="218" t="s">
        <v>258</v>
      </c>
      <c r="H370" s="219">
        <v>1.8</v>
      </c>
      <c r="I370" s="220"/>
      <c r="J370" s="221">
        <f>ROUND(I370*H370,2)</f>
        <v>0</v>
      </c>
      <c r="K370" s="217" t="s">
        <v>159</v>
      </c>
      <c r="L370" s="47"/>
      <c r="M370" s="222" t="s">
        <v>75</v>
      </c>
      <c r="N370" s="223" t="s">
        <v>47</v>
      </c>
      <c r="O370" s="87"/>
      <c r="P370" s="224">
        <f>O370*H370</f>
        <v>0</v>
      </c>
      <c r="Q370" s="224">
        <v>0</v>
      </c>
      <c r="R370" s="224">
        <f>Q370*H370</f>
        <v>0</v>
      </c>
      <c r="S370" s="224">
        <v>0</v>
      </c>
      <c r="T370" s="225">
        <f>S370*H370</f>
        <v>0</v>
      </c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R370" s="226" t="s">
        <v>160</v>
      </c>
      <c r="AT370" s="226" t="s">
        <v>155</v>
      </c>
      <c r="AU370" s="226" t="s">
        <v>87</v>
      </c>
      <c r="AY370" s="20" t="s">
        <v>153</v>
      </c>
      <c r="BE370" s="227">
        <f>IF(N370="základní",J370,0)</f>
        <v>0</v>
      </c>
      <c r="BF370" s="227">
        <f>IF(N370="snížená",J370,0)</f>
        <v>0</v>
      </c>
      <c r="BG370" s="227">
        <f>IF(N370="zákl. přenesená",J370,0)</f>
        <v>0</v>
      </c>
      <c r="BH370" s="227">
        <f>IF(N370="sníž. přenesená",J370,0)</f>
        <v>0</v>
      </c>
      <c r="BI370" s="227">
        <f>IF(N370="nulová",J370,0)</f>
        <v>0</v>
      </c>
      <c r="BJ370" s="20" t="s">
        <v>85</v>
      </c>
      <c r="BK370" s="227">
        <f>ROUND(I370*H370,2)</f>
        <v>0</v>
      </c>
      <c r="BL370" s="20" t="s">
        <v>160</v>
      </c>
      <c r="BM370" s="226" t="s">
        <v>1370</v>
      </c>
    </row>
    <row r="371" spans="1:47" s="2" customFormat="1" ht="12">
      <c r="A371" s="41"/>
      <c r="B371" s="42"/>
      <c r="C371" s="43"/>
      <c r="D371" s="228" t="s">
        <v>162</v>
      </c>
      <c r="E371" s="43"/>
      <c r="F371" s="229" t="s">
        <v>1371</v>
      </c>
      <c r="G371" s="43"/>
      <c r="H371" s="43"/>
      <c r="I371" s="230"/>
      <c r="J371" s="43"/>
      <c r="K371" s="43"/>
      <c r="L371" s="47"/>
      <c r="M371" s="231"/>
      <c r="N371" s="232"/>
      <c r="O371" s="87"/>
      <c r="P371" s="87"/>
      <c r="Q371" s="87"/>
      <c r="R371" s="87"/>
      <c r="S371" s="87"/>
      <c r="T371" s="88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T371" s="20" t="s">
        <v>162</v>
      </c>
      <c r="AU371" s="20" t="s">
        <v>87</v>
      </c>
    </row>
    <row r="372" spans="1:47" s="2" customFormat="1" ht="12">
      <c r="A372" s="41"/>
      <c r="B372" s="42"/>
      <c r="C372" s="43"/>
      <c r="D372" s="233" t="s">
        <v>164</v>
      </c>
      <c r="E372" s="43"/>
      <c r="F372" s="234" t="s">
        <v>1372</v>
      </c>
      <c r="G372" s="43"/>
      <c r="H372" s="43"/>
      <c r="I372" s="230"/>
      <c r="J372" s="43"/>
      <c r="K372" s="43"/>
      <c r="L372" s="47"/>
      <c r="M372" s="231"/>
      <c r="N372" s="232"/>
      <c r="O372" s="87"/>
      <c r="P372" s="87"/>
      <c r="Q372" s="87"/>
      <c r="R372" s="87"/>
      <c r="S372" s="87"/>
      <c r="T372" s="88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T372" s="20" t="s">
        <v>164</v>
      </c>
      <c r="AU372" s="20" t="s">
        <v>87</v>
      </c>
    </row>
    <row r="373" spans="1:65" s="2" customFormat="1" ht="16.5" customHeight="1">
      <c r="A373" s="41"/>
      <c r="B373" s="42"/>
      <c r="C373" s="215" t="s">
        <v>437</v>
      </c>
      <c r="D373" s="215" t="s">
        <v>155</v>
      </c>
      <c r="E373" s="216" t="s">
        <v>1373</v>
      </c>
      <c r="F373" s="217" t="s">
        <v>1374</v>
      </c>
      <c r="G373" s="218" t="s">
        <v>381</v>
      </c>
      <c r="H373" s="219">
        <v>0.024</v>
      </c>
      <c r="I373" s="220"/>
      <c r="J373" s="221">
        <f>ROUND(I373*H373,2)</f>
        <v>0</v>
      </c>
      <c r="K373" s="217" t="s">
        <v>159</v>
      </c>
      <c r="L373" s="47"/>
      <c r="M373" s="222" t="s">
        <v>75</v>
      </c>
      <c r="N373" s="223" t="s">
        <v>47</v>
      </c>
      <c r="O373" s="87"/>
      <c r="P373" s="224">
        <f>O373*H373</f>
        <v>0</v>
      </c>
      <c r="Q373" s="224">
        <v>1.05512</v>
      </c>
      <c r="R373" s="224">
        <f>Q373*H373</f>
        <v>0.025322880000000002</v>
      </c>
      <c r="S373" s="224">
        <v>0</v>
      </c>
      <c r="T373" s="225">
        <f>S373*H373</f>
        <v>0</v>
      </c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R373" s="226" t="s">
        <v>160</v>
      </c>
      <c r="AT373" s="226" t="s">
        <v>155</v>
      </c>
      <c r="AU373" s="226" t="s">
        <v>87</v>
      </c>
      <c r="AY373" s="20" t="s">
        <v>153</v>
      </c>
      <c r="BE373" s="227">
        <f>IF(N373="základní",J373,0)</f>
        <v>0</v>
      </c>
      <c r="BF373" s="227">
        <f>IF(N373="snížená",J373,0)</f>
        <v>0</v>
      </c>
      <c r="BG373" s="227">
        <f>IF(N373="zákl. přenesená",J373,0)</f>
        <v>0</v>
      </c>
      <c r="BH373" s="227">
        <f>IF(N373="sníž. přenesená",J373,0)</f>
        <v>0</v>
      </c>
      <c r="BI373" s="227">
        <f>IF(N373="nulová",J373,0)</f>
        <v>0</v>
      </c>
      <c r="BJ373" s="20" t="s">
        <v>85</v>
      </c>
      <c r="BK373" s="227">
        <f>ROUND(I373*H373,2)</f>
        <v>0</v>
      </c>
      <c r="BL373" s="20" t="s">
        <v>160</v>
      </c>
      <c r="BM373" s="226" t="s">
        <v>1375</v>
      </c>
    </row>
    <row r="374" spans="1:47" s="2" customFormat="1" ht="12">
      <c r="A374" s="41"/>
      <c r="B374" s="42"/>
      <c r="C374" s="43"/>
      <c r="D374" s="228" t="s">
        <v>162</v>
      </c>
      <c r="E374" s="43"/>
      <c r="F374" s="229" t="s">
        <v>1376</v>
      </c>
      <c r="G374" s="43"/>
      <c r="H374" s="43"/>
      <c r="I374" s="230"/>
      <c r="J374" s="43"/>
      <c r="K374" s="43"/>
      <c r="L374" s="47"/>
      <c r="M374" s="231"/>
      <c r="N374" s="232"/>
      <c r="O374" s="87"/>
      <c r="P374" s="87"/>
      <c r="Q374" s="87"/>
      <c r="R374" s="87"/>
      <c r="S374" s="87"/>
      <c r="T374" s="88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T374" s="20" t="s">
        <v>162</v>
      </c>
      <c r="AU374" s="20" t="s">
        <v>87</v>
      </c>
    </row>
    <row r="375" spans="1:47" s="2" customFormat="1" ht="12">
      <c r="A375" s="41"/>
      <c r="B375" s="42"/>
      <c r="C375" s="43"/>
      <c r="D375" s="233" t="s">
        <v>164</v>
      </c>
      <c r="E375" s="43"/>
      <c r="F375" s="234" t="s">
        <v>1377</v>
      </c>
      <c r="G375" s="43"/>
      <c r="H375" s="43"/>
      <c r="I375" s="230"/>
      <c r="J375" s="43"/>
      <c r="K375" s="43"/>
      <c r="L375" s="47"/>
      <c r="M375" s="231"/>
      <c r="N375" s="232"/>
      <c r="O375" s="87"/>
      <c r="P375" s="87"/>
      <c r="Q375" s="87"/>
      <c r="R375" s="87"/>
      <c r="S375" s="87"/>
      <c r="T375" s="88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T375" s="20" t="s">
        <v>164</v>
      </c>
      <c r="AU375" s="20" t="s">
        <v>87</v>
      </c>
    </row>
    <row r="376" spans="1:51" s="15" customFormat="1" ht="12">
      <c r="A376" s="15"/>
      <c r="B376" s="257"/>
      <c r="C376" s="258"/>
      <c r="D376" s="228" t="s">
        <v>189</v>
      </c>
      <c r="E376" s="259" t="s">
        <v>75</v>
      </c>
      <c r="F376" s="260" t="s">
        <v>1378</v>
      </c>
      <c r="G376" s="258"/>
      <c r="H376" s="259" t="s">
        <v>75</v>
      </c>
      <c r="I376" s="261"/>
      <c r="J376" s="258"/>
      <c r="K376" s="258"/>
      <c r="L376" s="262"/>
      <c r="M376" s="263"/>
      <c r="N376" s="264"/>
      <c r="O376" s="264"/>
      <c r="P376" s="264"/>
      <c r="Q376" s="264"/>
      <c r="R376" s="264"/>
      <c r="S376" s="264"/>
      <c r="T376" s="26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66" t="s">
        <v>189</v>
      </c>
      <c r="AU376" s="266" t="s">
        <v>87</v>
      </c>
      <c r="AV376" s="15" t="s">
        <v>85</v>
      </c>
      <c r="AW376" s="15" t="s">
        <v>38</v>
      </c>
      <c r="AX376" s="15" t="s">
        <v>77</v>
      </c>
      <c r="AY376" s="266" t="s">
        <v>153</v>
      </c>
    </row>
    <row r="377" spans="1:51" s="13" customFormat="1" ht="12">
      <c r="A377" s="13"/>
      <c r="B377" s="235"/>
      <c r="C377" s="236"/>
      <c r="D377" s="228" t="s">
        <v>189</v>
      </c>
      <c r="E377" s="237" t="s">
        <v>75</v>
      </c>
      <c r="F377" s="238" t="s">
        <v>1379</v>
      </c>
      <c r="G377" s="236"/>
      <c r="H377" s="239">
        <v>0.024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5" t="s">
        <v>189</v>
      </c>
      <c r="AU377" s="245" t="s">
        <v>87</v>
      </c>
      <c r="AV377" s="13" t="s">
        <v>87</v>
      </c>
      <c r="AW377" s="13" t="s">
        <v>38</v>
      </c>
      <c r="AX377" s="13" t="s">
        <v>77</v>
      </c>
      <c r="AY377" s="245" t="s">
        <v>153</v>
      </c>
    </row>
    <row r="378" spans="1:51" s="16" customFormat="1" ht="12">
      <c r="A378" s="16"/>
      <c r="B378" s="267"/>
      <c r="C378" s="268"/>
      <c r="D378" s="228" t="s">
        <v>189</v>
      </c>
      <c r="E378" s="269" t="s">
        <v>75</v>
      </c>
      <c r="F378" s="270" t="s">
        <v>349</v>
      </c>
      <c r="G378" s="268"/>
      <c r="H378" s="271">
        <v>0.024</v>
      </c>
      <c r="I378" s="272"/>
      <c r="J378" s="268"/>
      <c r="K378" s="268"/>
      <c r="L378" s="273"/>
      <c r="M378" s="274"/>
      <c r="N378" s="275"/>
      <c r="O378" s="275"/>
      <c r="P378" s="275"/>
      <c r="Q378" s="275"/>
      <c r="R378" s="275"/>
      <c r="S378" s="275"/>
      <c r="T378" s="27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T378" s="277" t="s">
        <v>189</v>
      </c>
      <c r="AU378" s="277" t="s">
        <v>87</v>
      </c>
      <c r="AV378" s="16" t="s">
        <v>160</v>
      </c>
      <c r="AW378" s="16" t="s">
        <v>38</v>
      </c>
      <c r="AX378" s="16" t="s">
        <v>85</v>
      </c>
      <c r="AY378" s="277" t="s">
        <v>153</v>
      </c>
    </row>
    <row r="379" spans="1:65" s="2" customFormat="1" ht="21.75" customHeight="1">
      <c r="A379" s="41"/>
      <c r="B379" s="42"/>
      <c r="C379" s="215" t="s">
        <v>442</v>
      </c>
      <c r="D379" s="215" t="s">
        <v>155</v>
      </c>
      <c r="E379" s="216" t="s">
        <v>1380</v>
      </c>
      <c r="F379" s="217" t="s">
        <v>1381</v>
      </c>
      <c r="G379" s="218" t="s">
        <v>381</v>
      </c>
      <c r="H379" s="219">
        <v>0.563</v>
      </c>
      <c r="I379" s="220"/>
      <c r="J379" s="221">
        <f>ROUND(I379*H379,2)</f>
        <v>0</v>
      </c>
      <c r="K379" s="217" t="s">
        <v>159</v>
      </c>
      <c r="L379" s="47"/>
      <c r="M379" s="222" t="s">
        <v>75</v>
      </c>
      <c r="N379" s="223" t="s">
        <v>47</v>
      </c>
      <c r="O379" s="87"/>
      <c r="P379" s="224">
        <f>O379*H379</f>
        <v>0</v>
      </c>
      <c r="Q379" s="224">
        <v>0.01221</v>
      </c>
      <c r="R379" s="224">
        <f>Q379*H379</f>
        <v>0.006874229999999999</v>
      </c>
      <c r="S379" s="224">
        <v>0</v>
      </c>
      <c r="T379" s="225">
        <f>S379*H379</f>
        <v>0</v>
      </c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R379" s="226" t="s">
        <v>160</v>
      </c>
      <c r="AT379" s="226" t="s">
        <v>155</v>
      </c>
      <c r="AU379" s="226" t="s">
        <v>87</v>
      </c>
      <c r="AY379" s="20" t="s">
        <v>153</v>
      </c>
      <c r="BE379" s="227">
        <f>IF(N379="základní",J379,0)</f>
        <v>0</v>
      </c>
      <c r="BF379" s="227">
        <f>IF(N379="snížená",J379,0)</f>
        <v>0</v>
      </c>
      <c r="BG379" s="227">
        <f>IF(N379="zákl. přenesená",J379,0)</f>
        <v>0</v>
      </c>
      <c r="BH379" s="227">
        <f>IF(N379="sníž. přenesená",J379,0)</f>
        <v>0</v>
      </c>
      <c r="BI379" s="227">
        <f>IF(N379="nulová",J379,0)</f>
        <v>0</v>
      </c>
      <c r="BJ379" s="20" t="s">
        <v>85</v>
      </c>
      <c r="BK379" s="227">
        <f>ROUND(I379*H379,2)</f>
        <v>0</v>
      </c>
      <c r="BL379" s="20" t="s">
        <v>160</v>
      </c>
      <c r="BM379" s="226" t="s">
        <v>1382</v>
      </c>
    </row>
    <row r="380" spans="1:47" s="2" customFormat="1" ht="12">
      <c r="A380" s="41"/>
      <c r="B380" s="42"/>
      <c r="C380" s="43"/>
      <c r="D380" s="228" t="s">
        <v>162</v>
      </c>
      <c r="E380" s="43"/>
      <c r="F380" s="229" t="s">
        <v>1383</v>
      </c>
      <c r="G380" s="43"/>
      <c r="H380" s="43"/>
      <c r="I380" s="230"/>
      <c r="J380" s="43"/>
      <c r="K380" s="43"/>
      <c r="L380" s="47"/>
      <c r="M380" s="231"/>
      <c r="N380" s="232"/>
      <c r="O380" s="87"/>
      <c r="P380" s="87"/>
      <c r="Q380" s="87"/>
      <c r="R380" s="87"/>
      <c r="S380" s="87"/>
      <c r="T380" s="88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T380" s="20" t="s">
        <v>162</v>
      </c>
      <c r="AU380" s="20" t="s">
        <v>87</v>
      </c>
    </row>
    <row r="381" spans="1:47" s="2" customFormat="1" ht="12">
      <c r="A381" s="41"/>
      <c r="B381" s="42"/>
      <c r="C381" s="43"/>
      <c r="D381" s="233" t="s">
        <v>164</v>
      </c>
      <c r="E381" s="43"/>
      <c r="F381" s="234" t="s">
        <v>1384</v>
      </c>
      <c r="G381" s="43"/>
      <c r="H381" s="43"/>
      <c r="I381" s="230"/>
      <c r="J381" s="43"/>
      <c r="K381" s="43"/>
      <c r="L381" s="47"/>
      <c r="M381" s="231"/>
      <c r="N381" s="232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164</v>
      </c>
      <c r="AU381" s="20" t="s">
        <v>87</v>
      </c>
    </row>
    <row r="382" spans="1:51" s="15" customFormat="1" ht="12">
      <c r="A382" s="15"/>
      <c r="B382" s="257"/>
      <c r="C382" s="258"/>
      <c r="D382" s="228" t="s">
        <v>189</v>
      </c>
      <c r="E382" s="259" t="s">
        <v>75</v>
      </c>
      <c r="F382" s="260" t="s">
        <v>1385</v>
      </c>
      <c r="G382" s="258"/>
      <c r="H382" s="259" t="s">
        <v>75</v>
      </c>
      <c r="I382" s="261"/>
      <c r="J382" s="258"/>
      <c r="K382" s="258"/>
      <c r="L382" s="262"/>
      <c r="M382" s="263"/>
      <c r="N382" s="264"/>
      <c r="O382" s="264"/>
      <c r="P382" s="264"/>
      <c r="Q382" s="264"/>
      <c r="R382" s="264"/>
      <c r="S382" s="264"/>
      <c r="T382" s="26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66" t="s">
        <v>189</v>
      </c>
      <c r="AU382" s="266" t="s">
        <v>87</v>
      </c>
      <c r="AV382" s="15" t="s">
        <v>85</v>
      </c>
      <c r="AW382" s="15" t="s">
        <v>38</v>
      </c>
      <c r="AX382" s="15" t="s">
        <v>77</v>
      </c>
      <c r="AY382" s="266" t="s">
        <v>153</v>
      </c>
    </row>
    <row r="383" spans="1:51" s="13" customFormat="1" ht="12">
      <c r="A383" s="13"/>
      <c r="B383" s="235"/>
      <c r="C383" s="236"/>
      <c r="D383" s="228" t="s">
        <v>189</v>
      </c>
      <c r="E383" s="237" t="s">
        <v>75</v>
      </c>
      <c r="F383" s="238" t="s">
        <v>1386</v>
      </c>
      <c r="G383" s="236"/>
      <c r="H383" s="239">
        <v>0.563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189</v>
      </c>
      <c r="AU383" s="245" t="s">
        <v>87</v>
      </c>
      <c r="AV383" s="13" t="s">
        <v>87</v>
      </c>
      <c r="AW383" s="13" t="s">
        <v>38</v>
      </c>
      <c r="AX383" s="13" t="s">
        <v>77</v>
      </c>
      <c r="AY383" s="245" t="s">
        <v>153</v>
      </c>
    </row>
    <row r="384" spans="1:51" s="16" customFormat="1" ht="12">
      <c r="A384" s="16"/>
      <c r="B384" s="267"/>
      <c r="C384" s="268"/>
      <c r="D384" s="228" t="s">
        <v>189</v>
      </c>
      <c r="E384" s="269" t="s">
        <v>75</v>
      </c>
      <c r="F384" s="270" t="s">
        <v>349</v>
      </c>
      <c r="G384" s="268"/>
      <c r="H384" s="271">
        <v>0.563</v>
      </c>
      <c r="I384" s="272"/>
      <c r="J384" s="268"/>
      <c r="K384" s="268"/>
      <c r="L384" s="273"/>
      <c r="M384" s="274"/>
      <c r="N384" s="275"/>
      <c r="O384" s="275"/>
      <c r="P384" s="275"/>
      <c r="Q384" s="275"/>
      <c r="R384" s="275"/>
      <c r="S384" s="275"/>
      <c r="T384" s="27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77" t="s">
        <v>189</v>
      </c>
      <c r="AU384" s="277" t="s">
        <v>87</v>
      </c>
      <c r="AV384" s="16" t="s">
        <v>160</v>
      </c>
      <c r="AW384" s="16" t="s">
        <v>38</v>
      </c>
      <c r="AX384" s="16" t="s">
        <v>85</v>
      </c>
      <c r="AY384" s="277" t="s">
        <v>153</v>
      </c>
    </row>
    <row r="385" spans="1:65" s="2" customFormat="1" ht="16.5" customHeight="1">
      <c r="A385" s="41"/>
      <c r="B385" s="42"/>
      <c r="C385" s="278" t="s">
        <v>452</v>
      </c>
      <c r="D385" s="278" t="s">
        <v>414</v>
      </c>
      <c r="E385" s="279" t="s">
        <v>1387</v>
      </c>
      <c r="F385" s="280" t="s">
        <v>1388</v>
      </c>
      <c r="G385" s="281" t="s">
        <v>381</v>
      </c>
      <c r="H385" s="282">
        <v>0.591</v>
      </c>
      <c r="I385" s="283"/>
      <c r="J385" s="284">
        <f>ROUND(I385*H385,2)</f>
        <v>0</v>
      </c>
      <c r="K385" s="280" t="s">
        <v>159</v>
      </c>
      <c r="L385" s="285"/>
      <c r="M385" s="286" t="s">
        <v>75</v>
      </c>
      <c r="N385" s="287" t="s">
        <v>47</v>
      </c>
      <c r="O385" s="87"/>
      <c r="P385" s="224">
        <f>O385*H385</f>
        <v>0</v>
      </c>
      <c r="Q385" s="224">
        <v>1</v>
      </c>
      <c r="R385" s="224">
        <f>Q385*H385</f>
        <v>0.591</v>
      </c>
      <c r="S385" s="224">
        <v>0</v>
      </c>
      <c r="T385" s="225">
        <f>S385*H385</f>
        <v>0</v>
      </c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R385" s="226" t="s">
        <v>206</v>
      </c>
      <c r="AT385" s="226" t="s">
        <v>414</v>
      </c>
      <c r="AU385" s="226" t="s">
        <v>87</v>
      </c>
      <c r="AY385" s="20" t="s">
        <v>153</v>
      </c>
      <c r="BE385" s="227">
        <f>IF(N385="základní",J385,0)</f>
        <v>0</v>
      </c>
      <c r="BF385" s="227">
        <f>IF(N385="snížená",J385,0)</f>
        <v>0</v>
      </c>
      <c r="BG385" s="227">
        <f>IF(N385="zákl. přenesená",J385,0)</f>
        <v>0</v>
      </c>
      <c r="BH385" s="227">
        <f>IF(N385="sníž. přenesená",J385,0)</f>
        <v>0</v>
      </c>
      <c r="BI385" s="227">
        <f>IF(N385="nulová",J385,0)</f>
        <v>0</v>
      </c>
      <c r="BJ385" s="20" t="s">
        <v>85</v>
      </c>
      <c r="BK385" s="227">
        <f>ROUND(I385*H385,2)</f>
        <v>0</v>
      </c>
      <c r="BL385" s="20" t="s">
        <v>160</v>
      </c>
      <c r="BM385" s="226" t="s">
        <v>1389</v>
      </c>
    </row>
    <row r="386" spans="1:47" s="2" customFormat="1" ht="12">
      <c r="A386" s="41"/>
      <c r="B386" s="42"/>
      <c r="C386" s="43"/>
      <c r="D386" s="228" t="s">
        <v>162</v>
      </c>
      <c r="E386" s="43"/>
      <c r="F386" s="229" t="s">
        <v>1388</v>
      </c>
      <c r="G386" s="43"/>
      <c r="H386" s="43"/>
      <c r="I386" s="230"/>
      <c r="J386" s="43"/>
      <c r="K386" s="43"/>
      <c r="L386" s="47"/>
      <c r="M386" s="231"/>
      <c r="N386" s="232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162</v>
      </c>
      <c r="AU386" s="20" t="s">
        <v>87</v>
      </c>
    </row>
    <row r="387" spans="1:51" s="13" customFormat="1" ht="12">
      <c r="A387" s="13"/>
      <c r="B387" s="235"/>
      <c r="C387" s="236"/>
      <c r="D387" s="228" t="s">
        <v>189</v>
      </c>
      <c r="E387" s="237" t="s">
        <v>75</v>
      </c>
      <c r="F387" s="238" t="s">
        <v>1390</v>
      </c>
      <c r="G387" s="236"/>
      <c r="H387" s="239">
        <v>0.591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5" t="s">
        <v>189</v>
      </c>
      <c r="AU387" s="245" t="s">
        <v>87</v>
      </c>
      <c r="AV387" s="13" t="s">
        <v>87</v>
      </c>
      <c r="AW387" s="13" t="s">
        <v>38</v>
      </c>
      <c r="AX387" s="13" t="s">
        <v>85</v>
      </c>
      <c r="AY387" s="245" t="s">
        <v>153</v>
      </c>
    </row>
    <row r="388" spans="1:65" s="2" customFormat="1" ht="16.5" customHeight="1">
      <c r="A388" s="41"/>
      <c r="B388" s="42"/>
      <c r="C388" s="215" t="s">
        <v>458</v>
      </c>
      <c r="D388" s="215" t="s">
        <v>155</v>
      </c>
      <c r="E388" s="216" t="s">
        <v>1391</v>
      </c>
      <c r="F388" s="217" t="s">
        <v>1392</v>
      </c>
      <c r="G388" s="218" t="s">
        <v>381</v>
      </c>
      <c r="H388" s="219">
        <v>0.649</v>
      </c>
      <c r="I388" s="220"/>
      <c r="J388" s="221">
        <f>ROUND(I388*H388,2)</f>
        <v>0</v>
      </c>
      <c r="K388" s="217" t="s">
        <v>159</v>
      </c>
      <c r="L388" s="47"/>
      <c r="M388" s="222" t="s">
        <v>75</v>
      </c>
      <c r="N388" s="223" t="s">
        <v>47</v>
      </c>
      <c r="O388" s="87"/>
      <c r="P388" s="224">
        <f>O388*H388</f>
        <v>0</v>
      </c>
      <c r="Q388" s="224">
        <v>0.00855</v>
      </c>
      <c r="R388" s="224">
        <f>Q388*H388</f>
        <v>0.00554895</v>
      </c>
      <c r="S388" s="224">
        <v>0</v>
      </c>
      <c r="T388" s="225">
        <f>S388*H388</f>
        <v>0</v>
      </c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R388" s="226" t="s">
        <v>160</v>
      </c>
      <c r="AT388" s="226" t="s">
        <v>155</v>
      </c>
      <c r="AU388" s="226" t="s">
        <v>87</v>
      </c>
      <c r="AY388" s="20" t="s">
        <v>153</v>
      </c>
      <c r="BE388" s="227">
        <f>IF(N388="základní",J388,0)</f>
        <v>0</v>
      </c>
      <c r="BF388" s="227">
        <f>IF(N388="snížená",J388,0)</f>
        <v>0</v>
      </c>
      <c r="BG388" s="227">
        <f>IF(N388="zákl. přenesená",J388,0)</f>
        <v>0</v>
      </c>
      <c r="BH388" s="227">
        <f>IF(N388="sníž. přenesená",J388,0)</f>
        <v>0</v>
      </c>
      <c r="BI388" s="227">
        <f>IF(N388="nulová",J388,0)</f>
        <v>0</v>
      </c>
      <c r="BJ388" s="20" t="s">
        <v>85</v>
      </c>
      <c r="BK388" s="227">
        <f>ROUND(I388*H388,2)</f>
        <v>0</v>
      </c>
      <c r="BL388" s="20" t="s">
        <v>160</v>
      </c>
      <c r="BM388" s="226" t="s">
        <v>1393</v>
      </c>
    </row>
    <row r="389" spans="1:47" s="2" customFormat="1" ht="12">
      <c r="A389" s="41"/>
      <c r="B389" s="42"/>
      <c r="C389" s="43"/>
      <c r="D389" s="228" t="s">
        <v>162</v>
      </c>
      <c r="E389" s="43"/>
      <c r="F389" s="229" t="s">
        <v>1394</v>
      </c>
      <c r="G389" s="43"/>
      <c r="H389" s="43"/>
      <c r="I389" s="230"/>
      <c r="J389" s="43"/>
      <c r="K389" s="43"/>
      <c r="L389" s="47"/>
      <c r="M389" s="231"/>
      <c r="N389" s="232"/>
      <c r="O389" s="87"/>
      <c r="P389" s="87"/>
      <c r="Q389" s="87"/>
      <c r="R389" s="87"/>
      <c r="S389" s="87"/>
      <c r="T389" s="88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T389" s="20" t="s">
        <v>162</v>
      </c>
      <c r="AU389" s="20" t="s">
        <v>87</v>
      </c>
    </row>
    <row r="390" spans="1:47" s="2" customFormat="1" ht="12">
      <c r="A390" s="41"/>
      <c r="B390" s="42"/>
      <c r="C390" s="43"/>
      <c r="D390" s="233" t="s">
        <v>164</v>
      </c>
      <c r="E390" s="43"/>
      <c r="F390" s="234" t="s">
        <v>1395</v>
      </c>
      <c r="G390" s="43"/>
      <c r="H390" s="43"/>
      <c r="I390" s="230"/>
      <c r="J390" s="43"/>
      <c r="K390" s="43"/>
      <c r="L390" s="47"/>
      <c r="M390" s="231"/>
      <c r="N390" s="232"/>
      <c r="O390" s="87"/>
      <c r="P390" s="87"/>
      <c r="Q390" s="87"/>
      <c r="R390" s="87"/>
      <c r="S390" s="87"/>
      <c r="T390" s="88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T390" s="20" t="s">
        <v>164</v>
      </c>
      <c r="AU390" s="20" t="s">
        <v>87</v>
      </c>
    </row>
    <row r="391" spans="1:51" s="15" customFormat="1" ht="12">
      <c r="A391" s="15"/>
      <c r="B391" s="257"/>
      <c r="C391" s="258"/>
      <c r="D391" s="228" t="s">
        <v>189</v>
      </c>
      <c r="E391" s="259" t="s">
        <v>75</v>
      </c>
      <c r="F391" s="260" t="s">
        <v>1385</v>
      </c>
      <c r="G391" s="258"/>
      <c r="H391" s="259" t="s">
        <v>75</v>
      </c>
      <c r="I391" s="261"/>
      <c r="J391" s="258"/>
      <c r="K391" s="258"/>
      <c r="L391" s="262"/>
      <c r="M391" s="263"/>
      <c r="N391" s="264"/>
      <c r="O391" s="264"/>
      <c r="P391" s="264"/>
      <c r="Q391" s="264"/>
      <c r="R391" s="264"/>
      <c r="S391" s="264"/>
      <c r="T391" s="26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6" t="s">
        <v>189</v>
      </c>
      <c r="AU391" s="266" t="s">
        <v>87</v>
      </c>
      <c r="AV391" s="15" t="s">
        <v>85</v>
      </c>
      <c r="AW391" s="15" t="s">
        <v>38</v>
      </c>
      <c r="AX391" s="15" t="s">
        <v>77</v>
      </c>
      <c r="AY391" s="266" t="s">
        <v>153</v>
      </c>
    </row>
    <row r="392" spans="1:51" s="13" customFormat="1" ht="12">
      <c r="A392" s="13"/>
      <c r="B392" s="235"/>
      <c r="C392" s="236"/>
      <c r="D392" s="228" t="s">
        <v>189</v>
      </c>
      <c r="E392" s="237" t="s">
        <v>75</v>
      </c>
      <c r="F392" s="238" t="s">
        <v>1396</v>
      </c>
      <c r="G392" s="236"/>
      <c r="H392" s="239">
        <v>0.649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189</v>
      </c>
      <c r="AU392" s="245" t="s">
        <v>87</v>
      </c>
      <c r="AV392" s="13" t="s">
        <v>87</v>
      </c>
      <c r="AW392" s="13" t="s">
        <v>38</v>
      </c>
      <c r="AX392" s="13" t="s">
        <v>77</v>
      </c>
      <c r="AY392" s="245" t="s">
        <v>153</v>
      </c>
    </row>
    <row r="393" spans="1:51" s="16" customFormat="1" ht="12">
      <c r="A393" s="16"/>
      <c r="B393" s="267"/>
      <c r="C393" s="268"/>
      <c r="D393" s="228" t="s">
        <v>189</v>
      </c>
      <c r="E393" s="269" t="s">
        <v>75</v>
      </c>
      <c r="F393" s="270" t="s">
        <v>349</v>
      </c>
      <c r="G393" s="268"/>
      <c r="H393" s="271">
        <v>0.649</v>
      </c>
      <c r="I393" s="272"/>
      <c r="J393" s="268"/>
      <c r="K393" s="268"/>
      <c r="L393" s="273"/>
      <c r="M393" s="274"/>
      <c r="N393" s="275"/>
      <c r="O393" s="275"/>
      <c r="P393" s="275"/>
      <c r="Q393" s="275"/>
      <c r="R393" s="275"/>
      <c r="S393" s="275"/>
      <c r="T393" s="27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T393" s="277" t="s">
        <v>189</v>
      </c>
      <c r="AU393" s="277" t="s">
        <v>87</v>
      </c>
      <c r="AV393" s="16" t="s">
        <v>160</v>
      </c>
      <c r="AW393" s="16" t="s">
        <v>38</v>
      </c>
      <c r="AX393" s="16" t="s">
        <v>85</v>
      </c>
      <c r="AY393" s="277" t="s">
        <v>153</v>
      </c>
    </row>
    <row r="394" spans="1:65" s="2" customFormat="1" ht="16.5" customHeight="1">
      <c r="A394" s="41"/>
      <c r="B394" s="42"/>
      <c r="C394" s="278" t="s">
        <v>465</v>
      </c>
      <c r="D394" s="278" t="s">
        <v>414</v>
      </c>
      <c r="E394" s="279" t="s">
        <v>1397</v>
      </c>
      <c r="F394" s="280" t="s">
        <v>1398</v>
      </c>
      <c r="G394" s="281" t="s">
        <v>381</v>
      </c>
      <c r="H394" s="282">
        <v>0.681</v>
      </c>
      <c r="I394" s="283"/>
      <c r="J394" s="284">
        <f>ROUND(I394*H394,2)</f>
        <v>0</v>
      </c>
      <c r="K394" s="280" t="s">
        <v>159</v>
      </c>
      <c r="L394" s="285"/>
      <c r="M394" s="286" t="s">
        <v>75</v>
      </c>
      <c r="N394" s="287" t="s">
        <v>47</v>
      </c>
      <c r="O394" s="87"/>
      <c r="P394" s="224">
        <f>O394*H394</f>
        <v>0</v>
      </c>
      <c r="Q394" s="224">
        <v>1</v>
      </c>
      <c r="R394" s="224">
        <f>Q394*H394</f>
        <v>0.681</v>
      </c>
      <c r="S394" s="224">
        <v>0</v>
      </c>
      <c r="T394" s="225">
        <f>S394*H394</f>
        <v>0</v>
      </c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R394" s="226" t="s">
        <v>206</v>
      </c>
      <c r="AT394" s="226" t="s">
        <v>414</v>
      </c>
      <c r="AU394" s="226" t="s">
        <v>87</v>
      </c>
      <c r="AY394" s="20" t="s">
        <v>153</v>
      </c>
      <c r="BE394" s="227">
        <f>IF(N394="základní",J394,0)</f>
        <v>0</v>
      </c>
      <c r="BF394" s="227">
        <f>IF(N394="snížená",J394,0)</f>
        <v>0</v>
      </c>
      <c r="BG394" s="227">
        <f>IF(N394="zákl. přenesená",J394,0)</f>
        <v>0</v>
      </c>
      <c r="BH394" s="227">
        <f>IF(N394="sníž. přenesená",J394,0)</f>
        <v>0</v>
      </c>
      <c r="BI394" s="227">
        <f>IF(N394="nulová",J394,0)</f>
        <v>0</v>
      </c>
      <c r="BJ394" s="20" t="s">
        <v>85</v>
      </c>
      <c r="BK394" s="227">
        <f>ROUND(I394*H394,2)</f>
        <v>0</v>
      </c>
      <c r="BL394" s="20" t="s">
        <v>160</v>
      </c>
      <c r="BM394" s="226" t="s">
        <v>1399</v>
      </c>
    </row>
    <row r="395" spans="1:47" s="2" customFormat="1" ht="12">
      <c r="A395" s="41"/>
      <c r="B395" s="42"/>
      <c r="C395" s="43"/>
      <c r="D395" s="228" t="s">
        <v>162</v>
      </c>
      <c r="E395" s="43"/>
      <c r="F395" s="229" t="s">
        <v>1398</v>
      </c>
      <c r="G395" s="43"/>
      <c r="H395" s="43"/>
      <c r="I395" s="230"/>
      <c r="J395" s="43"/>
      <c r="K395" s="43"/>
      <c r="L395" s="47"/>
      <c r="M395" s="231"/>
      <c r="N395" s="232"/>
      <c r="O395" s="87"/>
      <c r="P395" s="87"/>
      <c r="Q395" s="87"/>
      <c r="R395" s="87"/>
      <c r="S395" s="87"/>
      <c r="T395" s="88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T395" s="20" t="s">
        <v>162</v>
      </c>
      <c r="AU395" s="20" t="s">
        <v>87</v>
      </c>
    </row>
    <row r="396" spans="1:51" s="13" customFormat="1" ht="12">
      <c r="A396" s="13"/>
      <c r="B396" s="235"/>
      <c r="C396" s="236"/>
      <c r="D396" s="228" t="s">
        <v>189</v>
      </c>
      <c r="E396" s="237" t="s">
        <v>75</v>
      </c>
      <c r="F396" s="238" t="s">
        <v>1400</v>
      </c>
      <c r="G396" s="236"/>
      <c r="H396" s="239">
        <v>0.681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5" t="s">
        <v>189</v>
      </c>
      <c r="AU396" s="245" t="s">
        <v>87</v>
      </c>
      <c r="AV396" s="13" t="s">
        <v>87</v>
      </c>
      <c r="AW396" s="13" t="s">
        <v>38</v>
      </c>
      <c r="AX396" s="13" t="s">
        <v>85</v>
      </c>
      <c r="AY396" s="245" t="s">
        <v>153</v>
      </c>
    </row>
    <row r="397" spans="1:65" s="2" customFormat="1" ht="16.5" customHeight="1">
      <c r="A397" s="41"/>
      <c r="B397" s="42"/>
      <c r="C397" s="215" t="s">
        <v>472</v>
      </c>
      <c r="D397" s="215" t="s">
        <v>155</v>
      </c>
      <c r="E397" s="216" t="s">
        <v>1401</v>
      </c>
      <c r="F397" s="217" t="s">
        <v>1402</v>
      </c>
      <c r="G397" s="218" t="s">
        <v>227</v>
      </c>
      <c r="H397" s="219">
        <v>3.309</v>
      </c>
      <c r="I397" s="220"/>
      <c r="J397" s="221">
        <f>ROUND(I397*H397,2)</f>
        <v>0</v>
      </c>
      <c r="K397" s="217" t="s">
        <v>159</v>
      </c>
      <c r="L397" s="47"/>
      <c r="M397" s="222" t="s">
        <v>75</v>
      </c>
      <c r="N397" s="223" t="s">
        <v>47</v>
      </c>
      <c r="O397" s="87"/>
      <c r="P397" s="224">
        <f>O397*H397</f>
        <v>0</v>
      </c>
      <c r="Q397" s="224">
        <v>2.50198</v>
      </c>
      <c r="R397" s="224">
        <f>Q397*H397</f>
        <v>8.279051820000001</v>
      </c>
      <c r="S397" s="224">
        <v>0</v>
      </c>
      <c r="T397" s="225">
        <f>S397*H397</f>
        <v>0</v>
      </c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R397" s="226" t="s">
        <v>160</v>
      </c>
      <c r="AT397" s="226" t="s">
        <v>155</v>
      </c>
      <c r="AU397" s="226" t="s">
        <v>87</v>
      </c>
      <c r="AY397" s="20" t="s">
        <v>153</v>
      </c>
      <c r="BE397" s="227">
        <f>IF(N397="základní",J397,0)</f>
        <v>0</v>
      </c>
      <c r="BF397" s="227">
        <f>IF(N397="snížená",J397,0)</f>
        <v>0</v>
      </c>
      <c r="BG397" s="227">
        <f>IF(N397="zákl. přenesená",J397,0)</f>
        <v>0</v>
      </c>
      <c r="BH397" s="227">
        <f>IF(N397="sníž. přenesená",J397,0)</f>
        <v>0</v>
      </c>
      <c r="BI397" s="227">
        <f>IF(N397="nulová",J397,0)</f>
        <v>0</v>
      </c>
      <c r="BJ397" s="20" t="s">
        <v>85</v>
      </c>
      <c r="BK397" s="227">
        <f>ROUND(I397*H397,2)</f>
        <v>0</v>
      </c>
      <c r="BL397" s="20" t="s">
        <v>160</v>
      </c>
      <c r="BM397" s="226" t="s">
        <v>1403</v>
      </c>
    </row>
    <row r="398" spans="1:47" s="2" customFormat="1" ht="12">
      <c r="A398" s="41"/>
      <c r="B398" s="42"/>
      <c r="C398" s="43"/>
      <c r="D398" s="228" t="s">
        <v>162</v>
      </c>
      <c r="E398" s="43"/>
      <c r="F398" s="229" t="s">
        <v>1404</v>
      </c>
      <c r="G398" s="43"/>
      <c r="H398" s="43"/>
      <c r="I398" s="230"/>
      <c r="J398" s="43"/>
      <c r="K398" s="43"/>
      <c r="L398" s="47"/>
      <c r="M398" s="231"/>
      <c r="N398" s="232"/>
      <c r="O398" s="87"/>
      <c r="P398" s="87"/>
      <c r="Q398" s="87"/>
      <c r="R398" s="87"/>
      <c r="S398" s="87"/>
      <c r="T398" s="88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T398" s="20" t="s">
        <v>162</v>
      </c>
      <c r="AU398" s="20" t="s">
        <v>87</v>
      </c>
    </row>
    <row r="399" spans="1:47" s="2" customFormat="1" ht="12">
      <c r="A399" s="41"/>
      <c r="B399" s="42"/>
      <c r="C399" s="43"/>
      <c r="D399" s="233" t="s">
        <v>164</v>
      </c>
      <c r="E399" s="43"/>
      <c r="F399" s="234" t="s">
        <v>1405</v>
      </c>
      <c r="G399" s="43"/>
      <c r="H399" s="43"/>
      <c r="I399" s="230"/>
      <c r="J399" s="43"/>
      <c r="K399" s="43"/>
      <c r="L399" s="47"/>
      <c r="M399" s="231"/>
      <c r="N399" s="232"/>
      <c r="O399" s="87"/>
      <c r="P399" s="87"/>
      <c r="Q399" s="87"/>
      <c r="R399" s="87"/>
      <c r="S399" s="87"/>
      <c r="T399" s="88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T399" s="20" t="s">
        <v>164</v>
      </c>
      <c r="AU399" s="20" t="s">
        <v>87</v>
      </c>
    </row>
    <row r="400" spans="1:51" s="15" customFormat="1" ht="12">
      <c r="A400" s="15"/>
      <c r="B400" s="257"/>
      <c r="C400" s="258"/>
      <c r="D400" s="228" t="s">
        <v>189</v>
      </c>
      <c r="E400" s="259" t="s">
        <v>75</v>
      </c>
      <c r="F400" s="260" t="s">
        <v>1406</v>
      </c>
      <c r="G400" s="258"/>
      <c r="H400" s="259" t="s">
        <v>75</v>
      </c>
      <c r="I400" s="261"/>
      <c r="J400" s="258"/>
      <c r="K400" s="258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189</v>
      </c>
      <c r="AU400" s="266" t="s">
        <v>87</v>
      </c>
      <c r="AV400" s="15" t="s">
        <v>85</v>
      </c>
      <c r="AW400" s="15" t="s">
        <v>38</v>
      </c>
      <c r="AX400" s="15" t="s">
        <v>77</v>
      </c>
      <c r="AY400" s="266" t="s">
        <v>153</v>
      </c>
    </row>
    <row r="401" spans="1:51" s="15" customFormat="1" ht="12">
      <c r="A401" s="15"/>
      <c r="B401" s="257"/>
      <c r="C401" s="258"/>
      <c r="D401" s="228" t="s">
        <v>189</v>
      </c>
      <c r="E401" s="259" t="s">
        <v>75</v>
      </c>
      <c r="F401" s="260" t="s">
        <v>1407</v>
      </c>
      <c r="G401" s="258"/>
      <c r="H401" s="259" t="s">
        <v>75</v>
      </c>
      <c r="I401" s="261"/>
      <c r="J401" s="258"/>
      <c r="K401" s="258"/>
      <c r="L401" s="262"/>
      <c r="M401" s="263"/>
      <c r="N401" s="264"/>
      <c r="O401" s="264"/>
      <c r="P401" s="264"/>
      <c r="Q401" s="264"/>
      <c r="R401" s="264"/>
      <c r="S401" s="264"/>
      <c r="T401" s="26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6" t="s">
        <v>189</v>
      </c>
      <c r="AU401" s="266" t="s">
        <v>87</v>
      </c>
      <c r="AV401" s="15" t="s">
        <v>85</v>
      </c>
      <c r="AW401" s="15" t="s">
        <v>38</v>
      </c>
      <c r="AX401" s="15" t="s">
        <v>77</v>
      </c>
      <c r="AY401" s="266" t="s">
        <v>153</v>
      </c>
    </row>
    <row r="402" spans="1:51" s="13" customFormat="1" ht="12">
      <c r="A402" s="13"/>
      <c r="B402" s="235"/>
      <c r="C402" s="236"/>
      <c r="D402" s="228" t="s">
        <v>189</v>
      </c>
      <c r="E402" s="237" t="s">
        <v>75</v>
      </c>
      <c r="F402" s="238" t="s">
        <v>1408</v>
      </c>
      <c r="G402" s="236"/>
      <c r="H402" s="239">
        <v>2.58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189</v>
      </c>
      <c r="AU402" s="245" t="s">
        <v>87</v>
      </c>
      <c r="AV402" s="13" t="s">
        <v>87</v>
      </c>
      <c r="AW402" s="13" t="s">
        <v>38</v>
      </c>
      <c r="AX402" s="13" t="s">
        <v>77</v>
      </c>
      <c r="AY402" s="245" t="s">
        <v>153</v>
      </c>
    </row>
    <row r="403" spans="1:51" s="15" customFormat="1" ht="12">
      <c r="A403" s="15"/>
      <c r="B403" s="257"/>
      <c r="C403" s="258"/>
      <c r="D403" s="228" t="s">
        <v>189</v>
      </c>
      <c r="E403" s="259" t="s">
        <v>75</v>
      </c>
      <c r="F403" s="260" t="s">
        <v>1409</v>
      </c>
      <c r="G403" s="258"/>
      <c r="H403" s="259" t="s">
        <v>75</v>
      </c>
      <c r="I403" s="261"/>
      <c r="J403" s="258"/>
      <c r="K403" s="258"/>
      <c r="L403" s="262"/>
      <c r="M403" s="263"/>
      <c r="N403" s="264"/>
      <c r="O403" s="264"/>
      <c r="P403" s="264"/>
      <c r="Q403" s="264"/>
      <c r="R403" s="264"/>
      <c r="S403" s="264"/>
      <c r="T403" s="26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66" t="s">
        <v>189</v>
      </c>
      <c r="AU403" s="266" t="s">
        <v>87</v>
      </c>
      <c r="AV403" s="15" t="s">
        <v>85</v>
      </c>
      <c r="AW403" s="15" t="s">
        <v>38</v>
      </c>
      <c r="AX403" s="15" t="s">
        <v>77</v>
      </c>
      <c r="AY403" s="266" t="s">
        <v>153</v>
      </c>
    </row>
    <row r="404" spans="1:51" s="13" customFormat="1" ht="12">
      <c r="A404" s="13"/>
      <c r="B404" s="235"/>
      <c r="C404" s="236"/>
      <c r="D404" s="228" t="s">
        <v>189</v>
      </c>
      <c r="E404" s="237" t="s">
        <v>75</v>
      </c>
      <c r="F404" s="238" t="s">
        <v>1410</v>
      </c>
      <c r="G404" s="236"/>
      <c r="H404" s="239">
        <v>0.729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189</v>
      </c>
      <c r="AU404" s="245" t="s">
        <v>87</v>
      </c>
      <c r="AV404" s="13" t="s">
        <v>87</v>
      </c>
      <c r="AW404" s="13" t="s">
        <v>38</v>
      </c>
      <c r="AX404" s="13" t="s">
        <v>77</v>
      </c>
      <c r="AY404" s="245" t="s">
        <v>153</v>
      </c>
    </row>
    <row r="405" spans="1:51" s="16" customFormat="1" ht="12">
      <c r="A405" s="16"/>
      <c r="B405" s="267"/>
      <c r="C405" s="268"/>
      <c r="D405" s="228" t="s">
        <v>189</v>
      </c>
      <c r="E405" s="269" t="s">
        <v>75</v>
      </c>
      <c r="F405" s="270" t="s">
        <v>349</v>
      </c>
      <c r="G405" s="268"/>
      <c r="H405" s="271">
        <v>3.309</v>
      </c>
      <c r="I405" s="272"/>
      <c r="J405" s="268"/>
      <c r="K405" s="268"/>
      <c r="L405" s="273"/>
      <c r="M405" s="274"/>
      <c r="N405" s="275"/>
      <c r="O405" s="275"/>
      <c r="P405" s="275"/>
      <c r="Q405" s="275"/>
      <c r="R405" s="275"/>
      <c r="S405" s="275"/>
      <c r="T405" s="27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T405" s="277" t="s">
        <v>189</v>
      </c>
      <c r="AU405" s="277" t="s">
        <v>87</v>
      </c>
      <c r="AV405" s="16" t="s">
        <v>160</v>
      </c>
      <c r="AW405" s="16" t="s">
        <v>38</v>
      </c>
      <c r="AX405" s="16" t="s">
        <v>85</v>
      </c>
      <c r="AY405" s="277" t="s">
        <v>153</v>
      </c>
    </row>
    <row r="406" spans="1:65" s="2" customFormat="1" ht="16.5" customHeight="1">
      <c r="A406" s="41"/>
      <c r="B406" s="42"/>
      <c r="C406" s="215" t="s">
        <v>479</v>
      </c>
      <c r="D406" s="215" t="s">
        <v>155</v>
      </c>
      <c r="E406" s="216" t="s">
        <v>1411</v>
      </c>
      <c r="F406" s="217" t="s">
        <v>1412</v>
      </c>
      <c r="G406" s="218" t="s">
        <v>227</v>
      </c>
      <c r="H406" s="219">
        <v>4.318</v>
      </c>
      <c r="I406" s="220"/>
      <c r="J406" s="221">
        <f>ROUND(I406*H406,2)</f>
        <v>0</v>
      </c>
      <c r="K406" s="217" t="s">
        <v>159</v>
      </c>
      <c r="L406" s="47"/>
      <c r="M406" s="222" t="s">
        <v>75</v>
      </c>
      <c r="N406" s="223" t="s">
        <v>47</v>
      </c>
      <c r="O406" s="87"/>
      <c r="P406" s="224">
        <f>O406*H406</f>
        <v>0</v>
      </c>
      <c r="Q406" s="224">
        <v>2.50198</v>
      </c>
      <c r="R406" s="224">
        <f>Q406*H406</f>
        <v>10.80354964</v>
      </c>
      <c r="S406" s="224">
        <v>0</v>
      </c>
      <c r="T406" s="225">
        <f>S406*H406</f>
        <v>0</v>
      </c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R406" s="226" t="s">
        <v>160</v>
      </c>
      <c r="AT406" s="226" t="s">
        <v>155</v>
      </c>
      <c r="AU406" s="226" t="s">
        <v>87</v>
      </c>
      <c r="AY406" s="20" t="s">
        <v>153</v>
      </c>
      <c r="BE406" s="227">
        <f>IF(N406="základní",J406,0)</f>
        <v>0</v>
      </c>
      <c r="BF406" s="227">
        <f>IF(N406="snížená",J406,0)</f>
        <v>0</v>
      </c>
      <c r="BG406" s="227">
        <f>IF(N406="zákl. přenesená",J406,0)</f>
        <v>0</v>
      </c>
      <c r="BH406" s="227">
        <f>IF(N406="sníž. přenesená",J406,0)</f>
        <v>0</v>
      </c>
      <c r="BI406" s="227">
        <f>IF(N406="nulová",J406,0)</f>
        <v>0</v>
      </c>
      <c r="BJ406" s="20" t="s">
        <v>85</v>
      </c>
      <c r="BK406" s="227">
        <f>ROUND(I406*H406,2)</f>
        <v>0</v>
      </c>
      <c r="BL406" s="20" t="s">
        <v>160</v>
      </c>
      <c r="BM406" s="226" t="s">
        <v>1413</v>
      </c>
    </row>
    <row r="407" spans="1:47" s="2" customFormat="1" ht="12">
      <c r="A407" s="41"/>
      <c r="B407" s="42"/>
      <c r="C407" s="43"/>
      <c r="D407" s="228" t="s">
        <v>162</v>
      </c>
      <c r="E407" s="43"/>
      <c r="F407" s="229" t="s">
        <v>1414</v>
      </c>
      <c r="G407" s="43"/>
      <c r="H407" s="43"/>
      <c r="I407" s="230"/>
      <c r="J407" s="43"/>
      <c r="K407" s="43"/>
      <c r="L407" s="47"/>
      <c r="M407" s="231"/>
      <c r="N407" s="232"/>
      <c r="O407" s="87"/>
      <c r="P407" s="87"/>
      <c r="Q407" s="87"/>
      <c r="R407" s="87"/>
      <c r="S407" s="87"/>
      <c r="T407" s="88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T407" s="20" t="s">
        <v>162</v>
      </c>
      <c r="AU407" s="20" t="s">
        <v>87</v>
      </c>
    </row>
    <row r="408" spans="1:47" s="2" customFormat="1" ht="12">
      <c r="A408" s="41"/>
      <c r="B408" s="42"/>
      <c r="C408" s="43"/>
      <c r="D408" s="233" t="s">
        <v>164</v>
      </c>
      <c r="E408" s="43"/>
      <c r="F408" s="234" t="s">
        <v>1415</v>
      </c>
      <c r="G408" s="43"/>
      <c r="H408" s="43"/>
      <c r="I408" s="230"/>
      <c r="J408" s="43"/>
      <c r="K408" s="43"/>
      <c r="L408" s="47"/>
      <c r="M408" s="231"/>
      <c r="N408" s="232"/>
      <c r="O408" s="87"/>
      <c r="P408" s="87"/>
      <c r="Q408" s="87"/>
      <c r="R408" s="87"/>
      <c r="S408" s="87"/>
      <c r="T408" s="88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T408" s="20" t="s">
        <v>164</v>
      </c>
      <c r="AU408" s="20" t="s">
        <v>87</v>
      </c>
    </row>
    <row r="409" spans="1:51" s="15" customFormat="1" ht="12">
      <c r="A409" s="15"/>
      <c r="B409" s="257"/>
      <c r="C409" s="258"/>
      <c r="D409" s="228" t="s">
        <v>189</v>
      </c>
      <c r="E409" s="259" t="s">
        <v>75</v>
      </c>
      <c r="F409" s="260" t="s">
        <v>1416</v>
      </c>
      <c r="G409" s="258"/>
      <c r="H409" s="259" t="s">
        <v>75</v>
      </c>
      <c r="I409" s="261"/>
      <c r="J409" s="258"/>
      <c r="K409" s="258"/>
      <c r="L409" s="262"/>
      <c r="M409" s="263"/>
      <c r="N409" s="264"/>
      <c r="O409" s="264"/>
      <c r="P409" s="264"/>
      <c r="Q409" s="264"/>
      <c r="R409" s="264"/>
      <c r="S409" s="264"/>
      <c r="T409" s="26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6" t="s">
        <v>189</v>
      </c>
      <c r="AU409" s="266" t="s">
        <v>87</v>
      </c>
      <c r="AV409" s="15" t="s">
        <v>85</v>
      </c>
      <c r="AW409" s="15" t="s">
        <v>38</v>
      </c>
      <c r="AX409" s="15" t="s">
        <v>77</v>
      </c>
      <c r="AY409" s="266" t="s">
        <v>153</v>
      </c>
    </row>
    <row r="410" spans="1:51" s="13" customFormat="1" ht="12">
      <c r="A410" s="13"/>
      <c r="B410" s="235"/>
      <c r="C410" s="236"/>
      <c r="D410" s="228" t="s">
        <v>189</v>
      </c>
      <c r="E410" s="237" t="s">
        <v>75</v>
      </c>
      <c r="F410" s="238" t="s">
        <v>1417</v>
      </c>
      <c r="G410" s="236"/>
      <c r="H410" s="239">
        <v>1.422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189</v>
      </c>
      <c r="AU410" s="245" t="s">
        <v>87</v>
      </c>
      <c r="AV410" s="13" t="s">
        <v>87</v>
      </c>
      <c r="AW410" s="13" t="s">
        <v>38</v>
      </c>
      <c r="AX410" s="13" t="s">
        <v>77</v>
      </c>
      <c r="AY410" s="245" t="s">
        <v>153</v>
      </c>
    </row>
    <row r="411" spans="1:51" s="15" customFormat="1" ht="12">
      <c r="A411" s="15"/>
      <c r="B411" s="257"/>
      <c r="C411" s="258"/>
      <c r="D411" s="228" t="s">
        <v>189</v>
      </c>
      <c r="E411" s="259" t="s">
        <v>75</v>
      </c>
      <c r="F411" s="260" t="s">
        <v>1418</v>
      </c>
      <c r="G411" s="258"/>
      <c r="H411" s="259" t="s">
        <v>75</v>
      </c>
      <c r="I411" s="261"/>
      <c r="J411" s="258"/>
      <c r="K411" s="258"/>
      <c r="L411" s="262"/>
      <c r="M411" s="263"/>
      <c r="N411" s="264"/>
      <c r="O411" s="264"/>
      <c r="P411" s="264"/>
      <c r="Q411" s="264"/>
      <c r="R411" s="264"/>
      <c r="S411" s="264"/>
      <c r="T411" s="26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66" t="s">
        <v>189</v>
      </c>
      <c r="AU411" s="266" t="s">
        <v>87</v>
      </c>
      <c r="AV411" s="15" t="s">
        <v>85</v>
      </c>
      <c r="AW411" s="15" t="s">
        <v>38</v>
      </c>
      <c r="AX411" s="15" t="s">
        <v>77</v>
      </c>
      <c r="AY411" s="266" t="s">
        <v>153</v>
      </c>
    </row>
    <row r="412" spans="1:51" s="13" customFormat="1" ht="12">
      <c r="A412" s="13"/>
      <c r="B412" s="235"/>
      <c r="C412" s="236"/>
      <c r="D412" s="228" t="s">
        <v>189</v>
      </c>
      <c r="E412" s="237" t="s">
        <v>75</v>
      </c>
      <c r="F412" s="238" t="s">
        <v>1419</v>
      </c>
      <c r="G412" s="236"/>
      <c r="H412" s="239">
        <v>0.316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189</v>
      </c>
      <c r="AU412" s="245" t="s">
        <v>87</v>
      </c>
      <c r="AV412" s="13" t="s">
        <v>87</v>
      </c>
      <c r="AW412" s="13" t="s">
        <v>38</v>
      </c>
      <c r="AX412" s="13" t="s">
        <v>77</v>
      </c>
      <c r="AY412" s="245" t="s">
        <v>153</v>
      </c>
    </row>
    <row r="413" spans="1:51" s="15" customFormat="1" ht="12">
      <c r="A413" s="15"/>
      <c r="B413" s="257"/>
      <c r="C413" s="258"/>
      <c r="D413" s="228" t="s">
        <v>189</v>
      </c>
      <c r="E413" s="259" t="s">
        <v>75</v>
      </c>
      <c r="F413" s="260" t="s">
        <v>1420</v>
      </c>
      <c r="G413" s="258"/>
      <c r="H413" s="259" t="s">
        <v>75</v>
      </c>
      <c r="I413" s="261"/>
      <c r="J413" s="258"/>
      <c r="K413" s="258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189</v>
      </c>
      <c r="AU413" s="266" t="s">
        <v>87</v>
      </c>
      <c r="AV413" s="15" t="s">
        <v>85</v>
      </c>
      <c r="AW413" s="15" t="s">
        <v>38</v>
      </c>
      <c r="AX413" s="15" t="s">
        <v>77</v>
      </c>
      <c r="AY413" s="266" t="s">
        <v>153</v>
      </c>
    </row>
    <row r="414" spans="1:51" s="13" customFormat="1" ht="12">
      <c r="A414" s="13"/>
      <c r="B414" s="235"/>
      <c r="C414" s="236"/>
      <c r="D414" s="228" t="s">
        <v>189</v>
      </c>
      <c r="E414" s="237" t="s">
        <v>75</v>
      </c>
      <c r="F414" s="238" t="s">
        <v>1421</v>
      </c>
      <c r="G414" s="236"/>
      <c r="H414" s="239">
        <v>2.58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5" t="s">
        <v>189</v>
      </c>
      <c r="AU414" s="245" t="s">
        <v>87</v>
      </c>
      <c r="AV414" s="13" t="s">
        <v>87</v>
      </c>
      <c r="AW414" s="13" t="s">
        <v>38</v>
      </c>
      <c r="AX414" s="13" t="s">
        <v>77</v>
      </c>
      <c r="AY414" s="245" t="s">
        <v>153</v>
      </c>
    </row>
    <row r="415" spans="1:51" s="16" customFormat="1" ht="12">
      <c r="A415" s="16"/>
      <c r="B415" s="267"/>
      <c r="C415" s="268"/>
      <c r="D415" s="228" t="s">
        <v>189</v>
      </c>
      <c r="E415" s="269" t="s">
        <v>75</v>
      </c>
      <c r="F415" s="270" t="s">
        <v>349</v>
      </c>
      <c r="G415" s="268"/>
      <c r="H415" s="271">
        <v>4.318</v>
      </c>
      <c r="I415" s="272"/>
      <c r="J415" s="268"/>
      <c r="K415" s="268"/>
      <c r="L415" s="273"/>
      <c r="M415" s="274"/>
      <c r="N415" s="275"/>
      <c r="O415" s="275"/>
      <c r="P415" s="275"/>
      <c r="Q415" s="275"/>
      <c r="R415" s="275"/>
      <c r="S415" s="275"/>
      <c r="T415" s="27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T415" s="277" t="s">
        <v>189</v>
      </c>
      <c r="AU415" s="277" t="s">
        <v>87</v>
      </c>
      <c r="AV415" s="16" t="s">
        <v>160</v>
      </c>
      <c r="AW415" s="16" t="s">
        <v>38</v>
      </c>
      <c r="AX415" s="16" t="s">
        <v>85</v>
      </c>
      <c r="AY415" s="277" t="s">
        <v>153</v>
      </c>
    </row>
    <row r="416" spans="1:65" s="2" customFormat="1" ht="16.5" customHeight="1">
      <c r="A416" s="41"/>
      <c r="B416" s="42"/>
      <c r="C416" s="215" t="s">
        <v>485</v>
      </c>
      <c r="D416" s="215" t="s">
        <v>155</v>
      </c>
      <c r="E416" s="216" t="s">
        <v>1422</v>
      </c>
      <c r="F416" s="217" t="s">
        <v>1423</v>
      </c>
      <c r="G416" s="218" t="s">
        <v>258</v>
      </c>
      <c r="H416" s="219">
        <v>22.72</v>
      </c>
      <c r="I416" s="220"/>
      <c r="J416" s="221">
        <f>ROUND(I416*H416,2)</f>
        <v>0</v>
      </c>
      <c r="K416" s="217" t="s">
        <v>159</v>
      </c>
      <c r="L416" s="47"/>
      <c r="M416" s="222" t="s">
        <v>75</v>
      </c>
      <c r="N416" s="223" t="s">
        <v>47</v>
      </c>
      <c r="O416" s="87"/>
      <c r="P416" s="224">
        <f>O416*H416</f>
        <v>0</v>
      </c>
      <c r="Q416" s="224">
        <v>0.00576</v>
      </c>
      <c r="R416" s="224">
        <f>Q416*H416</f>
        <v>0.1308672</v>
      </c>
      <c r="S416" s="224">
        <v>0</v>
      </c>
      <c r="T416" s="225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26" t="s">
        <v>160</v>
      </c>
      <c r="AT416" s="226" t="s">
        <v>155</v>
      </c>
      <c r="AU416" s="226" t="s">
        <v>87</v>
      </c>
      <c r="AY416" s="20" t="s">
        <v>153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20" t="s">
        <v>85</v>
      </c>
      <c r="BK416" s="227">
        <f>ROUND(I416*H416,2)</f>
        <v>0</v>
      </c>
      <c r="BL416" s="20" t="s">
        <v>160</v>
      </c>
      <c r="BM416" s="226" t="s">
        <v>1424</v>
      </c>
    </row>
    <row r="417" spans="1:47" s="2" customFormat="1" ht="12">
      <c r="A417" s="41"/>
      <c r="B417" s="42"/>
      <c r="C417" s="43"/>
      <c r="D417" s="228" t="s">
        <v>162</v>
      </c>
      <c r="E417" s="43"/>
      <c r="F417" s="229" t="s">
        <v>1425</v>
      </c>
      <c r="G417" s="43"/>
      <c r="H417" s="43"/>
      <c r="I417" s="230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162</v>
      </c>
      <c r="AU417" s="20" t="s">
        <v>87</v>
      </c>
    </row>
    <row r="418" spans="1:47" s="2" customFormat="1" ht="12">
      <c r="A418" s="41"/>
      <c r="B418" s="42"/>
      <c r="C418" s="43"/>
      <c r="D418" s="233" t="s">
        <v>164</v>
      </c>
      <c r="E418" s="43"/>
      <c r="F418" s="234" t="s">
        <v>1426</v>
      </c>
      <c r="G418" s="43"/>
      <c r="H418" s="43"/>
      <c r="I418" s="230"/>
      <c r="J418" s="43"/>
      <c r="K418" s="43"/>
      <c r="L418" s="47"/>
      <c r="M418" s="231"/>
      <c r="N418" s="232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20" t="s">
        <v>164</v>
      </c>
      <c r="AU418" s="20" t="s">
        <v>87</v>
      </c>
    </row>
    <row r="419" spans="1:51" s="15" customFormat="1" ht="12">
      <c r="A419" s="15"/>
      <c r="B419" s="257"/>
      <c r="C419" s="258"/>
      <c r="D419" s="228" t="s">
        <v>189</v>
      </c>
      <c r="E419" s="259" t="s">
        <v>75</v>
      </c>
      <c r="F419" s="260" t="s">
        <v>1406</v>
      </c>
      <c r="G419" s="258"/>
      <c r="H419" s="259" t="s">
        <v>75</v>
      </c>
      <c r="I419" s="261"/>
      <c r="J419" s="258"/>
      <c r="K419" s="258"/>
      <c r="L419" s="262"/>
      <c r="M419" s="263"/>
      <c r="N419" s="264"/>
      <c r="O419" s="264"/>
      <c r="P419" s="264"/>
      <c r="Q419" s="264"/>
      <c r="R419" s="264"/>
      <c r="S419" s="264"/>
      <c r="T419" s="26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6" t="s">
        <v>189</v>
      </c>
      <c r="AU419" s="266" t="s">
        <v>87</v>
      </c>
      <c r="AV419" s="15" t="s">
        <v>85</v>
      </c>
      <c r="AW419" s="15" t="s">
        <v>38</v>
      </c>
      <c r="AX419" s="15" t="s">
        <v>77</v>
      </c>
      <c r="AY419" s="266" t="s">
        <v>153</v>
      </c>
    </row>
    <row r="420" spans="1:51" s="15" customFormat="1" ht="12">
      <c r="A420" s="15"/>
      <c r="B420" s="257"/>
      <c r="C420" s="258"/>
      <c r="D420" s="228" t="s">
        <v>189</v>
      </c>
      <c r="E420" s="259" t="s">
        <v>75</v>
      </c>
      <c r="F420" s="260" t="s">
        <v>1407</v>
      </c>
      <c r="G420" s="258"/>
      <c r="H420" s="259" t="s">
        <v>75</v>
      </c>
      <c r="I420" s="261"/>
      <c r="J420" s="258"/>
      <c r="K420" s="258"/>
      <c r="L420" s="262"/>
      <c r="M420" s="263"/>
      <c r="N420" s="264"/>
      <c r="O420" s="264"/>
      <c r="P420" s="264"/>
      <c r="Q420" s="264"/>
      <c r="R420" s="264"/>
      <c r="S420" s="264"/>
      <c r="T420" s="26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6" t="s">
        <v>189</v>
      </c>
      <c r="AU420" s="266" t="s">
        <v>87</v>
      </c>
      <c r="AV420" s="15" t="s">
        <v>85</v>
      </c>
      <c r="AW420" s="15" t="s">
        <v>38</v>
      </c>
      <c r="AX420" s="15" t="s">
        <v>77</v>
      </c>
      <c r="AY420" s="266" t="s">
        <v>153</v>
      </c>
    </row>
    <row r="421" spans="1:51" s="13" customFormat="1" ht="12">
      <c r="A421" s="13"/>
      <c r="B421" s="235"/>
      <c r="C421" s="236"/>
      <c r="D421" s="228" t="s">
        <v>189</v>
      </c>
      <c r="E421" s="237" t="s">
        <v>75</v>
      </c>
      <c r="F421" s="238" t="s">
        <v>1427</v>
      </c>
      <c r="G421" s="236"/>
      <c r="H421" s="239">
        <v>17.2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189</v>
      </c>
      <c r="AU421" s="245" t="s">
        <v>87</v>
      </c>
      <c r="AV421" s="13" t="s">
        <v>87</v>
      </c>
      <c r="AW421" s="13" t="s">
        <v>38</v>
      </c>
      <c r="AX421" s="13" t="s">
        <v>77</v>
      </c>
      <c r="AY421" s="245" t="s">
        <v>153</v>
      </c>
    </row>
    <row r="422" spans="1:51" s="13" customFormat="1" ht="12">
      <c r="A422" s="13"/>
      <c r="B422" s="235"/>
      <c r="C422" s="236"/>
      <c r="D422" s="228" t="s">
        <v>189</v>
      </c>
      <c r="E422" s="237" t="s">
        <v>75</v>
      </c>
      <c r="F422" s="238" t="s">
        <v>1428</v>
      </c>
      <c r="G422" s="236"/>
      <c r="H422" s="239">
        <v>0.48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5" t="s">
        <v>189</v>
      </c>
      <c r="AU422" s="245" t="s">
        <v>87</v>
      </c>
      <c r="AV422" s="13" t="s">
        <v>87</v>
      </c>
      <c r="AW422" s="13" t="s">
        <v>38</v>
      </c>
      <c r="AX422" s="13" t="s">
        <v>77</v>
      </c>
      <c r="AY422" s="245" t="s">
        <v>153</v>
      </c>
    </row>
    <row r="423" spans="1:51" s="15" customFormat="1" ht="12">
      <c r="A423" s="15"/>
      <c r="B423" s="257"/>
      <c r="C423" s="258"/>
      <c r="D423" s="228" t="s">
        <v>189</v>
      </c>
      <c r="E423" s="259" t="s">
        <v>75</v>
      </c>
      <c r="F423" s="260" t="s">
        <v>1409</v>
      </c>
      <c r="G423" s="258"/>
      <c r="H423" s="259" t="s">
        <v>75</v>
      </c>
      <c r="I423" s="261"/>
      <c r="J423" s="258"/>
      <c r="K423" s="258"/>
      <c r="L423" s="262"/>
      <c r="M423" s="263"/>
      <c r="N423" s="264"/>
      <c r="O423" s="264"/>
      <c r="P423" s="264"/>
      <c r="Q423" s="264"/>
      <c r="R423" s="264"/>
      <c r="S423" s="264"/>
      <c r="T423" s="26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66" t="s">
        <v>189</v>
      </c>
      <c r="AU423" s="266" t="s">
        <v>87</v>
      </c>
      <c r="AV423" s="15" t="s">
        <v>85</v>
      </c>
      <c r="AW423" s="15" t="s">
        <v>38</v>
      </c>
      <c r="AX423" s="15" t="s">
        <v>77</v>
      </c>
      <c r="AY423" s="266" t="s">
        <v>153</v>
      </c>
    </row>
    <row r="424" spans="1:51" s="13" customFormat="1" ht="12">
      <c r="A424" s="13"/>
      <c r="B424" s="235"/>
      <c r="C424" s="236"/>
      <c r="D424" s="228" t="s">
        <v>189</v>
      </c>
      <c r="E424" s="237" t="s">
        <v>75</v>
      </c>
      <c r="F424" s="238" t="s">
        <v>1429</v>
      </c>
      <c r="G424" s="236"/>
      <c r="H424" s="239">
        <v>4.86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189</v>
      </c>
      <c r="AU424" s="245" t="s">
        <v>87</v>
      </c>
      <c r="AV424" s="13" t="s">
        <v>87</v>
      </c>
      <c r="AW424" s="13" t="s">
        <v>38</v>
      </c>
      <c r="AX424" s="13" t="s">
        <v>77</v>
      </c>
      <c r="AY424" s="245" t="s">
        <v>153</v>
      </c>
    </row>
    <row r="425" spans="1:51" s="13" customFormat="1" ht="12">
      <c r="A425" s="13"/>
      <c r="B425" s="235"/>
      <c r="C425" s="236"/>
      <c r="D425" s="228" t="s">
        <v>189</v>
      </c>
      <c r="E425" s="237" t="s">
        <v>75</v>
      </c>
      <c r="F425" s="238" t="s">
        <v>1430</v>
      </c>
      <c r="G425" s="236"/>
      <c r="H425" s="239">
        <v>0.18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189</v>
      </c>
      <c r="AU425" s="245" t="s">
        <v>87</v>
      </c>
      <c r="AV425" s="13" t="s">
        <v>87</v>
      </c>
      <c r="AW425" s="13" t="s">
        <v>38</v>
      </c>
      <c r="AX425" s="13" t="s">
        <v>77</v>
      </c>
      <c r="AY425" s="245" t="s">
        <v>153</v>
      </c>
    </row>
    <row r="426" spans="1:51" s="16" customFormat="1" ht="12">
      <c r="A426" s="16"/>
      <c r="B426" s="267"/>
      <c r="C426" s="268"/>
      <c r="D426" s="228" t="s">
        <v>189</v>
      </c>
      <c r="E426" s="269" t="s">
        <v>75</v>
      </c>
      <c r="F426" s="270" t="s">
        <v>349</v>
      </c>
      <c r="G426" s="268"/>
      <c r="H426" s="271">
        <v>22.72</v>
      </c>
      <c r="I426" s="272"/>
      <c r="J426" s="268"/>
      <c r="K426" s="268"/>
      <c r="L426" s="273"/>
      <c r="M426" s="274"/>
      <c r="N426" s="275"/>
      <c r="O426" s="275"/>
      <c r="P426" s="275"/>
      <c r="Q426" s="275"/>
      <c r="R426" s="275"/>
      <c r="S426" s="275"/>
      <c r="T426" s="27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T426" s="277" t="s">
        <v>189</v>
      </c>
      <c r="AU426" s="277" t="s">
        <v>87</v>
      </c>
      <c r="AV426" s="16" t="s">
        <v>160</v>
      </c>
      <c r="AW426" s="16" t="s">
        <v>38</v>
      </c>
      <c r="AX426" s="16" t="s">
        <v>85</v>
      </c>
      <c r="AY426" s="277" t="s">
        <v>153</v>
      </c>
    </row>
    <row r="427" spans="1:65" s="2" customFormat="1" ht="16.5" customHeight="1">
      <c r="A427" s="41"/>
      <c r="B427" s="42"/>
      <c r="C427" s="215" t="s">
        <v>489</v>
      </c>
      <c r="D427" s="215" t="s">
        <v>155</v>
      </c>
      <c r="E427" s="216" t="s">
        <v>1431</v>
      </c>
      <c r="F427" s="217" t="s">
        <v>1432</v>
      </c>
      <c r="G427" s="218" t="s">
        <v>258</v>
      </c>
      <c r="H427" s="219">
        <v>22.72</v>
      </c>
      <c r="I427" s="220"/>
      <c r="J427" s="221">
        <f>ROUND(I427*H427,2)</f>
        <v>0</v>
      </c>
      <c r="K427" s="217" t="s">
        <v>159</v>
      </c>
      <c r="L427" s="47"/>
      <c r="M427" s="222" t="s">
        <v>75</v>
      </c>
      <c r="N427" s="223" t="s">
        <v>47</v>
      </c>
      <c r="O427" s="87"/>
      <c r="P427" s="224">
        <f>O427*H427</f>
        <v>0</v>
      </c>
      <c r="Q427" s="224">
        <v>0</v>
      </c>
      <c r="R427" s="224">
        <f>Q427*H427</f>
        <v>0</v>
      </c>
      <c r="S427" s="224">
        <v>0</v>
      </c>
      <c r="T427" s="225">
        <f>S427*H427</f>
        <v>0</v>
      </c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R427" s="226" t="s">
        <v>160</v>
      </c>
      <c r="AT427" s="226" t="s">
        <v>155</v>
      </c>
      <c r="AU427" s="226" t="s">
        <v>87</v>
      </c>
      <c r="AY427" s="20" t="s">
        <v>153</v>
      </c>
      <c r="BE427" s="227">
        <f>IF(N427="základní",J427,0)</f>
        <v>0</v>
      </c>
      <c r="BF427" s="227">
        <f>IF(N427="snížená",J427,0)</f>
        <v>0</v>
      </c>
      <c r="BG427" s="227">
        <f>IF(N427="zákl. přenesená",J427,0)</f>
        <v>0</v>
      </c>
      <c r="BH427" s="227">
        <f>IF(N427="sníž. přenesená",J427,0)</f>
        <v>0</v>
      </c>
      <c r="BI427" s="227">
        <f>IF(N427="nulová",J427,0)</f>
        <v>0</v>
      </c>
      <c r="BJ427" s="20" t="s">
        <v>85</v>
      </c>
      <c r="BK427" s="227">
        <f>ROUND(I427*H427,2)</f>
        <v>0</v>
      </c>
      <c r="BL427" s="20" t="s">
        <v>160</v>
      </c>
      <c r="BM427" s="226" t="s">
        <v>1433</v>
      </c>
    </row>
    <row r="428" spans="1:47" s="2" customFormat="1" ht="12">
      <c r="A428" s="41"/>
      <c r="B428" s="42"/>
      <c r="C428" s="43"/>
      <c r="D428" s="228" t="s">
        <v>162</v>
      </c>
      <c r="E428" s="43"/>
      <c r="F428" s="229" t="s">
        <v>1434</v>
      </c>
      <c r="G428" s="43"/>
      <c r="H428" s="43"/>
      <c r="I428" s="230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162</v>
      </c>
      <c r="AU428" s="20" t="s">
        <v>87</v>
      </c>
    </row>
    <row r="429" spans="1:47" s="2" customFormat="1" ht="12">
      <c r="A429" s="41"/>
      <c r="B429" s="42"/>
      <c r="C429" s="43"/>
      <c r="D429" s="233" t="s">
        <v>164</v>
      </c>
      <c r="E429" s="43"/>
      <c r="F429" s="234" t="s">
        <v>1435</v>
      </c>
      <c r="G429" s="43"/>
      <c r="H429" s="43"/>
      <c r="I429" s="230"/>
      <c r="J429" s="43"/>
      <c r="K429" s="43"/>
      <c r="L429" s="47"/>
      <c r="M429" s="231"/>
      <c r="N429" s="232"/>
      <c r="O429" s="87"/>
      <c r="P429" s="87"/>
      <c r="Q429" s="87"/>
      <c r="R429" s="87"/>
      <c r="S429" s="87"/>
      <c r="T429" s="88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T429" s="20" t="s">
        <v>164</v>
      </c>
      <c r="AU429" s="20" t="s">
        <v>87</v>
      </c>
    </row>
    <row r="430" spans="1:65" s="2" customFormat="1" ht="16.5" customHeight="1">
      <c r="A430" s="41"/>
      <c r="B430" s="42"/>
      <c r="C430" s="215" t="s">
        <v>493</v>
      </c>
      <c r="D430" s="215" t="s">
        <v>155</v>
      </c>
      <c r="E430" s="216" t="s">
        <v>1436</v>
      </c>
      <c r="F430" s="217" t="s">
        <v>1437</v>
      </c>
      <c r="G430" s="218" t="s">
        <v>381</v>
      </c>
      <c r="H430" s="219">
        <v>0.138</v>
      </c>
      <c r="I430" s="220"/>
      <c r="J430" s="221">
        <f>ROUND(I430*H430,2)</f>
        <v>0</v>
      </c>
      <c r="K430" s="217" t="s">
        <v>159</v>
      </c>
      <c r="L430" s="47"/>
      <c r="M430" s="222" t="s">
        <v>75</v>
      </c>
      <c r="N430" s="223" t="s">
        <v>47</v>
      </c>
      <c r="O430" s="87"/>
      <c r="P430" s="224">
        <f>O430*H430</f>
        <v>0</v>
      </c>
      <c r="Q430" s="224">
        <v>1.05291</v>
      </c>
      <c r="R430" s="224">
        <f>Q430*H430</f>
        <v>0.14530158</v>
      </c>
      <c r="S430" s="224">
        <v>0</v>
      </c>
      <c r="T430" s="225">
        <f>S430*H430</f>
        <v>0</v>
      </c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R430" s="226" t="s">
        <v>160</v>
      </c>
      <c r="AT430" s="226" t="s">
        <v>155</v>
      </c>
      <c r="AU430" s="226" t="s">
        <v>87</v>
      </c>
      <c r="AY430" s="20" t="s">
        <v>153</v>
      </c>
      <c r="BE430" s="227">
        <f>IF(N430="základní",J430,0)</f>
        <v>0</v>
      </c>
      <c r="BF430" s="227">
        <f>IF(N430="snížená",J430,0)</f>
        <v>0</v>
      </c>
      <c r="BG430" s="227">
        <f>IF(N430="zákl. přenesená",J430,0)</f>
        <v>0</v>
      </c>
      <c r="BH430" s="227">
        <f>IF(N430="sníž. přenesená",J430,0)</f>
        <v>0</v>
      </c>
      <c r="BI430" s="227">
        <f>IF(N430="nulová",J430,0)</f>
        <v>0</v>
      </c>
      <c r="BJ430" s="20" t="s">
        <v>85</v>
      </c>
      <c r="BK430" s="227">
        <f>ROUND(I430*H430,2)</f>
        <v>0</v>
      </c>
      <c r="BL430" s="20" t="s">
        <v>160</v>
      </c>
      <c r="BM430" s="226" t="s">
        <v>1438</v>
      </c>
    </row>
    <row r="431" spans="1:47" s="2" customFormat="1" ht="12">
      <c r="A431" s="41"/>
      <c r="B431" s="42"/>
      <c r="C431" s="43"/>
      <c r="D431" s="228" t="s">
        <v>162</v>
      </c>
      <c r="E431" s="43"/>
      <c r="F431" s="229" t="s">
        <v>1439</v>
      </c>
      <c r="G431" s="43"/>
      <c r="H431" s="43"/>
      <c r="I431" s="230"/>
      <c r="J431" s="43"/>
      <c r="K431" s="43"/>
      <c r="L431" s="47"/>
      <c r="M431" s="231"/>
      <c r="N431" s="232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20" t="s">
        <v>162</v>
      </c>
      <c r="AU431" s="20" t="s">
        <v>87</v>
      </c>
    </row>
    <row r="432" spans="1:47" s="2" customFormat="1" ht="12">
      <c r="A432" s="41"/>
      <c r="B432" s="42"/>
      <c r="C432" s="43"/>
      <c r="D432" s="233" t="s">
        <v>164</v>
      </c>
      <c r="E432" s="43"/>
      <c r="F432" s="234" t="s">
        <v>1440</v>
      </c>
      <c r="G432" s="43"/>
      <c r="H432" s="43"/>
      <c r="I432" s="230"/>
      <c r="J432" s="43"/>
      <c r="K432" s="43"/>
      <c r="L432" s="47"/>
      <c r="M432" s="231"/>
      <c r="N432" s="232"/>
      <c r="O432" s="87"/>
      <c r="P432" s="87"/>
      <c r="Q432" s="87"/>
      <c r="R432" s="87"/>
      <c r="S432" s="87"/>
      <c r="T432" s="88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T432" s="20" t="s">
        <v>164</v>
      </c>
      <c r="AU432" s="20" t="s">
        <v>87</v>
      </c>
    </row>
    <row r="433" spans="1:51" s="15" customFormat="1" ht="12">
      <c r="A433" s="15"/>
      <c r="B433" s="257"/>
      <c r="C433" s="258"/>
      <c r="D433" s="228" t="s">
        <v>189</v>
      </c>
      <c r="E433" s="259" t="s">
        <v>75</v>
      </c>
      <c r="F433" s="260" t="s">
        <v>1332</v>
      </c>
      <c r="G433" s="258"/>
      <c r="H433" s="259" t="s">
        <v>75</v>
      </c>
      <c r="I433" s="261"/>
      <c r="J433" s="258"/>
      <c r="K433" s="258"/>
      <c r="L433" s="262"/>
      <c r="M433" s="263"/>
      <c r="N433" s="264"/>
      <c r="O433" s="264"/>
      <c r="P433" s="264"/>
      <c r="Q433" s="264"/>
      <c r="R433" s="264"/>
      <c r="S433" s="264"/>
      <c r="T433" s="26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66" t="s">
        <v>189</v>
      </c>
      <c r="AU433" s="266" t="s">
        <v>87</v>
      </c>
      <c r="AV433" s="15" t="s">
        <v>85</v>
      </c>
      <c r="AW433" s="15" t="s">
        <v>38</v>
      </c>
      <c r="AX433" s="15" t="s">
        <v>77</v>
      </c>
      <c r="AY433" s="266" t="s">
        <v>153</v>
      </c>
    </row>
    <row r="434" spans="1:51" s="13" customFormat="1" ht="12">
      <c r="A434" s="13"/>
      <c r="B434" s="235"/>
      <c r="C434" s="236"/>
      <c r="D434" s="228" t="s">
        <v>189</v>
      </c>
      <c r="E434" s="237" t="s">
        <v>75</v>
      </c>
      <c r="F434" s="238" t="s">
        <v>1441</v>
      </c>
      <c r="G434" s="236"/>
      <c r="H434" s="239">
        <v>0.424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5" t="s">
        <v>189</v>
      </c>
      <c r="AU434" s="245" t="s">
        <v>87</v>
      </c>
      <c r="AV434" s="13" t="s">
        <v>87</v>
      </c>
      <c r="AW434" s="13" t="s">
        <v>38</v>
      </c>
      <c r="AX434" s="13" t="s">
        <v>77</v>
      </c>
      <c r="AY434" s="245" t="s">
        <v>153</v>
      </c>
    </row>
    <row r="435" spans="1:51" s="15" customFormat="1" ht="12">
      <c r="A435" s="15"/>
      <c r="B435" s="257"/>
      <c r="C435" s="258"/>
      <c r="D435" s="228" t="s">
        <v>189</v>
      </c>
      <c r="E435" s="259" t="s">
        <v>75</v>
      </c>
      <c r="F435" s="260" t="s">
        <v>1442</v>
      </c>
      <c r="G435" s="258"/>
      <c r="H435" s="259" t="s">
        <v>75</v>
      </c>
      <c r="I435" s="261"/>
      <c r="J435" s="258"/>
      <c r="K435" s="258"/>
      <c r="L435" s="262"/>
      <c r="M435" s="263"/>
      <c r="N435" s="264"/>
      <c r="O435" s="264"/>
      <c r="P435" s="264"/>
      <c r="Q435" s="264"/>
      <c r="R435" s="264"/>
      <c r="S435" s="264"/>
      <c r="T435" s="26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6" t="s">
        <v>189</v>
      </c>
      <c r="AU435" s="266" t="s">
        <v>87</v>
      </c>
      <c r="AV435" s="15" t="s">
        <v>85</v>
      </c>
      <c r="AW435" s="15" t="s">
        <v>38</v>
      </c>
      <c r="AX435" s="15" t="s">
        <v>77</v>
      </c>
      <c r="AY435" s="266" t="s">
        <v>153</v>
      </c>
    </row>
    <row r="436" spans="1:51" s="13" customFormat="1" ht="12">
      <c r="A436" s="13"/>
      <c r="B436" s="235"/>
      <c r="C436" s="236"/>
      <c r="D436" s="228" t="s">
        <v>189</v>
      </c>
      <c r="E436" s="237" t="s">
        <v>75</v>
      </c>
      <c r="F436" s="238" t="s">
        <v>1443</v>
      </c>
      <c r="G436" s="236"/>
      <c r="H436" s="239">
        <v>-0.024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189</v>
      </c>
      <c r="AU436" s="245" t="s">
        <v>87</v>
      </c>
      <c r="AV436" s="13" t="s">
        <v>87</v>
      </c>
      <c r="AW436" s="13" t="s">
        <v>38</v>
      </c>
      <c r="AX436" s="13" t="s">
        <v>77</v>
      </c>
      <c r="AY436" s="245" t="s">
        <v>153</v>
      </c>
    </row>
    <row r="437" spans="1:51" s="15" customFormat="1" ht="12">
      <c r="A437" s="15"/>
      <c r="B437" s="257"/>
      <c r="C437" s="258"/>
      <c r="D437" s="228" t="s">
        <v>189</v>
      </c>
      <c r="E437" s="259" t="s">
        <v>75</v>
      </c>
      <c r="F437" s="260" t="s">
        <v>1444</v>
      </c>
      <c r="G437" s="258"/>
      <c r="H437" s="259" t="s">
        <v>75</v>
      </c>
      <c r="I437" s="261"/>
      <c r="J437" s="258"/>
      <c r="K437" s="258"/>
      <c r="L437" s="262"/>
      <c r="M437" s="263"/>
      <c r="N437" s="264"/>
      <c r="O437" s="264"/>
      <c r="P437" s="264"/>
      <c r="Q437" s="264"/>
      <c r="R437" s="264"/>
      <c r="S437" s="264"/>
      <c r="T437" s="26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6" t="s">
        <v>189</v>
      </c>
      <c r="AU437" s="266" t="s">
        <v>87</v>
      </c>
      <c r="AV437" s="15" t="s">
        <v>85</v>
      </c>
      <c r="AW437" s="15" t="s">
        <v>38</v>
      </c>
      <c r="AX437" s="15" t="s">
        <v>77</v>
      </c>
      <c r="AY437" s="266" t="s">
        <v>153</v>
      </c>
    </row>
    <row r="438" spans="1:51" s="13" customFormat="1" ht="12">
      <c r="A438" s="13"/>
      <c r="B438" s="235"/>
      <c r="C438" s="236"/>
      <c r="D438" s="228" t="s">
        <v>189</v>
      </c>
      <c r="E438" s="237" t="s">
        <v>75</v>
      </c>
      <c r="F438" s="238" t="s">
        <v>1445</v>
      </c>
      <c r="G438" s="236"/>
      <c r="H438" s="239">
        <v>-0.262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5" t="s">
        <v>189</v>
      </c>
      <c r="AU438" s="245" t="s">
        <v>87</v>
      </c>
      <c r="AV438" s="13" t="s">
        <v>87</v>
      </c>
      <c r="AW438" s="13" t="s">
        <v>38</v>
      </c>
      <c r="AX438" s="13" t="s">
        <v>77</v>
      </c>
      <c r="AY438" s="245" t="s">
        <v>153</v>
      </c>
    </row>
    <row r="439" spans="1:51" s="16" customFormat="1" ht="12">
      <c r="A439" s="16"/>
      <c r="B439" s="267"/>
      <c r="C439" s="268"/>
      <c r="D439" s="228" t="s">
        <v>189</v>
      </c>
      <c r="E439" s="269" t="s">
        <v>75</v>
      </c>
      <c r="F439" s="270" t="s">
        <v>349</v>
      </c>
      <c r="G439" s="268"/>
      <c r="H439" s="271">
        <v>0.138</v>
      </c>
      <c r="I439" s="272"/>
      <c r="J439" s="268"/>
      <c r="K439" s="268"/>
      <c r="L439" s="273"/>
      <c r="M439" s="274"/>
      <c r="N439" s="275"/>
      <c r="O439" s="275"/>
      <c r="P439" s="275"/>
      <c r="Q439" s="275"/>
      <c r="R439" s="275"/>
      <c r="S439" s="275"/>
      <c r="T439" s="27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T439" s="277" t="s">
        <v>189</v>
      </c>
      <c r="AU439" s="277" t="s">
        <v>87</v>
      </c>
      <c r="AV439" s="16" t="s">
        <v>160</v>
      </c>
      <c r="AW439" s="16" t="s">
        <v>38</v>
      </c>
      <c r="AX439" s="16" t="s">
        <v>85</v>
      </c>
      <c r="AY439" s="277" t="s">
        <v>153</v>
      </c>
    </row>
    <row r="440" spans="1:63" s="12" customFormat="1" ht="22.8" customHeight="1">
      <c r="A440" s="12"/>
      <c r="B440" s="199"/>
      <c r="C440" s="200"/>
      <c r="D440" s="201" t="s">
        <v>76</v>
      </c>
      <c r="E440" s="213" t="s">
        <v>191</v>
      </c>
      <c r="F440" s="213" t="s">
        <v>1446</v>
      </c>
      <c r="G440" s="200"/>
      <c r="H440" s="200"/>
      <c r="I440" s="203"/>
      <c r="J440" s="214">
        <f>BK440</f>
        <v>0</v>
      </c>
      <c r="K440" s="200"/>
      <c r="L440" s="205"/>
      <c r="M440" s="206"/>
      <c r="N440" s="207"/>
      <c r="O440" s="207"/>
      <c r="P440" s="208">
        <f>SUM(P441:P554)</f>
        <v>0</v>
      </c>
      <c r="Q440" s="207"/>
      <c r="R440" s="208">
        <f>SUM(R441:R554)</f>
        <v>68.24766784</v>
      </c>
      <c r="S440" s="207"/>
      <c r="T440" s="209">
        <f>SUM(T441:T554)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10" t="s">
        <v>85</v>
      </c>
      <c r="AT440" s="211" t="s">
        <v>76</v>
      </c>
      <c r="AU440" s="211" t="s">
        <v>85</v>
      </c>
      <c r="AY440" s="210" t="s">
        <v>153</v>
      </c>
      <c r="BK440" s="212">
        <f>SUM(BK441:BK554)</f>
        <v>0</v>
      </c>
    </row>
    <row r="441" spans="1:65" s="2" customFormat="1" ht="16.5" customHeight="1">
      <c r="A441" s="41"/>
      <c r="B441" s="42"/>
      <c r="C441" s="215" t="s">
        <v>497</v>
      </c>
      <c r="D441" s="215" t="s">
        <v>155</v>
      </c>
      <c r="E441" s="216" t="s">
        <v>1447</v>
      </c>
      <c r="F441" s="217" t="s">
        <v>1448</v>
      </c>
      <c r="G441" s="218" t="s">
        <v>258</v>
      </c>
      <c r="H441" s="219">
        <v>98.238</v>
      </c>
      <c r="I441" s="220"/>
      <c r="J441" s="221">
        <f>ROUND(I441*H441,2)</f>
        <v>0</v>
      </c>
      <c r="K441" s="217" t="s">
        <v>75</v>
      </c>
      <c r="L441" s="47"/>
      <c r="M441" s="222" t="s">
        <v>75</v>
      </c>
      <c r="N441" s="223" t="s">
        <v>47</v>
      </c>
      <c r="O441" s="87"/>
      <c r="P441" s="224">
        <f>O441*H441</f>
        <v>0</v>
      </c>
      <c r="Q441" s="224">
        <v>0.00026</v>
      </c>
      <c r="R441" s="224">
        <f>Q441*H441</f>
        <v>0.025541879999999996</v>
      </c>
      <c r="S441" s="224">
        <v>0</v>
      </c>
      <c r="T441" s="225">
        <f>S441*H441</f>
        <v>0</v>
      </c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R441" s="226" t="s">
        <v>160</v>
      </c>
      <c r="AT441" s="226" t="s">
        <v>155</v>
      </c>
      <c r="AU441" s="226" t="s">
        <v>87</v>
      </c>
      <c r="AY441" s="20" t="s">
        <v>153</v>
      </c>
      <c r="BE441" s="227">
        <f>IF(N441="základní",J441,0)</f>
        <v>0</v>
      </c>
      <c r="BF441" s="227">
        <f>IF(N441="snížená",J441,0)</f>
        <v>0</v>
      </c>
      <c r="BG441" s="227">
        <f>IF(N441="zákl. přenesená",J441,0)</f>
        <v>0</v>
      </c>
      <c r="BH441" s="227">
        <f>IF(N441="sníž. přenesená",J441,0)</f>
        <v>0</v>
      </c>
      <c r="BI441" s="227">
        <f>IF(N441="nulová",J441,0)</f>
        <v>0</v>
      </c>
      <c r="BJ441" s="20" t="s">
        <v>85</v>
      </c>
      <c r="BK441" s="227">
        <f>ROUND(I441*H441,2)</f>
        <v>0</v>
      </c>
      <c r="BL441" s="20" t="s">
        <v>160</v>
      </c>
      <c r="BM441" s="226" t="s">
        <v>1449</v>
      </c>
    </row>
    <row r="442" spans="1:47" s="2" customFormat="1" ht="12">
      <c r="A442" s="41"/>
      <c r="B442" s="42"/>
      <c r="C442" s="43"/>
      <c r="D442" s="228" t="s">
        <v>162</v>
      </c>
      <c r="E442" s="43"/>
      <c r="F442" s="229" t="s">
        <v>1448</v>
      </c>
      <c r="G442" s="43"/>
      <c r="H442" s="43"/>
      <c r="I442" s="230"/>
      <c r="J442" s="43"/>
      <c r="K442" s="43"/>
      <c r="L442" s="47"/>
      <c r="M442" s="231"/>
      <c r="N442" s="232"/>
      <c r="O442" s="87"/>
      <c r="P442" s="87"/>
      <c r="Q442" s="87"/>
      <c r="R442" s="87"/>
      <c r="S442" s="87"/>
      <c r="T442" s="88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T442" s="20" t="s">
        <v>162</v>
      </c>
      <c r="AU442" s="20" t="s">
        <v>87</v>
      </c>
    </row>
    <row r="443" spans="1:51" s="15" customFormat="1" ht="12">
      <c r="A443" s="15"/>
      <c r="B443" s="257"/>
      <c r="C443" s="258"/>
      <c r="D443" s="228" t="s">
        <v>189</v>
      </c>
      <c r="E443" s="259" t="s">
        <v>75</v>
      </c>
      <c r="F443" s="260" t="s">
        <v>1450</v>
      </c>
      <c r="G443" s="258"/>
      <c r="H443" s="259" t="s">
        <v>75</v>
      </c>
      <c r="I443" s="261"/>
      <c r="J443" s="258"/>
      <c r="K443" s="258"/>
      <c r="L443" s="262"/>
      <c r="M443" s="263"/>
      <c r="N443" s="264"/>
      <c r="O443" s="264"/>
      <c r="P443" s="264"/>
      <c r="Q443" s="264"/>
      <c r="R443" s="264"/>
      <c r="S443" s="264"/>
      <c r="T443" s="26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66" t="s">
        <v>189</v>
      </c>
      <c r="AU443" s="266" t="s">
        <v>87</v>
      </c>
      <c r="AV443" s="15" t="s">
        <v>85</v>
      </c>
      <c r="AW443" s="15" t="s">
        <v>38</v>
      </c>
      <c r="AX443" s="15" t="s">
        <v>77</v>
      </c>
      <c r="AY443" s="266" t="s">
        <v>153</v>
      </c>
    </row>
    <row r="444" spans="1:51" s="15" customFormat="1" ht="12">
      <c r="A444" s="15"/>
      <c r="B444" s="257"/>
      <c r="C444" s="258"/>
      <c r="D444" s="228" t="s">
        <v>189</v>
      </c>
      <c r="E444" s="259" t="s">
        <v>75</v>
      </c>
      <c r="F444" s="260" t="s">
        <v>1185</v>
      </c>
      <c r="G444" s="258"/>
      <c r="H444" s="259" t="s">
        <v>75</v>
      </c>
      <c r="I444" s="261"/>
      <c r="J444" s="258"/>
      <c r="K444" s="258"/>
      <c r="L444" s="262"/>
      <c r="M444" s="263"/>
      <c r="N444" s="264"/>
      <c r="O444" s="264"/>
      <c r="P444" s="264"/>
      <c r="Q444" s="264"/>
      <c r="R444" s="264"/>
      <c r="S444" s="264"/>
      <c r="T444" s="26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6" t="s">
        <v>189</v>
      </c>
      <c r="AU444" s="266" t="s">
        <v>87</v>
      </c>
      <c r="AV444" s="15" t="s">
        <v>85</v>
      </c>
      <c r="AW444" s="15" t="s">
        <v>38</v>
      </c>
      <c r="AX444" s="15" t="s">
        <v>77</v>
      </c>
      <c r="AY444" s="266" t="s">
        <v>153</v>
      </c>
    </row>
    <row r="445" spans="1:51" s="13" customFormat="1" ht="12">
      <c r="A445" s="13"/>
      <c r="B445" s="235"/>
      <c r="C445" s="236"/>
      <c r="D445" s="228" t="s">
        <v>189</v>
      </c>
      <c r="E445" s="237" t="s">
        <v>75</v>
      </c>
      <c r="F445" s="238" t="s">
        <v>1186</v>
      </c>
      <c r="G445" s="236"/>
      <c r="H445" s="239">
        <v>19.859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189</v>
      </c>
      <c r="AU445" s="245" t="s">
        <v>87</v>
      </c>
      <c r="AV445" s="13" t="s">
        <v>87</v>
      </c>
      <c r="AW445" s="13" t="s">
        <v>38</v>
      </c>
      <c r="AX445" s="13" t="s">
        <v>77</v>
      </c>
      <c r="AY445" s="245" t="s">
        <v>153</v>
      </c>
    </row>
    <row r="446" spans="1:51" s="15" customFormat="1" ht="12">
      <c r="A446" s="15"/>
      <c r="B446" s="257"/>
      <c r="C446" s="258"/>
      <c r="D446" s="228" t="s">
        <v>189</v>
      </c>
      <c r="E446" s="259" t="s">
        <v>75</v>
      </c>
      <c r="F446" s="260" t="s">
        <v>1187</v>
      </c>
      <c r="G446" s="258"/>
      <c r="H446" s="259" t="s">
        <v>75</v>
      </c>
      <c r="I446" s="261"/>
      <c r="J446" s="258"/>
      <c r="K446" s="258"/>
      <c r="L446" s="262"/>
      <c r="M446" s="263"/>
      <c r="N446" s="264"/>
      <c r="O446" s="264"/>
      <c r="P446" s="264"/>
      <c r="Q446" s="264"/>
      <c r="R446" s="264"/>
      <c r="S446" s="264"/>
      <c r="T446" s="26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66" t="s">
        <v>189</v>
      </c>
      <c r="AU446" s="266" t="s">
        <v>87</v>
      </c>
      <c r="AV446" s="15" t="s">
        <v>85</v>
      </c>
      <c r="AW446" s="15" t="s">
        <v>38</v>
      </c>
      <c r="AX446" s="15" t="s">
        <v>77</v>
      </c>
      <c r="AY446" s="266" t="s">
        <v>153</v>
      </c>
    </row>
    <row r="447" spans="1:51" s="13" customFormat="1" ht="12">
      <c r="A447" s="13"/>
      <c r="B447" s="235"/>
      <c r="C447" s="236"/>
      <c r="D447" s="228" t="s">
        <v>189</v>
      </c>
      <c r="E447" s="237" t="s">
        <v>75</v>
      </c>
      <c r="F447" s="238" t="s">
        <v>1188</v>
      </c>
      <c r="G447" s="236"/>
      <c r="H447" s="239">
        <v>56.659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189</v>
      </c>
      <c r="AU447" s="245" t="s">
        <v>87</v>
      </c>
      <c r="AV447" s="13" t="s">
        <v>87</v>
      </c>
      <c r="AW447" s="13" t="s">
        <v>38</v>
      </c>
      <c r="AX447" s="13" t="s">
        <v>77</v>
      </c>
      <c r="AY447" s="245" t="s">
        <v>153</v>
      </c>
    </row>
    <row r="448" spans="1:51" s="15" customFormat="1" ht="12">
      <c r="A448" s="15"/>
      <c r="B448" s="257"/>
      <c r="C448" s="258"/>
      <c r="D448" s="228" t="s">
        <v>189</v>
      </c>
      <c r="E448" s="259" t="s">
        <v>75</v>
      </c>
      <c r="F448" s="260" t="s">
        <v>1189</v>
      </c>
      <c r="G448" s="258"/>
      <c r="H448" s="259" t="s">
        <v>75</v>
      </c>
      <c r="I448" s="261"/>
      <c r="J448" s="258"/>
      <c r="K448" s="258"/>
      <c r="L448" s="262"/>
      <c r="M448" s="263"/>
      <c r="N448" s="264"/>
      <c r="O448" s="264"/>
      <c r="P448" s="264"/>
      <c r="Q448" s="264"/>
      <c r="R448" s="264"/>
      <c r="S448" s="264"/>
      <c r="T448" s="26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6" t="s">
        <v>189</v>
      </c>
      <c r="AU448" s="266" t="s">
        <v>87</v>
      </c>
      <c r="AV448" s="15" t="s">
        <v>85</v>
      </c>
      <c r="AW448" s="15" t="s">
        <v>38</v>
      </c>
      <c r="AX448" s="15" t="s">
        <v>77</v>
      </c>
      <c r="AY448" s="266" t="s">
        <v>153</v>
      </c>
    </row>
    <row r="449" spans="1:51" s="13" customFormat="1" ht="12">
      <c r="A449" s="13"/>
      <c r="B449" s="235"/>
      <c r="C449" s="236"/>
      <c r="D449" s="228" t="s">
        <v>189</v>
      </c>
      <c r="E449" s="237" t="s">
        <v>75</v>
      </c>
      <c r="F449" s="238" t="s">
        <v>1190</v>
      </c>
      <c r="G449" s="236"/>
      <c r="H449" s="239">
        <v>19.05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5" t="s">
        <v>189</v>
      </c>
      <c r="AU449" s="245" t="s">
        <v>87</v>
      </c>
      <c r="AV449" s="13" t="s">
        <v>87</v>
      </c>
      <c r="AW449" s="13" t="s">
        <v>38</v>
      </c>
      <c r="AX449" s="13" t="s">
        <v>77</v>
      </c>
      <c r="AY449" s="245" t="s">
        <v>153</v>
      </c>
    </row>
    <row r="450" spans="1:51" s="15" customFormat="1" ht="12">
      <c r="A450" s="15"/>
      <c r="B450" s="257"/>
      <c r="C450" s="258"/>
      <c r="D450" s="228" t="s">
        <v>189</v>
      </c>
      <c r="E450" s="259" t="s">
        <v>75</v>
      </c>
      <c r="F450" s="260" t="s">
        <v>1451</v>
      </c>
      <c r="G450" s="258"/>
      <c r="H450" s="259" t="s">
        <v>75</v>
      </c>
      <c r="I450" s="261"/>
      <c r="J450" s="258"/>
      <c r="K450" s="258"/>
      <c r="L450" s="262"/>
      <c r="M450" s="263"/>
      <c r="N450" s="264"/>
      <c r="O450" s="264"/>
      <c r="P450" s="264"/>
      <c r="Q450" s="264"/>
      <c r="R450" s="264"/>
      <c r="S450" s="264"/>
      <c r="T450" s="26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66" t="s">
        <v>189</v>
      </c>
      <c r="AU450" s="266" t="s">
        <v>87</v>
      </c>
      <c r="AV450" s="15" t="s">
        <v>85</v>
      </c>
      <c r="AW450" s="15" t="s">
        <v>38</v>
      </c>
      <c r="AX450" s="15" t="s">
        <v>77</v>
      </c>
      <c r="AY450" s="266" t="s">
        <v>153</v>
      </c>
    </row>
    <row r="451" spans="1:51" s="13" customFormat="1" ht="12">
      <c r="A451" s="13"/>
      <c r="B451" s="235"/>
      <c r="C451" s="236"/>
      <c r="D451" s="228" t="s">
        <v>189</v>
      </c>
      <c r="E451" s="237" t="s">
        <v>75</v>
      </c>
      <c r="F451" s="238" t="s">
        <v>1452</v>
      </c>
      <c r="G451" s="236"/>
      <c r="H451" s="239">
        <v>-2.1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5" t="s">
        <v>189</v>
      </c>
      <c r="AU451" s="245" t="s">
        <v>87</v>
      </c>
      <c r="AV451" s="13" t="s">
        <v>87</v>
      </c>
      <c r="AW451" s="13" t="s">
        <v>38</v>
      </c>
      <c r="AX451" s="13" t="s">
        <v>77</v>
      </c>
      <c r="AY451" s="245" t="s">
        <v>153</v>
      </c>
    </row>
    <row r="452" spans="1:51" s="15" customFormat="1" ht="12">
      <c r="A452" s="15"/>
      <c r="B452" s="257"/>
      <c r="C452" s="258"/>
      <c r="D452" s="228" t="s">
        <v>189</v>
      </c>
      <c r="E452" s="259" t="s">
        <v>75</v>
      </c>
      <c r="F452" s="260" t="s">
        <v>1453</v>
      </c>
      <c r="G452" s="258"/>
      <c r="H452" s="259" t="s">
        <v>75</v>
      </c>
      <c r="I452" s="261"/>
      <c r="J452" s="258"/>
      <c r="K452" s="258"/>
      <c r="L452" s="262"/>
      <c r="M452" s="263"/>
      <c r="N452" s="264"/>
      <c r="O452" s="264"/>
      <c r="P452" s="264"/>
      <c r="Q452" s="264"/>
      <c r="R452" s="264"/>
      <c r="S452" s="264"/>
      <c r="T452" s="26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66" t="s">
        <v>189</v>
      </c>
      <c r="AU452" s="266" t="s">
        <v>87</v>
      </c>
      <c r="AV452" s="15" t="s">
        <v>85</v>
      </c>
      <c r="AW452" s="15" t="s">
        <v>38</v>
      </c>
      <c r="AX452" s="15" t="s">
        <v>77</v>
      </c>
      <c r="AY452" s="266" t="s">
        <v>153</v>
      </c>
    </row>
    <row r="453" spans="1:51" s="13" customFormat="1" ht="12">
      <c r="A453" s="13"/>
      <c r="B453" s="235"/>
      <c r="C453" s="236"/>
      <c r="D453" s="228" t="s">
        <v>189</v>
      </c>
      <c r="E453" s="237" t="s">
        <v>75</v>
      </c>
      <c r="F453" s="238" t="s">
        <v>1454</v>
      </c>
      <c r="G453" s="236"/>
      <c r="H453" s="239">
        <v>0.9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189</v>
      </c>
      <c r="AU453" s="245" t="s">
        <v>87</v>
      </c>
      <c r="AV453" s="13" t="s">
        <v>87</v>
      </c>
      <c r="AW453" s="13" t="s">
        <v>38</v>
      </c>
      <c r="AX453" s="13" t="s">
        <v>77</v>
      </c>
      <c r="AY453" s="245" t="s">
        <v>153</v>
      </c>
    </row>
    <row r="454" spans="1:51" s="13" customFormat="1" ht="12">
      <c r="A454" s="13"/>
      <c r="B454" s="235"/>
      <c r="C454" s="236"/>
      <c r="D454" s="228" t="s">
        <v>189</v>
      </c>
      <c r="E454" s="237" t="s">
        <v>75</v>
      </c>
      <c r="F454" s="238" t="s">
        <v>1455</v>
      </c>
      <c r="G454" s="236"/>
      <c r="H454" s="239">
        <v>1.2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5" t="s">
        <v>189</v>
      </c>
      <c r="AU454" s="245" t="s">
        <v>87</v>
      </c>
      <c r="AV454" s="13" t="s">
        <v>87</v>
      </c>
      <c r="AW454" s="13" t="s">
        <v>38</v>
      </c>
      <c r="AX454" s="13" t="s">
        <v>77</v>
      </c>
      <c r="AY454" s="245" t="s">
        <v>153</v>
      </c>
    </row>
    <row r="455" spans="1:51" s="13" customFormat="1" ht="12">
      <c r="A455" s="13"/>
      <c r="B455" s="235"/>
      <c r="C455" s="236"/>
      <c r="D455" s="228" t="s">
        <v>189</v>
      </c>
      <c r="E455" s="237" t="s">
        <v>75</v>
      </c>
      <c r="F455" s="238" t="s">
        <v>1456</v>
      </c>
      <c r="G455" s="236"/>
      <c r="H455" s="239">
        <v>2.67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5" t="s">
        <v>189</v>
      </c>
      <c r="AU455" s="245" t="s">
        <v>87</v>
      </c>
      <c r="AV455" s="13" t="s">
        <v>87</v>
      </c>
      <c r="AW455" s="13" t="s">
        <v>38</v>
      </c>
      <c r="AX455" s="13" t="s">
        <v>77</v>
      </c>
      <c r="AY455" s="245" t="s">
        <v>153</v>
      </c>
    </row>
    <row r="456" spans="1:51" s="16" customFormat="1" ht="12">
      <c r="A456" s="16"/>
      <c r="B456" s="267"/>
      <c r="C456" s="268"/>
      <c r="D456" s="228" t="s">
        <v>189</v>
      </c>
      <c r="E456" s="269" t="s">
        <v>75</v>
      </c>
      <c r="F456" s="270" t="s">
        <v>349</v>
      </c>
      <c r="G456" s="268"/>
      <c r="H456" s="271">
        <v>98.238</v>
      </c>
      <c r="I456" s="272"/>
      <c r="J456" s="268"/>
      <c r="K456" s="268"/>
      <c r="L456" s="273"/>
      <c r="M456" s="274"/>
      <c r="N456" s="275"/>
      <c r="O456" s="275"/>
      <c r="P456" s="275"/>
      <c r="Q456" s="275"/>
      <c r="R456" s="275"/>
      <c r="S456" s="275"/>
      <c r="T456" s="27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T456" s="277" t="s">
        <v>189</v>
      </c>
      <c r="AU456" s="277" t="s">
        <v>87</v>
      </c>
      <c r="AV456" s="16" t="s">
        <v>160</v>
      </c>
      <c r="AW456" s="16" t="s">
        <v>38</v>
      </c>
      <c r="AX456" s="16" t="s">
        <v>85</v>
      </c>
      <c r="AY456" s="277" t="s">
        <v>153</v>
      </c>
    </row>
    <row r="457" spans="1:65" s="2" customFormat="1" ht="16.5" customHeight="1">
      <c r="A457" s="41"/>
      <c r="B457" s="42"/>
      <c r="C457" s="215" t="s">
        <v>503</v>
      </c>
      <c r="D457" s="215" t="s">
        <v>155</v>
      </c>
      <c r="E457" s="216" t="s">
        <v>1457</v>
      </c>
      <c r="F457" s="217" t="s">
        <v>1458</v>
      </c>
      <c r="G457" s="218" t="s">
        <v>258</v>
      </c>
      <c r="H457" s="219">
        <v>98.238</v>
      </c>
      <c r="I457" s="220"/>
      <c r="J457" s="221">
        <f>ROUND(I457*H457,2)</f>
        <v>0</v>
      </c>
      <c r="K457" s="217" t="s">
        <v>159</v>
      </c>
      <c r="L457" s="47"/>
      <c r="M457" s="222" t="s">
        <v>75</v>
      </c>
      <c r="N457" s="223" t="s">
        <v>47</v>
      </c>
      <c r="O457" s="87"/>
      <c r="P457" s="224">
        <f>O457*H457</f>
        <v>0</v>
      </c>
      <c r="Q457" s="224">
        <v>0.0014</v>
      </c>
      <c r="R457" s="224">
        <f>Q457*H457</f>
        <v>0.1375332</v>
      </c>
      <c r="S457" s="224">
        <v>0</v>
      </c>
      <c r="T457" s="225">
        <f>S457*H457</f>
        <v>0</v>
      </c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R457" s="226" t="s">
        <v>160</v>
      </c>
      <c r="AT457" s="226" t="s">
        <v>155</v>
      </c>
      <c r="AU457" s="226" t="s">
        <v>87</v>
      </c>
      <c r="AY457" s="20" t="s">
        <v>153</v>
      </c>
      <c r="BE457" s="227">
        <f>IF(N457="základní",J457,0)</f>
        <v>0</v>
      </c>
      <c r="BF457" s="227">
        <f>IF(N457="snížená",J457,0)</f>
        <v>0</v>
      </c>
      <c r="BG457" s="227">
        <f>IF(N457="zákl. přenesená",J457,0)</f>
        <v>0</v>
      </c>
      <c r="BH457" s="227">
        <f>IF(N457="sníž. přenesená",J457,0)</f>
        <v>0</v>
      </c>
      <c r="BI457" s="227">
        <f>IF(N457="nulová",J457,0)</f>
        <v>0</v>
      </c>
      <c r="BJ457" s="20" t="s">
        <v>85</v>
      </c>
      <c r="BK457" s="227">
        <f>ROUND(I457*H457,2)</f>
        <v>0</v>
      </c>
      <c r="BL457" s="20" t="s">
        <v>160</v>
      </c>
      <c r="BM457" s="226" t="s">
        <v>1459</v>
      </c>
    </row>
    <row r="458" spans="1:47" s="2" customFormat="1" ht="12">
      <c r="A458" s="41"/>
      <c r="B458" s="42"/>
      <c r="C458" s="43"/>
      <c r="D458" s="228" t="s">
        <v>162</v>
      </c>
      <c r="E458" s="43"/>
      <c r="F458" s="229" t="s">
        <v>1460</v>
      </c>
      <c r="G458" s="43"/>
      <c r="H458" s="43"/>
      <c r="I458" s="230"/>
      <c r="J458" s="43"/>
      <c r="K458" s="43"/>
      <c r="L458" s="47"/>
      <c r="M458" s="231"/>
      <c r="N458" s="232"/>
      <c r="O458" s="87"/>
      <c r="P458" s="87"/>
      <c r="Q458" s="87"/>
      <c r="R458" s="87"/>
      <c r="S458" s="87"/>
      <c r="T458" s="88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T458" s="20" t="s">
        <v>162</v>
      </c>
      <c r="AU458" s="20" t="s">
        <v>87</v>
      </c>
    </row>
    <row r="459" spans="1:47" s="2" customFormat="1" ht="12">
      <c r="A459" s="41"/>
      <c r="B459" s="42"/>
      <c r="C459" s="43"/>
      <c r="D459" s="233" t="s">
        <v>164</v>
      </c>
      <c r="E459" s="43"/>
      <c r="F459" s="234" t="s">
        <v>1461</v>
      </c>
      <c r="G459" s="43"/>
      <c r="H459" s="43"/>
      <c r="I459" s="230"/>
      <c r="J459" s="43"/>
      <c r="K459" s="43"/>
      <c r="L459" s="47"/>
      <c r="M459" s="231"/>
      <c r="N459" s="232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164</v>
      </c>
      <c r="AU459" s="20" t="s">
        <v>87</v>
      </c>
    </row>
    <row r="460" spans="1:51" s="15" customFormat="1" ht="12">
      <c r="A460" s="15"/>
      <c r="B460" s="257"/>
      <c r="C460" s="258"/>
      <c r="D460" s="228" t="s">
        <v>189</v>
      </c>
      <c r="E460" s="259" t="s">
        <v>75</v>
      </c>
      <c r="F460" s="260" t="s">
        <v>1450</v>
      </c>
      <c r="G460" s="258"/>
      <c r="H460" s="259" t="s">
        <v>75</v>
      </c>
      <c r="I460" s="261"/>
      <c r="J460" s="258"/>
      <c r="K460" s="258"/>
      <c r="L460" s="262"/>
      <c r="M460" s="263"/>
      <c r="N460" s="264"/>
      <c r="O460" s="264"/>
      <c r="P460" s="264"/>
      <c r="Q460" s="264"/>
      <c r="R460" s="264"/>
      <c r="S460" s="264"/>
      <c r="T460" s="26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66" t="s">
        <v>189</v>
      </c>
      <c r="AU460" s="266" t="s">
        <v>87</v>
      </c>
      <c r="AV460" s="15" t="s">
        <v>85</v>
      </c>
      <c r="AW460" s="15" t="s">
        <v>38</v>
      </c>
      <c r="AX460" s="15" t="s">
        <v>77</v>
      </c>
      <c r="AY460" s="266" t="s">
        <v>153</v>
      </c>
    </row>
    <row r="461" spans="1:51" s="15" customFormat="1" ht="12">
      <c r="A461" s="15"/>
      <c r="B461" s="257"/>
      <c r="C461" s="258"/>
      <c r="D461" s="228" t="s">
        <v>189</v>
      </c>
      <c r="E461" s="259" t="s">
        <v>75</v>
      </c>
      <c r="F461" s="260" t="s">
        <v>1185</v>
      </c>
      <c r="G461" s="258"/>
      <c r="H461" s="259" t="s">
        <v>75</v>
      </c>
      <c r="I461" s="261"/>
      <c r="J461" s="258"/>
      <c r="K461" s="258"/>
      <c r="L461" s="262"/>
      <c r="M461" s="263"/>
      <c r="N461" s="264"/>
      <c r="O461" s="264"/>
      <c r="P461" s="264"/>
      <c r="Q461" s="264"/>
      <c r="R461" s="264"/>
      <c r="S461" s="264"/>
      <c r="T461" s="26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6" t="s">
        <v>189</v>
      </c>
      <c r="AU461" s="266" t="s">
        <v>87</v>
      </c>
      <c r="AV461" s="15" t="s">
        <v>85</v>
      </c>
      <c r="AW461" s="15" t="s">
        <v>38</v>
      </c>
      <c r="AX461" s="15" t="s">
        <v>77</v>
      </c>
      <c r="AY461" s="266" t="s">
        <v>153</v>
      </c>
    </row>
    <row r="462" spans="1:51" s="13" customFormat="1" ht="12">
      <c r="A462" s="13"/>
      <c r="B462" s="235"/>
      <c r="C462" s="236"/>
      <c r="D462" s="228" t="s">
        <v>189</v>
      </c>
      <c r="E462" s="237" t="s">
        <v>75</v>
      </c>
      <c r="F462" s="238" t="s">
        <v>1186</v>
      </c>
      <c r="G462" s="236"/>
      <c r="H462" s="239">
        <v>19.859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5" t="s">
        <v>189</v>
      </c>
      <c r="AU462" s="245" t="s">
        <v>87</v>
      </c>
      <c r="AV462" s="13" t="s">
        <v>87</v>
      </c>
      <c r="AW462" s="13" t="s">
        <v>38</v>
      </c>
      <c r="AX462" s="13" t="s">
        <v>77</v>
      </c>
      <c r="AY462" s="245" t="s">
        <v>153</v>
      </c>
    </row>
    <row r="463" spans="1:51" s="15" customFormat="1" ht="12">
      <c r="A463" s="15"/>
      <c r="B463" s="257"/>
      <c r="C463" s="258"/>
      <c r="D463" s="228" t="s">
        <v>189</v>
      </c>
      <c r="E463" s="259" t="s">
        <v>75</v>
      </c>
      <c r="F463" s="260" t="s">
        <v>1187</v>
      </c>
      <c r="G463" s="258"/>
      <c r="H463" s="259" t="s">
        <v>75</v>
      </c>
      <c r="I463" s="261"/>
      <c r="J463" s="258"/>
      <c r="K463" s="258"/>
      <c r="L463" s="262"/>
      <c r="M463" s="263"/>
      <c r="N463" s="264"/>
      <c r="O463" s="264"/>
      <c r="P463" s="264"/>
      <c r="Q463" s="264"/>
      <c r="R463" s="264"/>
      <c r="S463" s="264"/>
      <c r="T463" s="26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66" t="s">
        <v>189</v>
      </c>
      <c r="AU463" s="266" t="s">
        <v>87</v>
      </c>
      <c r="AV463" s="15" t="s">
        <v>85</v>
      </c>
      <c r="AW463" s="15" t="s">
        <v>38</v>
      </c>
      <c r="AX463" s="15" t="s">
        <v>77</v>
      </c>
      <c r="AY463" s="266" t="s">
        <v>153</v>
      </c>
    </row>
    <row r="464" spans="1:51" s="13" customFormat="1" ht="12">
      <c r="A464" s="13"/>
      <c r="B464" s="235"/>
      <c r="C464" s="236"/>
      <c r="D464" s="228" t="s">
        <v>189</v>
      </c>
      <c r="E464" s="237" t="s">
        <v>75</v>
      </c>
      <c r="F464" s="238" t="s">
        <v>1188</v>
      </c>
      <c r="G464" s="236"/>
      <c r="H464" s="239">
        <v>56.659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5" t="s">
        <v>189</v>
      </c>
      <c r="AU464" s="245" t="s">
        <v>87</v>
      </c>
      <c r="AV464" s="13" t="s">
        <v>87</v>
      </c>
      <c r="AW464" s="13" t="s">
        <v>38</v>
      </c>
      <c r="AX464" s="13" t="s">
        <v>77</v>
      </c>
      <c r="AY464" s="245" t="s">
        <v>153</v>
      </c>
    </row>
    <row r="465" spans="1:51" s="15" customFormat="1" ht="12">
      <c r="A465" s="15"/>
      <c r="B465" s="257"/>
      <c r="C465" s="258"/>
      <c r="D465" s="228" t="s">
        <v>189</v>
      </c>
      <c r="E465" s="259" t="s">
        <v>75</v>
      </c>
      <c r="F465" s="260" t="s">
        <v>1189</v>
      </c>
      <c r="G465" s="258"/>
      <c r="H465" s="259" t="s">
        <v>75</v>
      </c>
      <c r="I465" s="261"/>
      <c r="J465" s="258"/>
      <c r="K465" s="258"/>
      <c r="L465" s="262"/>
      <c r="M465" s="263"/>
      <c r="N465" s="264"/>
      <c r="O465" s="264"/>
      <c r="P465" s="264"/>
      <c r="Q465" s="264"/>
      <c r="R465" s="264"/>
      <c r="S465" s="264"/>
      <c r="T465" s="26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6" t="s">
        <v>189</v>
      </c>
      <c r="AU465" s="266" t="s">
        <v>87</v>
      </c>
      <c r="AV465" s="15" t="s">
        <v>85</v>
      </c>
      <c r="AW465" s="15" t="s">
        <v>38</v>
      </c>
      <c r="AX465" s="15" t="s">
        <v>77</v>
      </c>
      <c r="AY465" s="266" t="s">
        <v>153</v>
      </c>
    </row>
    <row r="466" spans="1:51" s="13" customFormat="1" ht="12">
      <c r="A466" s="13"/>
      <c r="B466" s="235"/>
      <c r="C466" s="236"/>
      <c r="D466" s="228" t="s">
        <v>189</v>
      </c>
      <c r="E466" s="237" t="s">
        <v>75</v>
      </c>
      <c r="F466" s="238" t="s">
        <v>1190</v>
      </c>
      <c r="G466" s="236"/>
      <c r="H466" s="239">
        <v>19.05</v>
      </c>
      <c r="I466" s="240"/>
      <c r="J466" s="236"/>
      <c r="K466" s="236"/>
      <c r="L466" s="241"/>
      <c r="M466" s="242"/>
      <c r="N466" s="243"/>
      <c r="O466" s="243"/>
      <c r="P466" s="243"/>
      <c r="Q466" s="243"/>
      <c r="R466" s="243"/>
      <c r="S466" s="243"/>
      <c r="T466" s="24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5" t="s">
        <v>189</v>
      </c>
      <c r="AU466" s="245" t="s">
        <v>87</v>
      </c>
      <c r="AV466" s="13" t="s">
        <v>87</v>
      </c>
      <c r="AW466" s="13" t="s">
        <v>38</v>
      </c>
      <c r="AX466" s="13" t="s">
        <v>77</v>
      </c>
      <c r="AY466" s="245" t="s">
        <v>153</v>
      </c>
    </row>
    <row r="467" spans="1:51" s="15" customFormat="1" ht="12">
      <c r="A467" s="15"/>
      <c r="B467" s="257"/>
      <c r="C467" s="258"/>
      <c r="D467" s="228" t="s">
        <v>189</v>
      </c>
      <c r="E467" s="259" t="s">
        <v>75</v>
      </c>
      <c r="F467" s="260" t="s">
        <v>1451</v>
      </c>
      <c r="G467" s="258"/>
      <c r="H467" s="259" t="s">
        <v>75</v>
      </c>
      <c r="I467" s="261"/>
      <c r="J467" s="258"/>
      <c r="K467" s="258"/>
      <c r="L467" s="262"/>
      <c r="M467" s="263"/>
      <c r="N467" s="264"/>
      <c r="O467" s="264"/>
      <c r="P467" s="264"/>
      <c r="Q467" s="264"/>
      <c r="R467" s="264"/>
      <c r="S467" s="264"/>
      <c r="T467" s="26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6" t="s">
        <v>189</v>
      </c>
      <c r="AU467" s="266" t="s">
        <v>87</v>
      </c>
      <c r="AV467" s="15" t="s">
        <v>85</v>
      </c>
      <c r="AW467" s="15" t="s">
        <v>38</v>
      </c>
      <c r="AX467" s="15" t="s">
        <v>77</v>
      </c>
      <c r="AY467" s="266" t="s">
        <v>153</v>
      </c>
    </row>
    <row r="468" spans="1:51" s="13" customFormat="1" ht="12">
      <c r="A468" s="13"/>
      <c r="B468" s="235"/>
      <c r="C468" s="236"/>
      <c r="D468" s="228" t="s">
        <v>189</v>
      </c>
      <c r="E468" s="237" t="s">
        <v>75</v>
      </c>
      <c r="F468" s="238" t="s">
        <v>1452</v>
      </c>
      <c r="G468" s="236"/>
      <c r="H468" s="239">
        <v>-2.1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5" t="s">
        <v>189</v>
      </c>
      <c r="AU468" s="245" t="s">
        <v>87</v>
      </c>
      <c r="AV468" s="13" t="s">
        <v>87</v>
      </c>
      <c r="AW468" s="13" t="s">
        <v>38</v>
      </c>
      <c r="AX468" s="13" t="s">
        <v>77</v>
      </c>
      <c r="AY468" s="245" t="s">
        <v>153</v>
      </c>
    </row>
    <row r="469" spans="1:51" s="15" customFormat="1" ht="12">
      <c r="A469" s="15"/>
      <c r="B469" s="257"/>
      <c r="C469" s="258"/>
      <c r="D469" s="228" t="s">
        <v>189</v>
      </c>
      <c r="E469" s="259" t="s">
        <v>75</v>
      </c>
      <c r="F469" s="260" t="s">
        <v>1453</v>
      </c>
      <c r="G469" s="258"/>
      <c r="H469" s="259" t="s">
        <v>75</v>
      </c>
      <c r="I469" s="261"/>
      <c r="J469" s="258"/>
      <c r="K469" s="258"/>
      <c r="L469" s="262"/>
      <c r="M469" s="263"/>
      <c r="N469" s="264"/>
      <c r="O469" s="264"/>
      <c r="P469" s="264"/>
      <c r="Q469" s="264"/>
      <c r="R469" s="264"/>
      <c r="S469" s="264"/>
      <c r="T469" s="26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6" t="s">
        <v>189</v>
      </c>
      <c r="AU469" s="266" t="s">
        <v>87</v>
      </c>
      <c r="AV469" s="15" t="s">
        <v>85</v>
      </c>
      <c r="AW469" s="15" t="s">
        <v>38</v>
      </c>
      <c r="AX469" s="15" t="s">
        <v>77</v>
      </c>
      <c r="AY469" s="266" t="s">
        <v>153</v>
      </c>
    </row>
    <row r="470" spans="1:51" s="13" customFormat="1" ht="12">
      <c r="A470" s="13"/>
      <c r="B470" s="235"/>
      <c r="C470" s="236"/>
      <c r="D470" s="228" t="s">
        <v>189</v>
      </c>
      <c r="E470" s="237" t="s">
        <v>75</v>
      </c>
      <c r="F470" s="238" t="s">
        <v>1454</v>
      </c>
      <c r="G470" s="236"/>
      <c r="H470" s="239">
        <v>0.9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189</v>
      </c>
      <c r="AU470" s="245" t="s">
        <v>87</v>
      </c>
      <c r="AV470" s="13" t="s">
        <v>87</v>
      </c>
      <c r="AW470" s="13" t="s">
        <v>38</v>
      </c>
      <c r="AX470" s="13" t="s">
        <v>77</v>
      </c>
      <c r="AY470" s="245" t="s">
        <v>153</v>
      </c>
    </row>
    <row r="471" spans="1:51" s="13" customFormat="1" ht="12">
      <c r="A471" s="13"/>
      <c r="B471" s="235"/>
      <c r="C471" s="236"/>
      <c r="D471" s="228" t="s">
        <v>189</v>
      </c>
      <c r="E471" s="237" t="s">
        <v>75</v>
      </c>
      <c r="F471" s="238" t="s">
        <v>1455</v>
      </c>
      <c r="G471" s="236"/>
      <c r="H471" s="239">
        <v>1.2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5" t="s">
        <v>189</v>
      </c>
      <c r="AU471" s="245" t="s">
        <v>87</v>
      </c>
      <c r="AV471" s="13" t="s">
        <v>87</v>
      </c>
      <c r="AW471" s="13" t="s">
        <v>38</v>
      </c>
      <c r="AX471" s="13" t="s">
        <v>77</v>
      </c>
      <c r="AY471" s="245" t="s">
        <v>153</v>
      </c>
    </row>
    <row r="472" spans="1:51" s="13" customFormat="1" ht="12">
      <c r="A472" s="13"/>
      <c r="B472" s="235"/>
      <c r="C472" s="236"/>
      <c r="D472" s="228" t="s">
        <v>189</v>
      </c>
      <c r="E472" s="237" t="s">
        <v>75</v>
      </c>
      <c r="F472" s="238" t="s">
        <v>1456</v>
      </c>
      <c r="G472" s="236"/>
      <c r="H472" s="239">
        <v>2.67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5" t="s">
        <v>189</v>
      </c>
      <c r="AU472" s="245" t="s">
        <v>87</v>
      </c>
      <c r="AV472" s="13" t="s">
        <v>87</v>
      </c>
      <c r="AW472" s="13" t="s">
        <v>38</v>
      </c>
      <c r="AX472" s="13" t="s">
        <v>77</v>
      </c>
      <c r="AY472" s="245" t="s">
        <v>153</v>
      </c>
    </row>
    <row r="473" spans="1:51" s="16" customFormat="1" ht="12">
      <c r="A473" s="16"/>
      <c r="B473" s="267"/>
      <c r="C473" s="268"/>
      <c r="D473" s="228" t="s">
        <v>189</v>
      </c>
      <c r="E473" s="269" t="s">
        <v>75</v>
      </c>
      <c r="F473" s="270" t="s">
        <v>349</v>
      </c>
      <c r="G473" s="268"/>
      <c r="H473" s="271">
        <v>98.238</v>
      </c>
      <c r="I473" s="272"/>
      <c r="J473" s="268"/>
      <c r="K473" s="268"/>
      <c r="L473" s="273"/>
      <c r="M473" s="274"/>
      <c r="N473" s="275"/>
      <c r="O473" s="275"/>
      <c r="P473" s="275"/>
      <c r="Q473" s="275"/>
      <c r="R473" s="275"/>
      <c r="S473" s="275"/>
      <c r="T473" s="27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T473" s="277" t="s">
        <v>189</v>
      </c>
      <c r="AU473" s="277" t="s">
        <v>87</v>
      </c>
      <c r="AV473" s="16" t="s">
        <v>160</v>
      </c>
      <c r="AW473" s="16" t="s">
        <v>38</v>
      </c>
      <c r="AX473" s="16" t="s">
        <v>85</v>
      </c>
      <c r="AY473" s="277" t="s">
        <v>153</v>
      </c>
    </row>
    <row r="474" spans="1:65" s="2" customFormat="1" ht="33" customHeight="1">
      <c r="A474" s="41"/>
      <c r="B474" s="42"/>
      <c r="C474" s="215" t="s">
        <v>507</v>
      </c>
      <c r="D474" s="215" t="s">
        <v>155</v>
      </c>
      <c r="E474" s="216" t="s">
        <v>1462</v>
      </c>
      <c r="F474" s="217" t="s">
        <v>1463</v>
      </c>
      <c r="G474" s="218" t="s">
        <v>258</v>
      </c>
      <c r="H474" s="219">
        <v>97.187</v>
      </c>
      <c r="I474" s="220"/>
      <c r="J474" s="221">
        <f>ROUND(I474*H474,2)</f>
        <v>0</v>
      </c>
      <c r="K474" s="217" t="s">
        <v>75</v>
      </c>
      <c r="L474" s="47"/>
      <c r="M474" s="222" t="s">
        <v>75</v>
      </c>
      <c r="N474" s="223" t="s">
        <v>47</v>
      </c>
      <c r="O474" s="87"/>
      <c r="P474" s="224">
        <f>O474*H474</f>
        <v>0</v>
      </c>
      <c r="Q474" s="224">
        <v>0.01</v>
      </c>
      <c r="R474" s="224">
        <f>Q474*H474</f>
        <v>0.97187</v>
      </c>
      <c r="S474" s="224">
        <v>0</v>
      </c>
      <c r="T474" s="225">
        <f>S474*H474</f>
        <v>0</v>
      </c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R474" s="226" t="s">
        <v>160</v>
      </c>
      <c r="AT474" s="226" t="s">
        <v>155</v>
      </c>
      <c r="AU474" s="226" t="s">
        <v>87</v>
      </c>
      <c r="AY474" s="20" t="s">
        <v>153</v>
      </c>
      <c r="BE474" s="227">
        <f>IF(N474="základní",J474,0)</f>
        <v>0</v>
      </c>
      <c r="BF474" s="227">
        <f>IF(N474="snížená",J474,0)</f>
        <v>0</v>
      </c>
      <c r="BG474" s="227">
        <f>IF(N474="zákl. přenesená",J474,0)</f>
        <v>0</v>
      </c>
      <c r="BH474" s="227">
        <f>IF(N474="sníž. přenesená",J474,0)</f>
        <v>0</v>
      </c>
      <c r="BI474" s="227">
        <f>IF(N474="nulová",J474,0)</f>
        <v>0</v>
      </c>
      <c r="BJ474" s="20" t="s">
        <v>85</v>
      </c>
      <c r="BK474" s="227">
        <f>ROUND(I474*H474,2)</f>
        <v>0</v>
      </c>
      <c r="BL474" s="20" t="s">
        <v>160</v>
      </c>
      <c r="BM474" s="226" t="s">
        <v>1464</v>
      </c>
    </row>
    <row r="475" spans="1:47" s="2" customFormat="1" ht="12">
      <c r="A475" s="41"/>
      <c r="B475" s="42"/>
      <c r="C475" s="43"/>
      <c r="D475" s="228" t="s">
        <v>162</v>
      </c>
      <c r="E475" s="43"/>
      <c r="F475" s="229" t="s">
        <v>1463</v>
      </c>
      <c r="G475" s="43"/>
      <c r="H475" s="43"/>
      <c r="I475" s="230"/>
      <c r="J475" s="43"/>
      <c r="K475" s="43"/>
      <c r="L475" s="47"/>
      <c r="M475" s="231"/>
      <c r="N475" s="232"/>
      <c r="O475" s="87"/>
      <c r="P475" s="87"/>
      <c r="Q475" s="87"/>
      <c r="R475" s="87"/>
      <c r="S475" s="87"/>
      <c r="T475" s="88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T475" s="20" t="s">
        <v>162</v>
      </c>
      <c r="AU475" s="20" t="s">
        <v>87</v>
      </c>
    </row>
    <row r="476" spans="1:51" s="15" customFormat="1" ht="12">
      <c r="A476" s="15"/>
      <c r="B476" s="257"/>
      <c r="C476" s="258"/>
      <c r="D476" s="228" t="s">
        <v>189</v>
      </c>
      <c r="E476" s="259" t="s">
        <v>75</v>
      </c>
      <c r="F476" s="260" t="s">
        <v>1465</v>
      </c>
      <c r="G476" s="258"/>
      <c r="H476" s="259" t="s">
        <v>75</v>
      </c>
      <c r="I476" s="261"/>
      <c r="J476" s="258"/>
      <c r="K476" s="258"/>
      <c r="L476" s="262"/>
      <c r="M476" s="263"/>
      <c r="N476" s="264"/>
      <c r="O476" s="264"/>
      <c r="P476" s="264"/>
      <c r="Q476" s="264"/>
      <c r="R476" s="264"/>
      <c r="S476" s="264"/>
      <c r="T476" s="26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6" t="s">
        <v>189</v>
      </c>
      <c r="AU476" s="266" t="s">
        <v>87</v>
      </c>
      <c r="AV476" s="15" t="s">
        <v>85</v>
      </c>
      <c r="AW476" s="15" t="s">
        <v>38</v>
      </c>
      <c r="AX476" s="15" t="s">
        <v>77</v>
      </c>
      <c r="AY476" s="266" t="s">
        <v>153</v>
      </c>
    </row>
    <row r="477" spans="1:51" s="13" customFormat="1" ht="12">
      <c r="A477" s="13"/>
      <c r="B477" s="235"/>
      <c r="C477" s="236"/>
      <c r="D477" s="228" t="s">
        <v>189</v>
      </c>
      <c r="E477" s="237" t="s">
        <v>75</v>
      </c>
      <c r="F477" s="238" t="s">
        <v>1466</v>
      </c>
      <c r="G477" s="236"/>
      <c r="H477" s="239">
        <v>7.206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189</v>
      </c>
      <c r="AU477" s="245" t="s">
        <v>87</v>
      </c>
      <c r="AV477" s="13" t="s">
        <v>87</v>
      </c>
      <c r="AW477" s="13" t="s">
        <v>38</v>
      </c>
      <c r="AX477" s="13" t="s">
        <v>77</v>
      </c>
      <c r="AY477" s="245" t="s">
        <v>153</v>
      </c>
    </row>
    <row r="478" spans="1:51" s="13" customFormat="1" ht="12">
      <c r="A478" s="13"/>
      <c r="B478" s="235"/>
      <c r="C478" s="236"/>
      <c r="D478" s="228" t="s">
        <v>189</v>
      </c>
      <c r="E478" s="237" t="s">
        <v>75</v>
      </c>
      <c r="F478" s="238" t="s">
        <v>1467</v>
      </c>
      <c r="G478" s="236"/>
      <c r="H478" s="239">
        <v>-0.6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5" t="s">
        <v>189</v>
      </c>
      <c r="AU478" s="245" t="s">
        <v>87</v>
      </c>
      <c r="AV478" s="13" t="s">
        <v>87</v>
      </c>
      <c r="AW478" s="13" t="s">
        <v>38</v>
      </c>
      <c r="AX478" s="13" t="s">
        <v>77</v>
      </c>
      <c r="AY478" s="245" t="s">
        <v>153</v>
      </c>
    </row>
    <row r="479" spans="1:51" s="14" customFormat="1" ht="12">
      <c r="A479" s="14"/>
      <c r="B479" s="246"/>
      <c r="C479" s="247"/>
      <c r="D479" s="228" t="s">
        <v>189</v>
      </c>
      <c r="E479" s="248" t="s">
        <v>75</v>
      </c>
      <c r="F479" s="249" t="s">
        <v>233</v>
      </c>
      <c r="G479" s="247"/>
      <c r="H479" s="250">
        <v>6.606</v>
      </c>
      <c r="I479" s="251"/>
      <c r="J479" s="247"/>
      <c r="K479" s="247"/>
      <c r="L479" s="252"/>
      <c r="M479" s="253"/>
      <c r="N479" s="254"/>
      <c r="O479" s="254"/>
      <c r="P479" s="254"/>
      <c r="Q479" s="254"/>
      <c r="R479" s="254"/>
      <c r="S479" s="254"/>
      <c r="T479" s="25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6" t="s">
        <v>189</v>
      </c>
      <c r="AU479" s="256" t="s">
        <v>87</v>
      </c>
      <c r="AV479" s="14" t="s">
        <v>171</v>
      </c>
      <c r="AW479" s="14" t="s">
        <v>38</v>
      </c>
      <c r="AX479" s="14" t="s">
        <v>77</v>
      </c>
      <c r="AY479" s="256" t="s">
        <v>153</v>
      </c>
    </row>
    <row r="480" spans="1:51" s="15" customFormat="1" ht="12">
      <c r="A480" s="15"/>
      <c r="B480" s="257"/>
      <c r="C480" s="258"/>
      <c r="D480" s="228" t="s">
        <v>189</v>
      </c>
      <c r="E480" s="259" t="s">
        <v>75</v>
      </c>
      <c r="F480" s="260" t="s">
        <v>1468</v>
      </c>
      <c r="G480" s="258"/>
      <c r="H480" s="259" t="s">
        <v>75</v>
      </c>
      <c r="I480" s="261"/>
      <c r="J480" s="258"/>
      <c r="K480" s="258"/>
      <c r="L480" s="262"/>
      <c r="M480" s="263"/>
      <c r="N480" s="264"/>
      <c r="O480" s="264"/>
      <c r="P480" s="264"/>
      <c r="Q480" s="264"/>
      <c r="R480" s="264"/>
      <c r="S480" s="264"/>
      <c r="T480" s="26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6" t="s">
        <v>189</v>
      </c>
      <c r="AU480" s="266" t="s">
        <v>87</v>
      </c>
      <c r="AV480" s="15" t="s">
        <v>85</v>
      </c>
      <c r="AW480" s="15" t="s">
        <v>38</v>
      </c>
      <c r="AX480" s="15" t="s">
        <v>77</v>
      </c>
      <c r="AY480" s="266" t="s">
        <v>153</v>
      </c>
    </row>
    <row r="481" spans="1:51" s="15" customFormat="1" ht="12">
      <c r="A481" s="15"/>
      <c r="B481" s="257"/>
      <c r="C481" s="258"/>
      <c r="D481" s="228" t="s">
        <v>189</v>
      </c>
      <c r="E481" s="259" t="s">
        <v>75</v>
      </c>
      <c r="F481" s="260" t="s">
        <v>1469</v>
      </c>
      <c r="G481" s="258"/>
      <c r="H481" s="259" t="s">
        <v>75</v>
      </c>
      <c r="I481" s="261"/>
      <c r="J481" s="258"/>
      <c r="K481" s="258"/>
      <c r="L481" s="262"/>
      <c r="M481" s="263"/>
      <c r="N481" s="264"/>
      <c r="O481" s="264"/>
      <c r="P481" s="264"/>
      <c r="Q481" s="264"/>
      <c r="R481" s="264"/>
      <c r="S481" s="264"/>
      <c r="T481" s="26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6" t="s">
        <v>189</v>
      </c>
      <c r="AU481" s="266" t="s">
        <v>87</v>
      </c>
      <c r="AV481" s="15" t="s">
        <v>85</v>
      </c>
      <c r="AW481" s="15" t="s">
        <v>38</v>
      </c>
      <c r="AX481" s="15" t="s">
        <v>77</v>
      </c>
      <c r="AY481" s="266" t="s">
        <v>153</v>
      </c>
    </row>
    <row r="482" spans="1:51" s="13" customFormat="1" ht="12">
      <c r="A482" s="13"/>
      <c r="B482" s="235"/>
      <c r="C482" s="236"/>
      <c r="D482" s="228" t="s">
        <v>189</v>
      </c>
      <c r="E482" s="237" t="s">
        <v>75</v>
      </c>
      <c r="F482" s="238" t="s">
        <v>1470</v>
      </c>
      <c r="G482" s="236"/>
      <c r="H482" s="239">
        <v>33.814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5" t="s">
        <v>189</v>
      </c>
      <c r="AU482" s="245" t="s">
        <v>87</v>
      </c>
      <c r="AV482" s="13" t="s">
        <v>87</v>
      </c>
      <c r="AW482" s="13" t="s">
        <v>38</v>
      </c>
      <c r="AX482" s="13" t="s">
        <v>77</v>
      </c>
      <c r="AY482" s="245" t="s">
        <v>153</v>
      </c>
    </row>
    <row r="483" spans="1:51" s="15" customFormat="1" ht="12">
      <c r="A483" s="15"/>
      <c r="B483" s="257"/>
      <c r="C483" s="258"/>
      <c r="D483" s="228" t="s">
        <v>189</v>
      </c>
      <c r="E483" s="259" t="s">
        <v>75</v>
      </c>
      <c r="F483" s="260" t="s">
        <v>1471</v>
      </c>
      <c r="G483" s="258"/>
      <c r="H483" s="259" t="s">
        <v>75</v>
      </c>
      <c r="I483" s="261"/>
      <c r="J483" s="258"/>
      <c r="K483" s="258"/>
      <c r="L483" s="262"/>
      <c r="M483" s="263"/>
      <c r="N483" s="264"/>
      <c r="O483" s="264"/>
      <c r="P483" s="264"/>
      <c r="Q483" s="264"/>
      <c r="R483" s="264"/>
      <c r="S483" s="264"/>
      <c r="T483" s="26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66" t="s">
        <v>189</v>
      </c>
      <c r="AU483" s="266" t="s">
        <v>87</v>
      </c>
      <c r="AV483" s="15" t="s">
        <v>85</v>
      </c>
      <c r="AW483" s="15" t="s">
        <v>38</v>
      </c>
      <c r="AX483" s="15" t="s">
        <v>77</v>
      </c>
      <c r="AY483" s="266" t="s">
        <v>153</v>
      </c>
    </row>
    <row r="484" spans="1:51" s="13" customFormat="1" ht="12">
      <c r="A484" s="13"/>
      <c r="B484" s="235"/>
      <c r="C484" s="236"/>
      <c r="D484" s="228" t="s">
        <v>189</v>
      </c>
      <c r="E484" s="237" t="s">
        <v>75</v>
      </c>
      <c r="F484" s="238" t="s">
        <v>1472</v>
      </c>
      <c r="G484" s="236"/>
      <c r="H484" s="239">
        <v>35.028</v>
      </c>
      <c r="I484" s="240"/>
      <c r="J484" s="236"/>
      <c r="K484" s="236"/>
      <c r="L484" s="241"/>
      <c r="M484" s="242"/>
      <c r="N484" s="243"/>
      <c r="O484" s="243"/>
      <c r="P484" s="243"/>
      <c r="Q484" s="243"/>
      <c r="R484" s="243"/>
      <c r="S484" s="243"/>
      <c r="T484" s="24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5" t="s">
        <v>189</v>
      </c>
      <c r="AU484" s="245" t="s">
        <v>87</v>
      </c>
      <c r="AV484" s="13" t="s">
        <v>87</v>
      </c>
      <c r="AW484" s="13" t="s">
        <v>38</v>
      </c>
      <c r="AX484" s="13" t="s">
        <v>77</v>
      </c>
      <c r="AY484" s="245" t="s">
        <v>153</v>
      </c>
    </row>
    <row r="485" spans="1:51" s="13" customFormat="1" ht="12">
      <c r="A485" s="13"/>
      <c r="B485" s="235"/>
      <c r="C485" s="236"/>
      <c r="D485" s="228" t="s">
        <v>189</v>
      </c>
      <c r="E485" s="237" t="s">
        <v>75</v>
      </c>
      <c r="F485" s="238" t="s">
        <v>1473</v>
      </c>
      <c r="G485" s="236"/>
      <c r="H485" s="239">
        <v>-2.25</v>
      </c>
      <c r="I485" s="240"/>
      <c r="J485" s="236"/>
      <c r="K485" s="236"/>
      <c r="L485" s="241"/>
      <c r="M485" s="242"/>
      <c r="N485" s="243"/>
      <c r="O485" s="243"/>
      <c r="P485" s="243"/>
      <c r="Q485" s="243"/>
      <c r="R485" s="243"/>
      <c r="S485" s="243"/>
      <c r="T485" s="24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5" t="s">
        <v>189</v>
      </c>
      <c r="AU485" s="245" t="s">
        <v>87</v>
      </c>
      <c r="AV485" s="13" t="s">
        <v>87</v>
      </c>
      <c r="AW485" s="13" t="s">
        <v>38</v>
      </c>
      <c r="AX485" s="13" t="s">
        <v>77</v>
      </c>
      <c r="AY485" s="245" t="s">
        <v>153</v>
      </c>
    </row>
    <row r="486" spans="1:51" s="13" customFormat="1" ht="12">
      <c r="A486" s="13"/>
      <c r="B486" s="235"/>
      <c r="C486" s="236"/>
      <c r="D486" s="228" t="s">
        <v>189</v>
      </c>
      <c r="E486" s="237" t="s">
        <v>75</v>
      </c>
      <c r="F486" s="238" t="s">
        <v>1474</v>
      </c>
      <c r="G486" s="236"/>
      <c r="H486" s="239">
        <v>-8.7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5" t="s">
        <v>189</v>
      </c>
      <c r="AU486" s="245" t="s">
        <v>87</v>
      </c>
      <c r="AV486" s="13" t="s">
        <v>87</v>
      </c>
      <c r="AW486" s="13" t="s">
        <v>38</v>
      </c>
      <c r="AX486" s="13" t="s">
        <v>77</v>
      </c>
      <c r="AY486" s="245" t="s">
        <v>153</v>
      </c>
    </row>
    <row r="487" spans="1:51" s="15" customFormat="1" ht="12">
      <c r="A487" s="15"/>
      <c r="B487" s="257"/>
      <c r="C487" s="258"/>
      <c r="D487" s="228" t="s">
        <v>189</v>
      </c>
      <c r="E487" s="259" t="s">
        <v>75</v>
      </c>
      <c r="F487" s="260" t="s">
        <v>1475</v>
      </c>
      <c r="G487" s="258"/>
      <c r="H487" s="259" t="s">
        <v>75</v>
      </c>
      <c r="I487" s="261"/>
      <c r="J487" s="258"/>
      <c r="K487" s="258"/>
      <c r="L487" s="262"/>
      <c r="M487" s="263"/>
      <c r="N487" s="264"/>
      <c r="O487" s="264"/>
      <c r="P487" s="264"/>
      <c r="Q487" s="264"/>
      <c r="R487" s="264"/>
      <c r="S487" s="264"/>
      <c r="T487" s="26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66" t="s">
        <v>189</v>
      </c>
      <c r="AU487" s="266" t="s">
        <v>87</v>
      </c>
      <c r="AV487" s="15" t="s">
        <v>85</v>
      </c>
      <c r="AW487" s="15" t="s">
        <v>38</v>
      </c>
      <c r="AX487" s="15" t="s">
        <v>77</v>
      </c>
      <c r="AY487" s="266" t="s">
        <v>153</v>
      </c>
    </row>
    <row r="488" spans="1:51" s="13" customFormat="1" ht="12">
      <c r="A488" s="13"/>
      <c r="B488" s="235"/>
      <c r="C488" s="236"/>
      <c r="D488" s="228" t="s">
        <v>189</v>
      </c>
      <c r="E488" s="237" t="s">
        <v>75</v>
      </c>
      <c r="F488" s="238" t="s">
        <v>1470</v>
      </c>
      <c r="G488" s="236"/>
      <c r="H488" s="239">
        <v>33.814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5" t="s">
        <v>189</v>
      </c>
      <c r="AU488" s="245" t="s">
        <v>87</v>
      </c>
      <c r="AV488" s="13" t="s">
        <v>87</v>
      </c>
      <c r="AW488" s="13" t="s">
        <v>38</v>
      </c>
      <c r="AX488" s="13" t="s">
        <v>77</v>
      </c>
      <c r="AY488" s="245" t="s">
        <v>153</v>
      </c>
    </row>
    <row r="489" spans="1:51" s="13" customFormat="1" ht="12">
      <c r="A489" s="13"/>
      <c r="B489" s="235"/>
      <c r="C489" s="236"/>
      <c r="D489" s="228" t="s">
        <v>189</v>
      </c>
      <c r="E489" s="237" t="s">
        <v>75</v>
      </c>
      <c r="F489" s="238" t="s">
        <v>1476</v>
      </c>
      <c r="G489" s="236"/>
      <c r="H489" s="239">
        <v>-1.125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5" t="s">
        <v>189</v>
      </c>
      <c r="AU489" s="245" t="s">
        <v>87</v>
      </c>
      <c r="AV489" s="13" t="s">
        <v>87</v>
      </c>
      <c r="AW489" s="13" t="s">
        <v>38</v>
      </c>
      <c r="AX489" s="13" t="s">
        <v>77</v>
      </c>
      <c r="AY489" s="245" t="s">
        <v>153</v>
      </c>
    </row>
    <row r="490" spans="1:51" s="14" customFormat="1" ht="12">
      <c r="A490" s="14"/>
      <c r="B490" s="246"/>
      <c r="C490" s="247"/>
      <c r="D490" s="228" t="s">
        <v>189</v>
      </c>
      <c r="E490" s="248" t="s">
        <v>75</v>
      </c>
      <c r="F490" s="249" t="s">
        <v>233</v>
      </c>
      <c r="G490" s="247"/>
      <c r="H490" s="250">
        <v>90.581</v>
      </c>
      <c r="I490" s="251"/>
      <c r="J490" s="247"/>
      <c r="K490" s="247"/>
      <c r="L490" s="252"/>
      <c r="M490" s="253"/>
      <c r="N490" s="254"/>
      <c r="O490" s="254"/>
      <c r="P490" s="254"/>
      <c r="Q490" s="254"/>
      <c r="R490" s="254"/>
      <c r="S490" s="254"/>
      <c r="T490" s="25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6" t="s">
        <v>189</v>
      </c>
      <c r="AU490" s="256" t="s">
        <v>87</v>
      </c>
      <c r="AV490" s="14" t="s">
        <v>171</v>
      </c>
      <c r="AW490" s="14" t="s">
        <v>38</v>
      </c>
      <c r="AX490" s="14" t="s">
        <v>77</v>
      </c>
      <c r="AY490" s="256" t="s">
        <v>153</v>
      </c>
    </row>
    <row r="491" spans="1:51" s="16" customFormat="1" ht="12">
      <c r="A491" s="16"/>
      <c r="B491" s="267"/>
      <c r="C491" s="268"/>
      <c r="D491" s="228" t="s">
        <v>189</v>
      </c>
      <c r="E491" s="269" t="s">
        <v>75</v>
      </c>
      <c r="F491" s="270" t="s">
        <v>349</v>
      </c>
      <c r="G491" s="268"/>
      <c r="H491" s="271">
        <v>97.187</v>
      </c>
      <c r="I491" s="272"/>
      <c r="J491" s="268"/>
      <c r="K491" s="268"/>
      <c r="L491" s="273"/>
      <c r="M491" s="274"/>
      <c r="N491" s="275"/>
      <c r="O491" s="275"/>
      <c r="P491" s="275"/>
      <c r="Q491" s="275"/>
      <c r="R491" s="275"/>
      <c r="S491" s="275"/>
      <c r="T491" s="27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77" t="s">
        <v>189</v>
      </c>
      <c r="AU491" s="277" t="s">
        <v>87</v>
      </c>
      <c r="AV491" s="16" t="s">
        <v>160</v>
      </c>
      <c r="AW491" s="16" t="s">
        <v>38</v>
      </c>
      <c r="AX491" s="16" t="s">
        <v>85</v>
      </c>
      <c r="AY491" s="277" t="s">
        <v>153</v>
      </c>
    </row>
    <row r="492" spans="1:65" s="2" customFormat="1" ht="16.5" customHeight="1">
      <c r="A492" s="41"/>
      <c r="B492" s="42"/>
      <c r="C492" s="278" t="s">
        <v>514</v>
      </c>
      <c r="D492" s="278" t="s">
        <v>414</v>
      </c>
      <c r="E492" s="279" t="s">
        <v>1477</v>
      </c>
      <c r="F492" s="280" t="s">
        <v>1478</v>
      </c>
      <c r="G492" s="281" t="s">
        <v>258</v>
      </c>
      <c r="H492" s="282">
        <v>6.936</v>
      </c>
      <c r="I492" s="283"/>
      <c r="J492" s="284">
        <f>ROUND(I492*H492,2)</f>
        <v>0</v>
      </c>
      <c r="K492" s="280" t="s">
        <v>159</v>
      </c>
      <c r="L492" s="285"/>
      <c r="M492" s="286" t="s">
        <v>75</v>
      </c>
      <c r="N492" s="287" t="s">
        <v>47</v>
      </c>
      <c r="O492" s="87"/>
      <c r="P492" s="224">
        <f>O492*H492</f>
        <v>0</v>
      </c>
      <c r="Q492" s="224">
        <v>0.003</v>
      </c>
      <c r="R492" s="224">
        <f>Q492*H492</f>
        <v>0.020808</v>
      </c>
      <c r="S492" s="224">
        <v>0</v>
      </c>
      <c r="T492" s="225">
        <f>S492*H492</f>
        <v>0</v>
      </c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R492" s="226" t="s">
        <v>206</v>
      </c>
      <c r="AT492" s="226" t="s">
        <v>414</v>
      </c>
      <c r="AU492" s="226" t="s">
        <v>87</v>
      </c>
      <c r="AY492" s="20" t="s">
        <v>153</v>
      </c>
      <c r="BE492" s="227">
        <f>IF(N492="základní",J492,0)</f>
        <v>0</v>
      </c>
      <c r="BF492" s="227">
        <f>IF(N492="snížená",J492,0)</f>
        <v>0</v>
      </c>
      <c r="BG492" s="227">
        <f>IF(N492="zákl. přenesená",J492,0)</f>
        <v>0</v>
      </c>
      <c r="BH492" s="227">
        <f>IF(N492="sníž. přenesená",J492,0)</f>
        <v>0</v>
      </c>
      <c r="BI492" s="227">
        <f>IF(N492="nulová",J492,0)</f>
        <v>0</v>
      </c>
      <c r="BJ492" s="20" t="s">
        <v>85</v>
      </c>
      <c r="BK492" s="227">
        <f>ROUND(I492*H492,2)</f>
        <v>0</v>
      </c>
      <c r="BL492" s="20" t="s">
        <v>160</v>
      </c>
      <c r="BM492" s="226" t="s">
        <v>1479</v>
      </c>
    </row>
    <row r="493" spans="1:47" s="2" customFormat="1" ht="12">
      <c r="A493" s="41"/>
      <c r="B493" s="42"/>
      <c r="C493" s="43"/>
      <c r="D493" s="228" t="s">
        <v>162</v>
      </c>
      <c r="E493" s="43"/>
      <c r="F493" s="229" t="s">
        <v>1478</v>
      </c>
      <c r="G493" s="43"/>
      <c r="H493" s="43"/>
      <c r="I493" s="230"/>
      <c r="J493" s="43"/>
      <c r="K493" s="43"/>
      <c r="L493" s="47"/>
      <c r="M493" s="231"/>
      <c r="N493" s="232"/>
      <c r="O493" s="87"/>
      <c r="P493" s="87"/>
      <c r="Q493" s="87"/>
      <c r="R493" s="87"/>
      <c r="S493" s="87"/>
      <c r="T493" s="88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T493" s="20" t="s">
        <v>162</v>
      </c>
      <c r="AU493" s="20" t="s">
        <v>87</v>
      </c>
    </row>
    <row r="494" spans="1:51" s="13" customFormat="1" ht="12">
      <c r="A494" s="13"/>
      <c r="B494" s="235"/>
      <c r="C494" s="236"/>
      <c r="D494" s="228" t="s">
        <v>189</v>
      </c>
      <c r="E494" s="237" t="s">
        <v>75</v>
      </c>
      <c r="F494" s="238" t="s">
        <v>1480</v>
      </c>
      <c r="G494" s="236"/>
      <c r="H494" s="239">
        <v>6.936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5" t="s">
        <v>189</v>
      </c>
      <c r="AU494" s="245" t="s">
        <v>87</v>
      </c>
      <c r="AV494" s="13" t="s">
        <v>87</v>
      </c>
      <c r="AW494" s="13" t="s">
        <v>38</v>
      </c>
      <c r="AX494" s="13" t="s">
        <v>85</v>
      </c>
      <c r="AY494" s="245" t="s">
        <v>153</v>
      </c>
    </row>
    <row r="495" spans="1:65" s="2" customFormat="1" ht="16.5" customHeight="1">
      <c r="A495" s="41"/>
      <c r="B495" s="42"/>
      <c r="C495" s="278" t="s">
        <v>523</v>
      </c>
      <c r="D495" s="278" t="s">
        <v>414</v>
      </c>
      <c r="E495" s="279" t="s">
        <v>1481</v>
      </c>
      <c r="F495" s="280" t="s">
        <v>1482</v>
      </c>
      <c r="G495" s="281" t="s">
        <v>258</v>
      </c>
      <c r="H495" s="282">
        <v>95.11</v>
      </c>
      <c r="I495" s="283"/>
      <c r="J495" s="284">
        <f>ROUND(I495*H495,2)</f>
        <v>0</v>
      </c>
      <c r="K495" s="280" t="s">
        <v>159</v>
      </c>
      <c r="L495" s="285"/>
      <c r="M495" s="286" t="s">
        <v>75</v>
      </c>
      <c r="N495" s="287" t="s">
        <v>47</v>
      </c>
      <c r="O495" s="87"/>
      <c r="P495" s="224">
        <f>O495*H495</f>
        <v>0</v>
      </c>
      <c r="Q495" s="224">
        <v>0.00276</v>
      </c>
      <c r="R495" s="224">
        <f>Q495*H495</f>
        <v>0.2625036</v>
      </c>
      <c r="S495" s="224">
        <v>0</v>
      </c>
      <c r="T495" s="225">
        <f>S495*H495</f>
        <v>0</v>
      </c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R495" s="226" t="s">
        <v>206</v>
      </c>
      <c r="AT495" s="226" t="s">
        <v>414</v>
      </c>
      <c r="AU495" s="226" t="s">
        <v>87</v>
      </c>
      <c r="AY495" s="20" t="s">
        <v>153</v>
      </c>
      <c r="BE495" s="227">
        <f>IF(N495="základní",J495,0)</f>
        <v>0</v>
      </c>
      <c r="BF495" s="227">
        <f>IF(N495="snížená",J495,0)</f>
        <v>0</v>
      </c>
      <c r="BG495" s="227">
        <f>IF(N495="zákl. přenesená",J495,0)</f>
        <v>0</v>
      </c>
      <c r="BH495" s="227">
        <f>IF(N495="sníž. přenesená",J495,0)</f>
        <v>0</v>
      </c>
      <c r="BI495" s="227">
        <f>IF(N495="nulová",J495,0)</f>
        <v>0</v>
      </c>
      <c r="BJ495" s="20" t="s">
        <v>85</v>
      </c>
      <c r="BK495" s="227">
        <f>ROUND(I495*H495,2)</f>
        <v>0</v>
      </c>
      <c r="BL495" s="20" t="s">
        <v>160</v>
      </c>
      <c r="BM495" s="226" t="s">
        <v>1483</v>
      </c>
    </row>
    <row r="496" spans="1:47" s="2" customFormat="1" ht="12">
      <c r="A496" s="41"/>
      <c r="B496" s="42"/>
      <c r="C496" s="43"/>
      <c r="D496" s="228" t="s">
        <v>162</v>
      </c>
      <c r="E496" s="43"/>
      <c r="F496" s="229" t="s">
        <v>1482</v>
      </c>
      <c r="G496" s="43"/>
      <c r="H496" s="43"/>
      <c r="I496" s="230"/>
      <c r="J496" s="43"/>
      <c r="K496" s="43"/>
      <c r="L496" s="47"/>
      <c r="M496" s="231"/>
      <c r="N496" s="232"/>
      <c r="O496" s="87"/>
      <c r="P496" s="87"/>
      <c r="Q496" s="87"/>
      <c r="R496" s="87"/>
      <c r="S496" s="87"/>
      <c r="T496" s="88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T496" s="20" t="s">
        <v>162</v>
      </c>
      <c r="AU496" s="20" t="s">
        <v>87</v>
      </c>
    </row>
    <row r="497" spans="1:51" s="13" customFormat="1" ht="12">
      <c r="A497" s="13"/>
      <c r="B497" s="235"/>
      <c r="C497" s="236"/>
      <c r="D497" s="228" t="s">
        <v>189</v>
      </c>
      <c r="E497" s="237" t="s">
        <v>75</v>
      </c>
      <c r="F497" s="238" t="s">
        <v>1484</v>
      </c>
      <c r="G497" s="236"/>
      <c r="H497" s="239">
        <v>95.11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189</v>
      </c>
      <c r="AU497" s="245" t="s">
        <v>87</v>
      </c>
      <c r="AV497" s="13" t="s">
        <v>87</v>
      </c>
      <c r="AW497" s="13" t="s">
        <v>38</v>
      </c>
      <c r="AX497" s="13" t="s">
        <v>85</v>
      </c>
      <c r="AY497" s="245" t="s">
        <v>153</v>
      </c>
    </row>
    <row r="498" spans="1:65" s="2" customFormat="1" ht="21.75" customHeight="1">
      <c r="A498" s="41"/>
      <c r="B498" s="42"/>
      <c r="C498" s="215" t="s">
        <v>531</v>
      </c>
      <c r="D498" s="215" t="s">
        <v>155</v>
      </c>
      <c r="E498" s="216" t="s">
        <v>1485</v>
      </c>
      <c r="F498" s="217" t="s">
        <v>1486</v>
      </c>
      <c r="G498" s="218" t="s">
        <v>258</v>
      </c>
      <c r="H498" s="219">
        <v>6.606</v>
      </c>
      <c r="I498" s="220"/>
      <c r="J498" s="221">
        <f>ROUND(I498*H498,2)</f>
        <v>0</v>
      </c>
      <c r="K498" s="217" t="s">
        <v>75</v>
      </c>
      <c r="L498" s="47"/>
      <c r="M498" s="222" t="s">
        <v>75</v>
      </c>
      <c r="N498" s="223" t="s">
        <v>47</v>
      </c>
      <c r="O498" s="87"/>
      <c r="P498" s="224">
        <f>O498*H498</f>
        <v>0</v>
      </c>
      <c r="Q498" s="224">
        <v>0.00228</v>
      </c>
      <c r="R498" s="224">
        <f>Q498*H498</f>
        <v>0.01506168</v>
      </c>
      <c r="S498" s="224">
        <v>0</v>
      </c>
      <c r="T498" s="225">
        <f>S498*H498</f>
        <v>0</v>
      </c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R498" s="226" t="s">
        <v>160</v>
      </c>
      <c r="AT498" s="226" t="s">
        <v>155</v>
      </c>
      <c r="AU498" s="226" t="s">
        <v>87</v>
      </c>
      <c r="AY498" s="20" t="s">
        <v>153</v>
      </c>
      <c r="BE498" s="227">
        <f>IF(N498="základní",J498,0)</f>
        <v>0</v>
      </c>
      <c r="BF498" s="227">
        <f>IF(N498="snížená",J498,0)</f>
        <v>0</v>
      </c>
      <c r="BG498" s="227">
        <f>IF(N498="zákl. přenesená",J498,0)</f>
        <v>0</v>
      </c>
      <c r="BH498" s="227">
        <f>IF(N498="sníž. přenesená",J498,0)</f>
        <v>0</v>
      </c>
      <c r="BI498" s="227">
        <f>IF(N498="nulová",J498,0)</f>
        <v>0</v>
      </c>
      <c r="BJ498" s="20" t="s">
        <v>85</v>
      </c>
      <c r="BK498" s="227">
        <f>ROUND(I498*H498,2)</f>
        <v>0</v>
      </c>
      <c r="BL498" s="20" t="s">
        <v>160</v>
      </c>
      <c r="BM498" s="226" t="s">
        <v>1487</v>
      </c>
    </row>
    <row r="499" spans="1:47" s="2" customFormat="1" ht="12">
      <c r="A499" s="41"/>
      <c r="B499" s="42"/>
      <c r="C499" s="43"/>
      <c r="D499" s="228" t="s">
        <v>162</v>
      </c>
      <c r="E499" s="43"/>
      <c r="F499" s="229" t="s">
        <v>1486</v>
      </c>
      <c r="G499" s="43"/>
      <c r="H499" s="43"/>
      <c r="I499" s="230"/>
      <c r="J499" s="43"/>
      <c r="K499" s="43"/>
      <c r="L499" s="47"/>
      <c r="M499" s="231"/>
      <c r="N499" s="232"/>
      <c r="O499" s="87"/>
      <c r="P499" s="87"/>
      <c r="Q499" s="87"/>
      <c r="R499" s="87"/>
      <c r="S499" s="87"/>
      <c r="T499" s="88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T499" s="20" t="s">
        <v>162</v>
      </c>
      <c r="AU499" s="20" t="s">
        <v>87</v>
      </c>
    </row>
    <row r="500" spans="1:51" s="13" customFormat="1" ht="12">
      <c r="A500" s="13"/>
      <c r="B500" s="235"/>
      <c r="C500" s="236"/>
      <c r="D500" s="228" t="s">
        <v>189</v>
      </c>
      <c r="E500" s="237" t="s">
        <v>75</v>
      </c>
      <c r="F500" s="238" t="s">
        <v>1466</v>
      </c>
      <c r="G500" s="236"/>
      <c r="H500" s="239">
        <v>7.206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5" t="s">
        <v>189</v>
      </c>
      <c r="AU500" s="245" t="s">
        <v>87</v>
      </c>
      <c r="AV500" s="13" t="s">
        <v>87</v>
      </c>
      <c r="AW500" s="13" t="s">
        <v>38</v>
      </c>
      <c r="AX500" s="13" t="s">
        <v>77</v>
      </c>
      <c r="AY500" s="245" t="s">
        <v>153</v>
      </c>
    </row>
    <row r="501" spans="1:51" s="13" customFormat="1" ht="12">
      <c r="A501" s="13"/>
      <c r="B501" s="235"/>
      <c r="C501" s="236"/>
      <c r="D501" s="228" t="s">
        <v>189</v>
      </c>
      <c r="E501" s="237" t="s">
        <v>75</v>
      </c>
      <c r="F501" s="238" t="s">
        <v>1467</v>
      </c>
      <c r="G501" s="236"/>
      <c r="H501" s="239">
        <v>-0.6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5" t="s">
        <v>189</v>
      </c>
      <c r="AU501" s="245" t="s">
        <v>87</v>
      </c>
      <c r="AV501" s="13" t="s">
        <v>87</v>
      </c>
      <c r="AW501" s="13" t="s">
        <v>38</v>
      </c>
      <c r="AX501" s="13" t="s">
        <v>77</v>
      </c>
      <c r="AY501" s="245" t="s">
        <v>153</v>
      </c>
    </row>
    <row r="502" spans="1:51" s="16" customFormat="1" ht="12">
      <c r="A502" s="16"/>
      <c r="B502" s="267"/>
      <c r="C502" s="268"/>
      <c r="D502" s="228" t="s">
        <v>189</v>
      </c>
      <c r="E502" s="269" t="s">
        <v>75</v>
      </c>
      <c r="F502" s="270" t="s">
        <v>349</v>
      </c>
      <c r="G502" s="268"/>
      <c r="H502" s="271">
        <v>6.606</v>
      </c>
      <c r="I502" s="272"/>
      <c r="J502" s="268"/>
      <c r="K502" s="268"/>
      <c r="L502" s="273"/>
      <c r="M502" s="274"/>
      <c r="N502" s="275"/>
      <c r="O502" s="275"/>
      <c r="P502" s="275"/>
      <c r="Q502" s="275"/>
      <c r="R502" s="275"/>
      <c r="S502" s="275"/>
      <c r="T502" s="27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77" t="s">
        <v>189</v>
      </c>
      <c r="AU502" s="277" t="s">
        <v>87</v>
      </c>
      <c r="AV502" s="16" t="s">
        <v>160</v>
      </c>
      <c r="AW502" s="16" t="s">
        <v>38</v>
      </c>
      <c r="AX502" s="16" t="s">
        <v>85</v>
      </c>
      <c r="AY502" s="277" t="s">
        <v>153</v>
      </c>
    </row>
    <row r="503" spans="1:65" s="2" customFormat="1" ht="16.5" customHeight="1">
      <c r="A503" s="41"/>
      <c r="B503" s="42"/>
      <c r="C503" s="215" t="s">
        <v>539</v>
      </c>
      <c r="D503" s="215" t="s">
        <v>155</v>
      </c>
      <c r="E503" s="216" t="s">
        <v>1488</v>
      </c>
      <c r="F503" s="217" t="s">
        <v>1489</v>
      </c>
      <c r="G503" s="218" t="s">
        <v>258</v>
      </c>
      <c r="H503" s="219">
        <v>92.897</v>
      </c>
      <c r="I503" s="220"/>
      <c r="J503" s="221">
        <f>ROUND(I503*H503,2)</f>
        <v>0</v>
      </c>
      <c r="K503" s="217" t="s">
        <v>75</v>
      </c>
      <c r="L503" s="47"/>
      <c r="M503" s="222" t="s">
        <v>75</v>
      </c>
      <c r="N503" s="223" t="s">
        <v>47</v>
      </c>
      <c r="O503" s="87"/>
      <c r="P503" s="224">
        <f>O503*H503</f>
        <v>0</v>
      </c>
      <c r="Q503" s="224">
        <v>0.00268</v>
      </c>
      <c r="R503" s="224">
        <f>Q503*H503</f>
        <v>0.24896396</v>
      </c>
      <c r="S503" s="224">
        <v>0</v>
      </c>
      <c r="T503" s="225">
        <f>S503*H503</f>
        <v>0</v>
      </c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R503" s="226" t="s">
        <v>160</v>
      </c>
      <c r="AT503" s="226" t="s">
        <v>155</v>
      </c>
      <c r="AU503" s="226" t="s">
        <v>87</v>
      </c>
      <c r="AY503" s="20" t="s">
        <v>153</v>
      </c>
      <c r="BE503" s="227">
        <f>IF(N503="základní",J503,0)</f>
        <v>0</v>
      </c>
      <c r="BF503" s="227">
        <f>IF(N503="snížená",J503,0)</f>
        <v>0</v>
      </c>
      <c r="BG503" s="227">
        <f>IF(N503="zákl. přenesená",J503,0)</f>
        <v>0</v>
      </c>
      <c r="BH503" s="227">
        <f>IF(N503="sníž. přenesená",J503,0)</f>
        <v>0</v>
      </c>
      <c r="BI503" s="227">
        <f>IF(N503="nulová",J503,0)</f>
        <v>0</v>
      </c>
      <c r="BJ503" s="20" t="s">
        <v>85</v>
      </c>
      <c r="BK503" s="227">
        <f>ROUND(I503*H503,2)</f>
        <v>0</v>
      </c>
      <c r="BL503" s="20" t="s">
        <v>160</v>
      </c>
      <c r="BM503" s="226" t="s">
        <v>1490</v>
      </c>
    </row>
    <row r="504" spans="1:47" s="2" customFormat="1" ht="12">
      <c r="A504" s="41"/>
      <c r="B504" s="42"/>
      <c r="C504" s="43"/>
      <c r="D504" s="228" t="s">
        <v>162</v>
      </c>
      <c r="E504" s="43"/>
      <c r="F504" s="229" t="s">
        <v>1491</v>
      </c>
      <c r="G504" s="43"/>
      <c r="H504" s="43"/>
      <c r="I504" s="230"/>
      <c r="J504" s="43"/>
      <c r="K504" s="43"/>
      <c r="L504" s="47"/>
      <c r="M504" s="231"/>
      <c r="N504" s="232"/>
      <c r="O504" s="87"/>
      <c r="P504" s="87"/>
      <c r="Q504" s="87"/>
      <c r="R504" s="87"/>
      <c r="S504" s="87"/>
      <c r="T504" s="88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T504" s="20" t="s">
        <v>162</v>
      </c>
      <c r="AU504" s="20" t="s">
        <v>87</v>
      </c>
    </row>
    <row r="505" spans="1:51" s="15" customFormat="1" ht="12">
      <c r="A505" s="15"/>
      <c r="B505" s="257"/>
      <c r="C505" s="258"/>
      <c r="D505" s="228" t="s">
        <v>189</v>
      </c>
      <c r="E505" s="259" t="s">
        <v>75</v>
      </c>
      <c r="F505" s="260" t="s">
        <v>1469</v>
      </c>
      <c r="G505" s="258"/>
      <c r="H505" s="259" t="s">
        <v>75</v>
      </c>
      <c r="I505" s="261"/>
      <c r="J505" s="258"/>
      <c r="K505" s="258"/>
      <c r="L505" s="262"/>
      <c r="M505" s="263"/>
      <c r="N505" s="264"/>
      <c r="O505" s="264"/>
      <c r="P505" s="264"/>
      <c r="Q505" s="264"/>
      <c r="R505" s="264"/>
      <c r="S505" s="264"/>
      <c r="T505" s="26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T505" s="266" t="s">
        <v>189</v>
      </c>
      <c r="AU505" s="266" t="s">
        <v>87</v>
      </c>
      <c r="AV505" s="15" t="s">
        <v>85</v>
      </c>
      <c r="AW505" s="15" t="s">
        <v>38</v>
      </c>
      <c r="AX505" s="15" t="s">
        <v>77</v>
      </c>
      <c r="AY505" s="266" t="s">
        <v>153</v>
      </c>
    </row>
    <row r="506" spans="1:51" s="13" customFormat="1" ht="12">
      <c r="A506" s="13"/>
      <c r="B506" s="235"/>
      <c r="C506" s="236"/>
      <c r="D506" s="228" t="s">
        <v>189</v>
      </c>
      <c r="E506" s="237" t="s">
        <v>75</v>
      </c>
      <c r="F506" s="238" t="s">
        <v>1470</v>
      </c>
      <c r="G506" s="236"/>
      <c r="H506" s="239">
        <v>33.814</v>
      </c>
      <c r="I506" s="240"/>
      <c r="J506" s="236"/>
      <c r="K506" s="236"/>
      <c r="L506" s="241"/>
      <c r="M506" s="242"/>
      <c r="N506" s="243"/>
      <c r="O506" s="243"/>
      <c r="P506" s="243"/>
      <c r="Q506" s="243"/>
      <c r="R506" s="243"/>
      <c r="S506" s="243"/>
      <c r="T506" s="24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5" t="s">
        <v>189</v>
      </c>
      <c r="AU506" s="245" t="s">
        <v>87</v>
      </c>
      <c r="AV506" s="13" t="s">
        <v>87</v>
      </c>
      <c r="AW506" s="13" t="s">
        <v>38</v>
      </c>
      <c r="AX506" s="13" t="s">
        <v>77</v>
      </c>
      <c r="AY506" s="245" t="s">
        <v>153</v>
      </c>
    </row>
    <row r="507" spans="1:51" s="15" customFormat="1" ht="12">
      <c r="A507" s="15"/>
      <c r="B507" s="257"/>
      <c r="C507" s="258"/>
      <c r="D507" s="228" t="s">
        <v>189</v>
      </c>
      <c r="E507" s="259" t="s">
        <v>75</v>
      </c>
      <c r="F507" s="260" t="s">
        <v>1471</v>
      </c>
      <c r="G507" s="258"/>
      <c r="H507" s="259" t="s">
        <v>75</v>
      </c>
      <c r="I507" s="261"/>
      <c r="J507" s="258"/>
      <c r="K507" s="258"/>
      <c r="L507" s="262"/>
      <c r="M507" s="263"/>
      <c r="N507" s="264"/>
      <c r="O507" s="264"/>
      <c r="P507" s="264"/>
      <c r="Q507" s="264"/>
      <c r="R507" s="264"/>
      <c r="S507" s="264"/>
      <c r="T507" s="26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6" t="s">
        <v>189</v>
      </c>
      <c r="AU507" s="266" t="s">
        <v>87</v>
      </c>
      <c r="AV507" s="15" t="s">
        <v>85</v>
      </c>
      <c r="AW507" s="15" t="s">
        <v>38</v>
      </c>
      <c r="AX507" s="15" t="s">
        <v>77</v>
      </c>
      <c r="AY507" s="266" t="s">
        <v>153</v>
      </c>
    </row>
    <row r="508" spans="1:51" s="13" customFormat="1" ht="12">
      <c r="A508" s="13"/>
      <c r="B508" s="235"/>
      <c r="C508" s="236"/>
      <c r="D508" s="228" t="s">
        <v>189</v>
      </c>
      <c r="E508" s="237" t="s">
        <v>75</v>
      </c>
      <c r="F508" s="238" t="s">
        <v>1472</v>
      </c>
      <c r="G508" s="236"/>
      <c r="H508" s="239">
        <v>35.028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5" t="s">
        <v>189</v>
      </c>
      <c r="AU508" s="245" t="s">
        <v>87</v>
      </c>
      <c r="AV508" s="13" t="s">
        <v>87</v>
      </c>
      <c r="AW508" s="13" t="s">
        <v>38</v>
      </c>
      <c r="AX508" s="13" t="s">
        <v>77</v>
      </c>
      <c r="AY508" s="245" t="s">
        <v>153</v>
      </c>
    </row>
    <row r="509" spans="1:51" s="13" customFormat="1" ht="12">
      <c r="A509" s="13"/>
      <c r="B509" s="235"/>
      <c r="C509" s="236"/>
      <c r="D509" s="228" t="s">
        <v>189</v>
      </c>
      <c r="E509" s="237" t="s">
        <v>75</v>
      </c>
      <c r="F509" s="238" t="s">
        <v>1492</v>
      </c>
      <c r="G509" s="236"/>
      <c r="H509" s="239">
        <v>-1.53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5" t="s">
        <v>189</v>
      </c>
      <c r="AU509" s="245" t="s">
        <v>87</v>
      </c>
      <c r="AV509" s="13" t="s">
        <v>87</v>
      </c>
      <c r="AW509" s="13" t="s">
        <v>38</v>
      </c>
      <c r="AX509" s="13" t="s">
        <v>77</v>
      </c>
      <c r="AY509" s="245" t="s">
        <v>153</v>
      </c>
    </row>
    <row r="510" spans="1:51" s="13" customFormat="1" ht="12">
      <c r="A510" s="13"/>
      <c r="B510" s="235"/>
      <c r="C510" s="236"/>
      <c r="D510" s="228" t="s">
        <v>189</v>
      </c>
      <c r="E510" s="237" t="s">
        <v>75</v>
      </c>
      <c r="F510" s="238" t="s">
        <v>1493</v>
      </c>
      <c r="G510" s="236"/>
      <c r="H510" s="239">
        <v>-7.644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5" t="s">
        <v>189</v>
      </c>
      <c r="AU510" s="245" t="s">
        <v>87</v>
      </c>
      <c r="AV510" s="13" t="s">
        <v>87</v>
      </c>
      <c r="AW510" s="13" t="s">
        <v>38</v>
      </c>
      <c r="AX510" s="13" t="s">
        <v>77</v>
      </c>
      <c r="AY510" s="245" t="s">
        <v>153</v>
      </c>
    </row>
    <row r="511" spans="1:51" s="15" customFormat="1" ht="12">
      <c r="A511" s="15"/>
      <c r="B511" s="257"/>
      <c r="C511" s="258"/>
      <c r="D511" s="228" t="s">
        <v>189</v>
      </c>
      <c r="E511" s="259" t="s">
        <v>75</v>
      </c>
      <c r="F511" s="260" t="s">
        <v>1475</v>
      </c>
      <c r="G511" s="258"/>
      <c r="H511" s="259" t="s">
        <v>75</v>
      </c>
      <c r="I511" s="261"/>
      <c r="J511" s="258"/>
      <c r="K511" s="258"/>
      <c r="L511" s="262"/>
      <c r="M511" s="263"/>
      <c r="N511" s="264"/>
      <c r="O511" s="264"/>
      <c r="P511" s="264"/>
      <c r="Q511" s="264"/>
      <c r="R511" s="264"/>
      <c r="S511" s="264"/>
      <c r="T511" s="26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6" t="s">
        <v>189</v>
      </c>
      <c r="AU511" s="266" t="s">
        <v>87</v>
      </c>
      <c r="AV511" s="15" t="s">
        <v>85</v>
      </c>
      <c r="AW511" s="15" t="s">
        <v>38</v>
      </c>
      <c r="AX511" s="15" t="s">
        <v>77</v>
      </c>
      <c r="AY511" s="266" t="s">
        <v>153</v>
      </c>
    </row>
    <row r="512" spans="1:51" s="13" customFormat="1" ht="12">
      <c r="A512" s="13"/>
      <c r="B512" s="235"/>
      <c r="C512" s="236"/>
      <c r="D512" s="228" t="s">
        <v>189</v>
      </c>
      <c r="E512" s="237" t="s">
        <v>75</v>
      </c>
      <c r="F512" s="238" t="s">
        <v>1470</v>
      </c>
      <c r="G512" s="236"/>
      <c r="H512" s="239">
        <v>33.814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5" t="s">
        <v>189</v>
      </c>
      <c r="AU512" s="245" t="s">
        <v>87</v>
      </c>
      <c r="AV512" s="13" t="s">
        <v>87</v>
      </c>
      <c r="AW512" s="13" t="s">
        <v>38</v>
      </c>
      <c r="AX512" s="13" t="s">
        <v>77</v>
      </c>
      <c r="AY512" s="245" t="s">
        <v>153</v>
      </c>
    </row>
    <row r="513" spans="1:51" s="13" customFormat="1" ht="12">
      <c r="A513" s="13"/>
      <c r="B513" s="235"/>
      <c r="C513" s="236"/>
      <c r="D513" s="228" t="s">
        <v>189</v>
      </c>
      <c r="E513" s="237" t="s">
        <v>75</v>
      </c>
      <c r="F513" s="238" t="s">
        <v>1494</v>
      </c>
      <c r="G513" s="236"/>
      <c r="H513" s="239">
        <v>-0.585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5" t="s">
        <v>189</v>
      </c>
      <c r="AU513" s="245" t="s">
        <v>87</v>
      </c>
      <c r="AV513" s="13" t="s">
        <v>87</v>
      </c>
      <c r="AW513" s="13" t="s">
        <v>38</v>
      </c>
      <c r="AX513" s="13" t="s">
        <v>77</v>
      </c>
      <c r="AY513" s="245" t="s">
        <v>153</v>
      </c>
    </row>
    <row r="514" spans="1:51" s="16" customFormat="1" ht="12">
      <c r="A514" s="16"/>
      <c r="B514" s="267"/>
      <c r="C514" s="268"/>
      <c r="D514" s="228" t="s">
        <v>189</v>
      </c>
      <c r="E514" s="269" t="s">
        <v>75</v>
      </c>
      <c r="F514" s="270" t="s">
        <v>349</v>
      </c>
      <c r="G514" s="268"/>
      <c r="H514" s="271">
        <v>92.897</v>
      </c>
      <c r="I514" s="272"/>
      <c r="J514" s="268"/>
      <c r="K514" s="268"/>
      <c r="L514" s="273"/>
      <c r="M514" s="274"/>
      <c r="N514" s="275"/>
      <c r="O514" s="275"/>
      <c r="P514" s="275"/>
      <c r="Q514" s="275"/>
      <c r="R514" s="275"/>
      <c r="S514" s="275"/>
      <c r="T514" s="27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T514" s="277" t="s">
        <v>189</v>
      </c>
      <c r="AU514" s="277" t="s">
        <v>87</v>
      </c>
      <c r="AV514" s="16" t="s">
        <v>160</v>
      </c>
      <c r="AW514" s="16" t="s">
        <v>38</v>
      </c>
      <c r="AX514" s="16" t="s">
        <v>85</v>
      </c>
      <c r="AY514" s="277" t="s">
        <v>153</v>
      </c>
    </row>
    <row r="515" spans="1:65" s="2" customFormat="1" ht="21.75" customHeight="1">
      <c r="A515" s="41"/>
      <c r="B515" s="42"/>
      <c r="C515" s="215" t="s">
        <v>545</v>
      </c>
      <c r="D515" s="215" t="s">
        <v>155</v>
      </c>
      <c r="E515" s="216" t="s">
        <v>1495</v>
      </c>
      <c r="F515" s="217" t="s">
        <v>1496</v>
      </c>
      <c r="G515" s="218" t="s">
        <v>227</v>
      </c>
      <c r="H515" s="219">
        <v>8.536</v>
      </c>
      <c r="I515" s="220"/>
      <c r="J515" s="221">
        <f>ROUND(I515*H515,2)</f>
        <v>0</v>
      </c>
      <c r="K515" s="217" t="s">
        <v>159</v>
      </c>
      <c r="L515" s="47"/>
      <c r="M515" s="222" t="s">
        <v>75</v>
      </c>
      <c r="N515" s="223" t="s">
        <v>47</v>
      </c>
      <c r="O515" s="87"/>
      <c r="P515" s="224">
        <f>O515*H515</f>
        <v>0</v>
      </c>
      <c r="Q515" s="224">
        <v>2.30102</v>
      </c>
      <c r="R515" s="224">
        <f>Q515*H515</f>
        <v>19.64150672</v>
      </c>
      <c r="S515" s="224">
        <v>0</v>
      </c>
      <c r="T515" s="225">
        <f>S515*H515</f>
        <v>0</v>
      </c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R515" s="226" t="s">
        <v>160</v>
      </c>
      <c r="AT515" s="226" t="s">
        <v>155</v>
      </c>
      <c r="AU515" s="226" t="s">
        <v>87</v>
      </c>
      <c r="AY515" s="20" t="s">
        <v>153</v>
      </c>
      <c r="BE515" s="227">
        <f>IF(N515="základní",J515,0)</f>
        <v>0</v>
      </c>
      <c r="BF515" s="227">
        <f>IF(N515="snížená",J515,0)</f>
        <v>0</v>
      </c>
      <c r="BG515" s="227">
        <f>IF(N515="zákl. přenesená",J515,0)</f>
        <v>0</v>
      </c>
      <c r="BH515" s="227">
        <f>IF(N515="sníž. přenesená",J515,0)</f>
        <v>0</v>
      </c>
      <c r="BI515" s="227">
        <f>IF(N515="nulová",J515,0)</f>
        <v>0</v>
      </c>
      <c r="BJ515" s="20" t="s">
        <v>85</v>
      </c>
      <c r="BK515" s="227">
        <f>ROUND(I515*H515,2)</f>
        <v>0</v>
      </c>
      <c r="BL515" s="20" t="s">
        <v>160</v>
      </c>
      <c r="BM515" s="226" t="s">
        <v>1497</v>
      </c>
    </row>
    <row r="516" spans="1:47" s="2" customFormat="1" ht="12">
      <c r="A516" s="41"/>
      <c r="B516" s="42"/>
      <c r="C516" s="43"/>
      <c r="D516" s="228" t="s">
        <v>162</v>
      </c>
      <c r="E516" s="43"/>
      <c r="F516" s="229" t="s">
        <v>1498</v>
      </c>
      <c r="G516" s="43"/>
      <c r="H516" s="43"/>
      <c r="I516" s="230"/>
      <c r="J516" s="43"/>
      <c r="K516" s="43"/>
      <c r="L516" s="47"/>
      <c r="M516" s="231"/>
      <c r="N516" s="232"/>
      <c r="O516" s="87"/>
      <c r="P516" s="87"/>
      <c r="Q516" s="87"/>
      <c r="R516" s="87"/>
      <c r="S516" s="87"/>
      <c r="T516" s="88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T516" s="20" t="s">
        <v>162</v>
      </c>
      <c r="AU516" s="20" t="s">
        <v>87</v>
      </c>
    </row>
    <row r="517" spans="1:47" s="2" customFormat="1" ht="12">
      <c r="A517" s="41"/>
      <c r="B517" s="42"/>
      <c r="C517" s="43"/>
      <c r="D517" s="233" t="s">
        <v>164</v>
      </c>
      <c r="E517" s="43"/>
      <c r="F517" s="234" t="s">
        <v>1499</v>
      </c>
      <c r="G517" s="43"/>
      <c r="H517" s="43"/>
      <c r="I517" s="230"/>
      <c r="J517" s="43"/>
      <c r="K517" s="43"/>
      <c r="L517" s="47"/>
      <c r="M517" s="231"/>
      <c r="N517" s="232"/>
      <c r="O517" s="87"/>
      <c r="P517" s="87"/>
      <c r="Q517" s="87"/>
      <c r="R517" s="87"/>
      <c r="S517" s="87"/>
      <c r="T517" s="88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T517" s="20" t="s">
        <v>164</v>
      </c>
      <c r="AU517" s="20" t="s">
        <v>87</v>
      </c>
    </row>
    <row r="518" spans="1:51" s="15" customFormat="1" ht="12">
      <c r="A518" s="15"/>
      <c r="B518" s="257"/>
      <c r="C518" s="258"/>
      <c r="D518" s="228" t="s">
        <v>189</v>
      </c>
      <c r="E518" s="259" t="s">
        <v>75</v>
      </c>
      <c r="F518" s="260" t="s">
        <v>1500</v>
      </c>
      <c r="G518" s="258"/>
      <c r="H518" s="259" t="s">
        <v>75</v>
      </c>
      <c r="I518" s="261"/>
      <c r="J518" s="258"/>
      <c r="K518" s="258"/>
      <c r="L518" s="262"/>
      <c r="M518" s="263"/>
      <c r="N518" s="264"/>
      <c r="O518" s="264"/>
      <c r="P518" s="264"/>
      <c r="Q518" s="264"/>
      <c r="R518" s="264"/>
      <c r="S518" s="264"/>
      <c r="T518" s="26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6" t="s">
        <v>189</v>
      </c>
      <c r="AU518" s="266" t="s">
        <v>87</v>
      </c>
      <c r="AV518" s="15" t="s">
        <v>85</v>
      </c>
      <c r="AW518" s="15" t="s">
        <v>38</v>
      </c>
      <c r="AX518" s="15" t="s">
        <v>77</v>
      </c>
      <c r="AY518" s="266" t="s">
        <v>153</v>
      </c>
    </row>
    <row r="519" spans="1:51" s="15" customFormat="1" ht="12">
      <c r="A519" s="15"/>
      <c r="B519" s="257"/>
      <c r="C519" s="258"/>
      <c r="D519" s="228" t="s">
        <v>189</v>
      </c>
      <c r="E519" s="259" t="s">
        <v>75</v>
      </c>
      <c r="F519" s="260" t="s">
        <v>1213</v>
      </c>
      <c r="G519" s="258"/>
      <c r="H519" s="259" t="s">
        <v>75</v>
      </c>
      <c r="I519" s="261"/>
      <c r="J519" s="258"/>
      <c r="K519" s="258"/>
      <c r="L519" s="262"/>
      <c r="M519" s="263"/>
      <c r="N519" s="264"/>
      <c r="O519" s="264"/>
      <c r="P519" s="264"/>
      <c r="Q519" s="264"/>
      <c r="R519" s="264"/>
      <c r="S519" s="264"/>
      <c r="T519" s="26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6" t="s">
        <v>189</v>
      </c>
      <c r="AU519" s="266" t="s">
        <v>87</v>
      </c>
      <c r="AV519" s="15" t="s">
        <v>85</v>
      </c>
      <c r="AW519" s="15" t="s">
        <v>38</v>
      </c>
      <c r="AX519" s="15" t="s">
        <v>77</v>
      </c>
      <c r="AY519" s="266" t="s">
        <v>153</v>
      </c>
    </row>
    <row r="520" spans="1:51" s="13" customFormat="1" ht="12">
      <c r="A520" s="13"/>
      <c r="B520" s="235"/>
      <c r="C520" s="236"/>
      <c r="D520" s="228" t="s">
        <v>189</v>
      </c>
      <c r="E520" s="237" t="s">
        <v>75</v>
      </c>
      <c r="F520" s="238" t="s">
        <v>1501</v>
      </c>
      <c r="G520" s="236"/>
      <c r="H520" s="239">
        <v>8.536</v>
      </c>
      <c r="I520" s="240"/>
      <c r="J520" s="236"/>
      <c r="K520" s="236"/>
      <c r="L520" s="241"/>
      <c r="M520" s="242"/>
      <c r="N520" s="243"/>
      <c r="O520" s="243"/>
      <c r="P520" s="243"/>
      <c r="Q520" s="243"/>
      <c r="R520" s="243"/>
      <c r="S520" s="243"/>
      <c r="T520" s="24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5" t="s">
        <v>189</v>
      </c>
      <c r="AU520" s="245" t="s">
        <v>87</v>
      </c>
      <c r="AV520" s="13" t="s">
        <v>87</v>
      </c>
      <c r="AW520" s="13" t="s">
        <v>38</v>
      </c>
      <c r="AX520" s="13" t="s">
        <v>77</v>
      </c>
      <c r="AY520" s="245" t="s">
        <v>153</v>
      </c>
    </row>
    <row r="521" spans="1:51" s="16" customFormat="1" ht="12">
      <c r="A521" s="16"/>
      <c r="B521" s="267"/>
      <c r="C521" s="268"/>
      <c r="D521" s="228" t="s">
        <v>189</v>
      </c>
      <c r="E521" s="269" t="s">
        <v>75</v>
      </c>
      <c r="F521" s="270" t="s">
        <v>349</v>
      </c>
      <c r="G521" s="268"/>
      <c r="H521" s="271">
        <v>8.536</v>
      </c>
      <c r="I521" s="272"/>
      <c r="J521" s="268"/>
      <c r="K521" s="268"/>
      <c r="L521" s="273"/>
      <c r="M521" s="274"/>
      <c r="N521" s="275"/>
      <c r="O521" s="275"/>
      <c r="P521" s="275"/>
      <c r="Q521" s="275"/>
      <c r="R521" s="275"/>
      <c r="S521" s="275"/>
      <c r="T521" s="27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T521" s="277" t="s">
        <v>189</v>
      </c>
      <c r="AU521" s="277" t="s">
        <v>87</v>
      </c>
      <c r="AV521" s="16" t="s">
        <v>160</v>
      </c>
      <c r="AW521" s="16" t="s">
        <v>38</v>
      </c>
      <c r="AX521" s="16" t="s">
        <v>85</v>
      </c>
      <c r="AY521" s="277" t="s">
        <v>153</v>
      </c>
    </row>
    <row r="522" spans="1:65" s="2" customFormat="1" ht="21.75" customHeight="1">
      <c r="A522" s="41"/>
      <c r="B522" s="42"/>
      <c r="C522" s="215" t="s">
        <v>554</v>
      </c>
      <c r="D522" s="215" t="s">
        <v>155</v>
      </c>
      <c r="E522" s="216" t="s">
        <v>1502</v>
      </c>
      <c r="F522" s="217" t="s">
        <v>1503</v>
      </c>
      <c r="G522" s="218" t="s">
        <v>227</v>
      </c>
      <c r="H522" s="219">
        <v>10.23</v>
      </c>
      <c r="I522" s="220"/>
      <c r="J522" s="221">
        <f>ROUND(I522*H522,2)</f>
        <v>0</v>
      </c>
      <c r="K522" s="217" t="s">
        <v>159</v>
      </c>
      <c r="L522" s="47"/>
      <c r="M522" s="222" t="s">
        <v>75</v>
      </c>
      <c r="N522" s="223" t="s">
        <v>47</v>
      </c>
      <c r="O522" s="87"/>
      <c r="P522" s="224">
        <f>O522*H522</f>
        <v>0</v>
      </c>
      <c r="Q522" s="224">
        <v>2.30102</v>
      </c>
      <c r="R522" s="224">
        <f>Q522*H522</f>
        <v>23.5394346</v>
      </c>
      <c r="S522" s="224">
        <v>0</v>
      </c>
      <c r="T522" s="225">
        <f>S522*H522</f>
        <v>0</v>
      </c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R522" s="226" t="s">
        <v>160</v>
      </c>
      <c r="AT522" s="226" t="s">
        <v>155</v>
      </c>
      <c r="AU522" s="226" t="s">
        <v>87</v>
      </c>
      <c r="AY522" s="20" t="s">
        <v>153</v>
      </c>
      <c r="BE522" s="227">
        <f>IF(N522="základní",J522,0)</f>
        <v>0</v>
      </c>
      <c r="BF522" s="227">
        <f>IF(N522="snížená",J522,0)</f>
        <v>0</v>
      </c>
      <c r="BG522" s="227">
        <f>IF(N522="zákl. přenesená",J522,0)</f>
        <v>0</v>
      </c>
      <c r="BH522" s="227">
        <f>IF(N522="sníž. přenesená",J522,0)</f>
        <v>0</v>
      </c>
      <c r="BI522" s="227">
        <f>IF(N522="nulová",J522,0)</f>
        <v>0</v>
      </c>
      <c r="BJ522" s="20" t="s">
        <v>85</v>
      </c>
      <c r="BK522" s="227">
        <f>ROUND(I522*H522,2)</f>
        <v>0</v>
      </c>
      <c r="BL522" s="20" t="s">
        <v>160</v>
      </c>
      <c r="BM522" s="226" t="s">
        <v>1504</v>
      </c>
    </row>
    <row r="523" spans="1:47" s="2" customFormat="1" ht="12">
      <c r="A523" s="41"/>
      <c r="B523" s="42"/>
      <c r="C523" s="43"/>
      <c r="D523" s="228" t="s">
        <v>162</v>
      </c>
      <c r="E523" s="43"/>
      <c r="F523" s="229" t="s">
        <v>1505</v>
      </c>
      <c r="G523" s="43"/>
      <c r="H523" s="43"/>
      <c r="I523" s="230"/>
      <c r="J523" s="43"/>
      <c r="K523" s="43"/>
      <c r="L523" s="47"/>
      <c r="M523" s="231"/>
      <c r="N523" s="232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20" t="s">
        <v>162</v>
      </c>
      <c r="AU523" s="20" t="s">
        <v>87</v>
      </c>
    </row>
    <row r="524" spans="1:47" s="2" customFormat="1" ht="12">
      <c r="A524" s="41"/>
      <c r="B524" s="42"/>
      <c r="C524" s="43"/>
      <c r="D524" s="233" t="s">
        <v>164</v>
      </c>
      <c r="E524" s="43"/>
      <c r="F524" s="234" t="s">
        <v>1506</v>
      </c>
      <c r="G524" s="43"/>
      <c r="H524" s="43"/>
      <c r="I524" s="230"/>
      <c r="J524" s="43"/>
      <c r="K524" s="43"/>
      <c r="L524" s="47"/>
      <c r="M524" s="231"/>
      <c r="N524" s="232"/>
      <c r="O524" s="87"/>
      <c r="P524" s="87"/>
      <c r="Q524" s="87"/>
      <c r="R524" s="87"/>
      <c r="S524" s="87"/>
      <c r="T524" s="88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T524" s="20" t="s">
        <v>164</v>
      </c>
      <c r="AU524" s="20" t="s">
        <v>87</v>
      </c>
    </row>
    <row r="525" spans="1:51" s="15" customFormat="1" ht="12">
      <c r="A525" s="15"/>
      <c r="B525" s="257"/>
      <c r="C525" s="258"/>
      <c r="D525" s="228" t="s">
        <v>189</v>
      </c>
      <c r="E525" s="259" t="s">
        <v>75</v>
      </c>
      <c r="F525" s="260" t="s">
        <v>1507</v>
      </c>
      <c r="G525" s="258"/>
      <c r="H525" s="259" t="s">
        <v>75</v>
      </c>
      <c r="I525" s="261"/>
      <c r="J525" s="258"/>
      <c r="K525" s="258"/>
      <c r="L525" s="262"/>
      <c r="M525" s="263"/>
      <c r="N525" s="264"/>
      <c r="O525" s="264"/>
      <c r="P525" s="264"/>
      <c r="Q525" s="264"/>
      <c r="R525" s="264"/>
      <c r="S525" s="264"/>
      <c r="T525" s="26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66" t="s">
        <v>189</v>
      </c>
      <c r="AU525" s="266" t="s">
        <v>87</v>
      </c>
      <c r="AV525" s="15" t="s">
        <v>85</v>
      </c>
      <c r="AW525" s="15" t="s">
        <v>38</v>
      </c>
      <c r="AX525" s="15" t="s">
        <v>77</v>
      </c>
      <c r="AY525" s="266" t="s">
        <v>153</v>
      </c>
    </row>
    <row r="526" spans="1:51" s="13" customFormat="1" ht="12">
      <c r="A526" s="13"/>
      <c r="B526" s="235"/>
      <c r="C526" s="236"/>
      <c r="D526" s="228" t="s">
        <v>189</v>
      </c>
      <c r="E526" s="237" t="s">
        <v>75</v>
      </c>
      <c r="F526" s="238" t="s">
        <v>1508</v>
      </c>
      <c r="G526" s="236"/>
      <c r="H526" s="239">
        <v>9.28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5" t="s">
        <v>189</v>
      </c>
      <c r="AU526" s="245" t="s">
        <v>87</v>
      </c>
      <c r="AV526" s="13" t="s">
        <v>87</v>
      </c>
      <c r="AW526" s="13" t="s">
        <v>38</v>
      </c>
      <c r="AX526" s="13" t="s">
        <v>77</v>
      </c>
      <c r="AY526" s="245" t="s">
        <v>153</v>
      </c>
    </row>
    <row r="527" spans="1:51" s="13" customFormat="1" ht="12">
      <c r="A527" s="13"/>
      <c r="B527" s="235"/>
      <c r="C527" s="236"/>
      <c r="D527" s="228" t="s">
        <v>189</v>
      </c>
      <c r="E527" s="237" t="s">
        <v>75</v>
      </c>
      <c r="F527" s="238" t="s">
        <v>1509</v>
      </c>
      <c r="G527" s="236"/>
      <c r="H527" s="239">
        <v>0.95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5" t="s">
        <v>189</v>
      </c>
      <c r="AU527" s="245" t="s">
        <v>87</v>
      </c>
      <c r="AV527" s="13" t="s">
        <v>87</v>
      </c>
      <c r="AW527" s="13" t="s">
        <v>38</v>
      </c>
      <c r="AX527" s="13" t="s">
        <v>77</v>
      </c>
      <c r="AY527" s="245" t="s">
        <v>153</v>
      </c>
    </row>
    <row r="528" spans="1:51" s="16" customFormat="1" ht="12">
      <c r="A528" s="16"/>
      <c r="B528" s="267"/>
      <c r="C528" s="268"/>
      <c r="D528" s="228" t="s">
        <v>189</v>
      </c>
      <c r="E528" s="269" t="s">
        <v>75</v>
      </c>
      <c r="F528" s="270" t="s">
        <v>349</v>
      </c>
      <c r="G528" s="268"/>
      <c r="H528" s="271">
        <v>10.23</v>
      </c>
      <c r="I528" s="272"/>
      <c r="J528" s="268"/>
      <c r="K528" s="268"/>
      <c r="L528" s="273"/>
      <c r="M528" s="274"/>
      <c r="N528" s="275"/>
      <c r="O528" s="275"/>
      <c r="P528" s="275"/>
      <c r="Q528" s="275"/>
      <c r="R528" s="275"/>
      <c r="S528" s="275"/>
      <c r="T528" s="27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T528" s="277" t="s">
        <v>189</v>
      </c>
      <c r="AU528" s="277" t="s">
        <v>87</v>
      </c>
      <c r="AV528" s="16" t="s">
        <v>160</v>
      </c>
      <c r="AW528" s="16" t="s">
        <v>38</v>
      </c>
      <c r="AX528" s="16" t="s">
        <v>85</v>
      </c>
      <c r="AY528" s="277" t="s">
        <v>153</v>
      </c>
    </row>
    <row r="529" spans="1:65" s="2" customFormat="1" ht="16.5" customHeight="1">
      <c r="A529" s="41"/>
      <c r="B529" s="42"/>
      <c r="C529" s="215" t="s">
        <v>559</v>
      </c>
      <c r="D529" s="215" t="s">
        <v>155</v>
      </c>
      <c r="E529" s="216" t="s">
        <v>1510</v>
      </c>
      <c r="F529" s="217" t="s">
        <v>1511</v>
      </c>
      <c r="G529" s="218" t="s">
        <v>227</v>
      </c>
      <c r="H529" s="219">
        <v>10.23</v>
      </c>
      <c r="I529" s="220"/>
      <c r="J529" s="221">
        <f>ROUND(I529*H529,2)</f>
        <v>0</v>
      </c>
      <c r="K529" s="217" t="s">
        <v>75</v>
      </c>
      <c r="L529" s="47"/>
      <c r="M529" s="222" t="s">
        <v>75</v>
      </c>
      <c r="N529" s="223" t="s">
        <v>47</v>
      </c>
      <c r="O529" s="87"/>
      <c r="P529" s="224">
        <f>O529*H529</f>
        <v>0</v>
      </c>
      <c r="Q529" s="224">
        <v>0</v>
      </c>
      <c r="R529" s="224">
        <f>Q529*H529</f>
        <v>0</v>
      </c>
      <c r="S529" s="224">
        <v>0</v>
      </c>
      <c r="T529" s="225">
        <f>S529*H529</f>
        <v>0</v>
      </c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R529" s="226" t="s">
        <v>160</v>
      </c>
      <c r="AT529" s="226" t="s">
        <v>155</v>
      </c>
      <c r="AU529" s="226" t="s">
        <v>87</v>
      </c>
      <c r="AY529" s="20" t="s">
        <v>153</v>
      </c>
      <c r="BE529" s="227">
        <f>IF(N529="základní",J529,0)</f>
        <v>0</v>
      </c>
      <c r="BF529" s="227">
        <f>IF(N529="snížená",J529,0)</f>
        <v>0</v>
      </c>
      <c r="BG529" s="227">
        <f>IF(N529="zákl. přenesená",J529,0)</f>
        <v>0</v>
      </c>
      <c r="BH529" s="227">
        <f>IF(N529="sníž. přenesená",J529,0)</f>
        <v>0</v>
      </c>
      <c r="BI529" s="227">
        <f>IF(N529="nulová",J529,0)</f>
        <v>0</v>
      </c>
      <c r="BJ529" s="20" t="s">
        <v>85</v>
      </c>
      <c r="BK529" s="227">
        <f>ROUND(I529*H529,2)</f>
        <v>0</v>
      </c>
      <c r="BL529" s="20" t="s">
        <v>160</v>
      </c>
      <c r="BM529" s="226" t="s">
        <v>1512</v>
      </c>
    </row>
    <row r="530" spans="1:47" s="2" customFormat="1" ht="12">
      <c r="A530" s="41"/>
      <c r="B530" s="42"/>
      <c r="C530" s="43"/>
      <c r="D530" s="228" t="s">
        <v>162</v>
      </c>
      <c r="E530" s="43"/>
      <c r="F530" s="229" t="s">
        <v>1511</v>
      </c>
      <c r="G530" s="43"/>
      <c r="H530" s="43"/>
      <c r="I530" s="230"/>
      <c r="J530" s="43"/>
      <c r="K530" s="43"/>
      <c r="L530" s="47"/>
      <c r="M530" s="231"/>
      <c r="N530" s="232"/>
      <c r="O530" s="87"/>
      <c r="P530" s="87"/>
      <c r="Q530" s="87"/>
      <c r="R530" s="87"/>
      <c r="S530" s="87"/>
      <c r="T530" s="88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T530" s="20" t="s">
        <v>162</v>
      </c>
      <c r="AU530" s="20" t="s">
        <v>87</v>
      </c>
    </row>
    <row r="531" spans="1:65" s="2" customFormat="1" ht="21.75" customHeight="1">
      <c r="A531" s="41"/>
      <c r="B531" s="42"/>
      <c r="C531" s="215" t="s">
        <v>564</v>
      </c>
      <c r="D531" s="215" t="s">
        <v>155</v>
      </c>
      <c r="E531" s="216" t="s">
        <v>1513</v>
      </c>
      <c r="F531" s="217" t="s">
        <v>1514</v>
      </c>
      <c r="G531" s="218" t="s">
        <v>227</v>
      </c>
      <c r="H531" s="219">
        <v>8.536</v>
      </c>
      <c r="I531" s="220"/>
      <c r="J531" s="221">
        <f>ROUND(I531*H531,2)</f>
        <v>0</v>
      </c>
      <c r="K531" s="217" t="s">
        <v>159</v>
      </c>
      <c r="L531" s="47"/>
      <c r="M531" s="222" t="s">
        <v>75</v>
      </c>
      <c r="N531" s="223" t="s">
        <v>47</v>
      </c>
      <c r="O531" s="87"/>
      <c r="P531" s="224">
        <f>O531*H531</f>
        <v>0</v>
      </c>
      <c r="Q531" s="224">
        <v>0</v>
      </c>
      <c r="R531" s="224">
        <f>Q531*H531</f>
        <v>0</v>
      </c>
      <c r="S531" s="224">
        <v>0</v>
      </c>
      <c r="T531" s="225">
        <f>S531*H531</f>
        <v>0</v>
      </c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R531" s="226" t="s">
        <v>160</v>
      </c>
      <c r="AT531" s="226" t="s">
        <v>155</v>
      </c>
      <c r="AU531" s="226" t="s">
        <v>87</v>
      </c>
      <c r="AY531" s="20" t="s">
        <v>153</v>
      </c>
      <c r="BE531" s="227">
        <f>IF(N531="základní",J531,0)</f>
        <v>0</v>
      </c>
      <c r="BF531" s="227">
        <f>IF(N531="snížená",J531,0)</f>
        <v>0</v>
      </c>
      <c r="BG531" s="227">
        <f>IF(N531="zákl. přenesená",J531,0)</f>
        <v>0</v>
      </c>
      <c r="BH531" s="227">
        <f>IF(N531="sníž. přenesená",J531,0)</f>
        <v>0</v>
      </c>
      <c r="BI531" s="227">
        <f>IF(N531="nulová",J531,0)</f>
        <v>0</v>
      </c>
      <c r="BJ531" s="20" t="s">
        <v>85</v>
      </c>
      <c r="BK531" s="227">
        <f>ROUND(I531*H531,2)</f>
        <v>0</v>
      </c>
      <c r="BL531" s="20" t="s">
        <v>160</v>
      </c>
      <c r="BM531" s="226" t="s">
        <v>1515</v>
      </c>
    </row>
    <row r="532" spans="1:47" s="2" customFormat="1" ht="12">
      <c r="A532" s="41"/>
      <c r="B532" s="42"/>
      <c r="C532" s="43"/>
      <c r="D532" s="228" t="s">
        <v>162</v>
      </c>
      <c r="E532" s="43"/>
      <c r="F532" s="229" t="s">
        <v>1516</v>
      </c>
      <c r="G532" s="43"/>
      <c r="H532" s="43"/>
      <c r="I532" s="230"/>
      <c r="J532" s="43"/>
      <c r="K532" s="43"/>
      <c r="L532" s="47"/>
      <c r="M532" s="231"/>
      <c r="N532" s="232"/>
      <c r="O532" s="87"/>
      <c r="P532" s="87"/>
      <c r="Q532" s="87"/>
      <c r="R532" s="87"/>
      <c r="S532" s="87"/>
      <c r="T532" s="88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T532" s="20" t="s">
        <v>162</v>
      </c>
      <c r="AU532" s="20" t="s">
        <v>87</v>
      </c>
    </row>
    <row r="533" spans="1:47" s="2" customFormat="1" ht="12">
      <c r="A533" s="41"/>
      <c r="B533" s="42"/>
      <c r="C533" s="43"/>
      <c r="D533" s="233" t="s">
        <v>164</v>
      </c>
      <c r="E533" s="43"/>
      <c r="F533" s="234" t="s">
        <v>1517</v>
      </c>
      <c r="G533" s="43"/>
      <c r="H533" s="43"/>
      <c r="I533" s="230"/>
      <c r="J533" s="43"/>
      <c r="K533" s="43"/>
      <c r="L533" s="47"/>
      <c r="M533" s="231"/>
      <c r="N533" s="232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20" t="s">
        <v>164</v>
      </c>
      <c r="AU533" s="20" t="s">
        <v>87</v>
      </c>
    </row>
    <row r="534" spans="1:65" s="2" customFormat="1" ht="16.5" customHeight="1">
      <c r="A534" s="41"/>
      <c r="B534" s="42"/>
      <c r="C534" s="215" t="s">
        <v>570</v>
      </c>
      <c r="D534" s="215" t="s">
        <v>155</v>
      </c>
      <c r="E534" s="216" t="s">
        <v>1518</v>
      </c>
      <c r="F534" s="217" t="s">
        <v>1519</v>
      </c>
      <c r="G534" s="218" t="s">
        <v>381</v>
      </c>
      <c r="H534" s="219">
        <v>0.31</v>
      </c>
      <c r="I534" s="220"/>
      <c r="J534" s="221">
        <f>ROUND(I534*H534,2)</f>
        <v>0</v>
      </c>
      <c r="K534" s="217" t="s">
        <v>159</v>
      </c>
      <c r="L534" s="47"/>
      <c r="M534" s="222" t="s">
        <v>75</v>
      </c>
      <c r="N534" s="223" t="s">
        <v>47</v>
      </c>
      <c r="O534" s="87"/>
      <c r="P534" s="224">
        <f>O534*H534</f>
        <v>0</v>
      </c>
      <c r="Q534" s="224">
        <v>1.06277</v>
      </c>
      <c r="R534" s="224">
        <f>Q534*H534</f>
        <v>0.3294587</v>
      </c>
      <c r="S534" s="224">
        <v>0</v>
      </c>
      <c r="T534" s="225">
        <f>S534*H534</f>
        <v>0</v>
      </c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R534" s="226" t="s">
        <v>160</v>
      </c>
      <c r="AT534" s="226" t="s">
        <v>155</v>
      </c>
      <c r="AU534" s="226" t="s">
        <v>87</v>
      </c>
      <c r="AY534" s="20" t="s">
        <v>153</v>
      </c>
      <c r="BE534" s="227">
        <f>IF(N534="základní",J534,0)</f>
        <v>0</v>
      </c>
      <c r="BF534" s="227">
        <f>IF(N534="snížená",J534,0)</f>
        <v>0</v>
      </c>
      <c r="BG534" s="227">
        <f>IF(N534="zákl. přenesená",J534,0)</f>
        <v>0</v>
      </c>
      <c r="BH534" s="227">
        <f>IF(N534="sníž. přenesená",J534,0)</f>
        <v>0</v>
      </c>
      <c r="BI534" s="227">
        <f>IF(N534="nulová",J534,0)</f>
        <v>0</v>
      </c>
      <c r="BJ534" s="20" t="s">
        <v>85</v>
      </c>
      <c r="BK534" s="227">
        <f>ROUND(I534*H534,2)</f>
        <v>0</v>
      </c>
      <c r="BL534" s="20" t="s">
        <v>160</v>
      </c>
      <c r="BM534" s="226" t="s">
        <v>1520</v>
      </c>
    </row>
    <row r="535" spans="1:47" s="2" customFormat="1" ht="12">
      <c r="A535" s="41"/>
      <c r="B535" s="42"/>
      <c r="C535" s="43"/>
      <c r="D535" s="228" t="s">
        <v>162</v>
      </c>
      <c r="E535" s="43"/>
      <c r="F535" s="229" t="s">
        <v>1521</v>
      </c>
      <c r="G535" s="43"/>
      <c r="H535" s="43"/>
      <c r="I535" s="230"/>
      <c r="J535" s="43"/>
      <c r="K535" s="43"/>
      <c r="L535" s="47"/>
      <c r="M535" s="231"/>
      <c r="N535" s="232"/>
      <c r="O535" s="87"/>
      <c r="P535" s="87"/>
      <c r="Q535" s="87"/>
      <c r="R535" s="87"/>
      <c r="S535" s="87"/>
      <c r="T535" s="88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T535" s="20" t="s">
        <v>162</v>
      </c>
      <c r="AU535" s="20" t="s">
        <v>87</v>
      </c>
    </row>
    <row r="536" spans="1:47" s="2" customFormat="1" ht="12">
      <c r="A536" s="41"/>
      <c r="B536" s="42"/>
      <c r="C536" s="43"/>
      <c r="D536" s="233" t="s">
        <v>164</v>
      </c>
      <c r="E536" s="43"/>
      <c r="F536" s="234" t="s">
        <v>1522</v>
      </c>
      <c r="G536" s="43"/>
      <c r="H536" s="43"/>
      <c r="I536" s="230"/>
      <c r="J536" s="43"/>
      <c r="K536" s="43"/>
      <c r="L536" s="47"/>
      <c r="M536" s="231"/>
      <c r="N536" s="232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164</v>
      </c>
      <c r="AU536" s="20" t="s">
        <v>87</v>
      </c>
    </row>
    <row r="537" spans="1:51" s="15" customFormat="1" ht="12">
      <c r="A537" s="15"/>
      <c r="B537" s="257"/>
      <c r="C537" s="258"/>
      <c r="D537" s="228" t="s">
        <v>189</v>
      </c>
      <c r="E537" s="259" t="s">
        <v>75</v>
      </c>
      <c r="F537" s="260" t="s">
        <v>1523</v>
      </c>
      <c r="G537" s="258"/>
      <c r="H537" s="259" t="s">
        <v>75</v>
      </c>
      <c r="I537" s="261"/>
      <c r="J537" s="258"/>
      <c r="K537" s="258"/>
      <c r="L537" s="262"/>
      <c r="M537" s="263"/>
      <c r="N537" s="264"/>
      <c r="O537" s="264"/>
      <c r="P537" s="264"/>
      <c r="Q537" s="264"/>
      <c r="R537" s="264"/>
      <c r="S537" s="264"/>
      <c r="T537" s="26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6" t="s">
        <v>189</v>
      </c>
      <c r="AU537" s="266" t="s">
        <v>87</v>
      </c>
      <c r="AV537" s="15" t="s">
        <v>85</v>
      </c>
      <c r="AW537" s="15" t="s">
        <v>38</v>
      </c>
      <c r="AX537" s="15" t="s">
        <v>77</v>
      </c>
      <c r="AY537" s="266" t="s">
        <v>153</v>
      </c>
    </row>
    <row r="538" spans="1:51" s="13" customFormat="1" ht="12">
      <c r="A538" s="13"/>
      <c r="B538" s="235"/>
      <c r="C538" s="236"/>
      <c r="D538" s="228" t="s">
        <v>189</v>
      </c>
      <c r="E538" s="237" t="s">
        <v>75</v>
      </c>
      <c r="F538" s="238" t="s">
        <v>1524</v>
      </c>
      <c r="G538" s="236"/>
      <c r="H538" s="239">
        <v>0.31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5" t="s">
        <v>189</v>
      </c>
      <c r="AU538" s="245" t="s">
        <v>87</v>
      </c>
      <c r="AV538" s="13" t="s">
        <v>87</v>
      </c>
      <c r="AW538" s="13" t="s">
        <v>38</v>
      </c>
      <c r="AX538" s="13" t="s">
        <v>77</v>
      </c>
      <c r="AY538" s="245" t="s">
        <v>153</v>
      </c>
    </row>
    <row r="539" spans="1:51" s="16" customFormat="1" ht="12">
      <c r="A539" s="16"/>
      <c r="B539" s="267"/>
      <c r="C539" s="268"/>
      <c r="D539" s="228" t="s">
        <v>189</v>
      </c>
      <c r="E539" s="269" t="s">
        <v>75</v>
      </c>
      <c r="F539" s="270" t="s">
        <v>349</v>
      </c>
      <c r="G539" s="268"/>
      <c r="H539" s="271">
        <v>0.31</v>
      </c>
      <c r="I539" s="272"/>
      <c r="J539" s="268"/>
      <c r="K539" s="268"/>
      <c r="L539" s="273"/>
      <c r="M539" s="274"/>
      <c r="N539" s="275"/>
      <c r="O539" s="275"/>
      <c r="P539" s="275"/>
      <c r="Q539" s="275"/>
      <c r="R539" s="275"/>
      <c r="S539" s="275"/>
      <c r="T539" s="27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T539" s="277" t="s">
        <v>189</v>
      </c>
      <c r="AU539" s="277" t="s">
        <v>87</v>
      </c>
      <c r="AV539" s="16" t="s">
        <v>160</v>
      </c>
      <c r="AW539" s="16" t="s">
        <v>38</v>
      </c>
      <c r="AX539" s="16" t="s">
        <v>85</v>
      </c>
      <c r="AY539" s="277" t="s">
        <v>153</v>
      </c>
    </row>
    <row r="540" spans="1:65" s="2" customFormat="1" ht="24.15" customHeight="1">
      <c r="A540" s="41"/>
      <c r="B540" s="42"/>
      <c r="C540" s="215" t="s">
        <v>574</v>
      </c>
      <c r="D540" s="215" t="s">
        <v>155</v>
      </c>
      <c r="E540" s="216" t="s">
        <v>1525</v>
      </c>
      <c r="F540" s="217" t="s">
        <v>1526</v>
      </c>
      <c r="G540" s="218" t="s">
        <v>258</v>
      </c>
      <c r="H540" s="219">
        <v>66.3</v>
      </c>
      <c r="I540" s="220"/>
      <c r="J540" s="221">
        <f>ROUND(I540*H540,2)</f>
        <v>0</v>
      </c>
      <c r="K540" s="217" t="s">
        <v>75</v>
      </c>
      <c r="L540" s="47"/>
      <c r="M540" s="222" t="s">
        <v>75</v>
      </c>
      <c r="N540" s="223" t="s">
        <v>47</v>
      </c>
      <c r="O540" s="87"/>
      <c r="P540" s="224">
        <f>O540*H540</f>
        <v>0</v>
      </c>
      <c r="Q540" s="224">
        <v>0.13</v>
      </c>
      <c r="R540" s="224">
        <f>Q540*H540</f>
        <v>8.619</v>
      </c>
      <c r="S540" s="224">
        <v>0</v>
      </c>
      <c r="T540" s="225">
        <f>S540*H540</f>
        <v>0</v>
      </c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R540" s="226" t="s">
        <v>160</v>
      </c>
      <c r="AT540" s="226" t="s">
        <v>155</v>
      </c>
      <c r="AU540" s="226" t="s">
        <v>87</v>
      </c>
      <c r="AY540" s="20" t="s">
        <v>153</v>
      </c>
      <c r="BE540" s="227">
        <f>IF(N540="základní",J540,0)</f>
        <v>0</v>
      </c>
      <c r="BF540" s="227">
        <f>IF(N540="snížená",J540,0)</f>
        <v>0</v>
      </c>
      <c r="BG540" s="227">
        <f>IF(N540="zákl. přenesená",J540,0)</f>
        <v>0</v>
      </c>
      <c r="BH540" s="227">
        <f>IF(N540="sníž. přenesená",J540,0)</f>
        <v>0</v>
      </c>
      <c r="BI540" s="227">
        <f>IF(N540="nulová",J540,0)</f>
        <v>0</v>
      </c>
      <c r="BJ540" s="20" t="s">
        <v>85</v>
      </c>
      <c r="BK540" s="227">
        <f>ROUND(I540*H540,2)</f>
        <v>0</v>
      </c>
      <c r="BL540" s="20" t="s">
        <v>160</v>
      </c>
      <c r="BM540" s="226" t="s">
        <v>1527</v>
      </c>
    </row>
    <row r="541" spans="1:47" s="2" customFormat="1" ht="12">
      <c r="A541" s="41"/>
      <c r="B541" s="42"/>
      <c r="C541" s="43"/>
      <c r="D541" s="228" t="s">
        <v>162</v>
      </c>
      <c r="E541" s="43"/>
      <c r="F541" s="229" t="s">
        <v>1528</v>
      </c>
      <c r="G541" s="43"/>
      <c r="H541" s="43"/>
      <c r="I541" s="230"/>
      <c r="J541" s="43"/>
      <c r="K541" s="43"/>
      <c r="L541" s="47"/>
      <c r="M541" s="231"/>
      <c r="N541" s="232"/>
      <c r="O541" s="87"/>
      <c r="P541" s="87"/>
      <c r="Q541" s="87"/>
      <c r="R541" s="87"/>
      <c r="S541" s="87"/>
      <c r="T541" s="88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T541" s="20" t="s">
        <v>162</v>
      </c>
      <c r="AU541" s="20" t="s">
        <v>87</v>
      </c>
    </row>
    <row r="542" spans="1:51" s="15" customFormat="1" ht="12">
      <c r="A542" s="15"/>
      <c r="B542" s="257"/>
      <c r="C542" s="258"/>
      <c r="D542" s="228" t="s">
        <v>189</v>
      </c>
      <c r="E542" s="259" t="s">
        <v>75</v>
      </c>
      <c r="F542" s="260" t="s">
        <v>1529</v>
      </c>
      <c r="G542" s="258"/>
      <c r="H542" s="259" t="s">
        <v>75</v>
      </c>
      <c r="I542" s="261"/>
      <c r="J542" s="258"/>
      <c r="K542" s="258"/>
      <c r="L542" s="262"/>
      <c r="M542" s="263"/>
      <c r="N542" s="264"/>
      <c r="O542" s="264"/>
      <c r="P542" s="264"/>
      <c r="Q542" s="264"/>
      <c r="R542" s="264"/>
      <c r="S542" s="264"/>
      <c r="T542" s="26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66" t="s">
        <v>189</v>
      </c>
      <c r="AU542" s="266" t="s">
        <v>87</v>
      </c>
      <c r="AV542" s="15" t="s">
        <v>85</v>
      </c>
      <c r="AW542" s="15" t="s">
        <v>38</v>
      </c>
      <c r="AX542" s="15" t="s">
        <v>77</v>
      </c>
      <c r="AY542" s="266" t="s">
        <v>153</v>
      </c>
    </row>
    <row r="543" spans="1:51" s="13" customFormat="1" ht="12">
      <c r="A543" s="13"/>
      <c r="B543" s="235"/>
      <c r="C543" s="236"/>
      <c r="D543" s="228" t="s">
        <v>189</v>
      </c>
      <c r="E543" s="237" t="s">
        <v>75</v>
      </c>
      <c r="F543" s="238" t="s">
        <v>1530</v>
      </c>
      <c r="G543" s="236"/>
      <c r="H543" s="239">
        <v>66.3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5" t="s">
        <v>189</v>
      </c>
      <c r="AU543" s="245" t="s">
        <v>87</v>
      </c>
      <c r="AV543" s="13" t="s">
        <v>87</v>
      </c>
      <c r="AW543" s="13" t="s">
        <v>38</v>
      </c>
      <c r="AX543" s="13" t="s">
        <v>77</v>
      </c>
      <c r="AY543" s="245" t="s">
        <v>153</v>
      </c>
    </row>
    <row r="544" spans="1:51" s="16" customFormat="1" ht="12">
      <c r="A544" s="16"/>
      <c r="B544" s="267"/>
      <c r="C544" s="268"/>
      <c r="D544" s="228" t="s">
        <v>189</v>
      </c>
      <c r="E544" s="269" t="s">
        <v>75</v>
      </c>
      <c r="F544" s="270" t="s">
        <v>349</v>
      </c>
      <c r="G544" s="268"/>
      <c r="H544" s="271">
        <v>66.3</v>
      </c>
      <c r="I544" s="272"/>
      <c r="J544" s="268"/>
      <c r="K544" s="268"/>
      <c r="L544" s="273"/>
      <c r="M544" s="274"/>
      <c r="N544" s="275"/>
      <c r="O544" s="275"/>
      <c r="P544" s="275"/>
      <c r="Q544" s="275"/>
      <c r="R544" s="275"/>
      <c r="S544" s="275"/>
      <c r="T544" s="27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T544" s="277" t="s">
        <v>189</v>
      </c>
      <c r="AU544" s="277" t="s">
        <v>87</v>
      </c>
      <c r="AV544" s="16" t="s">
        <v>160</v>
      </c>
      <c r="AW544" s="16" t="s">
        <v>38</v>
      </c>
      <c r="AX544" s="16" t="s">
        <v>85</v>
      </c>
      <c r="AY544" s="277" t="s">
        <v>153</v>
      </c>
    </row>
    <row r="545" spans="1:65" s="2" customFormat="1" ht="16.5" customHeight="1">
      <c r="A545" s="41"/>
      <c r="B545" s="42"/>
      <c r="C545" s="215" t="s">
        <v>580</v>
      </c>
      <c r="D545" s="215" t="s">
        <v>155</v>
      </c>
      <c r="E545" s="216" t="s">
        <v>1531</v>
      </c>
      <c r="F545" s="217" t="s">
        <v>1532</v>
      </c>
      <c r="G545" s="218" t="s">
        <v>258</v>
      </c>
      <c r="H545" s="219">
        <v>75.735</v>
      </c>
      <c r="I545" s="220"/>
      <c r="J545" s="221">
        <f>ROUND(I545*H545,2)</f>
        <v>0</v>
      </c>
      <c r="K545" s="217" t="s">
        <v>159</v>
      </c>
      <c r="L545" s="47"/>
      <c r="M545" s="222" t="s">
        <v>75</v>
      </c>
      <c r="N545" s="223" t="s">
        <v>47</v>
      </c>
      <c r="O545" s="87"/>
      <c r="P545" s="224">
        <f>O545*H545</f>
        <v>0</v>
      </c>
      <c r="Q545" s="224">
        <v>0.1117</v>
      </c>
      <c r="R545" s="224">
        <f>Q545*H545</f>
        <v>8.4595995</v>
      </c>
      <c r="S545" s="224">
        <v>0</v>
      </c>
      <c r="T545" s="225">
        <f>S545*H545</f>
        <v>0</v>
      </c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R545" s="226" t="s">
        <v>160</v>
      </c>
      <c r="AT545" s="226" t="s">
        <v>155</v>
      </c>
      <c r="AU545" s="226" t="s">
        <v>87</v>
      </c>
      <c r="AY545" s="20" t="s">
        <v>153</v>
      </c>
      <c r="BE545" s="227">
        <f>IF(N545="základní",J545,0)</f>
        <v>0</v>
      </c>
      <c r="BF545" s="227">
        <f>IF(N545="snížená",J545,0)</f>
        <v>0</v>
      </c>
      <c r="BG545" s="227">
        <f>IF(N545="zákl. přenesená",J545,0)</f>
        <v>0</v>
      </c>
      <c r="BH545" s="227">
        <f>IF(N545="sníž. přenesená",J545,0)</f>
        <v>0</v>
      </c>
      <c r="BI545" s="227">
        <f>IF(N545="nulová",J545,0)</f>
        <v>0</v>
      </c>
      <c r="BJ545" s="20" t="s">
        <v>85</v>
      </c>
      <c r="BK545" s="227">
        <f>ROUND(I545*H545,2)</f>
        <v>0</v>
      </c>
      <c r="BL545" s="20" t="s">
        <v>160</v>
      </c>
      <c r="BM545" s="226" t="s">
        <v>1533</v>
      </c>
    </row>
    <row r="546" spans="1:47" s="2" customFormat="1" ht="12">
      <c r="A546" s="41"/>
      <c r="B546" s="42"/>
      <c r="C546" s="43"/>
      <c r="D546" s="228" t="s">
        <v>162</v>
      </c>
      <c r="E546" s="43"/>
      <c r="F546" s="229" t="s">
        <v>1534</v>
      </c>
      <c r="G546" s="43"/>
      <c r="H546" s="43"/>
      <c r="I546" s="230"/>
      <c r="J546" s="43"/>
      <c r="K546" s="43"/>
      <c r="L546" s="47"/>
      <c r="M546" s="231"/>
      <c r="N546" s="232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20" t="s">
        <v>162</v>
      </c>
      <c r="AU546" s="20" t="s">
        <v>87</v>
      </c>
    </row>
    <row r="547" spans="1:47" s="2" customFormat="1" ht="12">
      <c r="A547" s="41"/>
      <c r="B547" s="42"/>
      <c r="C547" s="43"/>
      <c r="D547" s="233" t="s">
        <v>164</v>
      </c>
      <c r="E547" s="43"/>
      <c r="F547" s="234" t="s">
        <v>1535</v>
      </c>
      <c r="G547" s="43"/>
      <c r="H547" s="43"/>
      <c r="I547" s="230"/>
      <c r="J547" s="43"/>
      <c r="K547" s="43"/>
      <c r="L547" s="47"/>
      <c r="M547" s="231"/>
      <c r="N547" s="232"/>
      <c r="O547" s="87"/>
      <c r="P547" s="87"/>
      <c r="Q547" s="87"/>
      <c r="R547" s="87"/>
      <c r="S547" s="87"/>
      <c r="T547" s="88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T547" s="20" t="s">
        <v>164</v>
      </c>
      <c r="AU547" s="20" t="s">
        <v>87</v>
      </c>
    </row>
    <row r="548" spans="1:51" s="15" customFormat="1" ht="12">
      <c r="A548" s="15"/>
      <c r="B548" s="257"/>
      <c r="C548" s="258"/>
      <c r="D548" s="228" t="s">
        <v>189</v>
      </c>
      <c r="E548" s="259" t="s">
        <v>75</v>
      </c>
      <c r="F548" s="260" t="s">
        <v>1536</v>
      </c>
      <c r="G548" s="258"/>
      <c r="H548" s="259" t="s">
        <v>75</v>
      </c>
      <c r="I548" s="261"/>
      <c r="J548" s="258"/>
      <c r="K548" s="258"/>
      <c r="L548" s="262"/>
      <c r="M548" s="263"/>
      <c r="N548" s="264"/>
      <c r="O548" s="264"/>
      <c r="P548" s="264"/>
      <c r="Q548" s="264"/>
      <c r="R548" s="264"/>
      <c r="S548" s="264"/>
      <c r="T548" s="26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6" t="s">
        <v>189</v>
      </c>
      <c r="AU548" s="266" t="s">
        <v>87</v>
      </c>
      <c r="AV548" s="15" t="s">
        <v>85</v>
      </c>
      <c r="AW548" s="15" t="s">
        <v>38</v>
      </c>
      <c r="AX548" s="15" t="s">
        <v>77</v>
      </c>
      <c r="AY548" s="266" t="s">
        <v>153</v>
      </c>
    </row>
    <row r="549" spans="1:51" s="13" customFormat="1" ht="12">
      <c r="A549" s="13"/>
      <c r="B549" s="235"/>
      <c r="C549" s="236"/>
      <c r="D549" s="228" t="s">
        <v>189</v>
      </c>
      <c r="E549" s="237" t="s">
        <v>75</v>
      </c>
      <c r="F549" s="238" t="s">
        <v>1537</v>
      </c>
      <c r="G549" s="236"/>
      <c r="H549" s="239">
        <v>75.735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5" t="s">
        <v>189</v>
      </c>
      <c r="AU549" s="245" t="s">
        <v>87</v>
      </c>
      <c r="AV549" s="13" t="s">
        <v>87</v>
      </c>
      <c r="AW549" s="13" t="s">
        <v>38</v>
      </c>
      <c r="AX549" s="13" t="s">
        <v>77</v>
      </c>
      <c r="AY549" s="245" t="s">
        <v>153</v>
      </c>
    </row>
    <row r="550" spans="1:51" s="16" customFormat="1" ht="12">
      <c r="A550" s="16"/>
      <c r="B550" s="267"/>
      <c r="C550" s="268"/>
      <c r="D550" s="228" t="s">
        <v>189</v>
      </c>
      <c r="E550" s="269" t="s">
        <v>75</v>
      </c>
      <c r="F550" s="270" t="s">
        <v>349</v>
      </c>
      <c r="G550" s="268"/>
      <c r="H550" s="271">
        <v>75.735</v>
      </c>
      <c r="I550" s="272"/>
      <c r="J550" s="268"/>
      <c r="K550" s="268"/>
      <c r="L550" s="273"/>
      <c r="M550" s="274"/>
      <c r="N550" s="275"/>
      <c r="O550" s="275"/>
      <c r="P550" s="275"/>
      <c r="Q550" s="275"/>
      <c r="R550" s="275"/>
      <c r="S550" s="275"/>
      <c r="T550" s="27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T550" s="277" t="s">
        <v>189</v>
      </c>
      <c r="AU550" s="277" t="s">
        <v>87</v>
      </c>
      <c r="AV550" s="16" t="s">
        <v>160</v>
      </c>
      <c r="AW550" s="16" t="s">
        <v>38</v>
      </c>
      <c r="AX550" s="16" t="s">
        <v>85</v>
      </c>
      <c r="AY550" s="277" t="s">
        <v>153</v>
      </c>
    </row>
    <row r="551" spans="1:65" s="2" customFormat="1" ht="16.5" customHeight="1">
      <c r="A551" s="41"/>
      <c r="B551" s="42"/>
      <c r="C551" s="215" t="s">
        <v>585</v>
      </c>
      <c r="D551" s="215" t="s">
        <v>155</v>
      </c>
      <c r="E551" s="216" t="s">
        <v>1538</v>
      </c>
      <c r="F551" s="217" t="s">
        <v>1539</v>
      </c>
      <c r="G551" s="218" t="s">
        <v>258</v>
      </c>
      <c r="H551" s="219">
        <v>21.685</v>
      </c>
      <c r="I551" s="220"/>
      <c r="J551" s="221">
        <f>ROUND(I551*H551,2)</f>
        <v>0</v>
      </c>
      <c r="K551" s="217" t="s">
        <v>159</v>
      </c>
      <c r="L551" s="47"/>
      <c r="M551" s="222" t="s">
        <v>75</v>
      </c>
      <c r="N551" s="223" t="s">
        <v>47</v>
      </c>
      <c r="O551" s="87"/>
      <c r="P551" s="224">
        <f>O551*H551</f>
        <v>0</v>
      </c>
      <c r="Q551" s="224">
        <v>0.2756</v>
      </c>
      <c r="R551" s="224">
        <f>Q551*H551</f>
        <v>5.976386</v>
      </c>
      <c r="S551" s="224">
        <v>0</v>
      </c>
      <c r="T551" s="225">
        <f>S551*H551</f>
        <v>0</v>
      </c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R551" s="226" t="s">
        <v>160</v>
      </c>
      <c r="AT551" s="226" t="s">
        <v>155</v>
      </c>
      <c r="AU551" s="226" t="s">
        <v>87</v>
      </c>
      <c r="AY551" s="20" t="s">
        <v>153</v>
      </c>
      <c r="BE551" s="227">
        <f>IF(N551="základní",J551,0)</f>
        <v>0</v>
      </c>
      <c r="BF551" s="227">
        <f>IF(N551="snížená",J551,0)</f>
        <v>0</v>
      </c>
      <c r="BG551" s="227">
        <f>IF(N551="zákl. přenesená",J551,0)</f>
        <v>0</v>
      </c>
      <c r="BH551" s="227">
        <f>IF(N551="sníž. přenesená",J551,0)</f>
        <v>0</v>
      </c>
      <c r="BI551" s="227">
        <f>IF(N551="nulová",J551,0)</f>
        <v>0</v>
      </c>
      <c r="BJ551" s="20" t="s">
        <v>85</v>
      </c>
      <c r="BK551" s="227">
        <f>ROUND(I551*H551,2)</f>
        <v>0</v>
      </c>
      <c r="BL551" s="20" t="s">
        <v>160</v>
      </c>
      <c r="BM551" s="226" t="s">
        <v>1540</v>
      </c>
    </row>
    <row r="552" spans="1:47" s="2" customFormat="1" ht="12">
      <c r="A552" s="41"/>
      <c r="B552" s="42"/>
      <c r="C552" s="43"/>
      <c r="D552" s="228" t="s">
        <v>162</v>
      </c>
      <c r="E552" s="43"/>
      <c r="F552" s="229" t="s">
        <v>1541</v>
      </c>
      <c r="G552" s="43"/>
      <c r="H552" s="43"/>
      <c r="I552" s="230"/>
      <c r="J552" s="43"/>
      <c r="K552" s="43"/>
      <c r="L552" s="47"/>
      <c r="M552" s="231"/>
      <c r="N552" s="232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T552" s="20" t="s">
        <v>162</v>
      </c>
      <c r="AU552" s="20" t="s">
        <v>87</v>
      </c>
    </row>
    <row r="553" spans="1:47" s="2" customFormat="1" ht="12">
      <c r="A553" s="41"/>
      <c r="B553" s="42"/>
      <c r="C553" s="43"/>
      <c r="D553" s="233" t="s">
        <v>164</v>
      </c>
      <c r="E553" s="43"/>
      <c r="F553" s="234" t="s">
        <v>1542</v>
      </c>
      <c r="G553" s="43"/>
      <c r="H553" s="43"/>
      <c r="I553" s="230"/>
      <c r="J553" s="43"/>
      <c r="K553" s="43"/>
      <c r="L553" s="47"/>
      <c r="M553" s="231"/>
      <c r="N553" s="232"/>
      <c r="O553" s="87"/>
      <c r="P553" s="87"/>
      <c r="Q553" s="87"/>
      <c r="R553" s="87"/>
      <c r="S553" s="87"/>
      <c r="T553" s="88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T553" s="20" t="s">
        <v>164</v>
      </c>
      <c r="AU553" s="20" t="s">
        <v>87</v>
      </c>
    </row>
    <row r="554" spans="1:51" s="13" customFormat="1" ht="12">
      <c r="A554" s="13"/>
      <c r="B554" s="235"/>
      <c r="C554" s="236"/>
      <c r="D554" s="228" t="s">
        <v>189</v>
      </c>
      <c r="E554" s="237" t="s">
        <v>75</v>
      </c>
      <c r="F554" s="238" t="s">
        <v>1543</v>
      </c>
      <c r="G554" s="236"/>
      <c r="H554" s="239">
        <v>21.685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5" t="s">
        <v>189</v>
      </c>
      <c r="AU554" s="245" t="s">
        <v>87</v>
      </c>
      <c r="AV554" s="13" t="s">
        <v>87</v>
      </c>
      <c r="AW554" s="13" t="s">
        <v>38</v>
      </c>
      <c r="AX554" s="13" t="s">
        <v>85</v>
      </c>
      <c r="AY554" s="245" t="s">
        <v>153</v>
      </c>
    </row>
    <row r="555" spans="1:63" s="12" customFormat="1" ht="22.8" customHeight="1">
      <c r="A555" s="12"/>
      <c r="B555" s="199"/>
      <c r="C555" s="200"/>
      <c r="D555" s="201" t="s">
        <v>76</v>
      </c>
      <c r="E555" s="213" t="s">
        <v>212</v>
      </c>
      <c r="F555" s="213" t="s">
        <v>681</v>
      </c>
      <c r="G555" s="200"/>
      <c r="H555" s="200"/>
      <c r="I555" s="203"/>
      <c r="J555" s="214">
        <f>BK555</f>
        <v>0</v>
      </c>
      <c r="K555" s="200"/>
      <c r="L555" s="205"/>
      <c r="M555" s="206"/>
      <c r="N555" s="207"/>
      <c r="O555" s="207"/>
      <c r="P555" s="208">
        <f>SUM(P556:P611)</f>
        <v>0</v>
      </c>
      <c r="Q555" s="207"/>
      <c r="R555" s="208">
        <f>SUM(R556:R611)</f>
        <v>0.05351181000000001</v>
      </c>
      <c r="S555" s="207"/>
      <c r="T555" s="209">
        <f>SUM(T556:T611)</f>
        <v>0.53388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10" t="s">
        <v>85</v>
      </c>
      <c r="AT555" s="211" t="s">
        <v>76</v>
      </c>
      <c r="AU555" s="211" t="s">
        <v>85</v>
      </c>
      <c r="AY555" s="210" t="s">
        <v>153</v>
      </c>
      <c r="BK555" s="212">
        <f>SUM(BK556:BK611)</f>
        <v>0</v>
      </c>
    </row>
    <row r="556" spans="1:65" s="2" customFormat="1" ht="21.75" customHeight="1">
      <c r="A556" s="41"/>
      <c r="B556" s="42"/>
      <c r="C556" s="215" t="s">
        <v>591</v>
      </c>
      <c r="D556" s="215" t="s">
        <v>155</v>
      </c>
      <c r="E556" s="216" t="s">
        <v>1544</v>
      </c>
      <c r="F556" s="217" t="s">
        <v>1545</v>
      </c>
      <c r="G556" s="218" t="s">
        <v>258</v>
      </c>
      <c r="H556" s="219">
        <v>12.51</v>
      </c>
      <c r="I556" s="220"/>
      <c r="J556" s="221">
        <f>ROUND(I556*H556,2)</f>
        <v>0</v>
      </c>
      <c r="K556" s="217" t="s">
        <v>159</v>
      </c>
      <c r="L556" s="47"/>
      <c r="M556" s="222" t="s">
        <v>75</v>
      </c>
      <c r="N556" s="223" t="s">
        <v>47</v>
      </c>
      <c r="O556" s="87"/>
      <c r="P556" s="224">
        <f>O556*H556</f>
        <v>0</v>
      </c>
      <c r="Q556" s="224">
        <v>0.00013</v>
      </c>
      <c r="R556" s="224">
        <f>Q556*H556</f>
        <v>0.0016262999999999998</v>
      </c>
      <c r="S556" s="224">
        <v>0</v>
      </c>
      <c r="T556" s="225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26" t="s">
        <v>160</v>
      </c>
      <c r="AT556" s="226" t="s">
        <v>155</v>
      </c>
      <c r="AU556" s="226" t="s">
        <v>87</v>
      </c>
      <c r="AY556" s="20" t="s">
        <v>153</v>
      </c>
      <c r="BE556" s="227">
        <f>IF(N556="základní",J556,0)</f>
        <v>0</v>
      </c>
      <c r="BF556" s="227">
        <f>IF(N556="snížená",J556,0)</f>
        <v>0</v>
      </c>
      <c r="BG556" s="227">
        <f>IF(N556="zákl. přenesená",J556,0)</f>
        <v>0</v>
      </c>
      <c r="BH556" s="227">
        <f>IF(N556="sníž. přenesená",J556,0)</f>
        <v>0</v>
      </c>
      <c r="BI556" s="227">
        <f>IF(N556="nulová",J556,0)</f>
        <v>0</v>
      </c>
      <c r="BJ556" s="20" t="s">
        <v>85</v>
      </c>
      <c r="BK556" s="227">
        <f>ROUND(I556*H556,2)</f>
        <v>0</v>
      </c>
      <c r="BL556" s="20" t="s">
        <v>160</v>
      </c>
      <c r="BM556" s="226" t="s">
        <v>1546</v>
      </c>
    </row>
    <row r="557" spans="1:47" s="2" customFormat="1" ht="12">
      <c r="A557" s="41"/>
      <c r="B557" s="42"/>
      <c r="C557" s="43"/>
      <c r="D557" s="228" t="s">
        <v>162</v>
      </c>
      <c r="E557" s="43"/>
      <c r="F557" s="229" t="s">
        <v>1547</v>
      </c>
      <c r="G557" s="43"/>
      <c r="H557" s="43"/>
      <c r="I557" s="230"/>
      <c r="J557" s="43"/>
      <c r="K557" s="43"/>
      <c r="L557" s="47"/>
      <c r="M557" s="231"/>
      <c r="N557" s="232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162</v>
      </c>
      <c r="AU557" s="20" t="s">
        <v>87</v>
      </c>
    </row>
    <row r="558" spans="1:47" s="2" customFormat="1" ht="12">
      <c r="A558" s="41"/>
      <c r="B558" s="42"/>
      <c r="C558" s="43"/>
      <c r="D558" s="233" t="s">
        <v>164</v>
      </c>
      <c r="E558" s="43"/>
      <c r="F558" s="234" t="s">
        <v>1548</v>
      </c>
      <c r="G558" s="43"/>
      <c r="H558" s="43"/>
      <c r="I558" s="230"/>
      <c r="J558" s="43"/>
      <c r="K558" s="43"/>
      <c r="L558" s="47"/>
      <c r="M558" s="231"/>
      <c r="N558" s="232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20" t="s">
        <v>164</v>
      </c>
      <c r="AU558" s="20" t="s">
        <v>87</v>
      </c>
    </row>
    <row r="559" spans="1:51" s="15" customFormat="1" ht="12">
      <c r="A559" s="15"/>
      <c r="B559" s="257"/>
      <c r="C559" s="258"/>
      <c r="D559" s="228" t="s">
        <v>189</v>
      </c>
      <c r="E559" s="259" t="s">
        <v>75</v>
      </c>
      <c r="F559" s="260" t="s">
        <v>1549</v>
      </c>
      <c r="G559" s="258"/>
      <c r="H559" s="259" t="s">
        <v>75</v>
      </c>
      <c r="I559" s="261"/>
      <c r="J559" s="258"/>
      <c r="K559" s="258"/>
      <c r="L559" s="262"/>
      <c r="M559" s="263"/>
      <c r="N559" s="264"/>
      <c r="O559" s="264"/>
      <c r="P559" s="264"/>
      <c r="Q559" s="264"/>
      <c r="R559" s="264"/>
      <c r="S559" s="264"/>
      <c r="T559" s="26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6" t="s">
        <v>189</v>
      </c>
      <c r="AU559" s="266" t="s">
        <v>87</v>
      </c>
      <c r="AV559" s="15" t="s">
        <v>85</v>
      </c>
      <c r="AW559" s="15" t="s">
        <v>38</v>
      </c>
      <c r="AX559" s="15" t="s">
        <v>77</v>
      </c>
      <c r="AY559" s="266" t="s">
        <v>153</v>
      </c>
    </row>
    <row r="560" spans="1:51" s="13" customFormat="1" ht="12">
      <c r="A560" s="13"/>
      <c r="B560" s="235"/>
      <c r="C560" s="236"/>
      <c r="D560" s="228" t="s">
        <v>189</v>
      </c>
      <c r="E560" s="237" t="s">
        <v>75</v>
      </c>
      <c r="F560" s="238" t="s">
        <v>1550</v>
      </c>
      <c r="G560" s="236"/>
      <c r="H560" s="239">
        <v>12.51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5" t="s">
        <v>189</v>
      </c>
      <c r="AU560" s="245" t="s">
        <v>87</v>
      </c>
      <c r="AV560" s="13" t="s">
        <v>87</v>
      </c>
      <c r="AW560" s="13" t="s">
        <v>38</v>
      </c>
      <c r="AX560" s="13" t="s">
        <v>77</v>
      </c>
      <c r="AY560" s="245" t="s">
        <v>153</v>
      </c>
    </row>
    <row r="561" spans="1:51" s="16" customFormat="1" ht="12">
      <c r="A561" s="16"/>
      <c r="B561" s="267"/>
      <c r="C561" s="268"/>
      <c r="D561" s="228" t="s">
        <v>189</v>
      </c>
      <c r="E561" s="269" t="s">
        <v>75</v>
      </c>
      <c r="F561" s="270" t="s">
        <v>349</v>
      </c>
      <c r="G561" s="268"/>
      <c r="H561" s="271">
        <v>12.51</v>
      </c>
      <c r="I561" s="272"/>
      <c r="J561" s="268"/>
      <c r="K561" s="268"/>
      <c r="L561" s="273"/>
      <c r="M561" s="274"/>
      <c r="N561" s="275"/>
      <c r="O561" s="275"/>
      <c r="P561" s="275"/>
      <c r="Q561" s="275"/>
      <c r="R561" s="275"/>
      <c r="S561" s="275"/>
      <c r="T561" s="27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T561" s="277" t="s">
        <v>189</v>
      </c>
      <c r="AU561" s="277" t="s">
        <v>87</v>
      </c>
      <c r="AV561" s="16" t="s">
        <v>160</v>
      </c>
      <c r="AW561" s="16" t="s">
        <v>38</v>
      </c>
      <c r="AX561" s="16" t="s">
        <v>85</v>
      </c>
      <c r="AY561" s="277" t="s">
        <v>153</v>
      </c>
    </row>
    <row r="562" spans="1:65" s="2" customFormat="1" ht="21.75" customHeight="1">
      <c r="A562" s="41"/>
      <c r="B562" s="42"/>
      <c r="C562" s="215" t="s">
        <v>598</v>
      </c>
      <c r="D562" s="215" t="s">
        <v>155</v>
      </c>
      <c r="E562" s="216" t="s">
        <v>1551</v>
      </c>
      <c r="F562" s="217" t="s">
        <v>1552</v>
      </c>
      <c r="G562" s="218" t="s">
        <v>258</v>
      </c>
      <c r="H562" s="219">
        <v>163.235</v>
      </c>
      <c r="I562" s="220"/>
      <c r="J562" s="221">
        <f>ROUND(I562*H562,2)</f>
        <v>0</v>
      </c>
      <c r="K562" s="217" t="s">
        <v>159</v>
      </c>
      <c r="L562" s="47"/>
      <c r="M562" s="222" t="s">
        <v>75</v>
      </c>
      <c r="N562" s="223" t="s">
        <v>47</v>
      </c>
      <c r="O562" s="87"/>
      <c r="P562" s="224">
        <f>O562*H562</f>
        <v>0</v>
      </c>
      <c r="Q562" s="224">
        <v>0.00021</v>
      </c>
      <c r="R562" s="224">
        <f>Q562*H562</f>
        <v>0.03427935000000001</v>
      </c>
      <c r="S562" s="224">
        <v>0</v>
      </c>
      <c r="T562" s="225">
        <f>S562*H562</f>
        <v>0</v>
      </c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R562" s="226" t="s">
        <v>160</v>
      </c>
      <c r="AT562" s="226" t="s">
        <v>155</v>
      </c>
      <c r="AU562" s="226" t="s">
        <v>87</v>
      </c>
      <c r="AY562" s="20" t="s">
        <v>153</v>
      </c>
      <c r="BE562" s="227">
        <f>IF(N562="základní",J562,0)</f>
        <v>0</v>
      </c>
      <c r="BF562" s="227">
        <f>IF(N562="snížená",J562,0)</f>
        <v>0</v>
      </c>
      <c r="BG562" s="227">
        <f>IF(N562="zákl. přenesená",J562,0)</f>
        <v>0</v>
      </c>
      <c r="BH562" s="227">
        <f>IF(N562="sníž. přenesená",J562,0)</f>
        <v>0</v>
      </c>
      <c r="BI562" s="227">
        <f>IF(N562="nulová",J562,0)</f>
        <v>0</v>
      </c>
      <c r="BJ562" s="20" t="s">
        <v>85</v>
      </c>
      <c r="BK562" s="227">
        <f>ROUND(I562*H562,2)</f>
        <v>0</v>
      </c>
      <c r="BL562" s="20" t="s">
        <v>160</v>
      </c>
      <c r="BM562" s="226" t="s">
        <v>1553</v>
      </c>
    </row>
    <row r="563" spans="1:47" s="2" customFormat="1" ht="12">
      <c r="A563" s="41"/>
      <c r="B563" s="42"/>
      <c r="C563" s="43"/>
      <c r="D563" s="228" t="s">
        <v>162</v>
      </c>
      <c r="E563" s="43"/>
      <c r="F563" s="229" t="s">
        <v>1554</v>
      </c>
      <c r="G563" s="43"/>
      <c r="H563" s="43"/>
      <c r="I563" s="230"/>
      <c r="J563" s="43"/>
      <c r="K563" s="43"/>
      <c r="L563" s="47"/>
      <c r="M563" s="231"/>
      <c r="N563" s="232"/>
      <c r="O563" s="87"/>
      <c r="P563" s="87"/>
      <c r="Q563" s="87"/>
      <c r="R563" s="87"/>
      <c r="S563" s="87"/>
      <c r="T563" s="88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T563" s="20" t="s">
        <v>162</v>
      </c>
      <c r="AU563" s="20" t="s">
        <v>87</v>
      </c>
    </row>
    <row r="564" spans="1:47" s="2" customFormat="1" ht="12">
      <c r="A564" s="41"/>
      <c r="B564" s="42"/>
      <c r="C564" s="43"/>
      <c r="D564" s="233" t="s">
        <v>164</v>
      </c>
      <c r="E564" s="43"/>
      <c r="F564" s="234" t="s">
        <v>1555</v>
      </c>
      <c r="G564" s="43"/>
      <c r="H564" s="43"/>
      <c r="I564" s="230"/>
      <c r="J564" s="43"/>
      <c r="K564" s="43"/>
      <c r="L564" s="47"/>
      <c r="M564" s="231"/>
      <c r="N564" s="232"/>
      <c r="O564" s="87"/>
      <c r="P564" s="87"/>
      <c r="Q564" s="87"/>
      <c r="R564" s="87"/>
      <c r="S564" s="87"/>
      <c r="T564" s="88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T564" s="20" t="s">
        <v>164</v>
      </c>
      <c r="AU564" s="20" t="s">
        <v>87</v>
      </c>
    </row>
    <row r="565" spans="1:51" s="15" customFormat="1" ht="12">
      <c r="A565" s="15"/>
      <c r="B565" s="257"/>
      <c r="C565" s="258"/>
      <c r="D565" s="228" t="s">
        <v>189</v>
      </c>
      <c r="E565" s="259" t="s">
        <v>75</v>
      </c>
      <c r="F565" s="260" t="s">
        <v>1556</v>
      </c>
      <c r="G565" s="258"/>
      <c r="H565" s="259" t="s">
        <v>75</v>
      </c>
      <c r="I565" s="261"/>
      <c r="J565" s="258"/>
      <c r="K565" s="258"/>
      <c r="L565" s="262"/>
      <c r="M565" s="263"/>
      <c r="N565" s="264"/>
      <c r="O565" s="264"/>
      <c r="P565" s="264"/>
      <c r="Q565" s="264"/>
      <c r="R565" s="264"/>
      <c r="S565" s="264"/>
      <c r="T565" s="26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66" t="s">
        <v>189</v>
      </c>
      <c r="AU565" s="266" t="s">
        <v>87</v>
      </c>
      <c r="AV565" s="15" t="s">
        <v>85</v>
      </c>
      <c r="AW565" s="15" t="s">
        <v>38</v>
      </c>
      <c r="AX565" s="15" t="s">
        <v>77</v>
      </c>
      <c r="AY565" s="266" t="s">
        <v>153</v>
      </c>
    </row>
    <row r="566" spans="1:51" s="13" customFormat="1" ht="12">
      <c r="A566" s="13"/>
      <c r="B566" s="235"/>
      <c r="C566" s="236"/>
      <c r="D566" s="228" t="s">
        <v>189</v>
      </c>
      <c r="E566" s="237" t="s">
        <v>75</v>
      </c>
      <c r="F566" s="238" t="s">
        <v>1557</v>
      </c>
      <c r="G566" s="236"/>
      <c r="H566" s="239">
        <v>46.4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189</v>
      </c>
      <c r="AU566" s="245" t="s">
        <v>87</v>
      </c>
      <c r="AV566" s="13" t="s">
        <v>87</v>
      </c>
      <c r="AW566" s="13" t="s">
        <v>38</v>
      </c>
      <c r="AX566" s="13" t="s">
        <v>77</v>
      </c>
      <c r="AY566" s="245" t="s">
        <v>153</v>
      </c>
    </row>
    <row r="567" spans="1:51" s="13" customFormat="1" ht="12">
      <c r="A567" s="13"/>
      <c r="B567" s="235"/>
      <c r="C567" s="236"/>
      <c r="D567" s="228" t="s">
        <v>189</v>
      </c>
      <c r="E567" s="237" t="s">
        <v>75</v>
      </c>
      <c r="F567" s="238" t="s">
        <v>1530</v>
      </c>
      <c r="G567" s="236"/>
      <c r="H567" s="239">
        <v>66.3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189</v>
      </c>
      <c r="AU567" s="245" t="s">
        <v>87</v>
      </c>
      <c r="AV567" s="13" t="s">
        <v>87</v>
      </c>
      <c r="AW567" s="13" t="s">
        <v>38</v>
      </c>
      <c r="AX567" s="13" t="s">
        <v>77</v>
      </c>
      <c r="AY567" s="245" t="s">
        <v>153</v>
      </c>
    </row>
    <row r="568" spans="1:51" s="15" customFormat="1" ht="12">
      <c r="A568" s="15"/>
      <c r="B568" s="257"/>
      <c r="C568" s="258"/>
      <c r="D568" s="228" t="s">
        <v>189</v>
      </c>
      <c r="E568" s="259" t="s">
        <v>75</v>
      </c>
      <c r="F568" s="260" t="s">
        <v>1558</v>
      </c>
      <c r="G568" s="258"/>
      <c r="H568" s="259" t="s">
        <v>75</v>
      </c>
      <c r="I568" s="261"/>
      <c r="J568" s="258"/>
      <c r="K568" s="258"/>
      <c r="L568" s="262"/>
      <c r="M568" s="263"/>
      <c r="N568" s="264"/>
      <c r="O568" s="264"/>
      <c r="P568" s="264"/>
      <c r="Q568" s="264"/>
      <c r="R568" s="264"/>
      <c r="S568" s="264"/>
      <c r="T568" s="26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66" t="s">
        <v>189</v>
      </c>
      <c r="AU568" s="266" t="s">
        <v>87</v>
      </c>
      <c r="AV568" s="15" t="s">
        <v>85</v>
      </c>
      <c r="AW568" s="15" t="s">
        <v>38</v>
      </c>
      <c r="AX568" s="15" t="s">
        <v>77</v>
      </c>
      <c r="AY568" s="266" t="s">
        <v>153</v>
      </c>
    </row>
    <row r="569" spans="1:51" s="13" customFormat="1" ht="12">
      <c r="A569" s="13"/>
      <c r="B569" s="235"/>
      <c r="C569" s="236"/>
      <c r="D569" s="228" t="s">
        <v>189</v>
      </c>
      <c r="E569" s="237" t="s">
        <v>75</v>
      </c>
      <c r="F569" s="238" t="s">
        <v>1559</v>
      </c>
      <c r="G569" s="236"/>
      <c r="H569" s="239">
        <v>38.025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189</v>
      </c>
      <c r="AU569" s="245" t="s">
        <v>87</v>
      </c>
      <c r="AV569" s="13" t="s">
        <v>87</v>
      </c>
      <c r="AW569" s="13" t="s">
        <v>38</v>
      </c>
      <c r="AX569" s="13" t="s">
        <v>77</v>
      </c>
      <c r="AY569" s="245" t="s">
        <v>153</v>
      </c>
    </row>
    <row r="570" spans="1:51" s="13" customFormat="1" ht="12">
      <c r="A570" s="13"/>
      <c r="B570" s="235"/>
      <c r="C570" s="236"/>
      <c r="D570" s="228" t="s">
        <v>189</v>
      </c>
      <c r="E570" s="237" t="s">
        <v>75</v>
      </c>
      <c r="F570" s="238" t="s">
        <v>1550</v>
      </c>
      <c r="G570" s="236"/>
      <c r="H570" s="239">
        <v>12.51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189</v>
      </c>
      <c r="AU570" s="245" t="s">
        <v>87</v>
      </c>
      <c r="AV570" s="13" t="s">
        <v>87</v>
      </c>
      <c r="AW570" s="13" t="s">
        <v>38</v>
      </c>
      <c r="AX570" s="13" t="s">
        <v>77</v>
      </c>
      <c r="AY570" s="245" t="s">
        <v>153</v>
      </c>
    </row>
    <row r="571" spans="1:51" s="16" customFormat="1" ht="12">
      <c r="A571" s="16"/>
      <c r="B571" s="267"/>
      <c r="C571" s="268"/>
      <c r="D571" s="228" t="s">
        <v>189</v>
      </c>
      <c r="E571" s="269" t="s">
        <v>75</v>
      </c>
      <c r="F571" s="270" t="s">
        <v>349</v>
      </c>
      <c r="G571" s="268"/>
      <c r="H571" s="271">
        <v>163.235</v>
      </c>
      <c r="I571" s="272"/>
      <c r="J571" s="268"/>
      <c r="K571" s="268"/>
      <c r="L571" s="273"/>
      <c r="M571" s="274"/>
      <c r="N571" s="275"/>
      <c r="O571" s="275"/>
      <c r="P571" s="275"/>
      <c r="Q571" s="275"/>
      <c r="R571" s="275"/>
      <c r="S571" s="275"/>
      <c r="T571" s="27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77" t="s">
        <v>189</v>
      </c>
      <c r="AU571" s="277" t="s">
        <v>87</v>
      </c>
      <c r="AV571" s="16" t="s">
        <v>160</v>
      </c>
      <c r="AW571" s="16" t="s">
        <v>38</v>
      </c>
      <c r="AX571" s="16" t="s">
        <v>85</v>
      </c>
      <c r="AY571" s="277" t="s">
        <v>153</v>
      </c>
    </row>
    <row r="572" spans="1:65" s="2" customFormat="1" ht="16.5" customHeight="1">
      <c r="A572" s="41"/>
      <c r="B572" s="42"/>
      <c r="C572" s="215" t="s">
        <v>611</v>
      </c>
      <c r="D572" s="215" t="s">
        <v>155</v>
      </c>
      <c r="E572" s="216" t="s">
        <v>1560</v>
      </c>
      <c r="F572" s="217" t="s">
        <v>1561</v>
      </c>
      <c r="G572" s="218" t="s">
        <v>258</v>
      </c>
      <c r="H572" s="219">
        <v>161.379</v>
      </c>
      <c r="I572" s="220"/>
      <c r="J572" s="221">
        <f>ROUND(I572*H572,2)</f>
        <v>0</v>
      </c>
      <c r="K572" s="217" t="s">
        <v>159</v>
      </c>
      <c r="L572" s="47"/>
      <c r="M572" s="222" t="s">
        <v>75</v>
      </c>
      <c r="N572" s="223" t="s">
        <v>47</v>
      </c>
      <c r="O572" s="87"/>
      <c r="P572" s="224">
        <f>O572*H572</f>
        <v>0</v>
      </c>
      <c r="Q572" s="224">
        <v>4E-05</v>
      </c>
      <c r="R572" s="224">
        <f>Q572*H572</f>
        <v>0.006455160000000001</v>
      </c>
      <c r="S572" s="224">
        <v>0</v>
      </c>
      <c r="T572" s="225">
        <f>S572*H572</f>
        <v>0</v>
      </c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R572" s="226" t="s">
        <v>160</v>
      </c>
      <c r="AT572" s="226" t="s">
        <v>155</v>
      </c>
      <c r="AU572" s="226" t="s">
        <v>87</v>
      </c>
      <c r="AY572" s="20" t="s">
        <v>153</v>
      </c>
      <c r="BE572" s="227">
        <f>IF(N572="základní",J572,0)</f>
        <v>0</v>
      </c>
      <c r="BF572" s="227">
        <f>IF(N572="snížená",J572,0)</f>
        <v>0</v>
      </c>
      <c r="BG572" s="227">
        <f>IF(N572="zákl. přenesená",J572,0)</f>
        <v>0</v>
      </c>
      <c r="BH572" s="227">
        <f>IF(N572="sníž. přenesená",J572,0)</f>
        <v>0</v>
      </c>
      <c r="BI572" s="227">
        <f>IF(N572="nulová",J572,0)</f>
        <v>0</v>
      </c>
      <c r="BJ572" s="20" t="s">
        <v>85</v>
      </c>
      <c r="BK572" s="227">
        <f>ROUND(I572*H572,2)</f>
        <v>0</v>
      </c>
      <c r="BL572" s="20" t="s">
        <v>160</v>
      </c>
      <c r="BM572" s="226" t="s">
        <v>1562</v>
      </c>
    </row>
    <row r="573" spans="1:47" s="2" customFormat="1" ht="12">
      <c r="A573" s="41"/>
      <c r="B573" s="42"/>
      <c r="C573" s="43"/>
      <c r="D573" s="228" t="s">
        <v>162</v>
      </c>
      <c r="E573" s="43"/>
      <c r="F573" s="229" t="s">
        <v>1563</v>
      </c>
      <c r="G573" s="43"/>
      <c r="H573" s="43"/>
      <c r="I573" s="230"/>
      <c r="J573" s="43"/>
      <c r="K573" s="43"/>
      <c r="L573" s="47"/>
      <c r="M573" s="231"/>
      <c r="N573" s="232"/>
      <c r="O573" s="87"/>
      <c r="P573" s="87"/>
      <c r="Q573" s="87"/>
      <c r="R573" s="87"/>
      <c r="S573" s="87"/>
      <c r="T573" s="88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T573" s="20" t="s">
        <v>162</v>
      </c>
      <c r="AU573" s="20" t="s">
        <v>87</v>
      </c>
    </row>
    <row r="574" spans="1:47" s="2" customFormat="1" ht="12">
      <c r="A574" s="41"/>
      <c r="B574" s="42"/>
      <c r="C574" s="43"/>
      <c r="D574" s="233" t="s">
        <v>164</v>
      </c>
      <c r="E574" s="43"/>
      <c r="F574" s="234" t="s">
        <v>1564</v>
      </c>
      <c r="G574" s="43"/>
      <c r="H574" s="43"/>
      <c r="I574" s="230"/>
      <c r="J574" s="43"/>
      <c r="K574" s="43"/>
      <c r="L574" s="47"/>
      <c r="M574" s="231"/>
      <c r="N574" s="232"/>
      <c r="O574" s="87"/>
      <c r="P574" s="87"/>
      <c r="Q574" s="87"/>
      <c r="R574" s="87"/>
      <c r="S574" s="87"/>
      <c r="T574" s="88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T574" s="20" t="s">
        <v>164</v>
      </c>
      <c r="AU574" s="20" t="s">
        <v>87</v>
      </c>
    </row>
    <row r="575" spans="1:51" s="13" customFormat="1" ht="12">
      <c r="A575" s="13"/>
      <c r="B575" s="235"/>
      <c r="C575" s="236"/>
      <c r="D575" s="228" t="s">
        <v>189</v>
      </c>
      <c r="E575" s="237" t="s">
        <v>75</v>
      </c>
      <c r="F575" s="238" t="s">
        <v>1565</v>
      </c>
      <c r="G575" s="236"/>
      <c r="H575" s="239">
        <v>161.379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5" t="s">
        <v>189</v>
      </c>
      <c r="AU575" s="245" t="s">
        <v>87</v>
      </c>
      <c r="AV575" s="13" t="s">
        <v>87</v>
      </c>
      <c r="AW575" s="13" t="s">
        <v>38</v>
      </c>
      <c r="AX575" s="13" t="s">
        <v>85</v>
      </c>
      <c r="AY575" s="245" t="s">
        <v>153</v>
      </c>
    </row>
    <row r="576" spans="1:65" s="2" customFormat="1" ht="16.5" customHeight="1">
      <c r="A576" s="41"/>
      <c r="B576" s="42"/>
      <c r="C576" s="215" t="s">
        <v>616</v>
      </c>
      <c r="D576" s="215" t="s">
        <v>155</v>
      </c>
      <c r="E576" s="216" t="s">
        <v>1566</v>
      </c>
      <c r="F576" s="217" t="s">
        <v>1567</v>
      </c>
      <c r="G576" s="218" t="s">
        <v>158</v>
      </c>
      <c r="H576" s="219">
        <v>1</v>
      </c>
      <c r="I576" s="220"/>
      <c r="J576" s="221">
        <f>ROUND(I576*H576,2)</f>
        <v>0</v>
      </c>
      <c r="K576" s="217" t="s">
        <v>75</v>
      </c>
      <c r="L576" s="47"/>
      <c r="M576" s="222" t="s">
        <v>75</v>
      </c>
      <c r="N576" s="223" t="s">
        <v>47</v>
      </c>
      <c r="O576" s="87"/>
      <c r="P576" s="224">
        <f>O576*H576</f>
        <v>0</v>
      </c>
      <c r="Q576" s="224">
        <v>0</v>
      </c>
      <c r="R576" s="224">
        <f>Q576*H576</f>
        <v>0</v>
      </c>
      <c r="S576" s="224">
        <v>0</v>
      </c>
      <c r="T576" s="225">
        <f>S576*H576</f>
        <v>0</v>
      </c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R576" s="226" t="s">
        <v>160</v>
      </c>
      <c r="AT576" s="226" t="s">
        <v>155</v>
      </c>
      <c r="AU576" s="226" t="s">
        <v>87</v>
      </c>
      <c r="AY576" s="20" t="s">
        <v>153</v>
      </c>
      <c r="BE576" s="227">
        <f>IF(N576="základní",J576,0)</f>
        <v>0</v>
      </c>
      <c r="BF576" s="227">
        <f>IF(N576="snížená",J576,0)</f>
        <v>0</v>
      </c>
      <c r="BG576" s="227">
        <f>IF(N576="zákl. přenesená",J576,0)</f>
        <v>0</v>
      </c>
      <c r="BH576" s="227">
        <f>IF(N576="sníž. přenesená",J576,0)</f>
        <v>0</v>
      </c>
      <c r="BI576" s="227">
        <f>IF(N576="nulová",J576,0)</f>
        <v>0</v>
      </c>
      <c r="BJ576" s="20" t="s">
        <v>85</v>
      </c>
      <c r="BK576" s="227">
        <f>ROUND(I576*H576,2)</f>
        <v>0</v>
      </c>
      <c r="BL576" s="20" t="s">
        <v>160</v>
      </c>
      <c r="BM576" s="226" t="s">
        <v>1568</v>
      </c>
    </row>
    <row r="577" spans="1:47" s="2" customFormat="1" ht="12">
      <c r="A577" s="41"/>
      <c r="B577" s="42"/>
      <c r="C577" s="43"/>
      <c r="D577" s="228" t="s">
        <v>162</v>
      </c>
      <c r="E577" s="43"/>
      <c r="F577" s="229" t="s">
        <v>1567</v>
      </c>
      <c r="G577" s="43"/>
      <c r="H577" s="43"/>
      <c r="I577" s="230"/>
      <c r="J577" s="43"/>
      <c r="K577" s="43"/>
      <c r="L577" s="47"/>
      <c r="M577" s="231"/>
      <c r="N577" s="232"/>
      <c r="O577" s="87"/>
      <c r="P577" s="87"/>
      <c r="Q577" s="87"/>
      <c r="R577" s="87"/>
      <c r="S577" s="87"/>
      <c r="T577" s="88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T577" s="20" t="s">
        <v>162</v>
      </c>
      <c r="AU577" s="20" t="s">
        <v>87</v>
      </c>
    </row>
    <row r="578" spans="1:65" s="2" customFormat="1" ht="16.5" customHeight="1">
      <c r="A578" s="41"/>
      <c r="B578" s="42"/>
      <c r="C578" s="215" t="s">
        <v>620</v>
      </c>
      <c r="D578" s="215" t="s">
        <v>155</v>
      </c>
      <c r="E578" s="216" t="s">
        <v>1569</v>
      </c>
      <c r="F578" s="217" t="s">
        <v>1570</v>
      </c>
      <c r="G578" s="218" t="s">
        <v>1571</v>
      </c>
      <c r="H578" s="219">
        <v>13</v>
      </c>
      <c r="I578" s="220"/>
      <c r="J578" s="221">
        <f>ROUND(I578*H578,2)</f>
        <v>0</v>
      </c>
      <c r="K578" s="217" t="s">
        <v>75</v>
      </c>
      <c r="L578" s="47"/>
      <c r="M578" s="222" t="s">
        <v>75</v>
      </c>
      <c r="N578" s="223" t="s">
        <v>47</v>
      </c>
      <c r="O578" s="87"/>
      <c r="P578" s="224">
        <f>O578*H578</f>
        <v>0</v>
      </c>
      <c r="Q578" s="224">
        <v>0</v>
      </c>
      <c r="R578" s="224">
        <f>Q578*H578</f>
        <v>0</v>
      </c>
      <c r="S578" s="224">
        <v>0</v>
      </c>
      <c r="T578" s="225">
        <f>S578*H578</f>
        <v>0</v>
      </c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R578" s="226" t="s">
        <v>160</v>
      </c>
      <c r="AT578" s="226" t="s">
        <v>155</v>
      </c>
      <c r="AU578" s="226" t="s">
        <v>87</v>
      </c>
      <c r="AY578" s="20" t="s">
        <v>153</v>
      </c>
      <c r="BE578" s="227">
        <f>IF(N578="základní",J578,0)</f>
        <v>0</v>
      </c>
      <c r="BF578" s="227">
        <f>IF(N578="snížená",J578,0)</f>
        <v>0</v>
      </c>
      <c r="BG578" s="227">
        <f>IF(N578="zákl. přenesená",J578,0)</f>
        <v>0</v>
      </c>
      <c r="BH578" s="227">
        <f>IF(N578="sníž. přenesená",J578,0)</f>
        <v>0</v>
      </c>
      <c r="BI578" s="227">
        <f>IF(N578="nulová",J578,0)</f>
        <v>0</v>
      </c>
      <c r="BJ578" s="20" t="s">
        <v>85</v>
      </c>
      <c r="BK578" s="227">
        <f>ROUND(I578*H578,2)</f>
        <v>0</v>
      </c>
      <c r="BL578" s="20" t="s">
        <v>160</v>
      </c>
      <c r="BM578" s="226" t="s">
        <v>1572</v>
      </c>
    </row>
    <row r="579" spans="1:47" s="2" customFormat="1" ht="12">
      <c r="A579" s="41"/>
      <c r="B579" s="42"/>
      <c r="C579" s="43"/>
      <c r="D579" s="228" t="s">
        <v>162</v>
      </c>
      <c r="E579" s="43"/>
      <c r="F579" s="229" t="s">
        <v>1570</v>
      </c>
      <c r="G579" s="43"/>
      <c r="H579" s="43"/>
      <c r="I579" s="230"/>
      <c r="J579" s="43"/>
      <c r="K579" s="43"/>
      <c r="L579" s="47"/>
      <c r="M579" s="231"/>
      <c r="N579" s="232"/>
      <c r="O579" s="87"/>
      <c r="P579" s="87"/>
      <c r="Q579" s="87"/>
      <c r="R579" s="87"/>
      <c r="S579" s="87"/>
      <c r="T579" s="88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T579" s="20" t="s">
        <v>162</v>
      </c>
      <c r="AU579" s="20" t="s">
        <v>87</v>
      </c>
    </row>
    <row r="580" spans="1:51" s="13" customFormat="1" ht="12">
      <c r="A580" s="13"/>
      <c r="B580" s="235"/>
      <c r="C580" s="236"/>
      <c r="D580" s="228" t="s">
        <v>189</v>
      </c>
      <c r="E580" s="237" t="s">
        <v>75</v>
      </c>
      <c r="F580" s="238" t="s">
        <v>248</v>
      </c>
      <c r="G580" s="236"/>
      <c r="H580" s="239">
        <v>13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189</v>
      </c>
      <c r="AU580" s="245" t="s">
        <v>87</v>
      </c>
      <c r="AV580" s="13" t="s">
        <v>87</v>
      </c>
      <c r="AW580" s="13" t="s">
        <v>38</v>
      </c>
      <c r="AX580" s="13" t="s">
        <v>85</v>
      </c>
      <c r="AY580" s="245" t="s">
        <v>153</v>
      </c>
    </row>
    <row r="581" spans="1:65" s="2" customFormat="1" ht="16.5" customHeight="1">
      <c r="A581" s="41"/>
      <c r="B581" s="42"/>
      <c r="C581" s="215" t="s">
        <v>624</v>
      </c>
      <c r="D581" s="215" t="s">
        <v>155</v>
      </c>
      <c r="E581" s="216" t="s">
        <v>1573</v>
      </c>
      <c r="F581" s="217" t="s">
        <v>1574</v>
      </c>
      <c r="G581" s="218" t="s">
        <v>202</v>
      </c>
      <c r="H581" s="219">
        <v>0.3</v>
      </c>
      <c r="I581" s="220"/>
      <c r="J581" s="221">
        <f>ROUND(I581*H581,2)</f>
        <v>0</v>
      </c>
      <c r="K581" s="217" t="s">
        <v>159</v>
      </c>
      <c r="L581" s="47"/>
      <c r="M581" s="222" t="s">
        <v>75</v>
      </c>
      <c r="N581" s="223" t="s">
        <v>47</v>
      </c>
      <c r="O581" s="87"/>
      <c r="P581" s="224">
        <f>O581*H581</f>
        <v>0</v>
      </c>
      <c r="Q581" s="224">
        <v>0.00076</v>
      </c>
      <c r="R581" s="224">
        <f>Q581*H581</f>
        <v>0.000228</v>
      </c>
      <c r="S581" s="224">
        <v>0.0021</v>
      </c>
      <c r="T581" s="225">
        <f>S581*H581</f>
        <v>0.0006299999999999999</v>
      </c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R581" s="226" t="s">
        <v>160</v>
      </c>
      <c r="AT581" s="226" t="s">
        <v>155</v>
      </c>
      <c r="AU581" s="226" t="s">
        <v>87</v>
      </c>
      <c r="AY581" s="20" t="s">
        <v>153</v>
      </c>
      <c r="BE581" s="227">
        <f>IF(N581="základní",J581,0)</f>
        <v>0</v>
      </c>
      <c r="BF581" s="227">
        <f>IF(N581="snížená",J581,0)</f>
        <v>0</v>
      </c>
      <c r="BG581" s="227">
        <f>IF(N581="zákl. přenesená",J581,0)</f>
        <v>0</v>
      </c>
      <c r="BH581" s="227">
        <f>IF(N581="sníž. přenesená",J581,0)</f>
        <v>0</v>
      </c>
      <c r="BI581" s="227">
        <f>IF(N581="nulová",J581,0)</f>
        <v>0</v>
      </c>
      <c r="BJ581" s="20" t="s">
        <v>85</v>
      </c>
      <c r="BK581" s="227">
        <f>ROUND(I581*H581,2)</f>
        <v>0</v>
      </c>
      <c r="BL581" s="20" t="s">
        <v>160</v>
      </c>
      <c r="BM581" s="226" t="s">
        <v>1575</v>
      </c>
    </row>
    <row r="582" spans="1:47" s="2" customFormat="1" ht="12">
      <c r="A582" s="41"/>
      <c r="B582" s="42"/>
      <c r="C582" s="43"/>
      <c r="D582" s="228" t="s">
        <v>162</v>
      </c>
      <c r="E582" s="43"/>
      <c r="F582" s="229" t="s">
        <v>1576</v>
      </c>
      <c r="G582" s="43"/>
      <c r="H582" s="43"/>
      <c r="I582" s="230"/>
      <c r="J582" s="43"/>
      <c r="K582" s="43"/>
      <c r="L582" s="47"/>
      <c r="M582" s="231"/>
      <c r="N582" s="232"/>
      <c r="O582" s="87"/>
      <c r="P582" s="87"/>
      <c r="Q582" s="87"/>
      <c r="R582" s="87"/>
      <c r="S582" s="87"/>
      <c r="T582" s="88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T582" s="20" t="s">
        <v>162</v>
      </c>
      <c r="AU582" s="20" t="s">
        <v>87</v>
      </c>
    </row>
    <row r="583" spans="1:47" s="2" customFormat="1" ht="12">
      <c r="A583" s="41"/>
      <c r="B583" s="42"/>
      <c r="C583" s="43"/>
      <c r="D583" s="233" t="s">
        <v>164</v>
      </c>
      <c r="E583" s="43"/>
      <c r="F583" s="234" t="s">
        <v>1577</v>
      </c>
      <c r="G583" s="43"/>
      <c r="H583" s="43"/>
      <c r="I583" s="230"/>
      <c r="J583" s="43"/>
      <c r="K583" s="43"/>
      <c r="L583" s="47"/>
      <c r="M583" s="231"/>
      <c r="N583" s="232"/>
      <c r="O583" s="87"/>
      <c r="P583" s="87"/>
      <c r="Q583" s="87"/>
      <c r="R583" s="87"/>
      <c r="S583" s="87"/>
      <c r="T583" s="88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T583" s="20" t="s">
        <v>164</v>
      </c>
      <c r="AU583" s="20" t="s">
        <v>87</v>
      </c>
    </row>
    <row r="584" spans="1:51" s="15" customFormat="1" ht="12">
      <c r="A584" s="15"/>
      <c r="B584" s="257"/>
      <c r="C584" s="258"/>
      <c r="D584" s="228" t="s">
        <v>189</v>
      </c>
      <c r="E584" s="259" t="s">
        <v>75</v>
      </c>
      <c r="F584" s="260" t="s">
        <v>1578</v>
      </c>
      <c r="G584" s="258"/>
      <c r="H584" s="259" t="s">
        <v>75</v>
      </c>
      <c r="I584" s="261"/>
      <c r="J584" s="258"/>
      <c r="K584" s="258"/>
      <c r="L584" s="262"/>
      <c r="M584" s="263"/>
      <c r="N584" s="264"/>
      <c r="O584" s="264"/>
      <c r="P584" s="264"/>
      <c r="Q584" s="264"/>
      <c r="R584" s="264"/>
      <c r="S584" s="264"/>
      <c r="T584" s="26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66" t="s">
        <v>189</v>
      </c>
      <c r="AU584" s="266" t="s">
        <v>87</v>
      </c>
      <c r="AV584" s="15" t="s">
        <v>85</v>
      </c>
      <c r="AW584" s="15" t="s">
        <v>38</v>
      </c>
      <c r="AX584" s="15" t="s">
        <v>77</v>
      </c>
      <c r="AY584" s="266" t="s">
        <v>153</v>
      </c>
    </row>
    <row r="585" spans="1:51" s="13" customFormat="1" ht="12">
      <c r="A585" s="13"/>
      <c r="B585" s="235"/>
      <c r="C585" s="236"/>
      <c r="D585" s="228" t="s">
        <v>189</v>
      </c>
      <c r="E585" s="237" t="s">
        <v>75</v>
      </c>
      <c r="F585" s="238" t="s">
        <v>1579</v>
      </c>
      <c r="G585" s="236"/>
      <c r="H585" s="239">
        <v>0.3</v>
      </c>
      <c r="I585" s="240"/>
      <c r="J585" s="236"/>
      <c r="K585" s="236"/>
      <c r="L585" s="241"/>
      <c r="M585" s="242"/>
      <c r="N585" s="243"/>
      <c r="O585" s="243"/>
      <c r="P585" s="243"/>
      <c r="Q585" s="243"/>
      <c r="R585" s="243"/>
      <c r="S585" s="243"/>
      <c r="T585" s="24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5" t="s">
        <v>189</v>
      </c>
      <c r="AU585" s="245" t="s">
        <v>87</v>
      </c>
      <c r="AV585" s="13" t="s">
        <v>87</v>
      </c>
      <c r="AW585" s="13" t="s">
        <v>38</v>
      </c>
      <c r="AX585" s="13" t="s">
        <v>77</v>
      </c>
      <c r="AY585" s="245" t="s">
        <v>153</v>
      </c>
    </row>
    <row r="586" spans="1:51" s="16" customFormat="1" ht="12">
      <c r="A586" s="16"/>
      <c r="B586" s="267"/>
      <c r="C586" s="268"/>
      <c r="D586" s="228" t="s">
        <v>189</v>
      </c>
      <c r="E586" s="269" t="s">
        <v>75</v>
      </c>
      <c r="F586" s="270" t="s">
        <v>349</v>
      </c>
      <c r="G586" s="268"/>
      <c r="H586" s="271">
        <v>0.3</v>
      </c>
      <c r="I586" s="272"/>
      <c r="J586" s="268"/>
      <c r="K586" s="268"/>
      <c r="L586" s="273"/>
      <c r="M586" s="274"/>
      <c r="N586" s="275"/>
      <c r="O586" s="275"/>
      <c r="P586" s="275"/>
      <c r="Q586" s="275"/>
      <c r="R586" s="275"/>
      <c r="S586" s="275"/>
      <c r="T586" s="27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T586" s="277" t="s">
        <v>189</v>
      </c>
      <c r="AU586" s="277" t="s">
        <v>87</v>
      </c>
      <c r="AV586" s="16" t="s">
        <v>160</v>
      </c>
      <c r="AW586" s="16" t="s">
        <v>38</v>
      </c>
      <c r="AX586" s="16" t="s">
        <v>85</v>
      </c>
      <c r="AY586" s="277" t="s">
        <v>153</v>
      </c>
    </row>
    <row r="587" spans="1:65" s="2" customFormat="1" ht="16.5" customHeight="1">
      <c r="A587" s="41"/>
      <c r="B587" s="42"/>
      <c r="C587" s="215" t="s">
        <v>628</v>
      </c>
      <c r="D587" s="215" t="s">
        <v>155</v>
      </c>
      <c r="E587" s="216" t="s">
        <v>1580</v>
      </c>
      <c r="F587" s="217" t="s">
        <v>1581</v>
      </c>
      <c r="G587" s="218" t="s">
        <v>202</v>
      </c>
      <c r="H587" s="219">
        <v>1.65</v>
      </c>
      <c r="I587" s="220"/>
      <c r="J587" s="221">
        <f>ROUND(I587*H587,2)</f>
        <v>0</v>
      </c>
      <c r="K587" s="217" t="s">
        <v>159</v>
      </c>
      <c r="L587" s="47"/>
      <c r="M587" s="222" t="s">
        <v>75</v>
      </c>
      <c r="N587" s="223" t="s">
        <v>47</v>
      </c>
      <c r="O587" s="87"/>
      <c r="P587" s="224">
        <f>O587*H587</f>
        <v>0</v>
      </c>
      <c r="Q587" s="224">
        <v>0.00132</v>
      </c>
      <c r="R587" s="224">
        <f>Q587*H587</f>
        <v>0.002178</v>
      </c>
      <c r="S587" s="224">
        <v>0.025</v>
      </c>
      <c r="T587" s="225">
        <f>S587*H587</f>
        <v>0.04125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R587" s="226" t="s">
        <v>160</v>
      </c>
      <c r="AT587" s="226" t="s">
        <v>155</v>
      </c>
      <c r="AU587" s="226" t="s">
        <v>87</v>
      </c>
      <c r="AY587" s="20" t="s">
        <v>153</v>
      </c>
      <c r="BE587" s="227">
        <f>IF(N587="základní",J587,0)</f>
        <v>0</v>
      </c>
      <c r="BF587" s="227">
        <f>IF(N587="snížená",J587,0)</f>
        <v>0</v>
      </c>
      <c r="BG587" s="227">
        <f>IF(N587="zákl. přenesená",J587,0)</f>
        <v>0</v>
      </c>
      <c r="BH587" s="227">
        <f>IF(N587="sníž. přenesená",J587,0)</f>
        <v>0</v>
      </c>
      <c r="BI587" s="227">
        <f>IF(N587="nulová",J587,0)</f>
        <v>0</v>
      </c>
      <c r="BJ587" s="20" t="s">
        <v>85</v>
      </c>
      <c r="BK587" s="227">
        <f>ROUND(I587*H587,2)</f>
        <v>0</v>
      </c>
      <c r="BL587" s="20" t="s">
        <v>160</v>
      </c>
      <c r="BM587" s="226" t="s">
        <v>1582</v>
      </c>
    </row>
    <row r="588" spans="1:47" s="2" customFormat="1" ht="12">
      <c r="A588" s="41"/>
      <c r="B588" s="42"/>
      <c r="C588" s="43"/>
      <c r="D588" s="228" t="s">
        <v>162</v>
      </c>
      <c r="E588" s="43"/>
      <c r="F588" s="229" t="s">
        <v>1583</v>
      </c>
      <c r="G588" s="43"/>
      <c r="H588" s="43"/>
      <c r="I588" s="230"/>
      <c r="J588" s="43"/>
      <c r="K588" s="43"/>
      <c r="L588" s="47"/>
      <c r="M588" s="231"/>
      <c r="N588" s="232"/>
      <c r="O588" s="87"/>
      <c r="P588" s="87"/>
      <c r="Q588" s="87"/>
      <c r="R588" s="87"/>
      <c r="S588" s="87"/>
      <c r="T588" s="88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T588" s="20" t="s">
        <v>162</v>
      </c>
      <c r="AU588" s="20" t="s">
        <v>87</v>
      </c>
    </row>
    <row r="589" spans="1:47" s="2" customFormat="1" ht="12">
      <c r="A589" s="41"/>
      <c r="B589" s="42"/>
      <c r="C589" s="43"/>
      <c r="D589" s="233" t="s">
        <v>164</v>
      </c>
      <c r="E589" s="43"/>
      <c r="F589" s="234" t="s">
        <v>1584</v>
      </c>
      <c r="G589" s="43"/>
      <c r="H589" s="43"/>
      <c r="I589" s="230"/>
      <c r="J589" s="43"/>
      <c r="K589" s="43"/>
      <c r="L589" s="47"/>
      <c r="M589" s="231"/>
      <c r="N589" s="232"/>
      <c r="O589" s="87"/>
      <c r="P589" s="87"/>
      <c r="Q589" s="87"/>
      <c r="R589" s="87"/>
      <c r="S589" s="87"/>
      <c r="T589" s="88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T589" s="20" t="s">
        <v>164</v>
      </c>
      <c r="AU589" s="20" t="s">
        <v>87</v>
      </c>
    </row>
    <row r="590" spans="1:51" s="15" customFormat="1" ht="12">
      <c r="A590" s="15"/>
      <c r="B590" s="257"/>
      <c r="C590" s="258"/>
      <c r="D590" s="228" t="s">
        <v>189</v>
      </c>
      <c r="E590" s="259" t="s">
        <v>75</v>
      </c>
      <c r="F590" s="260" t="s">
        <v>1585</v>
      </c>
      <c r="G590" s="258"/>
      <c r="H590" s="259" t="s">
        <v>75</v>
      </c>
      <c r="I590" s="261"/>
      <c r="J590" s="258"/>
      <c r="K590" s="258"/>
      <c r="L590" s="262"/>
      <c r="M590" s="263"/>
      <c r="N590" s="264"/>
      <c r="O590" s="264"/>
      <c r="P590" s="264"/>
      <c r="Q590" s="264"/>
      <c r="R590" s="264"/>
      <c r="S590" s="264"/>
      <c r="T590" s="26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66" t="s">
        <v>189</v>
      </c>
      <c r="AU590" s="266" t="s">
        <v>87</v>
      </c>
      <c r="AV590" s="15" t="s">
        <v>85</v>
      </c>
      <c r="AW590" s="15" t="s">
        <v>38</v>
      </c>
      <c r="AX590" s="15" t="s">
        <v>77</v>
      </c>
      <c r="AY590" s="266" t="s">
        <v>153</v>
      </c>
    </row>
    <row r="591" spans="1:51" s="13" customFormat="1" ht="12">
      <c r="A591" s="13"/>
      <c r="B591" s="235"/>
      <c r="C591" s="236"/>
      <c r="D591" s="228" t="s">
        <v>189</v>
      </c>
      <c r="E591" s="237" t="s">
        <v>75</v>
      </c>
      <c r="F591" s="238" t="s">
        <v>1586</v>
      </c>
      <c r="G591" s="236"/>
      <c r="H591" s="239">
        <v>1.05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5" t="s">
        <v>189</v>
      </c>
      <c r="AU591" s="245" t="s">
        <v>87</v>
      </c>
      <c r="AV591" s="13" t="s">
        <v>87</v>
      </c>
      <c r="AW591" s="13" t="s">
        <v>38</v>
      </c>
      <c r="AX591" s="13" t="s">
        <v>77</v>
      </c>
      <c r="AY591" s="245" t="s">
        <v>153</v>
      </c>
    </row>
    <row r="592" spans="1:51" s="15" customFormat="1" ht="12">
      <c r="A592" s="15"/>
      <c r="B592" s="257"/>
      <c r="C592" s="258"/>
      <c r="D592" s="228" t="s">
        <v>189</v>
      </c>
      <c r="E592" s="259" t="s">
        <v>75</v>
      </c>
      <c r="F592" s="260" t="s">
        <v>1587</v>
      </c>
      <c r="G592" s="258"/>
      <c r="H592" s="259" t="s">
        <v>75</v>
      </c>
      <c r="I592" s="261"/>
      <c r="J592" s="258"/>
      <c r="K592" s="258"/>
      <c r="L592" s="262"/>
      <c r="M592" s="263"/>
      <c r="N592" s="264"/>
      <c r="O592" s="264"/>
      <c r="P592" s="264"/>
      <c r="Q592" s="264"/>
      <c r="R592" s="264"/>
      <c r="S592" s="264"/>
      <c r="T592" s="26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66" t="s">
        <v>189</v>
      </c>
      <c r="AU592" s="266" t="s">
        <v>87</v>
      </c>
      <c r="AV592" s="15" t="s">
        <v>85</v>
      </c>
      <c r="AW592" s="15" t="s">
        <v>38</v>
      </c>
      <c r="AX592" s="15" t="s">
        <v>77</v>
      </c>
      <c r="AY592" s="266" t="s">
        <v>153</v>
      </c>
    </row>
    <row r="593" spans="1:51" s="13" customFormat="1" ht="12">
      <c r="A593" s="13"/>
      <c r="B593" s="235"/>
      <c r="C593" s="236"/>
      <c r="D593" s="228" t="s">
        <v>189</v>
      </c>
      <c r="E593" s="237" t="s">
        <v>75</v>
      </c>
      <c r="F593" s="238" t="s">
        <v>1588</v>
      </c>
      <c r="G593" s="236"/>
      <c r="H593" s="239">
        <v>0.6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5" t="s">
        <v>189</v>
      </c>
      <c r="AU593" s="245" t="s">
        <v>87</v>
      </c>
      <c r="AV593" s="13" t="s">
        <v>87</v>
      </c>
      <c r="AW593" s="13" t="s">
        <v>38</v>
      </c>
      <c r="AX593" s="13" t="s">
        <v>77</v>
      </c>
      <c r="AY593" s="245" t="s">
        <v>153</v>
      </c>
    </row>
    <row r="594" spans="1:51" s="16" customFormat="1" ht="12">
      <c r="A594" s="16"/>
      <c r="B594" s="267"/>
      <c r="C594" s="268"/>
      <c r="D594" s="228" t="s">
        <v>189</v>
      </c>
      <c r="E594" s="269" t="s">
        <v>75</v>
      </c>
      <c r="F594" s="270" t="s">
        <v>349</v>
      </c>
      <c r="G594" s="268"/>
      <c r="H594" s="271">
        <v>1.65</v>
      </c>
      <c r="I594" s="272"/>
      <c r="J594" s="268"/>
      <c r="K594" s="268"/>
      <c r="L594" s="273"/>
      <c r="M594" s="274"/>
      <c r="N594" s="275"/>
      <c r="O594" s="275"/>
      <c r="P594" s="275"/>
      <c r="Q594" s="275"/>
      <c r="R594" s="275"/>
      <c r="S594" s="275"/>
      <c r="T594" s="27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T594" s="277" t="s">
        <v>189</v>
      </c>
      <c r="AU594" s="277" t="s">
        <v>87</v>
      </c>
      <c r="AV594" s="16" t="s">
        <v>160</v>
      </c>
      <c r="AW594" s="16" t="s">
        <v>38</v>
      </c>
      <c r="AX594" s="16" t="s">
        <v>85</v>
      </c>
      <c r="AY594" s="277" t="s">
        <v>153</v>
      </c>
    </row>
    <row r="595" spans="1:65" s="2" customFormat="1" ht="16.5" customHeight="1">
      <c r="A595" s="41"/>
      <c r="B595" s="42"/>
      <c r="C595" s="215" t="s">
        <v>632</v>
      </c>
      <c r="D595" s="215" t="s">
        <v>155</v>
      </c>
      <c r="E595" s="216" t="s">
        <v>1589</v>
      </c>
      <c r="F595" s="217" t="s">
        <v>1590</v>
      </c>
      <c r="G595" s="218" t="s">
        <v>202</v>
      </c>
      <c r="H595" s="219">
        <v>0.3</v>
      </c>
      <c r="I595" s="220"/>
      <c r="J595" s="221">
        <f>ROUND(I595*H595,2)</f>
        <v>0</v>
      </c>
      <c r="K595" s="217" t="s">
        <v>159</v>
      </c>
      <c r="L595" s="47"/>
      <c r="M595" s="222" t="s">
        <v>75</v>
      </c>
      <c r="N595" s="223" t="s">
        <v>47</v>
      </c>
      <c r="O595" s="87"/>
      <c r="P595" s="224">
        <f>O595*H595</f>
        <v>0</v>
      </c>
      <c r="Q595" s="224">
        <v>0.00365</v>
      </c>
      <c r="R595" s="224">
        <f>Q595*H595</f>
        <v>0.001095</v>
      </c>
      <c r="S595" s="224">
        <v>0.11</v>
      </c>
      <c r="T595" s="225">
        <f>S595*H595</f>
        <v>0.033</v>
      </c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R595" s="226" t="s">
        <v>160</v>
      </c>
      <c r="AT595" s="226" t="s">
        <v>155</v>
      </c>
      <c r="AU595" s="226" t="s">
        <v>87</v>
      </c>
      <c r="AY595" s="20" t="s">
        <v>153</v>
      </c>
      <c r="BE595" s="227">
        <f>IF(N595="základní",J595,0)</f>
        <v>0</v>
      </c>
      <c r="BF595" s="227">
        <f>IF(N595="snížená",J595,0)</f>
        <v>0</v>
      </c>
      <c r="BG595" s="227">
        <f>IF(N595="zákl. přenesená",J595,0)</f>
        <v>0</v>
      </c>
      <c r="BH595" s="227">
        <f>IF(N595="sníž. přenesená",J595,0)</f>
        <v>0</v>
      </c>
      <c r="BI595" s="227">
        <f>IF(N595="nulová",J595,0)</f>
        <v>0</v>
      </c>
      <c r="BJ595" s="20" t="s">
        <v>85</v>
      </c>
      <c r="BK595" s="227">
        <f>ROUND(I595*H595,2)</f>
        <v>0</v>
      </c>
      <c r="BL595" s="20" t="s">
        <v>160</v>
      </c>
      <c r="BM595" s="226" t="s">
        <v>1591</v>
      </c>
    </row>
    <row r="596" spans="1:47" s="2" customFormat="1" ht="12">
      <c r="A596" s="41"/>
      <c r="B596" s="42"/>
      <c r="C596" s="43"/>
      <c r="D596" s="228" t="s">
        <v>162</v>
      </c>
      <c r="E596" s="43"/>
      <c r="F596" s="229" t="s">
        <v>1592</v>
      </c>
      <c r="G596" s="43"/>
      <c r="H596" s="43"/>
      <c r="I596" s="230"/>
      <c r="J596" s="43"/>
      <c r="K596" s="43"/>
      <c r="L596" s="47"/>
      <c r="M596" s="231"/>
      <c r="N596" s="232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162</v>
      </c>
      <c r="AU596" s="20" t="s">
        <v>87</v>
      </c>
    </row>
    <row r="597" spans="1:47" s="2" customFormat="1" ht="12">
      <c r="A597" s="41"/>
      <c r="B597" s="42"/>
      <c r="C597" s="43"/>
      <c r="D597" s="233" t="s">
        <v>164</v>
      </c>
      <c r="E597" s="43"/>
      <c r="F597" s="234" t="s">
        <v>1593</v>
      </c>
      <c r="G597" s="43"/>
      <c r="H597" s="43"/>
      <c r="I597" s="230"/>
      <c r="J597" s="43"/>
      <c r="K597" s="43"/>
      <c r="L597" s="47"/>
      <c r="M597" s="231"/>
      <c r="N597" s="232"/>
      <c r="O597" s="87"/>
      <c r="P597" s="87"/>
      <c r="Q597" s="87"/>
      <c r="R597" s="87"/>
      <c r="S597" s="87"/>
      <c r="T597" s="88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T597" s="20" t="s">
        <v>164</v>
      </c>
      <c r="AU597" s="20" t="s">
        <v>87</v>
      </c>
    </row>
    <row r="598" spans="1:51" s="13" customFormat="1" ht="12">
      <c r="A598" s="13"/>
      <c r="B598" s="235"/>
      <c r="C598" s="236"/>
      <c r="D598" s="228" t="s">
        <v>189</v>
      </c>
      <c r="E598" s="237" t="s">
        <v>75</v>
      </c>
      <c r="F598" s="238" t="s">
        <v>1579</v>
      </c>
      <c r="G598" s="236"/>
      <c r="H598" s="239">
        <v>0.3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5" t="s">
        <v>189</v>
      </c>
      <c r="AU598" s="245" t="s">
        <v>87</v>
      </c>
      <c r="AV598" s="13" t="s">
        <v>87</v>
      </c>
      <c r="AW598" s="13" t="s">
        <v>38</v>
      </c>
      <c r="AX598" s="13" t="s">
        <v>85</v>
      </c>
      <c r="AY598" s="245" t="s">
        <v>153</v>
      </c>
    </row>
    <row r="599" spans="1:65" s="2" customFormat="1" ht="16.5" customHeight="1">
      <c r="A599" s="41"/>
      <c r="B599" s="42"/>
      <c r="C599" s="215" t="s">
        <v>637</v>
      </c>
      <c r="D599" s="215" t="s">
        <v>155</v>
      </c>
      <c r="E599" s="216" t="s">
        <v>1594</v>
      </c>
      <c r="F599" s="217" t="s">
        <v>1595</v>
      </c>
      <c r="G599" s="218" t="s">
        <v>202</v>
      </c>
      <c r="H599" s="219">
        <v>1.7</v>
      </c>
      <c r="I599" s="220"/>
      <c r="J599" s="221">
        <f>ROUND(I599*H599,2)</f>
        <v>0</v>
      </c>
      <c r="K599" s="217" t="s">
        <v>159</v>
      </c>
      <c r="L599" s="47"/>
      <c r="M599" s="222" t="s">
        <v>75</v>
      </c>
      <c r="N599" s="223" t="s">
        <v>47</v>
      </c>
      <c r="O599" s="87"/>
      <c r="P599" s="224">
        <f>O599*H599</f>
        <v>0</v>
      </c>
      <c r="Q599" s="224">
        <v>0.0045</v>
      </c>
      <c r="R599" s="224">
        <f>Q599*H599</f>
        <v>0.007649999999999999</v>
      </c>
      <c r="S599" s="224">
        <v>0.27</v>
      </c>
      <c r="T599" s="225">
        <f>S599*H599</f>
        <v>0.459</v>
      </c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R599" s="226" t="s">
        <v>160</v>
      </c>
      <c r="AT599" s="226" t="s">
        <v>155</v>
      </c>
      <c r="AU599" s="226" t="s">
        <v>87</v>
      </c>
      <c r="AY599" s="20" t="s">
        <v>153</v>
      </c>
      <c r="BE599" s="227">
        <f>IF(N599="základní",J599,0)</f>
        <v>0</v>
      </c>
      <c r="BF599" s="227">
        <f>IF(N599="snížená",J599,0)</f>
        <v>0</v>
      </c>
      <c r="BG599" s="227">
        <f>IF(N599="zákl. přenesená",J599,0)</f>
        <v>0</v>
      </c>
      <c r="BH599" s="227">
        <f>IF(N599="sníž. přenesená",J599,0)</f>
        <v>0</v>
      </c>
      <c r="BI599" s="227">
        <f>IF(N599="nulová",J599,0)</f>
        <v>0</v>
      </c>
      <c r="BJ599" s="20" t="s">
        <v>85</v>
      </c>
      <c r="BK599" s="227">
        <f>ROUND(I599*H599,2)</f>
        <v>0</v>
      </c>
      <c r="BL599" s="20" t="s">
        <v>160</v>
      </c>
      <c r="BM599" s="226" t="s">
        <v>1596</v>
      </c>
    </row>
    <row r="600" spans="1:47" s="2" customFormat="1" ht="12">
      <c r="A600" s="41"/>
      <c r="B600" s="42"/>
      <c r="C600" s="43"/>
      <c r="D600" s="228" t="s">
        <v>162</v>
      </c>
      <c r="E600" s="43"/>
      <c r="F600" s="229" t="s">
        <v>1597</v>
      </c>
      <c r="G600" s="43"/>
      <c r="H600" s="43"/>
      <c r="I600" s="230"/>
      <c r="J600" s="43"/>
      <c r="K600" s="43"/>
      <c r="L600" s="47"/>
      <c r="M600" s="231"/>
      <c r="N600" s="232"/>
      <c r="O600" s="87"/>
      <c r="P600" s="87"/>
      <c r="Q600" s="87"/>
      <c r="R600" s="87"/>
      <c r="S600" s="87"/>
      <c r="T600" s="88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T600" s="20" t="s">
        <v>162</v>
      </c>
      <c r="AU600" s="20" t="s">
        <v>87</v>
      </c>
    </row>
    <row r="601" spans="1:47" s="2" customFormat="1" ht="12">
      <c r="A601" s="41"/>
      <c r="B601" s="42"/>
      <c r="C601" s="43"/>
      <c r="D601" s="233" t="s">
        <v>164</v>
      </c>
      <c r="E601" s="43"/>
      <c r="F601" s="234" t="s">
        <v>1598</v>
      </c>
      <c r="G601" s="43"/>
      <c r="H601" s="43"/>
      <c r="I601" s="230"/>
      <c r="J601" s="43"/>
      <c r="K601" s="43"/>
      <c r="L601" s="47"/>
      <c r="M601" s="231"/>
      <c r="N601" s="232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164</v>
      </c>
      <c r="AU601" s="20" t="s">
        <v>87</v>
      </c>
    </row>
    <row r="602" spans="1:51" s="15" customFormat="1" ht="12">
      <c r="A602" s="15"/>
      <c r="B602" s="257"/>
      <c r="C602" s="258"/>
      <c r="D602" s="228" t="s">
        <v>189</v>
      </c>
      <c r="E602" s="259" t="s">
        <v>75</v>
      </c>
      <c r="F602" s="260" t="s">
        <v>1599</v>
      </c>
      <c r="G602" s="258"/>
      <c r="H602" s="259" t="s">
        <v>75</v>
      </c>
      <c r="I602" s="261"/>
      <c r="J602" s="258"/>
      <c r="K602" s="258"/>
      <c r="L602" s="262"/>
      <c r="M602" s="263"/>
      <c r="N602" s="264"/>
      <c r="O602" s="264"/>
      <c r="P602" s="264"/>
      <c r="Q602" s="264"/>
      <c r="R602" s="264"/>
      <c r="S602" s="264"/>
      <c r="T602" s="26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66" t="s">
        <v>189</v>
      </c>
      <c r="AU602" s="266" t="s">
        <v>87</v>
      </c>
      <c r="AV602" s="15" t="s">
        <v>85</v>
      </c>
      <c r="AW602" s="15" t="s">
        <v>38</v>
      </c>
      <c r="AX602" s="15" t="s">
        <v>77</v>
      </c>
      <c r="AY602" s="266" t="s">
        <v>153</v>
      </c>
    </row>
    <row r="603" spans="1:51" s="13" customFormat="1" ht="12">
      <c r="A603" s="13"/>
      <c r="B603" s="235"/>
      <c r="C603" s="236"/>
      <c r="D603" s="228" t="s">
        <v>189</v>
      </c>
      <c r="E603" s="237" t="s">
        <v>75</v>
      </c>
      <c r="F603" s="238" t="s">
        <v>1600</v>
      </c>
      <c r="G603" s="236"/>
      <c r="H603" s="239">
        <v>1.7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5" t="s">
        <v>189</v>
      </c>
      <c r="AU603" s="245" t="s">
        <v>87</v>
      </c>
      <c r="AV603" s="13" t="s">
        <v>87</v>
      </c>
      <c r="AW603" s="13" t="s">
        <v>38</v>
      </c>
      <c r="AX603" s="13" t="s">
        <v>77</v>
      </c>
      <c r="AY603" s="245" t="s">
        <v>153</v>
      </c>
    </row>
    <row r="604" spans="1:51" s="16" customFormat="1" ht="12">
      <c r="A604" s="16"/>
      <c r="B604" s="267"/>
      <c r="C604" s="268"/>
      <c r="D604" s="228" t="s">
        <v>189</v>
      </c>
      <c r="E604" s="269" t="s">
        <v>75</v>
      </c>
      <c r="F604" s="270" t="s">
        <v>349</v>
      </c>
      <c r="G604" s="268"/>
      <c r="H604" s="271">
        <v>1.7</v>
      </c>
      <c r="I604" s="272"/>
      <c r="J604" s="268"/>
      <c r="K604" s="268"/>
      <c r="L604" s="273"/>
      <c r="M604" s="274"/>
      <c r="N604" s="275"/>
      <c r="O604" s="275"/>
      <c r="P604" s="275"/>
      <c r="Q604" s="275"/>
      <c r="R604" s="275"/>
      <c r="S604" s="275"/>
      <c r="T604" s="27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T604" s="277" t="s">
        <v>189</v>
      </c>
      <c r="AU604" s="277" t="s">
        <v>87</v>
      </c>
      <c r="AV604" s="16" t="s">
        <v>160</v>
      </c>
      <c r="AW604" s="16" t="s">
        <v>38</v>
      </c>
      <c r="AX604" s="16" t="s">
        <v>85</v>
      </c>
      <c r="AY604" s="277" t="s">
        <v>153</v>
      </c>
    </row>
    <row r="605" spans="1:65" s="2" customFormat="1" ht="33" customHeight="1">
      <c r="A605" s="41"/>
      <c r="B605" s="42"/>
      <c r="C605" s="215" t="s">
        <v>641</v>
      </c>
      <c r="D605" s="215" t="s">
        <v>155</v>
      </c>
      <c r="E605" s="216" t="s">
        <v>1601</v>
      </c>
      <c r="F605" s="217" t="s">
        <v>1602</v>
      </c>
      <c r="G605" s="218" t="s">
        <v>1603</v>
      </c>
      <c r="H605" s="219">
        <v>1</v>
      </c>
      <c r="I605" s="220"/>
      <c r="J605" s="221">
        <f>ROUND(I605*H605,2)</f>
        <v>0</v>
      </c>
      <c r="K605" s="217" t="s">
        <v>75</v>
      </c>
      <c r="L605" s="47"/>
      <c r="M605" s="222" t="s">
        <v>75</v>
      </c>
      <c r="N605" s="223" t="s">
        <v>47</v>
      </c>
      <c r="O605" s="87"/>
      <c r="P605" s="224">
        <f>O605*H605</f>
        <v>0</v>
      </c>
      <c r="Q605" s="224">
        <v>0</v>
      </c>
      <c r="R605" s="224">
        <f>Q605*H605</f>
        <v>0</v>
      </c>
      <c r="S605" s="224">
        <v>0</v>
      </c>
      <c r="T605" s="225">
        <f>S605*H605</f>
        <v>0</v>
      </c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R605" s="226" t="s">
        <v>160</v>
      </c>
      <c r="AT605" s="226" t="s">
        <v>155</v>
      </c>
      <c r="AU605" s="226" t="s">
        <v>87</v>
      </c>
      <c r="AY605" s="20" t="s">
        <v>153</v>
      </c>
      <c r="BE605" s="227">
        <f>IF(N605="základní",J605,0)</f>
        <v>0</v>
      </c>
      <c r="BF605" s="227">
        <f>IF(N605="snížená",J605,0)</f>
        <v>0</v>
      </c>
      <c r="BG605" s="227">
        <f>IF(N605="zákl. přenesená",J605,0)</f>
        <v>0</v>
      </c>
      <c r="BH605" s="227">
        <f>IF(N605="sníž. přenesená",J605,0)</f>
        <v>0</v>
      </c>
      <c r="BI605" s="227">
        <f>IF(N605="nulová",J605,0)</f>
        <v>0</v>
      </c>
      <c r="BJ605" s="20" t="s">
        <v>85</v>
      </c>
      <c r="BK605" s="227">
        <f>ROUND(I605*H605,2)</f>
        <v>0</v>
      </c>
      <c r="BL605" s="20" t="s">
        <v>160</v>
      </c>
      <c r="BM605" s="226" t="s">
        <v>1604</v>
      </c>
    </row>
    <row r="606" spans="1:47" s="2" customFormat="1" ht="12">
      <c r="A606" s="41"/>
      <c r="B606" s="42"/>
      <c r="C606" s="43"/>
      <c r="D606" s="228" t="s">
        <v>162</v>
      </c>
      <c r="E606" s="43"/>
      <c r="F606" s="229" t="s">
        <v>1602</v>
      </c>
      <c r="G606" s="43"/>
      <c r="H606" s="43"/>
      <c r="I606" s="230"/>
      <c r="J606" s="43"/>
      <c r="K606" s="43"/>
      <c r="L606" s="47"/>
      <c r="M606" s="231"/>
      <c r="N606" s="232"/>
      <c r="O606" s="87"/>
      <c r="P606" s="87"/>
      <c r="Q606" s="87"/>
      <c r="R606" s="87"/>
      <c r="S606" s="87"/>
      <c r="T606" s="88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T606" s="20" t="s">
        <v>162</v>
      </c>
      <c r="AU606" s="20" t="s">
        <v>87</v>
      </c>
    </row>
    <row r="607" spans="1:65" s="2" customFormat="1" ht="21.75" customHeight="1">
      <c r="A607" s="41"/>
      <c r="B607" s="42"/>
      <c r="C607" s="215" t="s">
        <v>646</v>
      </c>
      <c r="D607" s="215" t="s">
        <v>155</v>
      </c>
      <c r="E607" s="216" t="s">
        <v>1605</v>
      </c>
      <c r="F607" s="217" t="s">
        <v>1606</v>
      </c>
      <c r="G607" s="218" t="s">
        <v>185</v>
      </c>
      <c r="H607" s="219">
        <v>40</v>
      </c>
      <c r="I607" s="220"/>
      <c r="J607" s="221">
        <f>ROUND(I607*H607,2)</f>
        <v>0</v>
      </c>
      <c r="K607" s="217" t="s">
        <v>75</v>
      </c>
      <c r="L607" s="47"/>
      <c r="M607" s="222" t="s">
        <v>75</v>
      </c>
      <c r="N607" s="223" t="s">
        <v>47</v>
      </c>
      <c r="O607" s="87"/>
      <c r="P607" s="224">
        <f>O607*H607</f>
        <v>0</v>
      </c>
      <c r="Q607" s="224">
        <v>0</v>
      </c>
      <c r="R607" s="224">
        <f>Q607*H607</f>
        <v>0</v>
      </c>
      <c r="S607" s="224">
        <v>0</v>
      </c>
      <c r="T607" s="225">
        <f>S607*H607</f>
        <v>0</v>
      </c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R607" s="226" t="s">
        <v>160</v>
      </c>
      <c r="AT607" s="226" t="s">
        <v>155</v>
      </c>
      <c r="AU607" s="226" t="s">
        <v>87</v>
      </c>
      <c r="AY607" s="20" t="s">
        <v>153</v>
      </c>
      <c r="BE607" s="227">
        <f>IF(N607="základní",J607,0)</f>
        <v>0</v>
      </c>
      <c r="BF607" s="227">
        <f>IF(N607="snížená",J607,0)</f>
        <v>0</v>
      </c>
      <c r="BG607" s="227">
        <f>IF(N607="zákl. přenesená",J607,0)</f>
        <v>0</v>
      </c>
      <c r="BH607" s="227">
        <f>IF(N607="sníž. přenesená",J607,0)</f>
        <v>0</v>
      </c>
      <c r="BI607" s="227">
        <f>IF(N607="nulová",J607,0)</f>
        <v>0</v>
      </c>
      <c r="BJ607" s="20" t="s">
        <v>85</v>
      </c>
      <c r="BK607" s="227">
        <f>ROUND(I607*H607,2)</f>
        <v>0</v>
      </c>
      <c r="BL607" s="20" t="s">
        <v>160</v>
      </c>
      <c r="BM607" s="226" t="s">
        <v>1607</v>
      </c>
    </row>
    <row r="608" spans="1:47" s="2" customFormat="1" ht="12">
      <c r="A608" s="41"/>
      <c r="B608" s="42"/>
      <c r="C608" s="43"/>
      <c r="D608" s="228" t="s">
        <v>162</v>
      </c>
      <c r="E608" s="43"/>
      <c r="F608" s="229" t="s">
        <v>1606</v>
      </c>
      <c r="G608" s="43"/>
      <c r="H608" s="43"/>
      <c r="I608" s="230"/>
      <c r="J608" s="43"/>
      <c r="K608" s="43"/>
      <c r="L608" s="47"/>
      <c r="M608" s="231"/>
      <c r="N608" s="232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162</v>
      </c>
      <c r="AU608" s="20" t="s">
        <v>87</v>
      </c>
    </row>
    <row r="609" spans="1:51" s="15" customFormat="1" ht="12">
      <c r="A609" s="15"/>
      <c r="B609" s="257"/>
      <c r="C609" s="258"/>
      <c r="D609" s="228" t="s">
        <v>189</v>
      </c>
      <c r="E609" s="259" t="s">
        <v>75</v>
      </c>
      <c r="F609" s="260" t="s">
        <v>1102</v>
      </c>
      <c r="G609" s="258"/>
      <c r="H609" s="259" t="s">
        <v>75</v>
      </c>
      <c r="I609" s="261"/>
      <c r="J609" s="258"/>
      <c r="K609" s="258"/>
      <c r="L609" s="262"/>
      <c r="M609" s="263"/>
      <c r="N609" s="264"/>
      <c r="O609" s="264"/>
      <c r="P609" s="264"/>
      <c r="Q609" s="264"/>
      <c r="R609" s="264"/>
      <c r="S609" s="264"/>
      <c r="T609" s="26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6" t="s">
        <v>189</v>
      </c>
      <c r="AU609" s="266" t="s">
        <v>87</v>
      </c>
      <c r="AV609" s="15" t="s">
        <v>85</v>
      </c>
      <c r="AW609" s="15" t="s">
        <v>38</v>
      </c>
      <c r="AX609" s="15" t="s">
        <v>77</v>
      </c>
      <c r="AY609" s="266" t="s">
        <v>153</v>
      </c>
    </row>
    <row r="610" spans="1:51" s="13" customFormat="1" ht="12">
      <c r="A610" s="13"/>
      <c r="B610" s="235"/>
      <c r="C610" s="236"/>
      <c r="D610" s="228" t="s">
        <v>189</v>
      </c>
      <c r="E610" s="237" t="s">
        <v>75</v>
      </c>
      <c r="F610" s="238" t="s">
        <v>432</v>
      </c>
      <c r="G610" s="236"/>
      <c r="H610" s="239">
        <v>40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189</v>
      </c>
      <c r="AU610" s="245" t="s">
        <v>87</v>
      </c>
      <c r="AV610" s="13" t="s">
        <v>87</v>
      </c>
      <c r="AW610" s="13" t="s">
        <v>38</v>
      </c>
      <c r="AX610" s="13" t="s">
        <v>77</v>
      </c>
      <c r="AY610" s="245" t="s">
        <v>153</v>
      </c>
    </row>
    <row r="611" spans="1:51" s="16" customFormat="1" ht="12">
      <c r="A611" s="16"/>
      <c r="B611" s="267"/>
      <c r="C611" s="268"/>
      <c r="D611" s="228" t="s">
        <v>189</v>
      </c>
      <c r="E611" s="269" t="s">
        <v>75</v>
      </c>
      <c r="F611" s="270" t="s">
        <v>349</v>
      </c>
      <c r="G611" s="268"/>
      <c r="H611" s="271">
        <v>40</v>
      </c>
      <c r="I611" s="272"/>
      <c r="J611" s="268"/>
      <c r="K611" s="268"/>
      <c r="L611" s="273"/>
      <c r="M611" s="274"/>
      <c r="N611" s="275"/>
      <c r="O611" s="275"/>
      <c r="P611" s="275"/>
      <c r="Q611" s="275"/>
      <c r="R611" s="275"/>
      <c r="S611" s="275"/>
      <c r="T611" s="27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T611" s="277" t="s">
        <v>189</v>
      </c>
      <c r="AU611" s="277" t="s">
        <v>87</v>
      </c>
      <c r="AV611" s="16" t="s">
        <v>160</v>
      </c>
      <c r="AW611" s="16" t="s">
        <v>38</v>
      </c>
      <c r="AX611" s="16" t="s">
        <v>85</v>
      </c>
      <c r="AY611" s="277" t="s">
        <v>153</v>
      </c>
    </row>
    <row r="612" spans="1:63" s="12" customFormat="1" ht="22.8" customHeight="1">
      <c r="A612" s="12"/>
      <c r="B612" s="199"/>
      <c r="C612" s="200"/>
      <c r="D612" s="201" t="s">
        <v>76</v>
      </c>
      <c r="E612" s="213" t="s">
        <v>692</v>
      </c>
      <c r="F612" s="213" t="s">
        <v>693</v>
      </c>
      <c r="G612" s="200"/>
      <c r="H612" s="200"/>
      <c r="I612" s="203"/>
      <c r="J612" s="214">
        <f>BK612</f>
        <v>0</v>
      </c>
      <c r="K612" s="200"/>
      <c r="L612" s="205"/>
      <c r="M612" s="206"/>
      <c r="N612" s="207"/>
      <c r="O612" s="207"/>
      <c r="P612" s="208">
        <f>SUM(P613:P615)</f>
        <v>0</v>
      </c>
      <c r="Q612" s="207"/>
      <c r="R612" s="208">
        <f>SUM(R613:R615)</f>
        <v>0</v>
      </c>
      <c r="S612" s="207"/>
      <c r="T612" s="209">
        <f>SUM(T613:T615)</f>
        <v>0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10" t="s">
        <v>85</v>
      </c>
      <c r="AT612" s="211" t="s">
        <v>76</v>
      </c>
      <c r="AU612" s="211" t="s">
        <v>85</v>
      </c>
      <c r="AY612" s="210" t="s">
        <v>153</v>
      </c>
      <c r="BK612" s="212">
        <f>SUM(BK613:BK615)</f>
        <v>0</v>
      </c>
    </row>
    <row r="613" spans="1:65" s="2" customFormat="1" ht="16.5" customHeight="1">
      <c r="A613" s="41"/>
      <c r="B613" s="42"/>
      <c r="C613" s="215" t="s">
        <v>650</v>
      </c>
      <c r="D613" s="215" t="s">
        <v>155</v>
      </c>
      <c r="E613" s="216" t="s">
        <v>1608</v>
      </c>
      <c r="F613" s="217" t="s">
        <v>1609</v>
      </c>
      <c r="G613" s="218" t="s">
        <v>381</v>
      </c>
      <c r="H613" s="219">
        <v>473.614</v>
      </c>
      <c r="I613" s="220"/>
      <c r="J613" s="221">
        <f>ROUND(I613*H613,2)</f>
        <v>0</v>
      </c>
      <c r="K613" s="217" t="s">
        <v>159</v>
      </c>
      <c r="L613" s="47"/>
      <c r="M613" s="222" t="s">
        <v>75</v>
      </c>
      <c r="N613" s="223" t="s">
        <v>47</v>
      </c>
      <c r="O613" s="87"/>
      <c r="P613" s="224">
        <f>O613*H613</f>
        <v>0</v>
      </c>
      <c r="Q613" s="224">
        <v>0</v>
      </c>
      <c r="R613" s="224">
        <f>Q613*H613</f>
        <v>0</v>
      </c>
      <c r="S613" s="224">
        <v>0</v>
      </c>
      <c r="T613" s="225">
        <f>S613*H613</f>
        <v>0</v>
      </c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R613" s="226" t="s">
        <v>160</v>
      </c>
      <c r="AT613" s="226" t="s">
        <v>155</v>
      </c>
      <c r="AU613" s="226" t="s">
        <v>87</v>
      </c>
      <c r="AY613" s="20" t="s">
        <v>153</v>
      </c>
      <c r="BE613" s="227">
        <f>IF(N613="základní",J613,0)</f>
        <v>0</v>
      </c>
      <c r="BF613" s="227">
        <f>IF(N613="snížená",J613,0)</f>
        <v>0</v>
      </c>
      <c r="BG613" s="227">
        <f>IF(N613="zákl. přenesená",J613,0)</f>
        <v>0</v>
      </c>
      <c r="BH613" s="227">
        <f>IF(N613="sníž. přenesená",J613,0)</f>
        <v>0</v>
      </c>
      <c r="BI613" s="227">
        <f>IF(N613="nulová",J613,0)</f>
        <v>0</v>
      </c>
      <c r="BJ613" s="20" t="s">
        <v>85</v>
      </c>
      <c r="BK613" s="227">
        <f>ROUND(I613*H613,2)</f>
        <v>0</v>
      </c>
      <c r="BL613" s="20" t="s">
        <v>160</v>
      </c>
      <c r="BM613" s="226" t="s">
        <v>1610</v>
      </c>
    </row>
    <row r="614" spans="1:47" s="2" customFormat="1" ht="12">
      <c r="A614" s="41"/>
      <c r="B614" s="42"/>
      <c r="C614" s="43"/>
      <c r="D614" s="228" t="s">
        <v>162</v>
      </c>
      <c r="E614" s="43"/>
      <c r="F614" s="229" t="s">
        <v>1611</v>
      </c>
      <c r="G614" s="43"/>
      <c r="H614" s="43"/>
      <c r="I614" s="230"/>
      <c r="J614" s="43"/>
      <c r="K614" s="43"/>
      <c r="L614" s="47"/>
      <c r="M614" s="231"/>
      <c r="N614" s="232"/>
      <c r="O614" s="87"/>
      <c r="P614" s="87"/>
      <c r="Q614" s="87"/>
      <c r="R614" s="87"/>
      <c r="S614" s="87"/>
      <c r="T614" s="88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T614" s="20" t="s">
        <v>162</v>
      </c>
      <c r="AU614" s="20" t="s">
        <v>87</v>
      </c>
    </row>
    <row r="615" spans="1:47" s="2" customFormat="1" ht="12">
      <c r="A615" s="41"/>
      <c r="B615" s="42"/>
      <c r="C615" s="43"/>
      <c r="D615" s="233" t="s">
        <v>164</v>
      </c>
      <c r="E615" s="43"/>
      <c r="F615" s="234" t="s">
        <v>1612</v>
      </c>
      <c r="G615" s="43"/>
      <c r="H615" s="43"/>
      <c r="I615" s="230"/>
      <c r="J615" s="43"/>
      <c r="K615" s="43"/>
      <c r="L615" s="47"/>
      <c r="M615" s="231"/>
      <c r="N615" s="232"/>
      <c r="O615" s="87"/>
      <c r="P615" s="87"/>
      <c r="Q615" s="87"/>
      <c r="R615" s="87"/>
      <c r="S615" s="87"/>
      <c r="T615" s="88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T615" s="20" t="s">
        <v>164</v>
      </c>
      <c r="AU615" s="20" t="s">
        <v>87</v>
      </c>
    </row>
    <row r="616" spans="1:63" s="12" customFormat="1" ht="25.9" customHeight="1">
      <c r="A616" s="12"/>
      <c r="B616" s="199"/>
      <c r="C616" s="200"/>
      <c r="D616" s="201" t="s">
        <v>76</v>
      </c>
      <c r="E616" s="202" t="s">
        <v>1613</v>
      </c>
      <c r="F616" s="202" t="s">
        <v>1614</v>
      </c>
      <c r="G616" s="200"/>
      <c r="H616" s="200"/>
      <c r="I616" s="203"/>
      <c r="J616" s="204">
        <f>BK616</f>
        <v>0</v>
      </c>
      <c r="K616" s="200"/>
      <c r="L616" s="205"/>
      <c r="M616" s="206"/>
      <c r="N616" s="207"/>
      <c r="O616" s="207"/>
      <c r="P616" s="208">
        <f>P617+P723+P746+P781+P879+P900+P903+P910+P941+P947</f>
        <v>0</v>
      </c>
      <c r="Q616" s="207"/>
      <c r="R616" s="208">
        <f>R617+R723+R746+R781+R879+R900+R903+R910+R941+R947</f>
        <v>14.65119234</v>
      </c>
      <c r="S616" s="207"/>
      <c r="T616" s="209">
        <f>T617+T723+T746+T781+T879+T900+T903+T910+T941+T947</f>
        <v>0</v>
      </c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R616" s="210" t="s">
        <v>87</v>
      </c>
      <c r="AT616" s="211" t="s">
        <v>76</v>
      </c>
      <c r="AU616" s="211" t="s">
        <v>77</v>
      </c>
      <c r="AY616" s="210" t="s">
        <v>153</v>
      </c>
      <c r="BK616" s="212">
        <f>BK617+BK723+BK746+BK781+BK879+BK900+BK903+BK910+BK941+BK947</f>
        <v>0</v>
      </c>
    </row>
    <row r="617" spans="1:63" s="12" customFormat="1" ht="22.8" customHeight="1">
      <c r="A617" s="12"/>
      <c r="B617" s="199"/>
      <c r="C617" s="200"/>
      <c r="D617" s="201" t="s">
        <v>76</v>
      </c>
      <c r="E617" s="213" t="s">
        <v>1615</v>
      </c>
      <c r="F617" s="213" t="s">
        <v>1616</v>
      </c>
      <c r="G617" s="200"/>
      <c r="H617" s="200"/>
      <c r="I617" s="203"/>
      <c r="J617" s="214">
        <f>BK617</f>
        <v>0</v>
      </c>
      <c r="K617" s="200"/>
      <c r="L617" s="205"/>
      <c r="M617" s="206"/>
      <c r="N617" s="207"/>
      <c r="O617" s="207"/>
      <c r="P617" s="208">
        <f>SUM(P618:P722)</f>
        <v>0</v>
      </c>
      <c r="Q617" s="207"/>
      <c r="R617" s="208">
        <f>SUM(R618:R722)</f>
        <v>4.9174561</v>
      </c>
      <c r="S617" s="207"/>
      <c r="T617" s="209">
        <f>SUM(T618:T722)</f>
        <v>0</v>
      </c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R617" s="210" t="s">
        <v>87</v>
      </c>
      <c r="AT617" s="211" t="s">
        <v>76</v>
      </c>
      <c r="AU617" s="211" t="s">
        <v>85</v>
      </c>
      <c r="AY617" s="210" t="s">
        <v>153</v>
      </c>
      <c r="BK617" s="212">
        <f>SUM(BK618:BK722)</f>
        <v>0</v>
      </c>
    </row>
    <row r="618" spans="1:65" s="2" customFormat="1" ht="16.5" customHeight="1">
      <c r="A618" s="41"/>
      <c r="B618" s="42"/>
      <c r="C618" s="215" t="s">
        <v>657</v>
      </c>
      <c r="D618" s="215" t="s">
        <v>155</v>
      </c>
      <c r="E618" s="216" t="s">
        <v>1617</v>
      </c>
      <c r="F618" s="217" t="s">
        <v>1618</v>
      </c>
      <c r="G618" s="218" t="s">
        <v>258</v>
      </c>
      <c r="H618" s="219">
        <v>89.599</v>
      </c>
      <c r="I618" s="220"/>
      <c r="J618" s="221">
        <f>ROUND(I618*H618,2)</f>
        <v>0</v>
      </c>
      <c r="K618" s="217" t="s">
        <v>159</v>
      </c>
      <c r="L618" s="47"/>
      <c r="M618" s="222" t="s">
        <v>75</v>
      </c>
      <c r="N618" s="223" t="s">
        <v>47</v>
      </c>
      <c r="O618" s="87"/>
      <c r="P618" s="224">
        <f>O618*H618</f>
        <v>0</v>
      </c>
      <c r="Q618" s="224">
        <v>0</v>
      </c>
      <c r="R618" s="224">
        <f>Q618*H618</f>
        <v>0</v>
      </c>
      <c r="S618" s="224">
        <v>0</v>
      </c>
      <c r="T618" s="225">
        <f>S618*H618</f>
        <v>0</v>
      </c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R618" s="226" t="s">
        <v>269</v>
      </c>
      <c r="AT618" s="226" t="s">
        <v>155</v>
      </c>
      <c r="AU618" s="226" t="s">
        <v>87</v>
      </c>
      <c r="AY618" s="20" t="s">
        <v>153</v>
      </c>
      <c r="BE618" s="227">
        <f>IF(N618="základní",J618,0)</f>
        <v>0</v>
      </c>
      <c r="BF618" s="227">
        <f>IF(N618="snížená",J618,0)</f>
        <v>0</v>
      </c>
      <c r="BG618" s="227">
        <f>IF(N618="zákl. přenesená",J618,0)</f>
        <v>0</v>
      </c>
      <c r="BH618" s="227">
        <f>IF(N618="sníž. přenesená",J618,0)</f>
        <v>0</v>
      </c>
      <c r="BI618" s="227">
        <f>IF(N618="nulová",J618,0)</f>
        <v>0</v>
      </c>
      <c r="BJ618" s="20" t="s">
        <v>85</v>
      </c>
      <c r="BK618" s="227">
        <f>ROUND(I618*H618,2)</f>
        <v>0</v>
      </c>
      <c r="BL618" s="20" t="s">
        <v>269</v>
      </c>
      <c r="BM618" s="226" t="s">
        <v>1619</v>
      </c>
    </row>
    <row r="619" spans="1:47" s="2" customFormat="1" ht="12">
      <c r="A619" s="41"/>
      <c r="B619" s="42"/>
      <c r="C619" s="43"/>
      <c r="D619" s="228" t="s">
        <v>162</v>
      </c>
      <c r="E619" s="43"/>
      <c r="F619" s="229" t="s">
        <v>1620</v>
      </c>
      <c r="G619" s="43"/>
      <c r="H619" s="43"/>
      <c r="I619" s="230"/>
      <c r="J619" s="43"/>
      <c r="K619" s="43"/>
      <c r="L619" s="47"/>
      <c r="M619" s="231"/>
      <c r="N619" s="232"/>
      <c r="O619" s="87"/>
      <c r="P619" s="87"/>
      <c r="Q619" s="87"/>
      <c r="R619" s="87"/>
      <c r="S619" s="87"/>
      <c r="T619" s="88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T619" s="20" t="s">
        <v>162</v>
      </c>
      <c r="AU619" s="20" t="s">
        <v>87</v>
      </c>
    </row>
    <row r="620" spans="1:47" s="2" customFormat="1" ht="12">
      <c r="A620" s="41"/>
      <c r="B620" s="42"/>
      <c r="C620" s="43"/>
      <c r="D620" s="233" t="s">
        <v>164</v>
      </c>
      <c r="E620" s="43"/>
      <c r="F620" s="234" t="s">
        <v>1621</v>
      </c>
      <c r="G620" s="43"/>
      <c r="H620" s="43"/>
      <c r="I620" s="230"/>
      <c r="J620" s="43"/>
      <c r="K620" s="43"/>
      <c r="L620" s="47"/>
      <c r="M620" s="231"/>
      <c r="N620" s="232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164</v>
      </c>
      <c r="AU620" s="20" t="s">
        <v>87</v>
      </c>
    </row>
    <row r="621" spans="1:51" s="15" customFormat="1" ht="12">
      <c r="A621" s="15"/>
      <c r="B621" s="257"/>
      <c r="C621" s="258"/>
      <c r="D621" s="228" t="s">
        <v>189</v>
      </c>
      <c r="E621" s="259" t="s">
        <v>75</v>
      </c>
      <c r="F621" s="260" t="s">
        <v>1622</v>
      </c>
      <c r="G621" s="258"/>
      <c r="H621" s="259" t="s">
        <v>75</v>
      </c>
      <c r="I621" s="261"/>
      <c r="J621" s="258"/>
      <c r="K621" s="258"/>
      <c r="L621" s="262"/>
      <c r="M621" s="263"/>
      <c r="N621" s="264"/>
      <c r="O621" s="264"/>
      <c r="P621" s="264"/>
      <c r="Q621" s="264"/>
      <c r="R621" s="264"/>
      <c r="S621" s="264"/>
      <c r="T621" s="26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T621" s="266" t="s">
        <v>189</v>
      </c>
      <c r="AU621" s="266" t="s">
        <v>87</v>
      </c>
      <c r="AV621" s="15" t="s">
        <v>85</v>
      </c>
      <c r="AW621" s="15" t="s">
        <v>38</v>
      </c>
      <c r="AX621" s="15" t="s">
        <v>77</v>
      </c>
      <c r="AY621" s="266" t="s">
        <v>153</v>
      </c>
    </row>
    <row r="622" spans="1:51" s="15" customFormat="1" ht="12">
      <c r="A622" s="15"/>
      <c r="B622" s="257"/>
      <c r="C622" s="258"/>
      <c r="D622" s="228" t="s">
        <v>189</v>
      </c>
      <c r="E622" s="259" t="s">
        <v>75</v>
      </c>
      <c r="F622" s="260" t="s">
        <v>1185</v>
      </c>
      <c r="G622" s="258"/>
      <c r="H622" s="259" t="s">
        <v>75</v>
      </c>
      <c r="I622" s="261"/>
      <c r="J622" s="258"/>
      <c r="K622" s="258"/>
      <c r="L622" s="262"/>
      <c r="M622" s="263"/>
      <c r="N622" s="264"/>
      <c r="O622" s="264"/>
      <c r="P622" s="264"/>
      <c r="Q622" s="264"/>
      <c r="R622" s="264"/>
      <c r="S622" s="264"/>
      <c r="T622" s="26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T622" s="266" t="s">
        <v>189</v>
      </c>
      <c r="AU622" s="266" t="s">
        <v>87</v>
      </c>
      <c r="AV622" s="15" t="s">
        <v>85</v>
      </c>
      <c r="AW622" s="15" t="s">
        <v>38</v>
      </c>
      <c r="AX622" s="15" t="s">
        <v>77</v>
      </c>
      <c r="AY622" s="266" t="s">
        <v>153</v>
      </c>
    </row>
    <row r="623" spans="1:51" s="13" customFormat="1" ht="12">
      <c r="A623" s="13"/>
      <c r="B623" s="235"/>
      <c r="C623" s="236"/>
      <c r="D623" s="228" t="s">
        <v>189</v>
      </c>
      <c r="E623" s="237" t="s">
        <v>75</v>
      </c>
      <c r="F623" s="238" t="s">
        <v>1623</v>
      </c>
      <c r="G623" s="236"/>
      <c r="H623" s="239">
        <v>3.216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5" t="s">
        <v>189</v>
      </c>
      <c r="AU623" s="245" t="s">
        <v>87</v>
      </c>
      <c r="AV623" s="13" t="s">
        <v>87</v>
      </c>
      <c r="AW623" s="13" t="s">
        <v>38</v>
      </c>
      <c r="AX623" s="13" t="s">
        <v>77</v>
      </c>
      <c r="AY623" s="245" t="s">
        <v>153</v>
      </c>
    </row>
    <row r="624" spans="1:51" s="15" customFormat="1" ht="12">
      <c r="A624" s="15"/>
      <c r="B624" s="257"/>
      <c r="C624" s="258"/>
      <c r="D624" s="228" t="s">
        <v>189</v>
      </c>
      <c r="E624" s="259" t="s">
        <v>75</v>
      </c>
      <c r="F624" s="260" t="s">
        <v>1187</v>
      </c>
      <c r="G624" s="258"/>
      <c r="H624" s="259" t="s">
        <v>75</v>
      </c>
      <c r="I624" s="261"/>
      <c r="J624" s="258"/>
      <c r="K624" s="258"/>
      <c r="L624" s="262"/>
      <c r="M624" s="263"/>
      <c r="N624" s="264"/>
      <c r="O624" s="264"/>
      <c r="P624" s="264"/>
      <c r="Q624" s="264"/>
      <c r="R624" s="264"/>
      <c r="S624" s="264"/>
      <c r="T624" s="26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T624" s="266" t="s">
        <v>189</v>
      </c>
      <c r="AU624" s="266" t="s">
        <v>87</v>
      </c>
      <c r="AV624" s="15" t="s">
        <v>85</v>
      </c>
      <c r="AW624" s="15" t="s">
        <v>38</v>
      </c>
      <c r="AX624" s="15" t="s">
        <v>77</v>
      </c>
      <c r="AY624" s="266" t="s">
        <v>153</v>
      </c>
    </row>
    <row r="625" spans="1:51" s="13" customFormat="1" ht="12">
      <c r="A625" s="13"/>
      <c r="B625" s="235"/>
      <c r="C625" s="236"/>
      <c r="D625" s="228" t="s">
        <v>189</v>
      </c>
      <c r="E625" s="237" t="s">
        <v>75</v>
      </c>
      <c r="F625" s="238" t="s">
        <v>1624</v>
      </c>
      <c r="G625" s="236"/>
      <c r="H625" s="239">
        <v>7.432</v>
      </c>
      <c r="I625" s="240"/>
      <c r="J625" s="236"/>
      <c r="K625" s="236"/>
      <c r="L625" s="241"/>
      <c r="M625" s="242"/>
      <c r="N625" s="243"/>
      <c r="O625" s="243"/>
      <c r="P625" s="243"/>
      <c r="Q625" s="243"/>
      <c r="R625" s="243"/>
      <c r="S625" s="243"/>
      <c r="T625" s="24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5" t="s">
        <v>189</v>
      </c>
      <c r="AU625" s="245" t="s">
        <v>87</v>
      </c>
      <c r="AV625" s="13" t="s">
        <v>87</v>
      </c>
      <c r="AW625" s="13" t="s">
        <v>38</v>
      </c>
      <c r="AX625" s="13" t="s">
        <v>77</v>
      </c>
      <c r="AY625" s="245" t="s">
        <v>153</v>
      </c>
    </row>
    <row r="626" spans="1:51" s="15" customFormat="1" ht="12">
      <c r="A626" s="15"/>
      <c r="B626" s="257"/>
      <c r="C626" s="258"/>
      <c r="D626" s="228" t="s">
        <v>189</v>
      </c>
      <c r="E626" s="259" t="s">
        <v>75</v>
      </c>
      <c r="F626" s="260" t="s">
        <v>1189</v>
      </c>
      <c r="G626" s="258"/>
      <c r="H626" s="259" t="s">
        <v>75</v>
      </c>
      <c r="I626" s="261"/>
      <c r="J626" s="258"/>
      <c r="K626" s="258"/>
      <c r="L626" s="262"/>
      <c r="M626" s="263"/>
      <c r="N626" s="264"/>
      <c r="O626" s="264"/>
      <c r="P626" s="264"/>
      <c r="Q626" s="264"/>
      <c r="R626" s="264"/>
      <c r="S626" s="264"/>
      <c r="T626" s="26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66" t="s">
        <v>189</v>
      </c>
      <c r="AU626" s="266" t="s">
        <v>87</v>
      </c>
      <c r="AV626" s="15" t="s">
        <v>85</v>
      </c>
      <c r="AW626" s="15" t="s">
        <v>38</v>
      </c>
      <c r="AX626" s="15" t="s">
        <v>77</v>
      </c>
      <c r="AY626" s="266" t="s">
        <v>153</v>
      </c>
    </row>
    <row r="627" spans="1:51" s="13" customFormat="1" ht="12">
      <c r="A627" s="13"/>
      <c r="B627" s="235"/>
      <c r="C627" s="236"/>
      <c r="D627" s="228" t="s">
        <v>189</v>
      </c>
      <c r="E627" s="237" t="s">
        <v>75</v>
      </c>
      <c r="F627" s="238" t="s">
        <v>1623</v>
      </c>
      <c r="G627" s="236"/>
      <c r="H627" s="239">
        <v>3.216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5" t="s">
        <v>189</v>
      </c>
      <c r="AU627" s="245" t="s">
        <v>87</v>
      </c>
      <c r="AV627" s="13" t="s">
        <v>87</v>
      </c>
      <c r="AW627" s="13" t="s">
        <v>38</v>
      </c>
      <c r="AX627" s="13" t="s">
        <v>77</v>
      </c>
      <c r="AY627" s="245" t="s">
        <v>153</v>
      </c>
    </row>
    <row r="628" spans="1:51" s="15" customFormat="1" ht="12">
      <c r="A628" s="15"/>
      <c r="B628" s="257"/>
      <c r="C628" s="258"/>
      <c r="D628" s="228" t="s">
        <v>189</v>
      </c>
      <c r="E628" s="259" t="s">
        <v>75</v>
      </c>
      <c r="F628" s="260" t="s">
        <v>1625</v>
      </c>
      <c r="G628" s="258"/>
      <c r="H628" s="259" t="s">
        <v>75</v>
      </c>
      <c r="I628" s="261"/>
      <c r="J628" s="258"/>
      <c r="K628" s="258"/>
      <c r="L628" s="262"/>
      <c r="M628" s="263"/>
      <c r="N628" s="264"/>
      <c r="O628" s="264"/>
      <c r="P628" s="264"/>
      <c r="Q628" s="264"/>
      <c r="R628" s="264"/>
      <c r="S628" s="264"/>
      <c r="T628" s="26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66" t="s">
        <v>189</v>
      </c>
      <c r="AU628" s="266" t="s">
        <v>87</v>
      </c>
      <c r="AV628" s="15" t="s">
        <v>85</v>
      </c>
      <c r="AW628" s="15" t="s">
        <v>38</v>
      </c>
      <c r="AX628" s="15" t="s">
        <v>77</v>
      </c>
      <c r="AY628" s="266" t="s">
        <v>153</v>
      </c>
    </row>
    <row r="629" spans="1:51" s="13" customFormat="1" ht="12">
      <c r="A629" s="13"/>
      <c r="B629" s="235"/>
      <c r="C629" s="236"/>
      <c r="D629" s="228" t="s">
        <v>189</v>
      </c>
      <c r="E629" s="237" t="s">
        <v>75</v>
      </c>
      <c r="F629" s="238" t="s">
        <v>1537</v>
      </c>
      <c r="G629" s="236"/>
      <c r="H629" s="239">
        <v>75.735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5" t="s">
        <v>189</v>
      </c>
      <c r="AU629" s="245" t="s">
        <v>87</v>
      </c>
      <c r="AV629" s="13" t="s">
        <v>87</v>
      </c>
      <c r="AW629" s="13" t="s">
        <v>38</v>
      </c>
      <c r="AX629" s="13" t="s">
        <v>77</v>
      </c>
      <c r="AY629" s="245" t="s">
        <v>153</v>
      </c>
    </row>
    <row r="630" spans="1:51" s="16" customFormat="1" ht="12">
      <c r="A630" s="16"/>
      <c r="B630" s="267"/>
      <c r="C630" s="268"/>
      <c r="D630" s="228" t="s">
        <v>189</v>
      </c>
      <c r="E630" s="269" t="s">
        <v>75</v>
      </c>
      <c r="F630" s="270" t="s">
        <v>349</v>
      </c>
      <c r="G630" s="268"/>
      <c r="H630" s="271">
        <v>89.599</v>
      </c>
      <c r="I630" s="272"/>
      <c r="J630" s="268"/>
      <c r="K630" s="268"/>
      <c r="L630" s="273"/>
      <c r="M630" s="274"/>
      <c r="N630" s="275"/>
      <c r="O630" s="275"/>
      <c r="P630" s="275"/>
      <c r="Q630" s="275"/>
      <c r="R630" s="275"/>
      <c r="S630" s="275"/>
      <c r="T630" s="27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T630" s="277" t="s">
        <v>189</v>
      </c>
      <c r="AU630" s="277" t="s">
        <v>87</v>
      </c>
      <c r="AV630" s="16" t="s">
        <v>160</v>
      </c>
      <c r="AW630" s="16" t="s">
        <v>38</v>
      </c>
      <c r="AX630" s="16" t="s">
        <v>85</v>
      </c>
      <c r="AY630" s="277" t="s">
        <v>153</v>
      </c>
    </row>
    <row r="631" spans="1:65" s="2" customFormat="1" ht="24.15" customHeight="1">
      <c r="A631" s="41"/>
      <c r="B631" s="42"/>
      <c r="C631" s="215" t="s">
        <v>652</v>
      </c>
      <c r="D631" s="215" t="s">
        <v>155</v>
      </c>
      <c r="E631" s="216" t="s">
        <v>1626</v>
      </c>
      <c r="F631" s="217" t="s">
        <v>1627</v>
      </c>
      <c r="G631" s="218" t="s">
        <v>258</v>
      </c>
      <c r="H631" s="219">
        <v>282.513</v>
      </c>
      <c r="I631" s="220"/>
      <c r="J631" s="221">
        <f>ROUND(I631*H631,2)</f>
        <v>0</v>
      </c>
      <c r="K631" s="217" t="s">
        <v>75</v>
      </c>
      <c r="L631" s="47"/>
      <c r="M631" s="222" t="s">
        <v>75</v>
      </c>
      <c r="N631" s="223" t="s">
        <v>47</v>
      </c>
      <c r="O631" s="87"/>
      <c r="P631" s="224">
        <f>O631*H631</f>
        <v>0</v>
      </c>
      <c r="Q631" s="224">
        <v>0</v>
      </c>
      <c r="R631" s="224">
        <f>Q631*H631</f>
        <v>0</v>
      </c>
      <c r="S631" s="224">
        <v>0</v>
      </c>
      <c r="T631" s="225">
        <f>S631*H631</f>
        <v>0</v>
      </c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R631" s="226" t="s">
        <v>269</v>
      </c>
      <c r="AT631" s="226" t="s">
        <v>155</v>
      </c>
      <c r="AU631" s="226" t="s">
        <v>87</v>
      </c>
      <c r="AY631" s="20" t="s">
        <v>153</v>
      </c>
      <c r="BE631" s="227">
        <f>IF(N631="základní",J631,0)</f>
        <v>0</v>
      </c>
      <c r="BF631" s="227">
        <f>IF(N631="snížená",J631,0)</f>
        <v>0</v>
      </c>
      <c r="BG631" s="227">
        <f>IF(N631="zákl. přenesená",J631,0)</f>
        <v>0</v>
      </c>
      <c r="BH631" s="227">
        <f>IF(N631="sníž. přenesená",J631,0)</f>
        <v>0</v>
      </c>
      <c r="BI631" s="227">
        <f>IF(N631="nulová",J631,0)</f>
        <v>0</v>
      </c>
      <c r="BJ631" s="20" t="s">
        <v>85</v>
      </c>
      <c r="BK631" s="227">
        <f>ROUND(I631*H631,2)</f>
        <v>0</v>
      </c>
      <c r="BL631" s="20" t="s">
        <v>269</v>
      </c>
      <c r="BM631" s="226" t="s">
        <v>1628</v>
      </c>
    </row>
    <row r="632" spans="1:47" s="2" customFormat="1" ht="12">
      <c r="A632" s="41"/>
      <c r="B632" s="42"/>
      <c r="C632" s="43"/>
      <c r="D632" s="228" t="s">
        <v>162</v>
      </c>
      <c r="E632" s="43"/>
      <c r="F632" s="229" t="s">
        <v>1627</v>
      </c>
      <c r="G632" s="43"/>
      <c r="H632" s="43"/>
      <c r="I632" s="230"/>
      <c r="J632" s="43"/>
      <c r="K632" s="43"/>
      <c r="L632" s="47"/>
      <c r="M632" s="231"/>
      <c r="N632" s="232"/>
      <c r="O632" s="87"/>
      <c r="P632" s="87"/>
      <c r="Q632" s="87"/>
      <c r="R632" s="87"/>
      <c r="S632" s="87"/>
      <c r="T632" s="88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T632" s="20" t="s">
        <v>162</v>
      </c>
      <c r="AU632" s="20" t="s">
        <v>87</v>
      </c>
    </row>
    <row r="633" spans="1:51" s="15" customFormat="1" ht="12">
      <c r="A633" s="15"/>
      <c r="B633" s="257"/>
      <c r="C633" s="258"/>
      <c r="D633" s="228" t="s">
        <v>189</v>
      </c>
      <c r="E633" s="259" t="s">
        <v>75</v>
      </c>
      <c r="F633" s="260" t="s">
        <v>1629</v>
      </c>
      <c r="G633" s="258"/>
      <c r="H633" s="259" t="s">
        <v>75</v>
      </c>
      <c r="I633" s="261"/>
      <c r="J633" s="258"/>
      <c r="K633" s="258"/>
      <c r="L633" s="262"/>
      <c r="M633" s="263"/>
      <c r="N633" s="264"/>
      <c r="O633" s="264"/>
      <c r="P633" s="264"/>
      <c r="Q633" s="264"/>
      <c r="R633" s="264"/>
      <c r="S633" s="264"/>
      <c r="T633" s="26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6" t="s">
        <v>189</v>
      </c>
      <c r="AU633" s="266" t="s">
        <v>87</v>
      </c>
      <c r="AV633" s="15" t="s">
        <v>85</v>
      </c>
      <c r="AW633" s="15" t="s">
        <v>38</v>
      </c>
      <c r="AX633" s="15" t="s">
        <v>77</v>
      </c>
      <c r="AY633" s="266" t="s">
        <v>153</v>
      </c>
    </row>
    <row r="634" spans="1:51" s="13" customFormat="1" ht="12">
      <c r="A634" s="13"/>
      <c r="B634" s="235"/>
      <c r="C634" s="236"/>
      <c r="D634" s="228" t="s">
        <v>189</v>
      </c>
      <c r="E634" s="237" t="s">
        <v>75</v>
      </c>
      <c r="F634" s="238" t="s">
        <v>1630</v>
      </c>
      <c r="G634" s="236"/>
      <c r="H634" s="239">
        <v>113.955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189</v>
      </c>
      <c r="AU634" s="245" t="s">
        <v>87</v>
      </c>
      <c r="AV634" s="13" t="s">
        <v>87</v>
      </c>
      <c r="AW634" s="13" t="s">
        <v>38</v>
      </c>
      <c r="AX634" s="13" t="s">
        <v>77</v>
      </c>
      <c r="AY634" s="245" t="s">
        <v>153</v>
      </c>
    </row>
    <row r="635" spans="1:51" s="13" customFormat="1" ht="12">
      <c r="A635" s="13"/>
      <c r="B635" s="235"/>
      <c r="C635" s="236"/>
      <c r="D635" s="228" t="s">
        <v>189</v>
      </c>
      <c r="E635" s="237" t="s">
        <v>75</v>
      </c>
      <c r="F635" s="238" t="s">
        <v>1631</v>
      </c>
      <c r="G635" s="236"/>
      <c r="H635" s="239">
        <v>20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189</v>
      </c>
      <c r="AU635" s="245" t="s">
        <v>87</v>
      </c>
      <c r="AV635" s="13" t="s">
        <v>87</v>
      </c>
      <c r="AW635" s="13" t="s">
        <v>38</v>
      </c>
      <c r="AX635" s="13" t="s">
        <v>77</v>
      </c>
      <c r="AY635" s="245" t="s">
        <v>153</v>
      </c>
    </row>
    <row r="636" spans="1:51" s="13" customFormat="1" ht="12">
      <c r="A636" s="13"/>
      <c r="B636" s="235"/>
      <c r="C636" s="236"/>
      <c r="D636" s="228" t="s">
        <v>189</v>
      </c>
      <c r="E636" s="237" t="s">
        <v>75</v>
      </c>
      <c r="F636" s="238" t="s">
        <v>1632</v>
      </c>
      <c r="G636" s="236"/>
      <c r="H636" s="239">
        <v>9.31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189</v>
      </c>
      <c r="AU636" s="245" t="s">
        <v>87</v>
      </c>
      <c r="AV636" s="13" t="s">
        <v>87</v>
      </c>
      <c r="AW636" s="13" t="s">
        <v>38</v>
      </c>
      <c r="AX636" s="13" t="s">
        <v>77</v>
      </c>
      <c r="AY636" s="245" t="s">
        <v>153</v>
      </c>
    </row>
    <row r="637" spans="1:51" s="13" customFormat="1" ht="12">
      <c r="A637" s="13"/>
      <c r="B637" s="235"/>
      <c r="C637" s="236"/>
      <c r="D637" s="228" t="s">
        <v>189</v>
      </c>
      <c r="E637" s="237" t="s">
        <v>75</v>
      </c>
      <c r="F637" s="238" t="s">
        <v>1633</v>
      </c>
      <c r="G637" s="236"/>
      <c r="H637" s="239">
        <v>14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189</v>
      </c>
      <c r="AU637" s="245" t="s">
        <v>87</v>
      </c>
      <c r="AV637" s="13" t="s">
        <v>87</v>
      </c>
      <c r="AW637" s="13" t="s">
        <v>38</v>
      </c>
      <c r="AX637" s="13" t="s">
        <v>77</v>
      </c>
      <c r="AY637" s="245" t="s">
        <v>153</v>
      </c>
    </row>
    <row r="638" spans="1:51" s="13" customFormat="1" ht="12">
      <c r="A638" s="13"/>
      <c r="B638" s="235"/>
      <c r="C638" s="236"/>
      <c r="D638" s="228" t="s">
        <v>189</v>
      </c>
      <c r="E638" s="237" t="s">
        <v>75</v>
      </c>
      <c r="F638" s="238" t="s">
        <v>1634</v>
      </c>
      <c r="G638" s="236"/>
      <c r="H638" s="239">
        <v>8.792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189</v>
      </c>
      <c r="AU638" s="245" t="s">
        <v>87</v>
      </c>
      <c r="AV638" s="13" t="s">
        <v>87</v>
      </c>
      <c r="AW638" s="13" t="s">
        <v>38</v>
      </c>
      <c r="AX638" s="13" t="s">
        <v>77</v>
      </c>
      <c r="AY638" s="245" t="s">
        <v>153</v>
      </c>
    </row>
    <row r="639" spans="1:51" s="13" customFormat="1" ht="12">
      <c r="A639" s="13"/>
      <c r="B639" s="235"/>
      <c r="C639" s="236"/>
      <c r="D639" s="228" t="s">
        <v>189</v>
      </c>
      <c r="E639" s="237" t="s">
        <v>75</v>
      </c>
      <c r="F639" s="238" t="s">
        <v>1635</v>
      </c>
      <c r="G639" s="236"/>
      <c r="H639" s="239">
        <v>9.546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5" t="s">
        <v>189</v>
      </c>
      <c r="AU639" s="245" t="s">
        <v>87</v>
      </c>
      <c r="AV639" s="13" t="s">
        <v>87</v>
      </c>
      <c r="AW639" s="13" t="s">
        <v>38</v>
      </c>
      <c r="AX639" s="13" t="s">
        <v>77</v>
      </c>
      <c r="AY639" s="245" t="s">
        <v>153</v>
      </c>
    </row>
    <row r="640" spans="1:51" s="14" customFormat="1" ht="12">
      <c r="A640" s="14"/>
      <c r="B640" s="246"/>
      <c r="C640" s="247"/>
      <c r="D640" s="228" t="s">
        <v>189</v>
      </c>
      <c r="E640" s="248" t="s">
        <v>75</v>
      </c>
      <c r="F640" s="249" t="s">
        <v>233</v>
      </c>
      <c r="G640" s="247"/>
      <c r="H640" s="250">
        <v>175.603</v>
      </c>
      <c r="I640" s="251"/>
      <c r="J640" s="247"/>
      <c r="K640" s="247"/>
      <c r="L640" s="252"/>
      <c r="M640" s="253"/>
      <c r="N640" s="254"/>
      <c r="O640" s="254"/>
      <c r="P640" s="254"/>
      <c r="Q640" s="254"/>
      <c r="R640" s="254"/>
      <c r="S640" s="254"/>
      <c r="T640" s="255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6" t="s">
        <v>189</v>
      </c>
      <c r="AU640" s="256" t="s">
        <v>87</v>
      </c>
      <c r="AV640" s="14" t="s">
        <v>171</v>
      </c>
      <c r="AW640" s="14" t="s">
        <v>38</v>
      </c>
      <c r="AX640" s="14" t="s">
        <v>77</v>
      </c>
      <c r="AY640" s="256" t="s">
        <v>153</v>
      </c>
    </row>
    <row r="641" spans="1:51" s="15" customFormat="1" ht="12">
      <c r="A641" s="15"/>
      <c r="B641" s="257"/>
      <c r="C641" s="258"/>
      <c r="D641" s="228" t="s">
        <v>189</v>
      </c>
      <c r="E641" s="259" t="s">
        <v>75</v>
      </c>
      <c r="F641" s="260" t="s">
        <v>1636</v>
      </c>
      <c r="G641" s="258"/>
      <c r="H641" s="259" t="s">
        <v>75</v>
      </c>
      <c r="I641" s="261"/>
      <c r="J641" s="258"/>
      <c r="K641" s="258"/>
      <c r="L641" s="262"/>
      <c r="M641" s="263"/>
      <c r="N641" s="264"/>
      <c r="O641" s="264"/>
      <c r="P641" s="264"/>
      <c r="Q641" s="264"/>
      <c r="R641" s="264"/>
      <c r="S641" s="264"/>
      <c r="T641" s="26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66" t="s">
        <v>189</v>
      </c>
      <c r="AU641" s="266" t="s">
        <v>87</v>
      </c>
      <c r="AV641" s="15" t="s">
        <v>85</v>
      </c>
      <c r="AW641" s="15" t="s">
        <v>38</v>
      </c>
      <c r="AX641" s="15" t="s">
        <v>77</v>
      </c>
      <c r="AY641" s="266" t="s">
        <v>153</v>
      </c>
    </row>
    <row r="642" spans="1:51" s="13" customFormat="1" ht="12">
      <c r="A642" s="13"/>
      <c r="B642" s="235"/>
      <c r="C642" s="236"/>
      <c r="D642" s="228" t="s">
        <v>189</v>
      </c>
      <c r="E642" s="237" t="s">
        <v>75</v>
      </c>
      <c r="F642" s="238" t="s">
        <v>1308</v>
      </c>
      <c r="G642" s="236"/>
      <c r="H642" s="239">
        <v>64.01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189</v>
      </c>
      <c r="AU642" s="245" t="s">
        <v>87</v>
      </c>
      <c r="AV642" s="13" t="s">
        <v>87</v>
      </c>
      <c r="AW642" s="13" t="s">
        <v>38</v>
      </c>
      <c r="AX642" s="13" t="s">
        <v>77</v>
      </c>
      <c r="AY642" s="245" t="s">
        <v>153</v>
      </c>
    </row>
    <row r="643" spans="1:51" s="13" customFormat="1" ht="12">
      <c r="A643" s="13"/>
      <c r="B643" s="235"/>
      <c r="C643" s="236"/>
      <c r="D643" s="228" t="s">
        <v>189</v>
      </c>
      <c r="E643" s="237" t="s">
        <v>75</v>
      </c>
      <c r="F643" s="238" t="s">
        <v>1309</v>
      </c>
      <c r="G643" s="236"/>
      <c r="H643" s="239">
        <v>-11.09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5" t="s">
        <v>189</v>
      </c>
      <c r="AU643" s="245" t="s">
        <v>87</v>
      </c>
      <c r="AV643" s="13" t="s">
        <v>87</v>
      </c>
      <c r="AW643" s="13" t="s">
        <v>38</v>
      </c>
      <c r="AX643" s="13" t="s">
        <v>77</v>
      </c>
      <c r="AY643" s="245" t="s">
        <v>153</v>
      </c>
    </row>
    <row r="644" spans="1:51" s="13" customFormat="1" ht="12">
      <c r="A644" s="13"/>
      <c r="B644" s="235"/>
      <c r="C644" s="236"/>
      <c r="D644" s="228" t="s">
        <v>189</v>
      </c>
      <c r="E644" s="237" t="s">
        <v>75</v>
      </c>
      <c r="F644" s="238" t="s">
        <v>1310</v>
      </c>
      <c r="G644" s="236"/>
      <c r="H644" s="239">
        <v>-2.01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189</v>
      </c>
      <c r="AU644" s="245" t="s">
        <v>87</v>
      </c>
      <c r="AV644" s="13" t="s">
        <v>87</v>
      </c>
      <c r="AW644" s="13" t="s">
        <v>38</v>
      </c>
      <c r="AX644" s="13" t="s">
        <v>77</v>
      </c>
      <c r="AY644" s="245" t="s">
        <v>153</v>
      </c>
    </row>
    <row r="645" spans="1:51" s="14" customFormat="1" ht="12">
      <c r="A645" s="14"/>
      <c r="B645" s="246"/>
      <c r="C645" s="247"/>
      <c r="D645" s="228" t="s">
        <v>189</v>
      </c>
      <c r="E645" s="248" t="s">
        <v>75</v>
      </c>
      <c r="F645" s="249" t="s">
        <v>233</v>
      </c>
      <c r="G645" s="247"/>
      <c r="H645" s="250">
        <v>50.91</v>
      </c>
      <c r="I645" s="251"/>
      <c r="J645" s="247"/>
      <c r="K645" s="247"/>
      <c r="L645" s="252"/>
      <c r="M645" s="253"/>
      <c r="N645" s="254"/>
      <c r="O645" s="254"/>
      <c r="P645" s="254"/>
      <c r="Q645" s="254"/>
      <c r="R645" s="254"/>
      <c r="S645" s="254"/>
      <c r="T645" s="25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6" t="s">
        <v>189</v>
      </c>
      <c r="AU645" s="256" t="s">
        <v>87</v>
      </c>
      <c r="AV645" s="14" t="s">
        <v>171</v>
      </c>
      <c r="AW645" s="14" t="s">
        <v>38</v>
      </c>
      <c r="AX645" s="14" t="s">
        <v>77</v>
      </c>
      <c r="AY645" s="256" t="s">
        <v>153</v>
      </c>
    </row>
    <row r="646" spans="1:51" s="15" customFormat="1" ht="12">
      <c r="A646" s="15"/>
      <c r="B646" s="257"/>
      <c r="C646" s="258"/>
      <c r="D646" s="228" t="s">
        <v>189</v>
      </c>
      <c r="E646" s="259" t="s">
        <v>75</v>
      </c>
      <c r="F646" s="260" t="s">
        <v>1637</v>
      </c>
      <c r="G646" s="258"/>
      <c r="H646" s="259" t="s">
        <v>75</v>
      </c>
      <c r="I646" s="261"/>
      <c r="J646" s="258"/>
      <c r="K646" s="258"/>
      <c r="L646" s="262"/>
      <c r="M646" s="263"/>
      <c r="N646" s="264"/>
      <c r="O646" s="264"/>
      <c r="P646" s="264"/>
      <c r="Q646" s="264"/>
      <c r="R646" s="264"/>
      <c r="S646" s="264"/>
      <c r="T646" s="26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6" t="s">
        <v>189</v>
      </c>
      <c r="AU646" s="266" t="s">
        <v>87</v>
      </c>
      <c r="AV646" s="15" t="s">
        <v>85</v>
      </c>
      <c r="AW646" s="15" t="s">
        <v>38</v>
      </c>
      <c r="AX646" s="15" t="s">
        <v>77</v>
      </c>
      <c r="AY646" s="266" t="s">
        <v>153</v>
      </c>
    </row>
    <row r="647" spans="1:51" s="13" customFormat="1" ht="12">
      <c r="A647" s="13"/>
      <c r="B647" s="235"/>
      <c r="C647" s="236"/>
      <c r="D647" s="228" t="s">
        <v>189</v>
      </c>
      <c r="E647" s="237" t="s">
        <v>75</v>
      </c>
      <c r="F647" s="238" t="s">
        <v>1638</v>
      </c>
      <c r="G647" s="236"/>
      <c r="H647" s="239">
        <v>56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5" t="s">
        <v>189</v>
      </c>
      <c r="AU647" s="245" t="s">
        <v>87</v>
      </c>
      <c r="AV647" s="13" t="s">
        <v>87</v>
      </c>
      <c r="AW647" s="13" t="s">
        <v>38</v>
      </c>
      <c r="AX647" s="13" t="s">
        <v>77</v>
      </c>
      <c r="AY647" s="245" t="s">
        <v>153</v>
      </c>
    </row>
    <row r="648" spans="1:51" s="14" customFormat="1" ht="12">
      <c r="A648" s="14"/>
      <c r="B648" s="246"/>
      <c r="C648" s="247"/>
      <c r="D648" s="228" t="s">
        <v>189</v>
      </c>
      <c r="E648" s="248" t="s">
        <v>75</v>
      </c>
      <c r="F648" s="249" t="s">
        <v>233</v>
      </c>
      <c r="G648" s="247"/>
      <c r="H648" s="250">
        <v>56</v>
      </c>
      <c r="I648" s="251"/>
      <c r="J648" s="247"/>
      <c r="K648" s="247"/>
      <c r="L648" s="252"/>
      <c r="M648" s="253"/>
      <c r="N648" s="254"/>
      <c r="O648" s="254"/>
      <c r="P648" s="254"/>
      <c r="Q648" s="254"/>
      <c r="R648" s="254"/>
      <c r="S648" s="254"/>
      <c r="T648" s="25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6" t="s">
        <v>189</v>
      </c>
      <c r="AU648" s="256" t="s">
        <v>87</v>
      </c>
      <c r="AV648" s="14" t="s">
        <v>171</v>
      </c>
      <c r="AW648" s="14" t="s">
        <v>38</v>
      </c>
      <c r="AX648" s="14" t="s">
        <v>77</v>
      </c>
      <c r="AY648" s="256" t="s">
        <v>153</v>
      </c>
    </row>
    <row r="649" spans="1:51" s="16" customFormat="1" ht="12">
      <c r="A649" s="16"/>
      <c r="B649" s="267"/>
      <c r="C649" s="268"/>
      <c r="D649" s="228" t="s">
        <v>189</v>
      </c>
      <c r="E649" s="269" t="s">
        <v>75</v>
      </c>
      <c r="F649" s="270" t="s">
        <v>349</v>
      </c>
      <c r="G649" s="268"/>
      <c r="H649" s="271">
        <v>282.513</v>
      </c>
      <c r="I649" s="272"/>
      <c r="J649" s="268"/>
      <c r="K649" s="268"/>
      <c r="L649" s="273"/>
      <c r="M649" s="274"/>
      <c r="N649" s="275"/>
      <c r="O649" s="275"/>
      <c r="P649" s="275"/>
      <c r="Q649" s="275"/>
      <c r="R649" s="275"/>
      <c r="S649" s="275"/>
      <c r="T649" s="27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T649" s="277" t="s">
        <v>189</v>
      </c>
      <c r="AU649" s="277" t="s">
        <v>87</v>
      </c>
      <c r="AV649" s="16" t="s">
        <v>160</v>
      </c>
      <c r="AW649" s="16" t="s">
        <v>38</v>
      </c>
      <c r="AX649" s="16" t="s">
        <v>85</v>
      </c>
      <c r="AY649" s="277" t="s">
        <v>153</v>
      </c>
    </row>
    <row r="650" spans="1:65" s="2" customFormat="1" ht="16.5" customHeight="1">
      <c r="A650" s="41"/>
      <c r="B650" s="42"/>
      <c r="C650" s="215" t="s">
        <v>661</v>
      </c>
      <c r="D650" s="215" t="s">
        <v>155</v>
      </c>
      <c r="E650" s="216" t="s">
        <v>1639</v>
      </c>
      <c r="F650" s="217" t="s">
        <v>1640</v>
      </c>
      <c r="G650" s="218" t="s">
        <v>258</v>
      </c>
      <c r="H650" s="219">
        <v>174.164</v>
      </c>
      <c r="I650" s="220"/>
      <c r="J650" s="221">
        <f>ROUND(I650*H650,2)</f>
        <v>0</v>
      </c>
      <c r="K650" s="217" t="s">
        <v>159</v>
      </c>
      <c r="L650" s="47"/>
      <c r="M650" s="222" t="s">
        <v>75</v>
      </c>
      <c r="N650" s="223" t="s">
        <v>47</v>
      </c>
      <c r="O650" s="87"/>
      <c r="P650" s="224">
        <f>O650*H650</f>
        <v>0</v>
      </c>
      <c r="Q650" s="224">
        <v>0</v>
      </c>
      <c r="R650" s="224">
        <f>Q650*H650</f>
        <v>0</v>
      </c>
      <c r="S650" s="224">
        <v>0</v>
      </c>
      <c r="T650" s="225">
        <f>S650*H650</f>
        <v>0</v>
      </c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R650" s="226" t="s">
        <v>269</v>
      </c>
      <c r="AT650" s="226" t="s">
        <v>155</v>
      </c>
      <c r="AU650" s="226" t="s">
        <v>87</v>
      </c>
      <c r="AY650" s="20" t="s">
        <v>153</v>
      </c>
      <c r="BE650" s="227">
        <f>IF(N650="základní",J650,0)</f>
        <v>0</v>
      </c>
      <c r="BF650" s="227">
        <f>IF(N650="snížená",J650,0)</f>
        <v>0</v>
      </c>
      <c r="BG650" s="227">
        <f>IF(N650="zákl. přenesená",J650,0)</f>
        <v>0</v>
      </c>
      <c r="BH650" s="227">
        <f>IF(N650="sníž. přenesená",J650,0)</f>
        <v>0</v>
      </c>
      <c r="BI650" s="227">
        <f>IF(N650="nulová",J650,0)</f>
        <v>0</v>
      </c>
      <c r="BJ650" s="20" t="s">
        <v>85</v>
      </c>
      <c r="BK650" s="227">
        <f>ROUND(I650*H650,2)</f>
        <v>0</v>
      </c>
      <c r="BL650" s="20" t="s">
        <v>269</v>
      </c>
      <c r="BM650" s="226" t="s">
        <v>1641</v>
      </c>
    </row>
    <row r="651" spans="1:47" s="2" customFormat="1" ht="12">
      <c r="A651" s="41"/>
      <c r="B651" s="42"/>
      <c r="C651" s="43"/>
      <c r="D651" s="228" t="s">
        <v>162</v>
      </c>
      <c r="E651" s="43"/>
      <c r="F651" s="229" t="s">
        <v>1642</v>
      </c>
      <c r="G651" s="43"/>
      <c r="H651" s="43"/>
      <c r="I651" s="230"/>
      <c r="J651" s="43"/>
      <c r="K651" s="43"/>
      <c r="L651" s="47"/>
      <c r="M651" s="231"/>
      <c r="N651" s="232"/>
      <c r="O651" s="87"/>
      <c r="P651" s="87"/>
      <c r="Q651" s="87"/>
      <c r="R651" s="87"/>
      <c r="S651" s="87"/>
      <c r="T651" s="88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T651" s="20" t="s">
        <v>162</v>
      </c>
      <c r="AU651" s="20" t="s">
        <v>87</v>
      </c>
    </row>
    <row r="652" spans="1:47" s="2" customFormat="1" ht="12">
      <c r="A652" s="41"/>
      <c r="B652" s="42"/>
      <c r="C652" s="43"/>
      <c r="D652" s="233" t="s">
        <v>164</v>
      </c>
      <c r="E652" s="43"/>
      <c r="F652" s="234" t="s">
        <v>1643</v>
      </c>
      <c r="G652" s="43"/>
      <c r="H652" s="43"/>
      <c r="I652" s="230"/>
      <c r="J652" s="43"/>
      <c r="K652" s="43"/>
      <c r="L652" s="47"/>
      <c r="M652" s="231"/>
      <c r="N652" s="232"/>
      <c r="O652" s="87"/>
      <c r="P652" s="87"/>
      <c r="Q652" s="87"/>
      <c r="R652" s="87"/>
      <c r="S652" s="87"/>
      <c r="T652" s="88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T652" s="20" t="s">
        <v>164</v>
      </c>
      <c r="AU652" s="20" t="s">
        <v>87</v>
      </c>
    </row>
    <row r="653" spans="1:51" s="15" customFormat="1" ht="12">
      <c r="A653" s="15"/>
      <c r="B653" s="257"/>
      <c r="C653" s="258"/>
      <c r="D653" s="228" t="s">
        <v>189</v>
      </c>
      <c r="E653" s="259" t="s">
        <v>75</v>
      </c>
      <c r="F653" s="260" t="s">
        <v>1644</v>
      </c>
      <c r="G653" s="258"/>
      <c r="H653" s="259" t="s">
        <v>75</v>
      </c>
      <c r="I653" s="261"/>
      <c r="J653" s="258"/>
      <c r="K653" s="258"/>
      <c r="L653" s="262"/>
      <c r="M653" s="263"/>
      <c r="N653" s="264"/>
      <c r="O653" s="264"/>
      <c r="P653" s="264"/>
      <c r="Q653" s="264"/>
      <c r="R653" s="264"/>
      <c r="S653" s="264"/>
      <c r="T653" s="26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66" t="s">
        <v>189</v>
      </c>
      <c r="AU653" s="266" t="s">
        <v>87</v>
      </c>
      <c r="AV653" s="15" t="s">
        <v>85</v>
      </c>
      <c r="AW653" s="15" t="s">
        <v>38</v>
      </c>
      <c r="AX653" s="15" t="s">
        <v>77</v>
      </c>
      <c r="AY653" s="266" t="s">
        <v>153</v>
      </c>
    </row>
    <row r="654" spans="1:51" s="13" customFormat="1" ht="12">
      <c r="A654" s="13"/>
      <c r="B654" s="235"/>
      <c r="C654" s="236"/>
      <c r="D654" s="228" t="s">
        <v>189</v>
      </c>
      <c r="E654" s="237" t="s">
        <v>75</v>
      </c>
      <c r="F654" s="238" t="s">
        <v>1645</v>
      </c>
      <c r="G654" s="236"/>
      <c r="H654" s="239">
        <v>18</v>
      </c>
      <c r="I654" s="240"/>
      <c r="J654" s="236"/>
      <c r="K654" s="236"/>
      <c r="L654" s="241"/>
      <c r="M654" s="242"/>
      <c r="N654" s="243"/>
      <c r="O654" s="243"/>
      <c r="P654" s="243"/>
      <c r="Q654" s="243"/>
      <c r="R654" s="243"/>
      <c r="S654" s="243"/>
      <c r="T654" s="24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5" t="s">
        <v>189</v>
      </c>
      <c r="AU654" s="245" t="s">
        <v>87</v>
      </c>
      <c r="AV654" s="13" t="s">
        <v>87</v>
      </c>
      <c r="AW654" s="13" t="s">
        <v>38</v>
      </c>
      <c r="AX654" s="13" t="s">
        <v>77</v>
      </c>
      <c r="AY654" s="245" t="s">
        <v>153</v>
      </c>
    </row>
    <row r="655" spans="1:51" s="15" customFormat="1" ht="12">
      <c r="A655" s="15"/>
      <c r="B655" s="257"/>
      <c r="C655" s="258"/>
      <c r="D655" s="228" t="s">
        <v>189</v>
      </c>
      <c r="E655" s="259" t="s">
        <v>75</v>
      </c>
      <c r="F655" s="260" t="s">
        <v>1646</v>
      </c>
      <c r="G655" s="258"/>
      <c r="H655" s="259" t="s">
        <v>75</v>
      </c>
      <c r="I655" s="261"/>
      <c r="J655" s="258"/>
      <c r="K655" s="258"/>
      <c r="L655" s="262"/>
      <c r="M655" s="263"/>
      <c r="N655" s="264"/>
      <c r="O655" s="264"/>
      <c r="P655" s="264"/>
      <c r="Q655" s="264"/>
      <c r="R655" s="264"/>
      <c r="S655" s="264"/>
      <c r="T655" s="26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66" t="s">
        <v>189</v>
      </c>
      <c r="AU655" s="266" t="s">
        <v>87</v>
      </c>
      <c r="AV655" s="15" t="s">
        <v>85</v>
      </c>
      <c r="AW655" s="15" t="s">
        <v>38</v>
      </c>
      <c r="AX655" s="15" t="s">
        <v>77</v>
      </c>
      <c r="AY655" s="266" t="s">
        <v>153</v>
      </c>
    </row>
    <row r="656" spans="1:51" s="13" customFormat="1" ht="12">
      <c r="A656" s="13"/>
      <c r="B656" s="235"/>
      <c r="C656" s="236"/>
      <c r="D656" s="228" t="s">
        <v>189</v>
      </c>
      <c r="E656" s="237" t="s">
        <v>75</v>
      </c>
      <c r="F656" s="238" t="s">
        <v>1647</v>
      </c>
      <c r="G656" s="236"/>
      <c r="H656" s="239">
        <v>36.923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5" t="s">
        <v>189</v>
      </c>
      <c r="AU656" s="245" t="s">
        <v>87</v>
      </c>
      <c r="AV656" s="13" t="s">
        <v>87</v>
      </c>
      <c r="AW656" s="13" t="s">
        <v>38</v>
      </c>
      <c r="AX656" s="13" t="s">
        <v>77</v>
      </c>
      <c r="AY656" s="245" t="s">
        <v>153</v>
      </c>
    </row>
    <row r="657" spans="1:51" s="13" customFormat="1" ht="12">
      <c r="A657" s="13"/>
      <c r="B657" s="235"/>
      <c r="C657" s="236"/>
      <c r="D657" s="228" t="s">
        <v>189</v>
      </c>
      <c r="E657" s="237" t="s">
        <v>75</v>
      </c>
      <c r="F657" s="238" t="s">
        <v>1648</v>
      </c>
      <c r="G657" s="236"/>
      <c r="H657" s="239">
        <v>42.679</v>
      </c>
      <c r="I657" s="240"/>
      <c r="J657" s="236"/>
      <c r="K657" s="236"/>
      <c r="L657" s="241"/>
      <c r="M657" s="242"/>
      <c r="N657" s="243"/>
      <c r="O657" s="243"/>
      <c r="P657" s="243"/>
      <c r="Q657" s="243"/>
      <c r="R657" s="243"/>
      <c r="S657" s="243"/>
      <c r="T657" s="24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5" t="s">
        <v>189</v>
      </c>
      <c r="AU657" s="245" t="s">
        <v>87</v>
      </c>
      <c r="AV657" s="13" t="s">
        <v>87</v>
      </c>
      <c r="AW657" s="13" t="s">
        <v>38</v>
      </c>
      <c r="AX657" s="13" t="s">
        <v>77</v>
      </c>
      <c r="AY657" s="245" t="s">
        <v>153</v>
      </c>
    </row>
    <row r="658" spans="1:51" s="13" customFormat="1" ht="12">
      <c r="A658" s="13"/>
      <c r="B658" s="235"/>
      <c r="C658" s="236"/>
      <c r="D658" s="228" t="s">
        <v>189</v>
      </c>
      <c r="E658" s="237" t="s">
        <v>75</v>
      </c>
      <c r="F658" s="238" t="s">
        <v>1649</v>
      </c>
      <c r="G658" s="236"/>
      <c r="H658" s="239">
        <v>15.47</v>
      </c>
      <c r="I658" s="240"/>
      <c r="J658" s="236"/>
      <c r="K658" s="236"/>
      <c r="L658" s="241"/>
      <c r="M658" s="242"/>
      <c r="N658" s="243"/>
      <c r="O658" s="243"/>
      <c r="P658" s="243"/>
      <c r="Q658" s="243"/>
      <c r="R658" s="243"/>
      <c r="S658" s="243"/>
      <c r="T658" s="24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5" t="s">
        <v>189</v>
      </c>
      <c r="AU658" s="245" t="s">
        <v>87</v>
      </c>
      <c r="AV658" s="13" t="s">
        <v>87</v>
      </c>
      <c r="AW658" s="13" t="s">
        <v>38</v>
      </c>
      <c r="AX658" s="13" t="s">
        <v>77</v>
      </c>
      <c r="AY658" s="245" t="s">
        <v>153</v>
      </c>
    </row>
    <row r="659" spans="1:51" s="13" customFormat="1" ht="12">
      <c r="A659" s="13"/>
      <c r="B659" s="235"/>
      <c r="C659" s="236"/>
      <c r="D659" s="228" t="s">
        <v>189</v>
      </c>
      <c r="E659" s="237" t="s">
        <v>75</v>
      </c>
      <c r="F659" s="238" t="s">
        <v>1650</v>
      </c>
      <c r="G659" s="236"/>
      <c r="H659" s="239">
        <v>11.421</v>
      </c>
      <c r="I659" s="240"/>
      <c r="J659" s="236"/>
      <c r="K659" s="236"/>
      <c r="L659" s="241"/>
      <c r="M659" s="242"/>
      <c r="N659" s="243"/>
      <c r="O659" s="243"/>
      <c r="P659" s="243"/>
      <c r="Q659" s="243"/>
      <c r="R659" s="243"/>
      <c r="S659" s="243"/>
      <c r="T659" s="24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5" t="s">
        <v>189</v>
      </c>
      <c r="AU659" s="245" t="s">
        <v>87</v>
      </c>
      <c r="AV659" s="13" t="s">
        <v>87</v>
      </c>
      <c r="AW659" s="13" t="s">
        <v>38</v>
      </c>
      <c r="AX659" s="13" t="s">
        <v>77</v>
      </c>
      <c r="AY659" s="245" t="s">
        <v>153</v>
      </c>
    </row>
    <row r="660" spans="1:51" s="13" customFormat="1" ht="12">
      <c r="A660" s="13"/>
      <c r="B660" s="235"/>
      <c r="C660" s="236"/>
      <c r="D660" s="228" t="s">
        <v>189</v>
      </c>
      <c r="E660" s="237" t="s">
        <v>75</v>
      </c>
      <c r="F660" s="238" t="s">
        <v>1651</v>
      </c>
      <c r="G660" s="236"/>
      <c r="H660" s="239">
        <v>7.169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189</v>
      </c>
      <c r="AU660" s="245" t="s">
        <v>87</v>
      </c>
      <c r="AV660" s="13" t="s">
        <v>87</v>
      </c>
      <c r="AW660" s="13" t="s">
        <v>38</v>
      </c>
      <c r="AX660" s="13" t="s">
        <v>77</v>
      </c>
      <c r="AY660" s="245" t="s">
        <v>153</v>
      </c>
    </row>
    <row r="661" spans="1:51" s="13" customFormat="1" ht="12">
      <c r="A661" s="13"/>
      <c r="B661" s="235"/>
      <c r="C661" s="236"/>
      <c r="D661" s="228" t="s">
        <v>189</v>
      </c>
      <c r="E661" s="237" t="s">
        <v>75</v>
      </c>
      <c r="F661" s="238" t="s">
        <v>1652</v>
      </c>
      <c r="G661" s="236"/>
      <c r="H661" s="239">
        <v>29.188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5" t="s">
        <v>189</v>
      </c>
      <c r="AU661" s="245" t="s">
        <v>87</v>
      </c>
      <c r="AV661" s="13" t="s">
        <v>87</v>
      </c>
      <c r="AW661" s="13" t="s">
        <v>38</v>
      </c>
      <c r="AX661" s="13" t="s">
        <v>77</v>
      </c>
      <c r="AY661" s="245" t="s">
        <v>153</v>
      </c>
    </row>
    <row r="662" spans="1:51" s="13" customFormat="1" ht="12">
      <c r="A662" s="13"/>
      <c r="B662" s="235"/>
      <c r="C662" s="236"/>
      <c r="D662" s="228" t="s">
        <v>189</v>
      </c>
      <c r="E662" s="237" t="s">
        <v>75</v>
      </c>
      <c r="F662" s="238" t="s">
        <v>1653</v>
      </c>
      <c r="G662" s="236"/>
      <c r="H662" s="239">
        <v>13.314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5" t="s">
        <v>189</v>
      </c>
      <c r="AU662" s="245" t="s">
        <v>87</v>
      </c>
      <c r="AV662" s="13" t="s">
        <v>87</v>
      </c>
      <c r="AW662" s="13" t="s">
        <v>38</v>
      </c>
      <c r="AX662" s="13" t="s">
        <v>77</v>
      </c>
      <c r="AY662" s="245" t="s">
        <v>153</v>
      </c>
    </row>
    <row r="663" spans="1:51" s="16" customFormat="1" ht="12">
      <c r="A663" s="16"/>
      <c r="B663" s="267"/>
      <c r="C663" s="268"/>
      <c r="D663" s="228" t="s">
        <v>189</v>
      </c>
      <c r="E663" s="269" t="s">
        <v>75</v>
      </c>
      <c r="F663" s="270" t="s">
        <v>349</v>
      </c>
      <c r="G663" s="268"/>
      <c r="H663" s="271">
        <v>174.164</v>
      </c>
      <c r="I663" s="272"/>
      <c r="J663" s="268"/>
      <c r="K663" s="268"/>
      <c r="L663" s="273"/>
      <c r="M663" s="274"/>
      <c r="N663" s="275"/>
      <c r="O663" s="275"/>
      <c r="P663" s="275"/>
      <c r="Q663" s="275"/>
      <c r="R663" s="275"/>
      <c r="S663" s="275"/>
      <c r="T663" s="27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T663" s="277" t="s">
        <v>189</v>
      </c>
      <c r="AU663" s="277" t="s">
        <v>87</v>
      </c>
      <c r="AV663" s="16" t="s">
        <v>160</v>
      </c>
      <c r="AW663" s="16" t="s">
        <v>38</v>
      </c>
      <c r="AX663" s="16" t="s">
        <v>85</v>
      </c>
      <c r="AY663" s="277" t="s">
        <v>153</v>
      </c>
    </row>
    <row r="664" spans="1:65" s="2" customFormat="1" ht="16.5" customHeight="1">
      <c r="A664" s="41"/>
      <c r="B664" s="42"/>
      <c r="C664" s="278" t="s">
        <v>667</v>
      </c>
      <c r="D664" s="278" t="s">
        <v>414</v>
      </c>
      <c r="E664" s="279" t="s">
        <v>1654</v>
      </c>
      <c r="F664" s="280" t="s">
        <v>1655</v>
      </c>
      <c r="G664" s="281" t="s">
        <v>381</v>
      </c>
      <c r="H664" s="282">
        <v>0.101</v>
      </c>
      <c r="I664" s="283"/>
      <c r="J664" s="284">
        <f>ROUND(I664*H664,2)</f>
        <v>0</v>
      </c>
      <c r="K664" s="280" t="s">
        <v>159</v>
      </c>
      <c r="L664" s="285"/>
      <c r="M664" s="286" t="s">
        <v>75</v>
      </c>
      <c r="N664" s="287" t="s">
        <v>47</v>
      </c>
      <c r="O664" s="87"/>
      <c r="P664" s="224">
        <f>O664*H664</f>
        <v>0</v>
      </c>
      <c r="Q664" s="224">
        <v>1</v>
      </c>
      <c r="R664" s="224">
        <f>Q664*H664</f>
        <v>0.101</v>
      </c>
      <c r="S664" s="224">
        <v>0</v>
      </c>
      <c r="T664" s="225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26" t="s">
        <v>371</v>
      </c>
      <c r="AT664" s="226" t="s">
        <v>414</v>
      </c>
      <c r="AU664" s="226" t="s">
        <v>87</v>
      </c>
      <c r="AY664" s="20" t="s">
        <v>153</v>
      </c>
      <c r="BE664" s="227">
        <f>IF(N664="základní",J664,0)</f>
        <v>0</v>
      </c>
      <c r="BF664" s="227">
        <f>IF(N664="snížená",J664,0)</f>
        <v>0</v>
      </c>
      <c r="BG664" s="227">
        <f>IF(N664="zákl. přenesená",J664,0)</f>
        <v>0</v>
      </c>
      <c r="BH664" s="227">
        <f>IF(N664="sníž. přenesená",J664,0)</f>
        <v>0</v>
      </c>
      <c r="BI664" s="227">
        <f>IF(N664="nulová",J664,0)</f>
        <v>0</v>
      </c>
      <c r="BJ664" s="20" t="s">
        <v>85</v>
      </c>
      <c r="BK664" s="227">
        <f>ROUND(I664*H664,2)</f>
        <v>0</v>
      </c>
      <c r="BL664" s="20" t="s">
        <v>269</v>
      </c>
      <c r="BM664" s="226" t="s">
        <v>1656</v>
      </c>
    </row>
    <row r="665" spans="1:47" s="2" customFormat="1" ht="12">
      <c r="A665" s="41"/>
      <c r="B665" s="42"/>
      <c r="C665" s="43"/>
      <c r="D665" s="228" t="s">
        <v>162</v>
      </c>
      <c r="E665" s="43"/>
      <c r="F665" s="229" t="s">
        <v>1655</v>
      </c>
      <c r="G665" s="43"/>
      <c r="H665" s="43"/>
      <c r="I665" s="230"/>
      <c r="J665" s="43"/>
      <c r="K665" s="43"/>
      <c r="L665" s="47"/>
      <c r="M665" s="231"/>
      <c r="N665" s="232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162</v>
      </c>
      <c r="AU665" s="20" t="s">
        <v>87</v>
      </c>
    </row>
    <row r="666" spans="1:51" s="13" customFormat="1" ht="12">
      <c r="A666" s="13"/>
      <c r="B666" s="235"/>
      <c r="C666" s="236"/>
      <c r="D666" s="228" t="s">
        <v>189</v>
      </c>
      <c r="E666" s="237" t="s">
        <v>75</v>
      </c>
      <c r="F666" s="238" t="s">
        <v>1657</v>
      </c>
      <c r="G666" s="236"/>
      <c r="H666" s="239">
        <v>0.031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5" t="s">
        <v>189</v>
      </c>
      <c r="AU666" s="245" t="s">
        <v>87</v>
      </c>
      <c r="AV666" s="13" t="s">
        <v>87</v>
      </c>
      <c r="AW666" s="13" t="s">
        <v>38</v>
      </c>
      <c r="AX666" s="13" t="s">
        <v>77</v>
      </c>
      <c r="AY666" s="245" t="s">
        <v>153</v>
      </c>
    </row>
    <row r="667" spans="1:51" s="13" customFormat="1" ht="12">
      <c r="A667" s="13"/>
      <c r="B667" s="235"/>
      <c r="C667" s="236"/>
      <c r="D667" s="228" t="s">
        <v>189</v>
      </c>
      <c r="E667" s="237" t="s">
        <v>75</v>
      </c>
      <c r="F667" s="238" t="s">
        <v>1658</v>
      </c>
      <c r="G667" s="236"/>
      <c r="H667" s="239">
        <v>0.07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5" t="s">
        <v>189</v>
      </c>
      <c r="AU667" s="245" t="s">
        <v>87</v>
      </c>
      <c r="AV667" s="13" t="s">
        <v>87</v>
      </c>
      <c r="AW667" s="13" t="s">
        <v>38</v>
      </c>
      <c r="AX667" s="13" t="s">
        <v>77</v>
      </c>
      <c r="AY667" s="245" t="s">
        <v>153</v>
      </c>
    </row>
    <row r="668" spans="1:51" s="16" customFormat="1" ht="12">
      <c r="A668" s="16"/>
      <c r="B668" s="267"/>
      <c r="C668" s="268"/>
      <c r="D668" s="228" t="s">
        <v>189</v>
      </c>
      <c r="E668" s="269" t="s">
        <v>75</v>
      </c>
      <c r="F668" s="270" t="s">
        <v>349</v>
      </c>
      <c r="G668" s="268"/>
      <c r="H668" s="271">
        <v>0.101</v>
      </c>
      <c r="I668" s="272"/>
      <c r="J668" s="268"/>
      <c r="K668" s="268"/>
      <c r="L668" s="273"/>
      <c r="M668" s="274"/>
      <c r="N668" s="275"/>
      <c r="O668" s="275"/>
      <c r="P668" s="275"/>
      <c r="Q668" s="275"/>
      <c r="R668" s="275"/>
      <c r="S668" s="275"/>
      <c r="T668" s="27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77" t="s">
        <v>189</v>
      </c>
      <c r="AU668" s="277" t="s">
        <v>87</v>
      </c>
      <c r="AV668" s="16" t="s">
        <v>160</v>
      </c>
      <c r="AW668" s="16" t="s">
        <v>38</v>
      </c>
      <c r="AX668" s="16" t="s">
        <v>85</v>
      </c>
      <c r="AY668" s="277" t="s">
        <v>153</v>
      </c>
    </row>
    <row r="669" spans="1:65" s="2" customFormat="1" ht="16.5" customHeight="1">
      <c r="A669" s="41"/>
      <c r="B669" s="42"/>
      <c r="C669" s="215" t="s">
        <v>671</v>
      </c>
      <c r="D669" s="215" t="s">
        <v>155</v>
      </c>
      <c r="E669" s="216" t="s">
        <v>1659</v>
      </c>
      <c r="F669" s="217" t="s">
        <v>1660</v>
      </c>
      <c r="G669" s="218" t="s">
        <v>258</v>
      </c>
      <c r="H669" s="219">
        <v>268.797</v>
      </c>
      <c r="I669" s="220"/>
      <c r="J669" s="221">
        <f>ROUND(I669*H669,2)</f>
        <v>0</v>
      </c>
      <c r="K669" s="217" t="s">
        <v>159</v>
      </c>
      <c r="L669" s="47"/>
      <c r="M669" s="222" t="s">
        <v>75</v>
      </c>
      <c r="N669" s="223" t="s">
        <v>47</v>
      </c>
      <c r="O669" s="87"/>
      <c r="P669" s="224">
        <f>O669*H669</f>
        <v>0</v>
      </c>
      <c r="Q669" s="224">
        <v>0.0004</v>
      </c>
      <c r="R669" s="224">
        <f>Q669*H669</f>
        <v>0.10751880000000001</v>
      </c>
      <c r="S669" s="224">
        <v>0</v>
      </c>
      <c r="T669" s="225">
        <f>S669*H669</f>
        <v>0</v>
      </c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R669" s="226" t="s">
        <v>269</v>
      </c>
      <c r="AT669" s="226" t="s">
        <v>155</v>
      </c>
      <c r="AU669" s="226" t="s">
        <v>87</v>
      </c>
      <c r="AY669" s="20" t="s">
        <v>153</v>
      </c>
      <c r="BE669" s="227">
        <f>IF(N669="základní",J669,0)</f>
        <v>0</v>
      </c>
      <c r="BF669" s="227">
        <f>IF(N669="snížená",J669,0)</f>
        <v>0</v>
      </c>
      <c r="BG669" s="227">
        <f>IF(N669="zákl. přenesená",J669,0)</f>
        <v>0</v>
      </c>
      <c r="BH669" s="227">
        <f>IF(N669="sníž. přenesená",J669,0)</f>
        <v>0</v>
      </c>
      <c r="BI669" s="227">
        <f>IF(N669="nulová",J669,0)</f>
        <v>0</v>
      </c>
      <c r="BJ669" s="20" t="s">
        <v>85</v>
      </c>
      <c r="BK669" s="227">
        <f>ROUND(I669*H669,2)</f>
        <v>0</v>
      </c>
      <c r="BL669" s="20" t="s">
        <v>269</v>
      </c>
      <c r="BM669" s="226" t="s">
        <v>1661</v>
      </c>
    </row>
    <row r="670" spans="1:47" s="2" customFormat="1" ht="12">
      <c r="A670" s="41"/>
      <c r="B670" s="42"/>
      <c r="C670" s="43"/>
      <c r="D670" s="228" t="s">
        <v>162</v>
      </c>
      <c r="E670" s="43"/>
      <c r="F670" s="229" t="s">
        <v>1662</v>
      </c>
      <c r="G670" s="43"/>
      <c r="H670" s="43"/>
      <c r="I670" s="230"/>
      <c r="J670" s="43"/>
      <c r="K670" s="43"/>
      <c r="L670" s="47"/>
      <c r="M670" s="231"/>
      <c r="N670" s="232"/>
      <c r="O670" s="87"/>
      <c r="P670" s="87"/>
      <c r="Q670" s="87"/>
      <c r="R670" s="87"/>
      <c r="S670" s="87"/>
      <c r="T670" s="88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T670" s="20" t="s">
        <v>162</v>
      </c>
      <c r="AU670" s="20" t="s">
        <v>87</v>
      </c>
    </row>
    <row r="671" spans="1:47" s="2" customFormat="1" ht="12">
      <c r="A671" s="41"/>
      <c r="B671" s="42"/>
      <c r="C671" s="43"/>
      <c r="D671" s="233" t="s">
        <v>164</v>
      </c>
      <c r="E671" s="43"/>
      <c r="F671" s="234" t="s">
        <v>1663</v>
      </c>
      <c r="G671" s="43"/>
      <c r="H671" s="43"/>
      <c r="I671" s="230"/>
      <c r="J671" s="43"/>
      <c r="K671" s="43"/>
      <c r="L671" s="47"/>
      <c r="M671" s="231"/>
      <c r="N671" s="232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164</v>
      </c>
      <c r="AU671" s="20" t="s">
        <v>87</v>
      </c>
    </row>
    <row r="672" spans="1:51" s="15" customFormat="1" ht="12">
      <c r="A672" s="15"/>
      <c r="B672" s="257"/>
      <c r="C672" s="258"/>
      <c r="D672" s="228" t="s">
        <v>189</v>
      </c>
      <c r="E672" s="259" t="s">
        <v>75</v>
      </c>
      <c r="F672" s="260" t="s">
        <v>1664</v>
      </c>
      <c r="G672" s="258"/>
      <c r="H672" s="259" t="s">
        <v>75</v>
      </c>
      <c r="I672" s="261"/>
      <c r="J672" s="258"/>
      <c r="K672" s="258"/>
      <c r="L672" s="262"/>
      <c r="M672" s="263"/>
      <c r="N672" s="264"/>
      <c r="O672" s="264"/>
      <c r="P672" s="264"/>
      <c r="Q672" s="264"/>
      <c r="R672" s="264"/>
      <c r="S672" s="264"/>
      <c r="T672" s="26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66" t="s">
        <v>189</v>
      </c>
      <c r="AU672" s="266" t="s">
        <v>87</v>
      </c>
      <c r="AV672" s="15" t="s">
        <v>85</v>
      </c>
      <c r="AW672" s="15" t="s">
        <v>38</v>
      </c>
      <c r="AX672" s="15" t="s">
        <v>77</v>
      </c>
      <c r="AY672" s="266" t="s">
        <v>153</v>
      </c>
    </row>
    <row r="673" spans="1:51" s="15" customFormat="1" ht="12">
      <c r="A673" s="15"/>
      <c r="B673" s="257"/>
      <c r="C673" s="258"/>
      <c r="D673" s="228" t="s">
        <v>189</v>
      </c>
      <c r="E673" s="259" t="s">
        <v>75</v>
      </c>
      <c r="F673" s="260" t="s">
        <v>1185</v>
      </c>
      <c r="G673" s="258"/>
      <c r="H673" s="259" t="s">
        <v>75</v>
      </c>
      <c r="I673" s="261"/>
      <c r="J673" s="258"/>
      <c r="K673" s="258"/>
      <c r="L673" s="262"/>
      <c r="M673" s="263"/>
      <c r="N673" s="264"/>
      <c r="O673" s="264"/>
      <c r="P673" s="264"/>
      <c r="Q673" s="264"/>
      <c r="R673" s="264"/>
      <c r="S673" s="264"/>
      <c r="T673" s="26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66" t="s">
        <v>189</v>
      </c>
      <c r="AU673" s="266" t="s">
        <v>87</v>
      </c>
      <c r="AV673" s="15" t="s">
        <v>85</v>
      </c>
      <c r="AW673" s="15" t="s">
        <v>38</v>
      </c>
      <c r="AX673" s="15" t="s">
        <v>77</v>
      </c>
      <c r="AY673" s="266" t="s">
        <v>153</v>
      </c>
    </row>
    <row r="674" spans="1:51" s="13" customFormat="1" ht="12">
      <c r="A674" s="13"/>
      <c r="B674" s="235"/>
      <c r="C674" s="236"/>
      <c r="D674" s="228" t="s">
        <v>189</v>
      </c>
      <c r="E674" s="237" t="s">
        <v>75</v>
      </c>
      <c r="F674" s="238" t="s">
        <v>1623</v>
      </c>
      <c r="G674" s="236"/>
      <c r="H674" s="239">
        <v>3.216</v>
      </c>
      <c r="I674" s="240"/>
      <c r="J674" s="236"/>
      <c r="K674" s="236"/>
      <c r="L674" s="241"/>
      <c r="M674" s="242"/>
      <c r="N674" s="243"/>
      <c r="O674" s="243"/>
      <c r="P674" s="243"/>
      <c r="Q674" s="243"/>
      <c r="R674" s="243"/>
      <c r="S674" s="243"/>
      <c r="T674" s="24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5" t="s">
        <v>189</v>
      </c>
      <c r="AU674" s="245" t="s">
        <v>87</v>
      </c>
      <c r="AV674" s="13" t="s">
        <v>87</v>
      </c>
      <c r="AW674" s="13" t="s">
        <v>38</v>
      </c>
      <c r="AX674" s="13" t="s">
        <v>77</v>
      </c>
      <c r="AY674" s="245" t="s">
        <v>153</v>
      </c>
    </row>
    <row r="675" spans="1:51" s="15" customFormat="1" ht="12">
      <c r="A675" s="15"/>
      <c r="B675" s="257"/>
      <c r="C675" s="258"/>
      <c r="D675" s="228" t="s">
        <v>189</v>
      </c>
      <c r="E675" s="259" t="s">
        <v>75</v>
      </c>
      <c r="F675" s="260" t="s">
        <v>1187</v>
      </c>
      <c r="G675" s="258"/>
      <c r="H675" s="259" t="s">
        <v>75</v>
      </c>
      <c r="I675" s="261"/>
      <c r="J675" s="258"/>
      <c r="K675" s="258"/>
      <c r="L675" s="262"/>
      <c r="M675" s="263"/>
      <c r="N675" s="264"/>
      <c r="O675" s="264"/>
      <c r="P675" s="264"/>
      <c r="Q675" s="264"/>
      <c r="R675" s="264"/>
      <c r="S675" s="264"/>
      <c r="T675" s="26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66" t="s">
        <v>189</v>
      </c>
      <c r="AU675" s="266" t="s">
        <v>87</v>
      </c>
      <c r="AV675" s="15" t="s">
        <v>85</v>
      </c>
      <c r="AW675" s="15" t="s">
        <v>38</v>
      </c>
      <c r="AX675" s="15" t="s">
        <v>77</v>
      </c>
      <c r="AY675" s="266" t="s">
        <v>153</v>
      </c>
    </row>
    <row r="676" spans="1:51" s="13" customFormat="1" ht="12">
      <c r="A676" s="13"/>
      <c r="B676" s="235"/>
      <c r="C676" s="236"/>
      <c r="D676" s="228" t="s">
        <v>189</v>
      </c>
      <c r="E676" s="237" t="s">
        <v>75</v>
      </c>
      <c r="F676" s="238" t="s">
        <v>1624</v>
      </c>
      <c r="G676" s="236"/>
      <c r="H676" s="239">
        <v>7.432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5" t="s">
        <v>189</v>
      </c>
      <c r="AU676" s="245" t="s">
        <v>87</v>
      </c>
      <c r="AV676" s="13" t="s">
        <v>87</v>
      </c>
      <c r="AW676" s="13" t="s">
        <v>38</v>
      </c>
      <c r="AX676" s="13" t="s">
        <v>77</v>
      </c>
      <c r="AY676" s="245" t="s">
        <v>153</v>
      </c>
    </row>
    <row r="677" spans="1:51" s="15" customFormat="1" ht="12">
      <c r="A677" s="15"/>
      <c r="B677" s="257"/>
      <c r="C677" s="258"/>
      <c r="D677" s="228" t="s">
        <v>189</v>
      </c>
      <c r="E677" s="259" t="s">
        <v>75</v>
      </c>
      <c r="F677" s="260" t="s">
        <v>1189</v>
      </c>
      <c r="G677" s="258"/>
      <c r="H677" s="259" t="s">
        <v>75</v>
      </c>
      <c r="I677" s="261"/>
      <c r="J677" s="258"/>
      <c r="K677" s="258"/>
      <c r="L677" s="262"/>
      <c r="M677" s="263"/>
      <c r="N677" s="264"/>
      <c r="O677" s="264"/>
      <c r="P677" s="264"/>
      <c r="Q677" s="264"/>
      <c r="R677" s="264"/>
      <c r="S677" s="264"/>
      <c r="T677" s="26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66" t="s">
        <v>189</v>
      </c>
      <c r="AU677" s="266" t="s">
        <v>87</v>
      </c>
      <c r="AV677" s="15" t="s">
        <v>85</v>
      </c>
      <c r="AW677" s="15" t="s">
        <v>38</v>
      </c>
      <c r="AX677" s="15" t="s">
        <v>77</v>
      </c>
      <c r="AY677" s="266" t="s">
        <v>153</v>
      </c>
    </row>
    <row r="678" spans="1:51" s="13" customFormat="1" ht="12">
      <c r="A678" s="13"/>
      <c r="B678" s="235"/>
      <c r="C678" s="236"/>
      <c r="D678" s="228" t="s">
        <v>189</v>
      </c>
      <c r="E678" s="237" t="s">
        <v>75</v>
      </c>
      <c r="F678" s="238" t="s">
        <v>1623</v>
      </c>
      <c r="G678" s="236"/>
      <c r="H678" s="239">
        <v>3.216</v>
      </c>
      <c r="I678" s="240"/>
      <c r="J678" s="236"/>
      <c r="K678" s="236"/>
      <c r="L678" s="241"/>
      <c r="M678" s="242"/>
      <c r="N678" s="243"/>
      <c r="O678" s="243"/>
      <c r="P678" s="243"/>
      <c r="Q678" s="243"/>
      <c r="R678" s="243"/>
      <c r="S678" s="243"/>
      <c r="T678" s="24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5" t="s">
        <v>189</v>
      </c>
      <c r="AU678" s="245" t="s">
        <v>87</v>
      </c>
      <c r="AV678" s="13" t="s">
        <v>87</v>
      </c>
      <c r="AW678" s="13" t="s">
        <v>38</v>
      </c>
      <c r="AX678" s="13" t="s">
        <v>77</v>
      </c>
      <c r="AY678" s="245" t="s">
        <v>153</v>
      </c>
    </row>
    <row r="679" spans="1:51" s="15" customFormat="1" ht="12">
      <c r="A679" s="15"/>
      <c r="B679" s="257"/>
      <c r="C679" s="258"/>
      <c r="D679" s="228" t="s">
        <v>189</v>
      </c>
      <c r="E679" s="259" t="s">
        <v>75</v>
      </c>
      <c r="F679" s="260" t="s">
        <v>1625</v>
      </c>
      <c r="G679" s="258"/>
      <c r="H679" s="259" t="s">
        <v>75</v>
      </c>
      <c r="I679" s="261"/>
      <c r="J679" s="258"/>
      <c r="K679" s="258"/>
      <c r="L679" s="262"/>
      <c r="M679" s="263"/>
      <c r="N679" s="264"/>
      <c r="O679" s="264"/>
      <c r="P679" s="264"/>
      <c r="Q679" s="264"/>
      <c r="R679" s="264"/>
      <c r="S679" s="264"/>
      <c r="T679" s="26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66" t="s">
        <v>189</v>
      </c>
      <c r="AU679" s="266" t="s">
        <v>87</v>
      </c>
      <c r="AV679" s="15" t="s">
        <v>85</v>
      </c>
      <c r="AW679" s="15" t="s">
        <v>38</v>
      </c>
      <c r="AX679" s="15" t="s">
        <v>77</v>
      </c>
      <c r="AY679" s="266" t="s">
        <v>153</v>
      </c>
    </row>
    <row r="680" spans="1:51" s="13" customFormat="1" ht="12">
      <c r="A680" s="13"/>
      <c r="B680" s="235"/>
      <c r="C680" s="236"/>
      <c r="D680" s="228" t="s">
        <v>189</v>
      </c>
      <c r="E680" s="237" t="s">
        <v>75</v>
      </c>
      <c r="F680" s="238" t="s">
        <v>1537</v>
      </c>
      <c r="G680" s="236"/>
      <c r="H680" s="239">
        <v>75.735</v>
      </c>
      <c r="I680" s="240"/>
      <c r="J680" s="236"/>
      <c r="K680" s="236"/>
      <c r="L680" s="241"/>
      <c r="M680" s="242"/>
      <c r="N680" s="243"/>
      <c r="O680" s="243"/>
      <c r="P680" s="243"/>
      <c r="Q680" s="243"/>
      <c r="R680" s="243"/>
      <c r="S680" s="243"/>
      <c r="T680" s="24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5" t="s">
        <v>189</v>
      </c>
      <c r="AU680" s="245" t="s">
        <v>87</v>
      </c>
      <c r="AV680" s="13" t="s">
        <v>87</v>
      </c>
      <c r="AW680" s="13" t="s">
        <v>38</v>
      </c>
      <c r="AX680" s="13" t="s">
        <v>77</v>
      </c>
      <c r="AY680" s="245" t="s">
        <v>153</v>
      </c>
    </row>
    <row r="681" spans="1:51" s="14" customFormat="1" ht="12">
      <c r="A681" s="14"/>
      <c r="B681" s="246"/>
      <c r="C681" s="247"/>
      <c r="D681" s="228" t="s">
        <v>189</v>
      </c>
      <c r="E681" s="248" t="s">
        <v>75</v>
      </c>
      <c r="F681" s="249" t="s">
        <v>233</v>
      </c>
      <c r="G681" s="247"/>
      <c r="H681" s="250">
        <v>89.599</v>
      </c>
      <c r="I681" s="251"/>
      <c r="J681" s="247"/>
      <c r="K681" s="247"/>
      <c r="L681" s="252"/>
      <c r="M681" s="253"/>
      <c r="N681" s="254"/>
      <c r="O681" s="254"/>
      <c r="P681" s="254"/>
      <c r="Q681" s="254"/>
      <c r="R681" s="254"/>
      <c r="S681" s="254"/>
      <c r="T681" s="25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6" t="s">
        <v>189</v>
      </c>
      <c r="AU681" s="256" t="s">
        <v>87</v>
      </c>
      <c r="AV681" s="14" t="s">
        <v>171</v>
      </c>
      <c r="AW681" s="14" t="s">
        <v>38</v>
      </c>
      <c r="AX681" s="14" t="s">
        <v>77</v>
      </c>
      <c r="AY681" s="256" t="s">
        <v>153</v>
      </c>
    </row>
    <row r="682" spans="1:51" s="13" customFormat="1" ht="12">
      <c r="A682" s="13"/>
      <c r="B682" s="235"/>
      <c r="C682" s="236"/>
      <c r="D682" s="228" t="s">
        <v>189</v>
      </c>
      <c r="E682" s="237" t="s">
        <v>75</v>
      </c>
      <c r="F682" s="238" t="s">
        <v>1665</v>
      </c>
      <c r="G682" s="236"/>
      <c r="H682" s="239">
        <v>179.198</v>
      </c>
      <c r="I682" s="240"/>
      <c r="J682" s="236"/>
      <c r="K682" s="236"/>
      <c r="L682" s="241"/>
      <c r="M682" s="242"/>
      <c r="N682" s="243"/>
      <c r="O682" s="243"/>
      <c r="P682" s="243"/>
      <c r="Q682" s="243"/>
      <c r="R682" s="243"/>
      <c r="S682" s="243"/>
      <c r="T682" s="24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5" t="s">
        <v>189</v>
      </c>
      <c r="AU682" s="245" t="s">
        <v>87</v>
      </c>
      <c r="AV682" s="13" t="s">
        <v>87</v>
      </c>
      <c r="AW682" s="13" t="s">
        <v>38</v>
      </c>
      <c r="AX682" s="13" t="s">
        <v>77</v>
      </c>
      <c r="AY682" s="245" t="s">
        <v>153</v>
      </c>
    </row>
    <row r="683" spans="1:51" s="16" customFormat="1" ht="12">
      <c r="A683" s="16"/>
      <c r="B683" s="267"/>
      <c r="C683" s="268"/>
      <c r="D683" s="228" t="s">
        <v>189</v>
      </c>
      <c r="E683" s="269" t="s">
        <v>75</v>
      </c>
      <c r="F683" s="270" t="s">
        <v>349</v>
      </c>
      <c r="G683" s="268"/>
      <c r="H683" s="271">
        <v>268.797</v>
      </c>
      <c r="I683" s="272"/>
      <c r="J683" s="268"/>
      <c r="K683" s="268"/>
      <c r="L683" s="273"/>
      <c r="M683" s="274"/>
      <c r="N683" s="275"/>
      <c r="O683" s="275"/>
      <c r="P683" s="275"/>
      <c r="Q683" s="275"/>
      <c r="R683" s="275"/>
      <c r="S683" s="275"/>
      <c r="T683" s="27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T683" s="277" t="s">
        <v>189</v>
      </c>
      <c r="AU683" s="277" t="s">
        <v>87</v>
      </c>
      <c r="AV683" s="16" t="s">
        <v>160</v>
      </c>
      <c r="AW683" s="16" t="s">
        <v>38</v>
      </c>
      <c r="AX683" s="16" t="s">
        <v>85</v>
      </c>
      <c r="AY683" s="277" t="s">
        <v>153</v>
      </c>
    </row>
    <row r="684" spans="1:65" s="2" customFormat="1" ht="16.5" customHeight="1">
      <c r="A684" s="41"/>
      <c r="B684" s="42"/>
      <c r="C684" s="215" t="s">
        <v>682</v>
      </c>
      <c r="D684" s="215" t="s">
        <v>155</v>
      </c>
      <c r="E684" s="216" t="s">
        <v>1666</v>
      </c>
      <c r="F684" s="217" t="s">
        <v>1667</v>
      </c>
      <c r="G684" s="218" t="s">
        <v>258</v>
      </c>
      <c r="H684" s="219">
        <v>454.233</v>
      </c>
      <c r="I684" s="220"/>
      <c r="J684" s="221">
        <f>ROUND(I684*H684,2)</f>
        <v>0</v>
      </c>
      <c r="K684" s="217" t="s">
        <v>159</v>
      </c>
      <c r="L684" s="47"/>
      <c r="M684" s="222" t="s">
        <v>75</v>
      </c>
      <c r="N684" s="223" t="s">
        <v>47</v>
      </c>
      <c r="O684" s="87"/>
      <c r="P684" s="224">
        <f>O684*H684</f>
        <v>0</v>
      </c>
      <c r="Q684" s="224">
        <v>0.0004</v>
      </c>
      <c r="R684" s="224">
        <f>Q684*H684</f>
        <v>0.1816932</v>
      </c>
      <c r="S684" s="224">
        <v>0</v>
      </c>
      <c r="T684" s="225">
        <f>S684*H684</f>
        <v>0</v>
      </c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R684" s="226" t="s">
        <v>269</v>
      </c>
      <c r="AT684" s="226" t="s">
        <v>155</v>
      </c>
      <c r="AU684" s="226" t="s">
        <v>87</v>
      </c>
      <c r="AY684" s="20" t="s">
        <v>153</v>
      </c>
      <c r="BE684" s="227">
        <f>IF(N684="základní",J684,0)</f>
        <v>0</v>
      </c>
      <c r="BF684" s="227">
        <f>IF(N684="snížená",J684,0)</f>
        <v>0</v>
      </c>
      <c r="BG684" s="227">
        <f>IF(N684="zákl. přenesená",J684,0)</f>
        <v>0</v>
      </c>
      <c r="BH684" s="227">
        <f>IF(N684="sníž. přenesená",J684,0)</f>
        <v>0</v>
      </c>
      <c r="BI684" s="227">
        <f>IF(N684="nulová",J684,0)</f>
        <v>0</v>
      </c>
      <c r="BJ684" s="20" t="s">
        <v>85</v>
      </c>
      <c r="BK684" s="227">
        <f>ROUND(I684*H684,2)</f>
        <v>0</v>
      </c>
      <c r="BL684" s="20" t="s">
        <v>269</v>
      </c>
      <c r="BM684" s="226" t="s">
        <v>1668</v>
      </c>
    </row>
    <row r="685" spans="1:47" s="2" customFormat="1" ht="12">
      <c r="A685" s="41"/>
      <c r="B685" s="42"/>
      <c r="C685" s="43"/>
      <c r="D685" s="228" t="s">
        <v>162</v>
      </c>
      <c r="E685" s="43"/>
      <c r="F685" s="229" t="s">
        <v>1669</v>
      </c>
      <c r="G685" s="43"/>
      <c r="H685" s="43"/>
      <c r="I685" s="230"/>
      <c r="J685" s="43"/>
      <c r="K685" s="43"/>
      <c r="L685" s="47"/>
      <c r="M685" s="231"/>
      <c r="N685" s="232"/>
      <c r="O685" s="87"/>
      <c r="P685" s="87"/>
      <c r="Q685" s="87"/>
      <c r="R685" s="87"/>
      <c r="S685" s="87"/>
      <c r="T685" s="88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T685" s="20" t="s">
        <v>162</v>
      </c>
      <c r="AU685" s="20" t="s">
        <v>87</v>
      </c>
    </row>
    <row r="686" spans="1:47" s="2" customFormat="1" ht="12">
      <c r="A686" s="41"/>
      <c r="B686" s="42"/>
      <c r="C686" s="43"/>
      <c r="D686" s="233" t="s">
        <v>164</v>
      </c>
      <c r="E686" s="43"/>
      <c r="F686" s="234" t="s">
        <v>1670</v>
      </c>
      <c r="G686" s="43"/>
      <c r="H686" s="43"/>
      <c r="I686" s="230"/>
      <c r="J686" s="43"/>
      <c r="K686" s="43"/>
      <c r="L686" s="47"/>
      <c r="M686" s="231"/>
      <c r="N686" s="232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20" t="s">
        <v>164</v>
      </c>
      <c r="AU686" s="20" t="s">
        <v>87</v>
      </c>
    </row>
    <row r="687" spans="1:51" s="15" customFormat="1" ht="12">
      <c r="A687" s="15"/>
      <c r="B687" s="257"/>
      <c r="C687" s="258"/>
      <c r="D687" s="228" t="s">
        <v>189</v>
      </c>
      <c r="E687" s="259" t="s">
        <v>75</v>
      </c>
      <c r="F687" s="260" t="s">
        <v>1671</v>
      </c>
      <c r="G687" s="258"/>
      <c r="H687" s="259" t="s">
        <v>75</v>
      </c>
      <c r="I687" s="261"/>
      <c r="J687" s="258"/>
      <c r="K687" s="258"/>
      <c r="L687" s="262"/>
      <c r="M687" s="263"/>
      <c r="N687" s="264"/>
      <c r="O687" s="264"/>
      <c r="P687" s="264"/>
      <c r="Q687" s="264"/>
      <c r="R687" s="264"/>
      <c r="S687" s="264"/>
      <c r="T687" s="26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66" t="s">
        <v>189</v>
      </c>
      <c r="AU687" s="266" t="s">
        <v>87</v>
      </c>
      <c r="AV687" s="15" t="s">
        <v>85</v>
      </c>
      <c r="AW687" s="15" t="s">
        <v>38</v>
      </c>
      <c r="AX687" s="15" t="s">
        <v>77</v>
      </c>
      <c r="AY687" s="266" t="s">
        <v>153</v>
      </c>
    </row>
    <row r="688" spans="1:51" s="15" customFormat="1" ht="12">
      <c r="A688" s="15"/>
      <c r="B688" s="257"/>
      <c r="C688" s="258"/>
      <c r="D688" s="228" t="s">
        <v>189</v>
      </c>
      <c r="E688" s="259" t="s">
        <v>75</v>
      </c>
      <c r="F688" s="260" t="s">
        <v>1644</v>
      </c>
      <c r="G688" s="258"/>
      <c r="H688" s="259" t="s">
        <v>75</v>
      </c>
      <c r="I688" s="261"/>
      <c r="J688" s="258"/>
      <c r="K688" s="258"/>
      <c r="L688" s="262"/>
      <c r="M688" s="263"/>
      <c r="N688" s="264"/>
      <c r="O688" s="264"/>
      <c r="P688" s="264"/>
      <c r="Q688" s="264"/>
      <c r="R688" s="264"/>
      <c r="S688" s="264"/>
      <c r="T688" s="26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T688" s="266" t="s">
        <v>189</v>
      </c>
      <c r="AU688" s="266" t="s">
        <v>87</v>
      </c>
      <c r="AV688" s="15" t="s">
        <v>85</v>
      </c>
      <c r="AW688" s="15" t="s">
        <v>38</v>
      </c>
      <c r="AX688" s="15" t="s">
        <v>77</v>
      </c>
      <c r="AY688" s="266" t="s">
        <v>153</v>
      </c>
    </row>
    <row r="689" spans="1:51" s="13" customFormat="1" ht="12">
      <c r="A689" s="13"/>
      <c r="B689" s="235"/>
      <c r="C689" s="236"/>
      <c r="D689" s="228" t="s">
        <v>189</v>
      </c>
      <c r="E689" s="237" t="s">
        <v>75</v>
      </c>
      <c r="F689" s="238" t="s">
        <v>1645</v>
      </c>
      <c r="G689" s="236"/>
      <c r="H689" s="239">
        <v>18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189</v>
      </c>
      <c r="AU689" s="245" t="s">
        <v>87</v>
      </c>
      <c r="AV689" s="13" t="s">
        <v>87</v>
      </c>
      <c r="AW689" s="13" t="s">
        <v>38</v>
      </c>
      <c r="AX689" s="13" t="s">
        <v>77</v>
      </c>
      <c r="AY689" s="245" t="s">
        <v>153</v>
      </c>
    </row>
    <row r="690" spans="1:51" s="15" customFormat="1" ht="12">
      <c r="A690" s="15"/>
      <c r="B690" s="257"/>
      <c r="C690" s="258"/>
      <c r="D690" s="228" t="s">
        <v>189</v>
      </c>
      <c r="E690" s="259" t="s">
        <v>75</v>
      </c>
      <c r="F690" s="260" t="s">
        <v>1646</v>
      </c>
      <c r="G690" s="258"/>
      <c r="H690" s="259" t="s">
        <v>75</v>
      </c>
      <c r="I690" s="261"/>
      <c r="J690" s="258"/>
      <c r="K690" s="258"/>
      <c r="L690" s="262"/>
      <c r="M690" s="263"/>
      <c r="N690" s="264"/>
      <c r="O690" s="264"/>
      <c r="P690" s="264"/>
      <c r="Q690" s="264"/>
      <c r="R690" s="264"/>
      <c r="S690" s="264"/>
      <c r="T690" s="26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66" t="s">
        <v>189</v>
      </c>
      <c r="AU690" s="266" t="s">
        <v>87</v>
      </c>
      <c r="AV690" s="15" t="s">
        <v>85</v>
      </c>
      <c r="AW690" s="15" t="s">
        <v>38</v>
      </c>
      <c r="AX690" s="15" t="s">
        <v>77</v>
      </c>
      <c r="AY690" s="266" t="s">
        <v>153</v>
      </c>
    </row>
    <row r="691" spans="1:51" s="13" customFormat="1" ht="12">
      <c r="A691" s="13"/>
      <c r="B691" s="235"/>
      <c r="C691" s="236"/>
      <c r="D691" s="228" t="s">
        <v>189</v>
      </c>
      <c r="E691" s="237" t="s">
        <v>75</v>
      </c>
      <c r="F691" s="238" t="s">
        <v>1647</v>
      </c>
      <c r="G691" s="236"/>
      <c r="H691" s="239">
        <v>36.923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189</v>
      </c>
      <c r="AU691" s="245" t="s">
        <v>87</v>
      </c>
      <c r="AV691" s="13" t="s">
        <v>87</v>
      </c>
      <c r="AW691" s="13" t="s">
        <v>38</v>
      </c>
      <c r="AX691" s="13" t="s">
        <v>77</v>
      </c>
      <c r="AY691" s="245" t="s">
        <v>153</v>
      </c>
    </row>
    <row r="692" spans="1:51" s="13" customFormat="1" ht="12">
      <c r="A692" s="13"/>
      <c r="B692" s="235"/>
      <c r="C692" s="236"/>
      <c r="D692" s="228" t="s">
        <v>189</v>
      </c>
      <c r="E692" s="237" t="s">
        <v>75</v>
      </c>
      <c r="F692" s="238" t="s">
        <v>1648</v>
      </c>
      <c r="G692" s="236"/>
      <c r="H692" s="239">
        <v>42.679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189</v>
      </c>
      <c r="AU692" s="245" t="s">
        <v>87</v>
      </c>
      <c r="AV692" s="13" t="s">
        <v>87</v>
      </c>
      <c r="AW692" s="13" t="s">
        <v>38</v>
      </c>
      <c r="AX692" s="13" t="s">
        <v>77</v>
      </c>
      <c r="AY692" s="245" t="s">
        <v>153</v>
      </c>
    </row>
    <row r="693" spans="1:51" s="13" customFormat="1" ht="12">
      <c r="A693" s="13"/>
      <c r="B693" s="235"/>
      <c r="C693" s="236"/>
      <c r="D693" s="228" t="s">
        <v>189</v>
      </c>
      <c r="E693" s="237" t="s">
        <v>75</v>
      </c>
      <c r="F693" s="238" t="s">
        <v>1649</v>
      </c>
      <c r="G693" s="236"/>
      <c r="H693" s="239">
        <v>15.47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5" t="s">
        <v>189</v>
      </c>
      <c r="AU693" s="245" t="s">
        <v>87</v>
      </c>
      <c r="AV693" s="13" t="s">
        <v>87</v>
      </c>
      <c r="AW693" s="13" t="s">
        <v>38</v>
      </c>
      <c r="AX693" s="13" t="s">
        <v>77</v>
      </c>
      <c r="AY693" s="245" t="s">
        <v>153</v>
      </c>
    </row>
    <row r="694" spans="1:51" s="13" customFormat="1" ht="12">
      <c r="A694" s="13"/>
      <c r="B694" s="235"/>
      <c r="C694" s="236"/>
      <c r="D694" s="228" t="s">
        <v>189</v>
      </c>
      <c r="E694" s="237" t="s">
        <v>75</v>
      </c>
      <c r="F694" s="238" t="s">
        <v>1650</v>
      </c>
      <c r="G694" s="236"/>
      <c r="H694" s="239">
        <v>11.421</v>
      </c>
      <c r="I694" s="240"/>
      <c r="J694" s="236"/>
      <c r="K694" s="236"/>
      <c r="L694" s="241"/>
      <c r="M694" s="242"/>
      <c r="N694" s="243"/>
      <c r="O694" s="243"/>
      <c r="P694" s="243"/>
      <c r="Q694" s="243"/>
      <c r="R694" s="243"/>
      <c r="S694" s="243"/>
      <c r="T694" s="24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5" t="s">
        <v>189</v>
      </c>
      <c r="AU694" s="245" t="s">
        <v>87</v>
      </c>
      <c r="AV694" s="13" t="s">
        <v>87</v>
      </c>
      <c r="AW694" s="13" t="s">
        <v>38</v>
      </c>
      <c r="AX694" s="13" t="s">
        <v>77</v>
      </c>
      <c r="AY694" s="245" t="s">
        <v>153</v>
      </c>
    </row>
    <row r="695" spans="1:51" s="13" customFormat="1" ht="12">
      <c r="A695" s="13"/>
      <c r="B695" s="235"/>
      <c r="C695" s="236"/>
      <c r="D695" s="228" t="s">
        <v>189</v>
      </c>
      <c r="E695" s="237" t="s">
        <v>75</v>
      </c>
      <c r="F695" s="238" t="s">
        <v>1651</v>
      </c>
      <c r="G695" s="236"/>
      <c r="H695" s="239">
        <v>7.169</v>
      </c>
      <c r="I695" s="240"/>
      <c r="J695" s="236"/>
      <c r="K695" s="236"/>
      <c r="L695" s="241"/>
      <c r="M695" s="242"/>
      <c r="N695" s="243"/>
      <c r="O695" s="243"/>
      <c r="P695" s="243"/>
      <c r="Q695" s="243"/>
      <c r="R695" s="243"/>
      <c r="S695" s="243"/>
      <c r="T695" s="24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5" t="s">
        <v>189</v>
      </c>
      <c r="AU695" s="245" t="s">
        <v>87</v>
      </c>
      <c r="AV695" s="13" t="s">
        <v>87</v>
      </c>
      <c r="AW695" s="13" t="s">
        <v>38</v>
      </c>
      <c r="AX695" s="13" t="s">
        <v>77</v>
      </c>
      <c r="AY695" s="245" t="s">
        <v>153</v>
      </c>
    </row>
    <row r="696" spans="1:51" s="13" customFormat="1" ht="12">
      <c r="A696" s="13"/>
      <c r="B696" s="235"/>
      <c r="C696" s="236"/>
      <c r="D696" s="228" t="s">
        <v>189</v>
      </c>
      <c r="E696" s="237" t="s">
        <v>75</v>
      </c>
      <c r="F696" s="238" t="s">
        <v>1652</v>
      </c>
      <c r="G696" s="236"/>
      <c r="H696" s="239">
        <v>29.188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189</v>
      </c>
      <c r="AU696" s="245" t="s">
        <v>87</v>
      </c>
      <c r="AV696" s="13" t="s">
        <v>87</v>
      </c>
      <c r="AW696" s="13" t="s">
        <v>38</v>
      </c>
      <c r="AX696" s="13" t="s">
        <v>77</v>
      </c>
      <c r="AY696" s="245" t="s">
        <v>153</v>
      </c>
    </row>
    <row r="697" spans="1:51" s="13" customFormat="1" ht="12">
      <c r="A697" s="13"/>
      <c r="B697" s="235"/>
      <c r="C697" s="236"/>
      <c r="D697" s="228" t="s">
        <v>189</v>
      </c>
      <c r="E697" s="237" t="s">
        <v>75</v>
      </c>
      <c r="F697" s="238" t="s">
        <v>1653</v>
      </c>
      <c r="G697" s="236"/>
      <c r="H697" s="239">
        <v>13.314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189</v>
      </c>
      <c r="AU697" s="245" t="s">
        <v>87</v>
      </c>
      <c r="AV697" s="13" t="s">
        <v>87</v>
      </c>
      <c r="AW697" s="13" t="s">
        <v>38</v>
      </c>
      <c r="AX697" s="13" t="s">
        <v>77</v>
      </c>
      <c r="AY697" s="245" t="s">
        <v>153</v>
      </c>
    </row>
    <row r="698" spans="1:51" s="14" customFormat="1" ht="12">
      <c r="A698" s="14"/>
      <c r="B698" s="246"/>
      <c r="C698" s="247"/>
      <c r="D698" s="228" t="s">
        <v>189</v>
      </c>
      <c r="E698" s="248" t="s">
        <v>75</v>
      </c>
      <c r="F698" s="249" t="s">
        <v>233</v>
      </c>
      <c r="G698" s="247"/>
      <c r="H698" s="250">
        <v>174.164</v>
      </c>
      <c r="I698" s="251"/>
      <c r="J698" s="247"/>
      <c r="K698" s="247"/>
      <c r="L698" s="252"/>
      <c r="M698" s="253"/>
      <c r="N698" s="254"/>
      <c r="O698" s="254"/>
      <c r="P698" s="254"/>
      <c r="Q698" s="254"/>
      <c r="R698" s="254"/>
      <c r="S698" s="254"/>
      <c r="T698" s="25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6" t="s">
        <v>189</v>
      </c>
      <c r="AU698" s="256" t="s">
        <v>87</v>
      </c>
      <c r="AV698" s="14" t="s">
        <v>171</v>
      </c>
      <c r="AW698" s="14" t="s">
        <v>38</v>
      </c>
      <c r="AX698" s="14" t="s">
        <v>77</v>
      </c>
      <c r="AY698" s="256" t="s">
        <v>153</v>
      </c>
    </row>
    <row r="699" spans="1:51" s="13" customFormat="1" ht="12">
      <c r="A699" s="13"/>
      <c r="B699" s="235"/>
      <c r="C699" s="236"/>
      <c r="D699" s="228" t="s">
        <v>189</v>
      </c>
      <c r="E699" s="237" t="s">
        <v>75</v>
      </c>
      <c r="F699" s="238" t="s">
        <v>1672</v>
      </c>
      <c r="G699" s="236"/>
      <c r="H699" s="239">
        <v>174.164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189</v>
      </c>
      <c r="AU699" s="245" t="s">
        <v>87</v>
      </c>
      <c r="AV699" s="13" t="s">
        <v>87</v>
      </c>
      <c r="AW699" s="13" t="s">
        <v>38</v>
      </c>
      <c r="AX699" s="13" t="s">
        <v>77</v>
      </c>
      <c r="AY699" s="245" t="s">
        <v>153</v>
      </c>
    </row>
    <row r="700" spans="1:51" s="14" customFormat="1" ht="12">
      <c r="A700" s="14"/>
      <c r="B700" s="246"/>
      <c r="C700" s="247"/>
      <c r="D700" s="228" t="s">
        <v>189</v>
      </c>
      <c r="E700" s="248" t="s">
        <v>75</v>
      </c>
      <c r="F700" s="249" t="s">
        <v>233</v>
      </c>
      <c r="G700" s="247"/>
      <c r="H700" s="250">
        <v>174.164</v>
      </c>
      <c r="I700" s="251"/>
      <c r="J700" s="247"/>
      <c r="K700" s="247"/>
      <c r="L700" s="252"/>
      <c r="M700" s="253"/>
      <c r="N700" s="254"/>
      <c r="O700" s="254"/>
      <c r="P700" s="254"/>
      <c r="Q700" s="254"/>
      <c r="R700" s="254"/>
      <c r="S700" s="254"/>
      <c r="T700" s="25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6" t="s">
        <v>189</v>
      </c>
      <c r="AU700" s="256" t="s">
        <v>87</v>
      </c>
      <c r="AV700" s="14" t="s">
        <v>171</v>
      </c>
      <c r="AW700" s="14" t="s">
        <v>38</v>
      </c>
      <c r="AX700" s="14" t="s">
        <v>77</v>
      </c>
      <c r="AY700" s="256" t="s">
        <v>153</v>
      </c>
    </row>
    <row r="701" spans="1:51" s="15" customFormat="1" ht="12">
      <c r="A701" s="15"/>
      <c r="B701" s="257"/>
      <c r="C701" s="258"/>
      <c r="D701" s="228" t="s">
        <v>189</v>
      </c>
      <c r="E701" s="259" t="s">
        <v>75</v>
      </c>
      <c r="F701" s="260" t="s">
        <v>1673</v>
      </c>
      <c r="G701" s="258"/>
      <c r="H701" s="259" t="s">
        <v>75</v>
      </c>
      <c r="I701" s="261"/>
      <c r="J701" s="258"/>
      <c r="K701" s="258"/>
      <c r="L701" s="262"/>
      <c r="M701" s="263"/>
      <c r="N701" s="264"/>
      <c r="O701" s="264"/>
      <c r="P701" s="264"/>
      <c r="Q701" s="264"/>
      <c r="R701" s="264"/>
      <c r="S701" s="264"/>
      <c r="T701" s="26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6" t="s">
        <v>189</v>
      </c>
      <c r="AU701" s="266" t="s">
        <v>87</v>
      </c>
      <c r="AV701" s="15" t="s">
        <v>85</v>
      </c>
      <c r="AW701" s="15" t="s">
        <v>38</v>
      </c>
      <c r="AX701" s="15" t="s">
        <v>77</v>
      </c>
      <c r="AY701" s="266" t="s">
        <v>153</v>
      </c>
    </row>
    <row r="702" spans="1:51" s="15" customFormat="1" ht="12">
      <c r="A702" s="15"/>
      <c r="B702" s="257"/>
      <c r="C702" s="258"/>
      <c r="D702" s="228" t="s">
        <v>189</v>
      </c>
      <c r="E702" s="259" t="s">
        <v>75</v>
      </c>
      <c r="F702" s="260" t="s">
        <v>1644</v>
      </c>
      <c r="G702" s="258"/>
      <c r="H702" s="259" t="s">
        <v>75</v>
      </c>
      <c r="I702" s="261"/>
      <c r="J702" s="258"/>
      <c r="K702" s="258"/>
      <c r="L702" s="262"/>
      <c r="M702" s="263"/>
      <c r="N702" s="264"/>
      <c r="O702" s="264"/>
      <c r="P702" s="264"/>
      <c r="Q702" s="264"/>
      <c r="R702" s="264"/>
      <c r="S702" s="264"/>
      <c r="T702" s="26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6" t="s">
        <v>189</v>
      </c>
      <c r="AU702" s="266" t="s">
        <v>87</v>
      </c>
      <c r="AV702" s="15" t="s">
        <v>85</v>
      </c>
      <c r="AW702" s="15" t="s">
        <v>38</v>
      </c>
      <c r="AX702" s="15" t="s">
        <v>77</v>
      </c>
      <c r="AY702" s="266" t="s">
        <v>153</v>
      </c>
    </row>
    <row r="703" spans="1:51" s="13" customFormat="1" ht="12">
      <c r="A703" s="13"/>
      <c r="B703" s="235"/>
      <c r="C703" s="236"/>
      <c r="D703" s="228" t="s">
        <v>189</v>
      </c>
      <c r="E703" s="237" t="s">
        <v>75</v>
      </c>
      <c r="F703" s="238" t="s">
        <v>1645</v>
      </c>
      <c r="G703" s="236"/>
      <c r="H703" s="239">
        <v>18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5" t="s">
        <v>189</v>
      </c>
      <c r="AU703" s="245" t="s">
        <v>87</v>
      </c>
      <c r="AV703" s="13" t="s">
        <v>87</v>
      </c>
      <c r="AW703" s="13" t="s">
        <v>38</v>
      </c>
      <c r="AX703" s="13" t="s">
        <v>77</v>
      </c>
      <c r="AY703" s="245" t="s">
        <v>153</v>
      </c>
    </row>
    <row r="704" spans="1:51" s="15" customFormat="1" ht="12">
      <c r="A704" s="15"/>
      <c r="B704" s="257"/>
      <c r="C704" s="258"/>
      <c r="D704" s="228" t="s">
        <v>189</v>
      </c>
      <c r="E704" s="259" t="s">
        <v>75</v>
      </c>
      <c r="F704" s="260" t="s">
        <v>1646</v>
      </c>
      <c r="G704" s="258"/>
      <c r="H704" s="259" t="s">
        <v>75</v>
      </c>
      <c r="I704" s="261"/>
      <c r="J704" s="258"/>
      <c r="K704" s="258"/>
      <c r="L704" s="262"/>
      <c r="M704" s="263"/>
      <c r="N704" s="264"/>
      <c r="O704" s="264"/>
      <c r="P704" s="264"/>
      <c r="Q704" s="264"/>
      <c r="R704" s="264"/>
      <c r="S704" s="264"/>
      <c r="T704" s="26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6" t="s">
        <v>189</v>
      </c>
      <c r="AU704" s="266" t="s">
        <v>87</v>
      </c>
      <c r="AV704" s="15" t="s">
        <v>85</v>
      </c>
      <c r="AW704" s="15" t="s">
        <v>38</v>
      </c>
      <c r="AX704" s="15" t="s">
        <v>77</v>
      </c>
      <c r="AY704" s="266" t="s">
        <v>153</v>
      </c>
    </row>
    <row r="705" spans="1:51" s="13" customFormat="1" ht="12">
      <c r="A705" s="13"/>
      <c r="B705" s="235"/>
      <c r="C705" s="236"/>
      <c r="D705" s="228" t="s">
        <v>189</v>
      </c>
      <c r="E705" s="237" t="s">
        <v>75</v>
      </c>
      <c r="F705" s="238" t="s">
        <v>1674</v>
      </c>
      <c r="G705" s="236"/>
      <c r="H705" s="239">
        <v>28.808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5" t="s">
        <v>189</v>
      </c>
      <c r="AU705" s="245" t="s">
        <v>87</v>
      </c>
      <c r="AV705" s="13" t="s">
        <v>87</v>
      </c>
      <c r="AW705" s="13" t="s">
        <v>38</v>
      </c>
      <c r="AX705" s="13" t="s">
        <v>77</v>
      </c>
      <c r="AY705" s="245" t="s">
        <v>153</v>
      </c>
    </row>
    <row r="706" spans="1:51" s="15" customFormat="1" ht="12">
      <c r="A706" s="15"/>
      <c r="B706" s="257"/>
      <c r="C706" s="258"/>
      <c r="D706" s="228" t="s">
        <v>189</v>
      </c>
      <c r="E706" s="259" t="s">
        <v>75</v>
      </c>
      <c r="F706" s="260" t="s">
        <v>1675</v>
      </c>
      <c r="G706" s="258"/>
      <c r="H706" s="259" t="s">
        <v>75</v>
      </c>
      <c r="I706" s="261"/>
      <c r="J706" s="258"/>
      <c r="K706" s="258"/>
      <c r="L706" s="262"/>
      <c r="M706" s="263"/>
      <c r="N706" s="264"/>
      <c r="O706" s="264"/>
      <c r="P706" s="264"/>
      <c r="Q706" s="264"/>
      <c r="R706" s="264"/>
      <c r="S706" s="264"/>
      <c r="T706" s="26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6" t="s">
        <v>189</v>
      </c>
      <c r="AU706" s="266" t="s">
        <v>87</v>
      </c>
      <c r="AV706" s="15" t="s">
        <v>85</v>
      </c>
      <c r="AW706" s="15" t="s">
        <v>38</v>
      </c>
      <c r="AX706" s="15" t="s">
        <v>77</v>
      </c>
      <c r="AY706" s="266" t="s">
        <v>153</v>
      </c>
    </row>
    <row r="707" spans="1:51" s="13" customFormat="1" ht="12">
      <c r="A707" s="13"/>
      <c r="B707" s="235"/>
      <c r="C707" s="236"/>
      <c r="D707" s="228" t="s">
        <v>189</v>
      </c>
      <c r="E707" s="237" t="s">
        <v>75</v>
      </c>
      <c r="F707" s="238" t="s">
        <v>1676</v>
      </c>
      <c r="G707" s="236"/>
      <c r="H707" s="239">
        <v>12.07</v>
      </c>
      <c r="I707" s="240"/>
      <c r="J707" s="236"/>
      <c r="K707" s="236"/>
      <c r="L707" s="241"/>
      <c r="M707" s="242"/>
      <c r="N707" s="243"/>
      <c r="O707" s="243"/>
      <c r="P707" s="243"/>
      <c r="Q707" s="243"/>
      <c r="R707" s="243"/>
      <c r="S707" s="243"/>
      <c r="T707" s="244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5" t="s">
        <v>189</v>
      </c>
      <c r="AU707" s="245" t="s">
        <v>87</v>
      </c>
      <c r="AV707" s="13" t="s">
        <v>87</v>
      </c>
      <c r="AW707" s="13" t="s">
        <v>38</v>
      </c>
      <c r="AX707" s="13" t="s">
        <v>77</v>
      </c>
      <c r="AY707" s="245" t="s">
        <v>153</v>
      </c>
    </row>
    <row r="708" spans="1:51" s="13" customFormat="1" ht="12">
      <c r="A708" s="13"/>
      <c r="B708" s="235"/>
      <c r="C708" s="236"/>
      <c r="D708" s="228" t="s">
        <v>189</v>
      </c>
      <c r="E708" s="237" t="s">
        <v>75</v>
      </c>
      <c r="F708" s="238" t="s">
        <v>1677</v>
      </c>
      <c r="G708" s="236"/>
      <c r="H708" s="239">
        <v>6.721</v>
      </c>
      <c r="I708" s="240"/>
      <c r="J708" s="236"/>
      <c r="K708" s="236"/>
      <c r="L708" s="241"/>
      <c r="M708" s="242"/>
      <c r="N708" s="243"/>
      <c r="O708" s="243"/>
      <c r="P708" s="243"/>
      <c r="Q708" s="243"/>
      <c r="R708" s="243"/>
      <c r="S708" s="243"/>
      <c r="T708" s="244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5" t="s">
        <v>189</v>
      </c>
      <c r="AU708" s="245" t="s">
        <v>87</v>
      </c>
      <c r="AV708" s="13" t="s">
        <v>87</v>
      </c>
      <c r="AW708" s="13" t="s">
        <v>38</v>
      </c>
      <c r="AX708" s="13" t="s">
        <v>77</v>
      </c>
      <c r="AY708" s="245" t="s">
        <v>153</v>
      </c>
    </row>
    <row r="709" spans="1:51" s="13" customFormat="1" ht="12">
      <c r="A709" s="13"/>
      <c r="B709" s="235"/>
      <c r="C709" s="236"/>
      <c r="D709" s="228" t="s">
        <v>189</v>
      </c>
      <c r="E709" s="237" t="s">
        <v>75</v>
      </c>
      <c r="F709" s="238" t="s">
        <v>1678</v>
      </c>
      <c r="G709" s="236"/>
      <c r="H709" s="239">
        <v>4.219</v>
      </c>
      <c r="I709" s="240"/>
      <c r="J709" s="236"/>
      <c r="K709" s="236"/>
      <c r="L709" s="241"/>
      <c r="M709" s="242"/>
      <c r="N709" s="243"/>
      <c r="O709" s="243"/>
      <c r="P709" s="243"/>
      <c r="Q709" s="243"/>
      <c r="R709" s="243"/>
      <c r="S709" s="243"/>
      <c r="T709" s="24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5" t="s">
        <v>189</v>
      </c>
      <c r="AU709" s="245" t="s">
        <v>87</v>
      </c>
      <c r="AV709" s="13" t="s">
        <v>87</v>
      </c>
      <c r="AW709" s="13" t="s">
        <v>38</v>
      </c>
      <c r="AX709" s="13" t="s">
        <v>77</v>
      </c>
      <c r="AY709" s="245" t="s">
        <v>153</v>
      </c>
    </row>
    <row r="710" spans="1:51" s="13" customFormat="1" ht="12">
      <c r="A710" s="13"/>
      <c r="B710" s="235"/>
      <c r="C710" s="236"/>
      <c r="D710" s="228" t="s">
        <v>189</v>
      </c>
      <c r="E710" s="237" t="s">
        <v>75</v>
      </c>
      <c r="F710" s="238" t="s">
        <v>1679</v>
      </c>
      <c r="G710" s="236"/>
      <c r="H710" s="239">
        <v>22.773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5" t="s">
        <v>189</v>
      </c>
      <c r="AU710" s="245" t="s">
        <v>87</v>
      </c>
      <c r="AV710" s="13" t="s">
        <v>87</v>
      </c>
      <c r="AW710" s="13" t="s">
        <v>38</v>
      </c>
      <c r="AX710" s="13" t="s">
        <v>77</v>
      </c>
      <c r="AY710" s="245" t="s">
        <v>153</v>
      </c>
    </row>
    <row r="711" spans="1:51" s="15" customFormat="1" ht="12">
      <c r="A711" s="15"/>
      <c r="B711" s="257"/>
      <c r="C711" s="258"/>
      <c r="D711" s="228" t="s">
        <v>189</v>
      </c>
      <c r="E711" s="259" t="s">
        <v>75</v>
      </c>
      <c r="F711" s="260" t="s">
        <v>1680</v>
      </c>
      <c r="G711" s="258"/>
      <c r="H711" s="259" t="s">
        <v>75</v>
      </c>
      <c r="I711" s="261"/>
      <c r="J711" s="258"/>
      <c r="K711" s="258"/>
      <c r="L711" s="262"/>
      <c r="M711" s="263"/>
      <c r="N711" s="264"/>
      <c r="O711" s="264"/>
      <c r="P711" s="264"/>
      <c r="Q711" s="264"/>
      <c r="R711" s="264"/>
      <c r="S711" s="264"/>
      <c r="T711" s="26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66" t="s">
        <v>189</v>
      </c>
      <c r="AU711" s="266" t="s">
        <v>87</v>
      </c>
      <c r="AV711" s="15" t="s">
        <v>85</v>
      </c>
      <c r="AW711" s="15" t="s">
        <v>38</v>
      </c>
      <c r="AX711" s="15" t="s">
        <v>77</v>
      </c>
      <c r="AY711" s="266" t="s">
        <v>153</v>
      </c>
    </row>
    <row r="712" spans="1:51" s="13" customFormat="1" ht="12">
      <c r="A712" s="13"/>
      <c r="B712" s="235"/>
      <c r="C712" s="236"/>
      <c r="D712" s="228" t="s">
        <v>189</v>
      </c>
      <c r="E712" s="237" t="s">
        <v>75</v>
      </c>
      <c r="F712" s="238" t="s">
        <v>1653</v>
      </c>
      <c r="G712" s="236"/>
      <c r="H712" s="239">
        <v>13.314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189</v>
      </c>
      <c r="AU712" s="245" t="s">
        <v>87</v>
      </c>
      <c r="AV712" s="13" t="s">
        <v>87</v>
      </c>
      <c r="AW712" s="13" t="s">
        <v>38</v>
      </c>
      <c r="AX712" s="13" t="s">
        <v>77</v>
      </c>
      <c r="AY712" s="245" t="s">
        <v>153</v>
      </c>
    </row>
    <row r="713" spans="1:51" s="14" customFormat="1" ht="12">
      <c r="A713" s="14"/>
      <c r="B713" s="246"/>
      <c r="C713" s="247"/>
      <c r="D713" s="228" t="s">
        <v>189</v>
      </c>
      <c r="E713" s="248" t="s">
        <v>75</v>
      </c>
      <c r="F713" s="249" t="s">
        <v>233</v>
      </c>
      <c r="G713" s="247"/>
      <c r="H713" s="250">
        <v>105.905</v>
      </c>
      <c r="I713" s="251"/>
      <c r="J713" s="247"/>
      <c r="K713" s="247"/>
      <c r="L713" s="252"/>
      <c r="M713" s="253"/>
      <c r="N713" s="254"/>
      <c r="O713" s="254"/>
      <c r="P713" s="254"/>
      <c r="Q713" s="254"/>
      <c r="R713" s="254"/>
      <c r="S713" s="254"/>
      <c r="T713" s="25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6" t="s">
        <v>189</v>
      </c>
      <c r="AU713" s="256" t="s">
        <v>87</v>
      </c>
      <c r="AV713" s="14" t="s">
        <v>171</v>
      </c>
      <c r="AW713" s="14" t="s">
        <v>38</v>
      </c>
      <c r="AX713" s="14" t="s">
        <v>77</v>
      </c>
      <c r="AY713" s="256" t="s">
        <v>153</v>
      </c>
    </row>
    <row r="714" spans="1:51" s="16" customFormat="1" ht="12">
      <c r="A714" s="16"/>
      <c r="B714" s="267"/>
      <c r="C714" s="268"/>
      <c r="D714" s="228" t="s">
        <v>189</v>
      </c>
      <c r="E714" s="269" t="s">
        <v>75</v>
      </c>
      <c r="F714" s="270" t="s">
        <v>349</v>
      </c>
      <c r="G714" s="268"/>
      <c r="H714" s="271">
        <v>454.233</v>
      </c>
      <c r="I714" s="272"/>
      <c r="J714" s="268"/>
      <c r="K714" s="268"/>
      <c r="L714" s="273"/>
      <c r="M714" s="274"/>
      <c r="N714" s="275"/>
      <c r="O714" s="275"/>
      <c r="P714" s="275"/>
      <c r="Q714" s="275"/>
      <c r="R714" s="275"/>
      <c r="S714" s="275"/>
      <c r="T714" s="27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T714" s="277" t="s">
        <v>189</v>
      </c>
      <c r="AU714" s="277" t="s">
        <v>87</v>
      </c>
      <c r="AV714" s="16" t="s">
        <v>160</v>
      </c>
      <c r="AW714" s="16" t="s">
        <v>38</v>
      </c>
      <c r="AX714" s="16" t="s">
        <v>85</v>
      </c>
      <c r="AY714" s="277" t="s">
        <v>153</v>
      </c>
    </row>
    <row r="715" spans="1:65" s="2" customFormat="1" ht="16.5" customHeight="1">
      <c r="A715" s="41"/>
      <c r="B715" s="42"/>
      <c r="C715" s="278" t="s">
        <v>687</v>
      </c>
      <c r="D715" s="278" t="s">
        <v>414</v>
      </c>
      <c r="E715" s="279" t="s">
        <v>1681</v>
      </c>
      <c r="F715" s="280" t="s">
        <v>1682</v>
      </c>
      <c r="G715" s="281" t="s">
        <v>258</v>
      </c>
      <c r="H715" s="282">
        <v>854.197</v>
      </c>
      <c r="I715" s="283"/>
      <c r="J715" s="284">
        <f>ROUND(I715*H715,2)</f>
        <v>0</v>
      </c>
      <c r="K715" s="280" t="s">
        <v>75</v>
      </c>
      <c r="L715" s="285"/>
      <c r="M715" s="286" t="s">
        <v>75</v>
      </c>
      <c r="N715" s="287" t="s">
        <v>47</v>
      </c>
      <c r="O715" s="87"/>
      <c r="P715" s="224">
        <f>O715*H715</f>
        <v>0</v>
      </c>
      <c r="Q715" s="224">
        <v>0.0053</v>
      </c>
      <c r="R715" s="224">
        <f>Q715*H715</f>
        <v>4.5272441</v>
      </c>
      <c r="S715" s="224">
        <v>0</v>
      </c>
      <c r="T715" s="225">
        <f>S715*H715</f>
        <v>0</v>
      </c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R715" s="226" t="s">
        <v>371</v>
      </c>
      <c r="AT715" s="226" t="s">
        <v>414</v>
      </c>
      <c r="AU715" s="226" t="s">
        <v>87</v>
      </c>
      <c r="AY715" s="20" t="s">
        <v>153</v>
      </c>
      <c r="BE715" s="227">
        <f>IF(N715="základní",J715,0)</f>
        <v>0</v>
      </c>
      <c r="BF715" s="227">
        <f>IF(N715="snížená",J715,0)</f>
        <v>0</v>
      </c>
      <c r="BG715" s="227">
        <f>IF(N715="zákl. přenesená",J715,0)</f>
        <v>0</v>
      </c>
      <c r="BH715" s="227">
        <f>IF(N715="sníž. přenesená",J715,0)</f>
        <v>0</v>
      </c>
      <c r="BI715" s="227">
        <f>IF(N715="nulová",J715,0)</f>
        <v>0</v>
      </c>
      <c r="BJ715" s="20" t="s">
        <v>85</v>
      </c>
      <c r="BK715" s="227">
        <f>ROUND(I715*H715,2)</f>
        <v>0</v>
      </c>
      <c r="BL715" s="20" t="s">
        <v>269</v>
      </c>
      <c r="BM715" s="226" t="s">
        <v>1683</v>
      </c>
    </row>
    <row r="716" spans="1:47" s="2" customFormat="1" ht="12">
      <c r="A716" s="41"/>
      <c r="B716" s="42"/>
      <c r="C716" s="43"/>
      <c r="D716" s="228" t="s">
        <v>162</v>
      </c>
      <c r="E716" s="43"/>
      <c r="F716" s="229" t="s">
        <v>1682</v>
      </c>
      <c r="G716" s="43"/>
      <c r="H716" s="43"/>
      <c r="I716" s="230"/>
      <c r="J716" s="43"/>
      <c r="K716" s="43"/>
      <c r="L716" s="47"/>
      <c r="M716" s="231"/>
      <c r="N716" s="232"/>
      <c r="O716" s="87"/>
      <c r="P716" s="87"/>
      <c r="Q716" s="87"/>
      <c r="R716" s="87"/>
      <c r="S716" s="87"/>
      <c r="T716" s="88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T716" s="20" t="s">
        <v>162</v>
      </c>
      <c r="AU716" s="20" t="s">
        <v>87</v>
      </c>
    </row>
    <row r="717" spans="1:51" s="13" customFormat="1" ht="12">
      <c r="A717" s="13"/>
      <c r="B717" s="235"/>
      <c r="C717" s="236"/>
      <c r="D717" s="228" t="s">
        <v>189</v>
      </c>
      <c r="E717" s="237" t="s">
        <v>75</v>
      </c>
      <c r="F717" s="238" t="s">
        <v>1684</v>
      </c>
      <c r="G717" s="236"/>
      <c r="H717" s="239">
        <v>309.117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5" t="s">
        <v>189</v>
      </c>
      <c r="AU717" s="245" t="s">
        <v>87</v>
      </c>
      <c r="AV717" s="13" t="s">
        <v>87</v>
      </c>
      <c r="AW717" s="13" t="s">
        <v>38</v>
      </c>
      <c r="AX717" s="13" t="s">
        <v>77</v>
      </c>
      <c r="AY717" s="245" t="s">
        <v>153</v>
      </c>
    </row>
    <row r="718" spans="1:51" s="13" customFormat="1" ht="12">
      <c r="A718" s="13"/>
      <c r="B718" s="235"/>
      <c r="C718" s="236"/>
      <c r="D718" s="228" t="s">
        <v>189</v>
      </c>
      <c r="E718" s="237" t="s">
        <v>75</v>
      </c>
      <c r="F718" s="238" t="s">
        <v>1685</v>
      </c>
      <c r="G718" s="236"/>
      <c r="H718" s="239">
        <v>545.08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5" t="s">
        <v>189</v>
      </c>
      <c r="AU718" s="245" t="s">
        <v>87</v>
      </c>
      <c r="AV718" s="13" t="s">
        <v>87</v>
      </c>
      <c r="AW718" s="13" t="s">
        <v>38</v>
      </c>
      <c r="AX718" s="13" t="s">
        <v>77</v>
      </c>
      <c r="AY718" s="245" t="s">
        <v>153</v>
      </c>
    </row>
    <row r="719" spans="1:51" s="16" customFormat="1" ht="12">
      <c r="A719" s="16"/>
      <c r="B719" s="267"/>
      <c r="C719" s="268"/>
      <c r="D719" s="228" t="s">
        <v>189</v>
      </c>
      <c r="E719" s="269" t="s">
        <v>75</v>
      </c>
      <c r="F719" s="270" t="s">
        <v>349</v>
      </c>
      <c r="G719" s="268"/>
      <c r="H719" s="271">
        <v>854.197</v>
      </c>
      <c r="I719" s="272"/>
      <c r="J719" s="268"/>
      <c r="K719" s="268"/>
      <c r="L719" s="273"/>
      <c r="M719" s="274"/>
      <c r="N719" s="275"/>
      <c r="O719" s="275"/>
      <c r="P719" s="275"/>
      <c r="Q719" s="275"/>
      <c r="R719" s="275"/>
      <c r="S719" s="275"/>
      <c r="T719" s="27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T719" s="277" t="s">
        <v>189</v>
      </c>
      <c r="AU719" s="277" t="s">
        <v>87</v>
      </c>
      <c r="AV719" s="16" t="s">
        <v>160</v>
      </c>
      <c r="AW719" s="16" t="s">
        <v>38</v>
      </c>
      <c r="AX719" s="16" t="s">
        <v>85</v>
      </c>
      <c r="AY719" s="277" t="s">
        <v>153</v>
      </c>
    </row>
    <row r="720" spans="1:65" s="2" customFormat="1" ht="16.5" customHeight="1">
      <c r="A720" s="41"/>
      <c r="B720" s="42"/>
      <c r="C720" s="215" t="s">
        <v>694</v>
      </c>
      <c r="D720" s="215" t="s">
        <v>155</v>
      </c>
      <c r="E720" s="216" t="s">
        <v>1686</v>
      </c>
      <c r="F720" s="217" t="s">
        <v>1687</v>
      </c>
      <c r="G720" s="218" t="s">
        <v>381</v>
      </c>
      <c r="H720" s="219">
        <v>4.917</v>
      </c>
      <c r="I720" s="220"/>
      <c r="J720" s="221">
        <f>ROUND(I720*H720,2)</f>
        <v>0</v>
      </c>
      <c r="K720" s="217" t="s">
        <v>159</v>
      </c>
      <c r="L720" s="47"/>
      <c r="M720" s="222" t="s">
        <v>75</v>
      </c>
      <c r="N720" s="223" t="s">
        <v>47</v>
      </c>
      <c r="O720" s="87"/>
      <c r="P720" s="224">
        <f>O720*H720</f>
        <v>0</v>
      </c>
      <c r="Q720" s="224">
        <v>0</v>
      </c>
      <c r="R720" s="224">
        <f>Q720*H720</f>
        <v>0</v>
      </c>
      <c r="S720" s="224">
        <v>0</v>
      </c>
      <c r="T720" s="225">
        <f>S720*H720</f>
        <v>0</v>
      </c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R720" s="226" t="s">
        <v>269</v>
      </c>
      <c r="AT720" s="226" t="s">
        <v>155</v>
      </c>
      <c r="AU720" s="226" t="s">
        <v>87</v>
      </c>
      <c r="AY720" s="20" t="s">
        <v>153</v>
      </c>
      <c r="BE720" s="227">
        <f>IF(N720="základní",J720,0)</f>
        <v>0</v>
      </c>
      <c r="BF720" s="227">
        <f>IF(N720="snížená",J720,0)</f>
        <v>0</v>
      </c>
      <c r="BG720" s="227">
        <f>IF(N720="zákl. přenesená",J720,0)</f>
        <v>0</v>
      </c>
      <c r="BH720" s="227">
        <f>IF(N720="sníž. přenesená",J720,0)</f>
        <v>0</v>
      </c>
      <c r="BI720" s="227">
        <f>IF(N720="nulová",J720,0)</f>
        <v>0</v>
      </c>
      <c r="BJ720" s="20" t="s">
        <v>85</v>
      </c>
      <c r="BK720" s="227">
        <f>ROUND(I720*H720,2)</f>
        <v>0</v>
      </c>
      <c r="BL720" s="20" t="s">
        <v>269</v>
      </c>
      <c r="BM720" s="226" t="s">
        <v>1688</v>
      </c>
    </row>
    <row r="721" spans="1:47" s="2" customFormat="1" ht="12">
      <c r="A721" s="41"/>
      <c r="B721" s="42"/>
      <c r="C721" s="43"/>
      <c r="D721" s="228" t="s">
        <v>162</v>
      </c>
      <c r="E721" s="43"/>
      <c r="F721" s="229" t="s">
        <v>1689</v>
      </c>
      <c r="G721" s="43"/>
      <c r="H721" s="43"/>
      <c r="I721" s="230"/>
      <c r="J721" s="43"/>
      <c r="K721" s="43"/>
      <c r="L721" s="47"/>
      <c r="M721" s="231"/>
      <c r="N721" s="232"/>
      <c r="O721" s="87"/>
      <c r="P721" s="87"/>
      <c r="Q721" s="87"/>
      <c r="R721" s="87"/>
      <c r="S721" s="87"/>
      <c r="T721" s="88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T721" s="20" t="s">
        <v>162</v>
      </c>
      <c r="AU721" s="20" t="s">
        <v>87</v>
      </c>
    </row>
    <row r="722" spans="1:47" s="2" customFormat="1" ht="12">
      <c r="A722" s="41"/>
      <c r="B722" s="42"/>
      <c r="C722" s="43"/>
      <c r="D722" s="233" t="s">
        <v>164</v>
      </c>
      <c r="E722" s="43"/>
      <c r="F722" s="234" t="s">
        <v>1690</v>
      </c>
      <c r="G722" s="43"/>
      <c r="H722" s="43"/>
      <c r="I722" s="230"/>
      <c r="J722" s="43"/>
      <c r="K722" s="43"/>
      <c r="L722" s="47"/>
      <c r="M722" s="231"/>
      <c r="N722" s="232"/>
      <c r="O722" s="87"/>
      <c r="P722" s="87"/>
      <c r="Q722" s="87"/>
      <c r="R722" s="87"/>
      <c r="S722" s="87"/>
      <c r="T722" s="88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T722" s="20" t="s">
        <v>164</v>
      </c>
      <c r="AU722" s="20" t="s">
        <v>87</v>
      </c>
    </row>
    <row r="723" spans="1:63" s="12" customFormat="1" ht="22.8" customHeight="1">
      <c r="A723" s="12"/>
      <c r="B723" s="199"/>
      <c r="C723" s="200"/>
      <c r="D723" s="201" t="s">
        <v>76</v>
      </c>
      <c r="E723" s="213" t="s">
        <v>1691</v>
      </c>
      <c r="F723" s="213" t="s">
        <v>1692</v>
      </c>
      <c r="G723" s="200"/>
      <c r="H723" s="200"/>
      <c r="I723" s="203"/>
      <c r="J723" s="214">
        <f>BK723</f>
        <v>0</v>
      </c>
      <c r="K723" s="200"/>
      <c r="L723" s="205"/>
      <c r="M723" s="206"/>
      <c r="N723" s="207"/>
      <c r="O723" s="207"/>
      <c r="P723" s="208">
        <f>SUM(P724:P745)</f>
        <v>0</v>
      </c>
      <c r="Q723" s="207"/>
      <c r="R723" s="208">
        <f>SUM(R724:R745)</f>
        <v>1.0275654300000001</v>
      </c>
      <c r="S723" s="207"/>
      <c r="T723" s="209">
        <f>SUM(T724:T745)</f>
        <v>0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R723" s="210" t="s">
        <v>87</v>
      </c>
      <c r="AT723" s="211" t="s">
        <v>76</v>
      </c>
      <c r="AU723" s="211" t="s">
        <v>85</v>
      </c>
      <c r="AY723" s="210" t="s">
        <v>153</v>
      </c>
      <c r="BK723" s="212">
        <f>SUM(BK724:BK745)</f>
        <v>0</v>
      </c>
    </row>
    <row r="724" spans="1:65" s="2" customFormat="1" ht="16.5" customHeight="1">
      <c r="A724" s="41"/>
      <c r="B724" s="42"/>
      <c r="C724" s="215" t="s">
        <v>419</v>
      </c>
      <c r="D724" s="215" t="s">
        <v>155</v>
      </c>
      <c r="E724" s="216" t="s">
        <v>1693</v>
      </c>
      <c r="F724" s="217" t="s">
        <v>1694</v>
      </c>
      <c r="G724" s="218" t="s">
        <v>258</v>
      </c>
      <c r="H724" s="219">
        <v>162.897</v>
      </c>
      <c r="I724" s="220"/>
      <c r="J724" s="221">
        <f>ROUND(I724*H724,2)</f>
        <v>0</v>
      </c>
      <c r="K724" s="217" t="s">
        <v>159</v>
      </c>
      <c r="L724" s="47"/>
      <c r="M724" s="222" t="s">
        <v>75</v>
      </c>
      <c r="N724" s="223" t="s">
        <v>47</v>
      </c>
      <c r="O724" s="87"/>
      <c r="P724" s="224">
        <f>O724*H724</f>
        <v>0</v>
      </c>
      <c r="Q724" s="224">
        <v>0.00019</v>
      </c>
      <c r="R724" s="224">
        <f>Q724*H724</f>
        <v>0.03095043</v>
      </c>
      <c r="S724" s="224">
        <v>0</v>
      </c>
      <c r="T724" s="225">
        <f>S724*H724</f>
        <v>0</v>
      </c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R724" s="226" t="s">
        <v>269</v>
      </c>
      <c r="AT724" s="226" t="s">
        <v>155</v>
      </c>
      <c r="AU724" s="226" t="s">
        <v>87</v>
      </c>
      <c r="AY724" s="20" t="s">
        <v>153</v>
      </c>
      <c r="BE724" s="227">
        <f>IF(N724="základní",J724,0)</f>
        <v>0</v>
      </c>
      <c r="BF724" s="227">
        <f>IF(N724="snížená",J724,0)</f>
        <v>0</v>
      </c>
      <c r="BG724" s="227">
        <f>IF(N724="zákl. přenesená",J724,0)</f>
        <v>0</v>
      </c>
      <c r="BH724" s="227">
        <f>IF(N724="sníž. přenesená",J724,0)</f>
        <v>0</v>
      </c>
      <c r="BI724" s="227">
        <f>IF(N724="nulová",J724,0)</f>
        <v>0</v>
      </c>
      <c r="BJ724" s="20" t="s">
        <v>85</v>
      </c>
      <c r="BK724" s="227">
        <f>ROUND(I724*H724,2)</f>
        <v>0</v>
      </c>
      <c r="BL724" s="20" t="s">
        <v>269</v>
      </c>
      <c r="BM724" s="226" t="s">
        <v>1695</v>
      </c>
    </row>
    <row r="725" spans="1:47" s="2" customFormat="1" ht="12">
      <c r="A725" s="41"/>
      <c r="B725" s="42"/>
      <c r="C725" s="43"/>
      <c r="D725" s="228" t="s">
        <v>162</v>
      </c>
      <c r="E725" s="43"/>
      <c r="F725" s="229" t="s">
        <v>1696</v>
      </c>
      <c r="G725" s="43"/>
      <c r="H725" s="43"/>
      <c r="I725" s="230"/>
      <c r="J725" s="43"/>
      <c r="K725" s="43"/>
      <c r="L725" s="47"/>
      <c r="M725" s="231"/>
      <c r="N725" s="232"/>
      <c r="O725" s="87"/>
      <c r="P725" s="87"/>
      <c r="Q725" s="87"/>
      <c r="R725" s="87"/>
      <c r="S725" s="87"/>
      <c r="T725" s="88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T725" s="20" t="s">
        <v>162</v>
      </c>
      <c r="AU725" s="20" t="s">
        <v>87</v>
      </c>
    </row>
    <row r="726" spans="1:47" s="2" customFormat="1" ht="12">
      <c r="A726" s="41"/>
      <c r="B726" s="42"/>
      <c r="C726" s="43"/>
      <c r="D726" s="233" t="s">
        <v>164</v>
      </c>
      <c r="E726" s="43"/>
      <c r="F726" s="234" t="s">
        <v>1697</v>
      </c>
      <c r="G726" s="43"/>
      <c r="H726" s="43"/>
      <c r="I726" s="230"/>
      <c r="J726" s="43"/>
      <c r="K726" s="43"/>
      <c r="L726" s="47"/>
      <c r="M726" s="231"/>
      <c r="N726" s="232"/>
      <c r="O726" s="87"/>
      <c r="P726" s="87"/>
      <c r="Q726" s="87"/>
      <c r="R726" s="87"/>
      <c r="S726" s="87"/>
      <c r="T726" s="88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T726" s="20" t="s">
        <v>164</v>
      </c>
      <c r="AU726" s="20" t="s">
        <v>87</v>
      </c>
    </row>
    <row r="727" spans="1:51" s="15" customFormat="1" ht="12">
      <c r="A727" s="15"/>
      <c r="B727" s="257"/>
      <c r="C727" s="258"/>
      <c r="D727" s="228" t="s">
        <v>189</v>
      </c>
      <c r="E727" s="259" t="s">
        <v>75</v>
      </c>
      <c r="F727" s="260" t="s">
        <v>1698</v>
      </c>
      <c r="G727" s="258"/>
      <c r="H727" s="259" t="s">
        <v>75</v>
      </c>
      <c r="I727" s="261"/>
      <c r="J727" s="258"/>
      <c r="K727" s="258"/>
      <c r="L727" s="262"/>
      <c r="M727" s="263"/>
      <c r="N727" s="264"/>
      <c r="O727" s="264"/>
      <c r="P727" s="264"/>
      <c r="Q727" s="264"/>
      <c r="R727" s="264"/>
      <c r="S727" s="264"/>
      <c r="T727" s="26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66" t="s">
        <v>189</v>
      </c>
      <c r="AU727" s="266" t="s">
        <v>87</v>
      </c>
      <c r="AV727" s="15" t="s">
        <v>85</v>
      </c>
      <c r="AW727" s="15" t="s">
        <v>38</v>
      </c>
      <c r="AX727" s="15" t="s">
        <v>77</v>
      </c>
      <c r="AY727" s="266" t="s">
        <v>153</v>
      </c>
    </row>
    <row r="728" spans="1:51" s="13" customFormat="1" ht="12">
      <c r="A728" s="13"/>
      <c r="B728" s="235"/>
      <c r="C728" s="236"/>
      <c r="D728" s="228" t="s">
        <v>189</v>
      </c>
      <c r="E728" s="237" t="s">
        <v>75</v>
      </c>
      <c r="F728" s="238" t="s">
        <v>1699</v>
      </c>
      <c r="G728" s="236"/>
      <c r="H728" s="239">
        <v>162.897</v>
      </c>
      <c r="I728" s="240"/>
      <c r="J728" s="236"/>
      <c r="K728" s="236"/>
      <c r="L728" s="241"/>
      <c r="M728" s="242"/>
      <c r="N728" s="243"/>
      <c r="O728" s="243"/>
      <c r="P728" s="243"/>
      <c r="Q728" s="243"/>
      <c r="R728" s="243"/>
      <c r="S728" s="243"/>
      <c r="T728" s="24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5" t="s">
        <v>189</v>
      </c>
      <c r="AU728" s="245" t="s">
        <v>87</v>
      </c>
      <c r="AV728" s="13" t="s">
        <v>87</v>
      </c>
      <c r="AW728" s="13" t="s">
        <v>38</v>
      </c>
      <c r="AX728" s="13" t="s">
        <v>77</v>
      </c>
      <c r="AY728" s="245" t="s">
        <v>153</v>
      </c>
    </row>
    <row r="729" spans="1:51" s="16" customFormat="1" ht="12">
      <c r="A729" s="16"/>
      <c r="B729" s="267"/>
      <c r="C729" s="268"/>
      <c r="D729" s="228" t="s">
        <v>189</v>
      </c>
      <c r="E729" s="269" t="s">
        <v>75</v>
      </c>
      <c r="F729" s="270" t="s">
        <v>349</v>
      </c>
      <c r="G729" s="268"/>
      <c r="H729" s="271">
        <v>162.897</v>
      </c>
      <c r="I729" s="272"/>
      <c r="J729" s="268"/>
      <c r="K729" s="268"/>
      <c r="L729" s="273"/>
      <c r="M729" s="274"/>
      <c r="N729" s="275"/>
      <c r="O729" s="275"/>
      <c r="P729" s="275"/>
      <c r="Q729" s="275"/>
      <c r="R729" s="275"/>
      <c r="S729" s="275"/>
      <c r="T729" s="27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T729" s="277" t="s">
        <v>189</v>
      </c>
      <c r="AU729" s="277" t="s">
        <v>87</v>
      </c>
      <c r="AV729" s="16" t="s">
        <v>160</v>
      </c>
      <c r="AW729" s="16" t="s">
        <v>38</v>
      </c>
      <c r="AX729" s="16" t="s">
        <v>85</v>
      </c>
      <c r="AY729" s="277" t="s">
        <v>153</v>
      </c>
    </row>
    <row r="730" spans="1:65" s="2" customFormat="1" ht="16.5" customHeight="1">
      <c r="A730" s="41"/>
      <c r="B730" s="42"/>
      <c r="C730" s="278" t="s">
        <v>675</v>
      </c>
      <c r="D730" s="278" t="s">
        <v>414</v>
      </c>
      <c r="E730" s="279" t="s">
        <v>1700</v>
      </c>
      <c r="F730" s="280" t="s">
        <v>1701</v>
      </c>
      <c r="G730" s="281" t="s">
        <v>258</v>
      </c>
      <c r="H730" s="282">
        <v>93.665</v>
      </c>
      <c r="I730" s="283"/>
      <c r="J730" s="284">
        <f>ROUND(I730*H730,2)</f>
        <v>0</v>
      </c>
      <c r="K730" s="280" t="s">
        <v>75</v>
      </c>
      <c r="L730" s="285"/>
      <c r="M730" s="286" t="s">
        <v>75</v>
      </c>
      <c r="N730" s="287" t="s">
        <v>47</v>
      </c>
      <c r="O730" s="87"/>
      <c r="P730" s="224">
        <f>O730*H730</f>
        <v>0</v>
      </c>
      <c r="Q730" s="224">
        <v>0.0025</v>
      </c>
      <c r="R730" s="224">
        <f>Q730*H730</f>
        <v>0.23416250000000002</v>
      </c>
      <c r="S730" s="224">
        <v>0</v>
      </c>
      <c r="T730" s="225">
        <f>S730*H730</f>
        <v>0</v>
      </c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R730" s="226" t="s">
        <v>371</v>
      </c>
      <c r="AT730" s="226" t="s">
        <v>414</v>
      </c>
      <c r="AU730" s="226" t="s">
        <v>87</v>
      </c>
      <c r="AY730" s="20" t="s">
        <v>153</v>
      </c>
      <c r="BE730" s="227">
        <f>IF(N730="základní",J730,0)</f>
        <v>0</v>
      </c>
      <c r="BF730" s="227">
        <f>IF(N730="snížená",J730,0)</f>
        <v>0</v>
      </c>
      <c r="BG730" s="227">
        <f>IF(N730="zákl. přenesená",J730,0)</f>
        <v>0</v>
      </c>
      <c r="BH730" s="227">
        <f>IF(N730="sníž. přenesená",J730,0)</f>
        <v>0</v>
      </c>
      <c r="BI730" s="227">
        <f>IF(N730="nulová",J730,0)</f>
        <v>0</v>
      </c>
      <c r="BJ730" s="20" t="s">
        <v>85</v>
      </c>
      <c r="BK730" s="227">
        <f>ROUND(I730*H730,2)</f>
        <v>0</v>
      </c>
      <c r="BL730" s="20" t="s">
        <v>269</v>
      </c>
      <c r="BM730" s="226" t="s">
        <v>1702</v>
      </c>
    </row>
    <row r="731" spans="1:47" s="2" customFormat="1" ht="12">
      <c r="A731" s="41"/>
      <c r="B731" s="42"/>
      <c r="C731" s="43"/>
      <c r="D731" s="228" t="s">
        <v>162</v>
      </c>
      <c r="E731" s="43"/>
      <c r="F731" s="229" t="s">
        <v>1701</v>
      </c>
      <c r="G731" s="43"/>
      <c r="H731" s="43"/>
      <c r="I731" s="230"/>
      <c r="J731" s="43"/>
      <c r="K731" s="43"/>
      <c r="L731" s="47"/>
      <c r="M731" s="231"/>
      <c r="N731" s="232"/>
      <c r="O731" s="87"/>
      <c r="P731" s="87"/>
      <c r="Q731" s="87"/>
      <c r="R731" s="87"/>
      <c r="S731" s="87"/>
      <c r="T731" s="88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T731" s="20" t="s">
        <v>162</v>
      </c>
      <c r="AU731" s="20" t="s">
        <v>87</v>
      </c>
    </row>
    <row r="732" spans="1:51" s="13" customFormat="1" ht="12">
      <c r="A732" s="13"/>
      <c r="B732" s="235"/>
      <c r="C732" s="236"/>
      <c r="D732" s="228" t="s">
        <v>189</v>
      </c>
      <c r="E732" s="237" t="s">
        <v>75</v>
      </c>
      <c r="F732" s="238" t="s">
        <v>1703</v>
      </c>
      <c r="G732" s="236"/>
      <c r="H732" s="239">
        <v>93.665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5" t="s">
        <v>189</v>
      </c>
      <c r="AU732" s="245" t="s">
        <v>87</v>
      </c>
      <c r="AV732" s="13" t="s">
        <v>87</v>
      </c>
      <c r="AW732" s="13" t="s">
        <v>38</v>
      </c>
      <c r="AX732" s="13" t="s">
        <v>85</v>
      </c>
      <c r="AY732" s="245" t="s">
        <v>153</v>
      </c>
    </row>
    <row r="733" spans="1:65" s="2" customFormat="1" ht="16.5" customHeight="1">
      <c r="A733" s="41"/>
      <c r="B733" s="42"/>
      <c r="C733" s="278" t="s">
        <v>1704</v>
      </c>
      <c r="D733" s="278" t="s">
        <v>414</v>
      </c>
      <c r="E733" s="279" t="s">
        <v>1705</v>
      </c>
      <c r="F733" s="280" t="s">
        <v>1706</v>
      </c>
      <c r="G733" s="281" t="s">
        <v>258</v>
      </c>
      <c r="H733" s="282">
        <v>93.665</v>
      </c>
      <c r="I733" s="283"/>
      <c r="J733" s="284">
        <f>ROUND(I733*H733,2)</f>
        <v>0</v>
      </c>
      <c r="K733" s="280" t="s">
        <v>75</v>
      </c>
      <c r="L733" s="285"/>
      <c r="M733" s="286" t="s">
        <v>75</v>
      </c>
      <c r="N733" s="287" t="s">
        <v>47</v>
      </c>
      <c r="O733" s="87"/>
      <c r="P733" s="224">
        <f>O733*H733</f>
        <v>0</v>
      </c>
      <c r="Q733" s="224">
        <v>0.0025</v>
      </c>
      <c r="R733" s="224">
        <f>Q733*H733</f>
        <v>0.23416250000000002</v>
      </c>
      <c r="S733" s="224">
        <v>0</v>
      </c>
      <c r="T733" s="225">
        <f>S733*H733</f>
        <v>0</v>
      </c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R733" s="226" t="s">
        <v>371</v>
      </c>
      <c r="AT733" s="226" t="s">
        <v>414</v>
      </c>
      <c r="AU733" s="226" t="s">
        <v>87</v>
      </c>
      <c r="AY733" s="20" t="s">
        <v>153</v>
      </c>
      <c r="BE733" s="227">
        <f>IF(N733="základní",J733,0)</f>
        <v>0</v>
      </c>
      <c r="BF733" s="227">
        <f>IF(N733="snížená",J733,0)</f>
        <v>0</v>
      </c>
      <c r="BG733" s="227">
        <f>IF(N733="zákl. přenesená",J733,0)</f>
        <v>0</v>
      </c>
      <c r="BH733" s="227">
        <f>IF(N733="sníž. přenesená",J733,0)</f>
        <v>0</v>
      </c>
      <c r="BI733" s="227">
        <f>IF(N733="nulová",J733,0)</f>
        <v>0</v>
      </c>
      <c r="BJ733" s="20" t="s">
        <v>85</v>
      </c>
      <c r="BK733" s="227">
        <f>ROUND(I733*H733,2)</f>
        <v>0</v>
      </c>
      <c r="BL733" s="20" t="s">
        <v>269</v>
      </c>
      <c r="BM733" s="226" t="s">
        <v>1707</v>
      </c>
    </row>
    <row r="734" spans="1:47" s="2" customFormat="1" ht="12">
      <c r="A734" s="41"/>
      <c r="B734" s="42"/>
      <c r="C734" s="43"/>
      <c r="D734" s="228" t="s">
        <v>162</v>
      </c>
      <c r="E734" s="43"/>
      <c r="F734" s="229" t="s">
        <v>1706</v>
      </c>
      <c r="G734" s="43"/>
      <c r="H734" s="43"/>
      <c r="I734" s="230"/>
      <c r="J734" s="43"/>
      <c r="K734" s="43"/>
      <c r="L734" s="47"/>
      <c r="M734" s="231"/>
      <c r="N734" s="232"/>
      <c r="O734" s="87"/>
      <c r="P734" s="87"/>
      <c r="Q734" s="87"/>
      <c r="R734" s="87"/>
      <c r="S734" s="87"/>
      <c r="T734" s="88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T734" s="20" t="s">
        <v>162</v>
      </c>
      <c r="AU734" s="20" t="s">
        <v>87</v>
      </c>
    </row>
    <row r="735" spans="1:51" s="13" customFormat="1" ht="12">
      <c r="A735" s="13"/>
      <c r="B735" s="235"/>
      <c r="C735" s="236"/>
      <c r="D735" s="228" t="s">
        <v>189</v>
      </c>
      <c r="E735" s="237" t="s">
        <v>75</v>
      </c>
      <c r="F735" s="238" t="s">
        <v>1703</v>
      </c>
      <c r="G735" s="236"/>
      <c r="H735" s="239">
        <v>93.665</v>
      </c>
      <c r="I735" s="240"/>
      <c r="J735" s="236"/>
      <c r="K735" s="236"/>
      <c r="L735" s="241"/>
      <c r="M735" s="242"/>
      <c r="N735" s="243"/>
      <c r="O735" s="243"/>
      <c r="P735" s="243"/>
      <c r="Q735" s="243"/>
      <c r="R735" s="243"/>
      <c r="S735" s="243"/>
      <c r="T735" s="24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5" t="s">
        <v>189</v>
      </c>
      <c r="AU735" s="245" t="s">
        <v>87</v>
      </c>
      <c r="AV735" s="13" t="s">
        <v>87</v>
      </c>
      <c r="AW735" s="13" t="s">
        <v>38</v>
      </c>
      <c r="AX735" s="13" t="s">
        <v>85</v>
      </c>
      <c r="AY735" s="245" t="s">
        <v>153</v>
      </c>
    </row>
    <row r="736" spans="1:65" s="2" customFormat="1" ht="21.75" customHeight="1">
      <c r="A736" s="41"/>
      <c r="B736" s="42"/>
      <c r="C736" s="215" t="s">
        <v>1708</v>
      </c>
      <c r="D736" s="215" t="s">
        <v>155</v>
      </c>
      <c r="E736" s="216" t="s">
        <v>1709</v>
      </c>
      <c r="F736" s="217" t="s">
        <v>1710</v>
      </c>
      <c r="G736" s="218" t="s">
        <v>258</v>
      </c>
      <c r="H736" s="219">
        <v>105.658</v>
      </c>
      <c r="I736" s="220"/>
      <c r="J736" s="221">
        <f>ROUND(I736*H736,2)</f>
        <v>0</v>
      </c>
      <c r="K736" s="217" t="s">
        <v>75</v>
      </c>
      <c r="L736" s="47"/>
      <c r="M736" s="222" t="s">
        <v>75</v>
      </c>
      <c r="N736" s="223" t="s">
        <v>47</v>
      </c>
      <c r="O736" s="87"/>
      <c r="P736" s="224">
        <f>O736*H736</f>
        <v>0</v>
      </c>
      <c r="Q736" s="224">
        <v>0.005</v>
      </c>
      <c r="R736" s="224">
        <f>Q736*H736</f>
        <v>0.52829</v>
      </c>
      <c r="S736" s="224">
        <v>0</v>
      </c>
      <c r="T736" s="225">
        <f>S736*H736</f>
        <v>0</v>
      </c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R736" s="226" t="s">
        <v>269</v>
      </c>
      <c r="AT736" s="226" t="s">
        <v>155</v>
      </c>
      <c r="AU736" s="226" t="s">
        <v>87</v>
      </c>
      <c r="AY736" s="20" t="s">
        <v>153</v>
      </c>
      <c r="BE736" s="227">
        <f>IF(N736="základní",J736,0)</f>
        <v>0</v>
      </c>
      <c r="BF736" s="227">
        <f>IF(N736="snížená",J736,0)</f>
        <v>0</v>
      </c>
      <c r="BG736" s="227">
        <f>IF(N736="zákl. přenesená",J736,0)</f>
        <v>0</v>
      </c>
      <c r="BH736" s="227">
        <f>IF(N736="sníž. přenesená",J736,0)</f>
        <v>0</v>
      </c>
      <c r="BI736" s="227">
        <f>IF(N736="nulová",J736,0)</f>
        <v>0</v>
      </c>
      <c r="BJ736" s="20" t="s">
        <v>85</v>
      </c>
      <c r="BK736" s="227">
        <f>ROUND(I736*H736,2)</f>
        <v>0</v>
      </c>
      <c r="BL736" s="20" t="s">
        <v>269</v>
      </c>
      <c r="BM736" s="226" t="s">
        <v>1711</v>
      </c>
    </row>
    <row r="737" spans="1:47" s="2" customFormat="1" ht="12">
      <c r="A737" s="41"/>
      <c r="B737" s="42"/>
      <c r="C737" s="43"/>
      <c r="D737" s="228" t="s">
        <v>162</v>
      </c>
      <c r="E737" s="43"/>
      <c r="F737" s="229" t="s">
        <v>1710</v>
      </c>
      <c r="G737" s="43"/>
      <c r="H737" s="43"/>
      <c r="I737" s="230"/>
      <c r="J737" s="43"/>
      <c r="K737" s="43"/>
      <c r="L737" s="47"/>
      <c r="M737" s="231"/>
      <c r="N737" s="232"/>
      <c r="O737" s="87"/>
      <c r="P737" s="87"/>
      <c r="Q737" s="87"/>
      <c r="R737" s="87"/>
      <c r="S737" s="87"/>
      <c r="T737" s="88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T737" s="20" t="s">
        <v>162</v>
      </c>
      <c r="AU737" s="20" t="s">
        <v>87</v>
      </c>
    </row>
    <row r="738" spans="1:51" s="15" customFormat="1" ht="12">
      <c r="A738" s="15"/>
      <c r="B738" s="257"/>
      <c r="C738" s="258"/>
      <c r="D738" s="228" t="s">
        <v>189</v>
      </c>
      <c r="E738" s="259" t="s">
        <v>75</v>
      </c>
      <c r="F738" s="260" t="s">
        <v>1698</v>
      </c>
      <c r="G738" s="258"/>
      <c r="H738" s="259" t="s">
        <v>75</v>
      </c>
      <c r="I738" s="261"/>
      <c r="J738" s="258"/>
      <c r="K738" s="258"/>
      <c r="L738" s="262"/>
      <c r="M738" s="263"/>
      <c r="N738" s="264"/>
      <c r="O738" s="264"/>
      <c r="P738" s="264"/>
      <c r="Q738" s="264"/>
      <c r="R738" s="264"/>
      <c r="S738" s="264"/>
      <c r="T738" s="26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66" t="s">
        <v>189</v>
      </c>
      <c r="AU738" s="266" t="s">
        <v>87</v>
      </c>
      <c r="AV738" s="15" t="s">
        <v>85</v>
      </c>
      <c r="AW738" s="15" t="s">
        <v>38</v>
      </c>
      <c r="AX738" s="15" t="s">
        <v>77</v>
      </c>
      <c r="AY738" s="266" t="s">
        <v>153</v>
      </c>
    </row>
    <row r="739" spans="1:51" s="13" customFormat="1" ht="12">
      <c r="A739" s="13"/>
      <c r="B739" s="235"/>
      <c r="C739" s="236"/>
      <c r="D739" s="228" t="s">
        <v>189</v>
      </c>
      <c r="E739" s="237" t="s">
        <v>75</v>
      </c>
      <c r="F739" s="238" t="s">
        <v>1712</v>
      </c>
      <c r="G739" s="236"/>
      <c r="H739" s="239">
        <v>81.058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5" t="s">
        <v>189</v>
      </c>
      <c r="AU739" s="245" t="s">
        <v>87</v>
      </c>
      <c r="AV739" s="13" t="s">
        <v>87</v>
      </c>
      <c r="AW739" s="13" t="s">
        <v>38</v>
      </c>
      <c r="AX739" s="13" t="s">
        <v>77</v>
      </c>
      <c r="AY739" s="245" t="s">
        <v>153</v>
      </c>
    </row>
    <row r="740" spans="1:51" s="15" customFormat="1" ht="12">
      <c r="A740" s="15"/>
      <c r="B740" s="257"/>
      <c r="C740" s="258"/>
      <c r="D740" s="228" t="s">
        <v>189</v>
      </c>
      <c r="E740" s="259" t="s">
        <v>75</v>
      </c>
      <c r="F740" s="260" t="s">
        <v>1713</v>
      </c>
      <c r="G740" s="258"/>
      <c r="H740" s="259" t="s">
        <v>75</v>
      </c>
      <c r="I740" s="261"/>
      <c r="J740" s="258"/>
      <c r="K740" s="258"/>
      <c r="L740" s="262"/>
      <c r="M740" s="263"/>
      <c r="N740" s="264"/>
      <c r="O740" s="264"/>
      <c r="P740" s="264"/>
      <c r="Q740" s="264"/>
      <c r="R740" s="264"/>
      <c r="S740" s="264"/>
      <c r="T740" s="26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66" t="s">
        <v>189</v>
      </c>
      <c r="AU740" s="266" t="s">
        <v>87</v>
      </c>
      <c r="AV740" s="15" t="s">
        <v>85</v>
      </c>
      <c r="AW740" s="15" t="s">
        <v>38</v>
      </c>
      <c r="AX740" s="15" t="s">
        <v>77</v>
      </c>
      <c r="AY740" s="266" t="s">
        <v>153</v>
      </c>
    </row>
    <row r="741" spans="1:51" s="13" customFormat="1" ht="12">
      <c r="A741" s="13"/>
      <c r="B741" s="235"/>
      <c r="C741" s="236"/>
      <c r="D741" s="228" t="s">
        <v>189</v>
      </c>
      <c r="E741" s="237" t="s">
        <v>75</v>
      </c>
      <c r="F741" s="238" t="s">
        <v>1714</v>
      </c>
      <c r="G741" s="236"/>
      <c r="H741" s="239">
        <v>24.6</v>
      </c>
      <c r="I741" s="240"/>
      <c r="J741" s="236"/>
      <c r="K741" s="236"/>
      <c r="L741" s="241"/>
      <c r="M741" s="242"/>
      <c r="N741" s="243"/>
      <c r="O741" s="243"/>
      <c r="P741" s="243"/>
      <c r="Q741" s="243"/>
      <c r="R741" s="243"/>
      <c r="S741" s="243"/>
      <c r="T741" s="24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5" t="s">
        <v>189</v>
      </c>
      <c r="AU741" s="245" t="s">
        <v>87</v>
      </c>
      <c r="AV741" s="13" t="s">
        <v>87</v>
      </c>
      <c r="AW741" s="13" t="s">
        <v>38</v>
      </c>
      <c r="AX741" s="13" t="s">
        <v>77</v>
      </c>
      <c r="AY741" s="245" t="s">
        <v>153</v>
      </c>
    </row>
    <row r="742" spans="1:51" s="16" customFormat="1" ht="12">
      <c r="A742" s="16"/>
      <c r="B742" s="267"/>
      <c r="C742" s="268"/>
      <c r="D742" s="228" t="s">
        <v>189</v>
      </c>
      <c r="E742" s="269" t="s">
        <v>75</v>
      </c>
      <c r="F742" s="270" t="s">
        <v>349</v>
      </c>
      <c r="G742" s="268"/>
      <c r="H742" s="271">
        <v>105.65800000000002</v>
      </c>
      <c r="I742" s="272"/>
      <c r="J742" s="268"/>
      <c r="K742" s="268"/>
      <c r="L742" s="273"/>
      <c r="M742" s="274"/>
      <c r="N742" s="275"/>
      <c r="O742" s="275"/>
      <c r="P742" s="275"/>
      <c r="Q742" s="275"/>
      <c r="R742" s="275"/>
      <c r="S742" s="275"/>
      <c r="T742" s="27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T742" s="277" t="s">
        <v>189</v>
      </c>
      <c r="AU742" s="277" t="s">
        <v>87</v>
      </c>
      <c r="AV742" s="16" t="s">
        <v>160</v>
      </c>
      <c r="AW742" s="16" t="s">
        <v>38</v>
      </c>
      <c r="AX742" s="16" t="s">
        <v>85</v>
      </c>
      <c r="AY742" s="277" t="s">
        <v>153</v>
      </c>
    </row>
    <row r="743" spans="1:65" s="2" customFormat="1" ht="16.5" customHeight="1">
      <c r="A743" s="41"/>
      <c r="B743" s="42"/>
      <c r="C743" s="215" t="s">
        <v>1715</v>
      </c>
      <c r="D743" s="215" t="s">
        <v>155</v>
      </c>
      <c r="E743" s="216" t="s">
        <v>1716</v>
      </c>
      <c r="F743" s="217" t="s">
        <v>1717</v>
      </c>
      <c r="G743" s="218" t="s">
        <v>381</v>
      </c>
      <c r="H743" s="219">
        <v>1.028</v>
      </c>
      <c r="I743" s="220"/>
      <c r="J743" s="221">
        <f>ROUND(I743*H743,2)</f>
        <v>0</v>
      </c>
      <c r="K743" s="217" t="s">
        <v>159</v>
      </c>
      <c r="L743" s="47"/>
      <c r="M743" s="222" t="s">
        <v>75</v>
      </c>
      <c r="N743" s="223" t="s">
        <v>47</v>
      </c>
      <c r="O743" s="87"/>
      <c r="P743" s="224">
        <f>O743*H743</f>
        <v>0</v>
      </c>
      <c r="Q743" s="224">
        <v>0</v>
      </c>
      <c r="R743" s="224">
        <f>Q743*H743</f>
        <v>0</v>
      </c>
      <c r="S743" s="224">
        <v>0</v>
      </c>
      <c r="T743" s="225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26" t="s">
        <v>269</v>
      </c>
      <c r="AT743" s="226" t="s">
        <v>155</v>
      </c>
      <c r="AU743" s="226" t="s">
        <v>87</v>
      </c>
      <c r="AY743" s="20" t="s">
        <v>153</v>
      </c>
      <c r="BE743" s="227">
        <f>IF(N743="základní",J743,0)</f>
        <v>0</v>
      </c>
      <c r="BF743" s="227">
        <f>IF(N743="snížená",J743,0)</f>
        <v>0</v>
      </c>
      <c r="BG743" s="227">
        <f>IF(N743="zákl. přenesená",J743,0)</f>
        <v>0</v>
      </c>
      <c r="BH743" s="227">
        <f>IF(N743="sníž. přenesená",J743,0)</f>
        <v>0</v>
      </c>
      <c r="BI743" s="227">
        <f>IF(N743="nulová",J743,0)</f>
        <v>0</v>
      </c>
      <c r="BJ743" s="20" t="s">
        <v>85</v>
      </c>
      <c r="BK743" s="227">
        <f>ROUND(I743*H743,2)</f>
        <v>0</v>
      </c>
      <c r="BL743" s="20" t="s">
        <v>269</v>
      </c>
      <c r="BM743" s="226" t="s">
        <v>1718</v>
      </c>
    </row>
    <row r="744" spans="1:47" s="2" customFormat="1" ht="12">
      <c r="A744" s="41"/>
      <c r="B744" s="42"/>
      <c r="C744" s="43"/>
      <c r="D744" s="228" t="s">
        <v>162</v>
      </c>
      <c r="E744" s="43"/>
      <c r="F744" s="229" t="s">
        <v>1719</v>
      </c>
      <c r="G744" s="43"/>
      <c r="H744" s="43"/>
      <c r="I744" s="230"/>
      <c r="J744" s="43"/>
      <c r="K744" s="43"/>
      <c r="L744" s="47"/>
      <c r="M744" s="231"/>
      <c r="N744" s="232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162</v>
      </c>
      <c r="AU744" s="20" t="s">
        <v>87</v>
      </c>
    </row>
    <row r="745" spans="1:47" s="2" customFormat="1" ht="12">
      <c r="A745" s="41"/>
      <c r="B745" s="42"/>
      <c r="C745" s="43"/>
      <c r="D745" s="233" t="s">
        <v>164</v>
      </c>
      <c r="E745" s="43"/>
      <c r="F745" s="234" t="s">
        <v>1720</v>
      </c>
      <c r="G745" s="43"/>
      <c r="H745" s="43"/>
      <c r="I745" s="230"/>
      <c r="J745" s="43"/>
      <c r="K745" s="43"/>
      <c r="L745" s="47"/>
      <c r="M745" s="231"/>
      <c r="N745" s="232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164</v>
      </c>
      <c r="AU745" s="20" t="s">
        <v>87</v>
      </c>
    </row>
    <row r="746" spans="1:63" s="12" customFormat="1" ht="22.8" customHeight="1">
      <c r="A746" s="12"/>
      <c r="B746" s="199"/>
      <c r="C746" s="200"/>
      <c r="D746" s="201" t="s">
        <v>76</v>
      </c>
      <c r="E746" s="213" t="s">
        <v>1721</v>
      </c>
      <c r="F746" s="213" t="s">
        <v>1722</v>
      </c>
      <c r="G746" s="200"/>
      <c r="H746" s="200"/>
      <c r="I746" s="203"/>
      <c r="J746" s="214">
        <f>BK746</f>
        <v>0</v>
      </c>
      <c r="K746" s="200"/>
      <c r="L746" s="205"/>
      <c r="M746" s="206"/>
      <c r="N746" s="207"/>
      <c r="O746" s="207"/>
      <c r="P746" s="208">
        <f>SUM(P747:P780)</f>
        <v>0</v>
      </c>
      <c r="Q746" s="207"/>
      <c r="R746" s="208">
        <f>SUM(R747:R780)</f>
        <v>1.6169469999999997</v>
      </c>
      <c r="S746" s="207"/>
      <c r="T746" s="209">
        <f>SUM(T747:T780)</f>
        <v>0</v>
      </c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R746" s="210" t="s">
        <v>87</v>
      </c>
      <c r="AT746" s="211" t="s">
        <v>76</v>
      </c>
      <c r="AU746" s="211" t="s">
        <v>85</v>
      </c>
      <c r="AY746" s="210" t="s">
        <v>153</v>
      </c>
      <c r="BK746" s="212">
        <f>SUM(BK747:BK780)</f>
        <v>0</v>
      </c>
    </row>
    <row r="747" spans="1:65" s="2" customFormat="1" ht="16.5" customHeight="1">
      <c r="A747" s="41"/>
      <c r="B747" s="42"/>
      <c r="C747" s="215" t="s">
        <v>1723</v>
      </c>
      <c r="D747" s="215" t="s">
        <v>155</v>
      </c>
      <c r="E747" s="216" t="s">
        <v>1724</v>
      </c>
      <c r="F747" s="217" t="s">
        <v>1725</v>
      </c>
      <c r="G747" s="218" t="s">
        <v>258</v>
      </c>
      <c r="H747" s="219">
        <v>43.236</v>
      </c>
      <c r="I747" s="220"/>
      <c r="J747" s="221">
        <f>ROUND(I747*H747,2)</f>
        <v>0</v>
      </c>
      <c r="K747" s="217" t="s">
        <v>159</v>
      </c>
      <c r="L747" s="47"/>
      <c r="M747" s="222" t="s">
        <v>75</v>
      </c>
      <c r="N747" s="223" t="s">
        <v>47</v>
      </c>
      <c r="O747" s="87"/>
      <c r="P747" s="224">
        <f>O747*H747</f>
        <v>0</v>
      </c>
      <c r="Q747" s="224">
        <v>0.003</v>
      </c>
      <c r="R747" s="224">
        <f>Q747*H747</f>
        <v>0.129708</v>
      </c>
      <c r="S747" s="224">
        <v>0</v>
      </c>
      <c r="T747" s="225">
        <f>S747*H747</f>
        <v>0</v>
      </c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R747" s="226" t="s">
        <v>269</v>
      </c>
      <c r="AT747" s="226" t="s">
        <v>155</v>
      </c>
      <c r="AU747" s="226" t="s">
        <v>87</v>
      </c>
      <c r="AY747" s="20" t="s">
        <v>153</v>
      </c>
      <c r="BE747" s="227">
        <f>IF(N747="základní",J747,0)</f>
        <v>0</v>
      </c>
      <c r="BF747" s="227">
        <f>IF(N747="snížená",J747,0)</f>
        <v>0</v>
      </c>
      <c r="BG747" s="227">
        <f>IF(N747="zákl. přenesená",J747,0)</f>
        <v>0</v>
      </c>
      <c r="BH747" s="227">
        <f>IF(N747="sníž. přenesená",J747,0)</f>
        <v>0</v>
      </c>
      <c r="BI747" s="227">
        <f>IF(N747="nulová",J747,0)</f>
        <v>0</v>
      </c>
      <c r="BJ747" s="20" t="s">
        <v>85</v>
      </c>
      <c r="BK747" s="227">
        <f>ROUND(I747*H747,2)</f>
        <v>0</v>
      </c>
      <c r="BL747" s="20" t="s">
        <v>269</v>
      </c>
      <c r="BM747" s="226" t="s">
        <v>1726</v>
      </c>
    </row>
    <row r="748" spans="1:47" s="2" customFormat="1" ht="12">
      <c r="A748" s="41"/>
      <c r="B748" s="42"/>
      <c r="C748" s="43"/>
      <c r="D748" s="228" t="s">
        <v>162</v>
      </c>
      <c r="E748" s="43"/>
      <c r="F748" s="229" t="s">
        <v>1727</v>
      </c>
      <c r="G748" s="43"/>
      <c r="H748" s="43"/>
      <c r="I748" s="230"/>
      <c r="J748" s="43"/>
      <c r="K748" s="43"/>
      <c r="L748" s="47"/>
      <c r="M748" s="231"/>
      <c r="N748" s="232"/>
      <c r="O748" s="87"/>
      <c r="P748" s="87"/>
      <c r="Q748" s="87"/>
      <c r="R748" s="87"/>
      <c r="S748" s="87"/>
      <c r="T748" s="88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T748" s="20" t="s">
        <v>162</v>
      </c>
      <c r="AU748" s="20" t="s">
        <v>87</v>
      </c>
    </row>
    <row r="749" spans="1:47" s="2" customFormat="1" ht="12">
      <c r="A749" s="41"/>
      <c r="B749" s="42"/>
      <c r="C749" s="43"/>
      <c r="D749" s="233" t="s">
        <v>164</v>
      </c>
      <c r="E749" s="43"/>
      <c r="F749" s="234" t="s">
        <v>1728</v>
      </c>
      <c r="G749" s="43"/>
      <c r="H749" s="43"/>
      <c r="I749" s="230"/>
      <c r="J749" s="43"/>
      <c r="K749" s="43"/>
      <c r="L749" s="47"/>
      <c r="M749" s="231"/>
      <c r="N749" s="232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164</v>
      </c>
      <c r="AU749" s="20" t="s">
        <v>87</v>
      </c>
    </row>
    <row r="750" spans="1:51" s="15" customFormat="1" ht="12">
      <c r="A750" s="15"/>
      <c r="B750" s="257"/>
      <c r="C750" s="258"/>
      <c r="D750" s="228" t="s">
        <v>189</v>
      </c>
      <c r="E750" s="259" t="s">
        <v>75</v>
      </c>
      <c r="F750" s="260" t="s">
        <v>1729</v>
      </c>
      <c r="G750" s="258"/>
      <c r="H750" s="259" t="s">
        <v>75</v>
      </c>
      <c r="I750" s="261"/>
      <c r="J750" s="258"/>
      <c r="K750" s="258"/>
      <c r="L750" s="262"/>
      <c r="M750" s="263"/>
      <c r="N750" s="264"/>
      <c r="O750" s="264"/>
      <c r="P750" s="264"/>
      <c r="Q750" s="264"/>
      <c r="R750" s="264"/>
      <c r="S750" s="264"/>
      <c r="T750" s="26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66" t="s">
        <v>189</v>
      </c>
      <c r="AU750" s="266" t="s">
        <v>87</v>
      </c>
      <c r="AV750" s="15" t="s">
        <v>85</v>
      </c>
      <c r="AW750" s="15" t="s">
        <v>38</v>
      </c>
      <c r="AX750" s="15" t="s">
        <v>77</v>
      </c>
      <c r="AY750" s="266" t="s">
        <v>153</v>
      </c>
    </row>
    <row r="751" spans="1:51" s="13" customFormat="1" ht="12">
      <c r="A751" s="13"/>
      <c r="B751" s="235"/>
      <c r="C751" s="236"/>
      <c r="D751" s="228" t="s">
        <v>189</v>
      </c>
      <c r="E751" s="237" t="s">
        <v>75</v>
      </c>
      <c r="F751" s="238" t="s">
        <v>1730</v>
      </c>
      <c r="G751" s="236"/>
      <c r="H751" s="239">
        <v>43.236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5" t="s">
        <v>189</v>
      </c>
      <c r="AU751" s="245" t="s">
        <v>87</v>
      </c>
      <c r="AV751" s="13" t="s">
        <v>87</v>
      </c>
      <c r="AW751" s="13" t="s">
        <v>38</v>
      </c>
      <c r="AX751" s="13" t="s">
        <v>77</v>
      </c>
      <c r="AY751" s="245" t="s">
        <v>153</v>
      </c>
    </row>
    <row r="752" spans="1:51" s="16" customFormat="1" ht="12">
      <c r="A752" s="16"/>
      <c r="B752" s="267"/>
      <c r="C752" s="268"/>
      <c r="D752" s="228" t="s">
        <v>189</v>
      </c>
      <c r="E752" s="269" t="s">
        <v>75</v>
      </c>
      <c r="F752" s="270" t="s">
        <v>349</v>
      </c>
      <c r="G752" s="268"/>
      <c r="H752" s="271">
        <v>43.236</v>
      </c>
      <c r="I752" s="272"/>
      <c r="J752" s="268"/>
      <c r="K752" s="268"/>
      <c r="L752" s="273"/>
      <c r="M752" s="274"/>
      <c r="N752" s="275"/>
      <c r="O752" s="275"/>
      <c r="P752" s="275"/>
      <c r="Q752" s="275"/>
      <c r="R752" s="275"/>
      <c r="S752" s="275"/>
      <c r="T752" s="27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T752" s="277" t="s">
        <v>189</v>
      </c>
      <c r="AU752" s="277" t="s">
        <v>87</v>
      </c>
      <c r="AV752" s="16" t="s">
        <v>160</v>
      </c>
      <c r="AW752" s="16" t="s">
        <v>38</v>
      </c>
      <c r="AX752" s="16" t="s">
        <v>85</v>
      </c>
      <c r="AY752" s="277" t="s">
        <v>153</v>
      </c>
    </row>
    <row r="753" spans="1:65" s="2" customFormat="1" ht="16.5" customHeight="1">
      <c r="A753" s="41"/>
      <c r="B753" s="42"/>
      <c r="C753" s="278" t="s">
        <v>1731</v>
      </c>
      <c r="D753" s="278" t="s">
        <v>414</v>
      </c>
      <c r="E753" s="279" t="s">
        <v>1732</v>
      </c>
      <c r="F753" s="280" t="s">
        <v>1733</v>
      </c>
      <c r="G753" s="281" t="s">
        <v>258</v>
      </c>
      <c r="H753" s="282">
        <v>44.101</v>
      </c>
      <c r="I753" s="283"/>
      <c r="J753" s="284">
        <f>ROUND(I753*H753,2)</f>
        <v>0</v>
      </c>
      <c r="K753" s="280" t="s">
        <v>159</v>
      </c>
      <c r="L753" s="285"/>
      <c r="M753" s="286" t="s">
        <v>75</v>
      </c>
      <c r="N753" s="287" t="s">
        <v>47</v>
      </c>
      <c r="O753" s="87"/>
      <c r="P753" s="224">
        <f>O753*H753</f>
        <v>0</v>
      </c>
      <c r="Q753" s="224">
        <v>0.003</v>
      </c>
      <c r="R753" s="224">
        <f>Q753*H753</f>
        <v>0.132303</v>
      </c>
      <c r="S753" s="224">
        <v>0</v>
      </c>
      <c r="T753" s="225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26" t="s">
        <v>371</v>
      </c>
      <c r="AT753" s="226" t="s">
        <v>414</v>
      </c>
      <c r="AU753" s="226" t="s">
        <v>87</v>
      </c>
      <c r="AY753" s="20" t="s">
        <v>153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20" t="s">
        <v>85</v>
      </c>
      <c r="BK753" s="227">
        <f>ROUND(I753*H753,2)</f>
        <v>0</v>
      </c>
      <c r="BL753" s="20" t="s">
        <v>269</v>
      </c>
      <c r="BM753" s="226" t="s">
        <v>1734</v>
      </c>
    </row>
    <row r="754" spans="1:47" s="2" customFormat="1" ht="12">
      <c r="A754" s="41"/>
      <c r="B754" s="42"/>
      <c r="C754" s="43"/>
      <c r="D754" s="228" t="s">
        <v>162</v>
      </c>
      <c r="E754" s="43"/>
      <c r="F754" s="229" t="s">
        <v>1733</v>
      </c>
      <c r="G754" s="43"/>
      <c r="H754" s="43"/>
      <c r="I754" s="230"/>
      <c r="J754" s="43"/>
      <c r="K754" s="43"/>
      <c r="L754" s="47"/>
      <c r="M754" s="231"/>
      <c r="N754" s="232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162</v>
      </c>
      <c r="AU754" s="20" t="s">
        <v>87</v>
      </c>
    </row>
    <row r="755" spans="1:51" s="13" customFormat="1" ht="12">
      <c r="A755" s="13"/>
      <c r="B755" s="235"/>
      <c r="C755" s="236"/>
      <c r="D755" s="228" t="s">
        <v>189</v>
      </c>
      <c r="E755" s="237" t="s">
        <v>75</v>
      </c>
      <c r="F755" s="238" t="s">
        <v>1735</v>
      </c>
      <c r="G755" s="236"/>
      <c r="H755" s="239">
        <v>44.101</v>
      </c>
      <c r="I755" s="240"/>
      <c r="J755" s="236"/>
      <c r="K755" s="236"/>
      <c r="L755" s="241"/>
      <c r="M755" s="242"/>
      <c r="N755" s="243"/>
      <c r="O755" s="243"/>
      <c r="P755" s="243"/>
      <c r="Q755" s="243"/>
      <c r="R755" s="243"/>
      <c r="S755" s="243"/>
      <c r="T755" s="24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5" t="s">
        <v>189</v>
      </c>
      <c r="AU755" s="245" t="s">
        <v>87</v>
      </c>
      <c r="AV755" s="13" t="s">
        <v>87</v>
      </c>
      <c r="AW755" s="13" t="s">
        <v>38</v>
      </c>
      <c r="AX755" s="13" t="s">
        <v>85</v>
      </c>
      <c r="AY755" s="245" t="s">
        <v>153</v>
      </c>
    </row>
    <row r="756" spans="1:65" s="2" customFormat="1" ht="16.5" customHeight="1">
      <c r="A756" s="41"/>
      <c r="B756" s="42"/>
      <c r="C756" s="215" t="s">
        <v>1736</v>
      </c>
      <c r="D756" s="215" t="s">
        <v>155</v>
      </c>
      <c r="E756" s="216" t="s">
        <v>1737</v>
      </c>
      <c r="F756" s="217" t="s">
        <v>1738</v>
      </c>
      <c r="G756" s="218" t="s">
        <v>258</v>
      </c>
      <c r="H756" s="219">
        <v>24.6</v>
      </c>
      <c r="I756" s="220"/>
      <c r="J756" s="221">
        <f>ROUND(I756*H756,2)</f>
        <v>0</v>
      </c>
      <c r="K756" s="217" t="s">
        <v>159</v>
      </c>
      <c r="L756" s="47"/>
      <c r="M756" s="222" t="s">
        <v>75</v>
      </c>
      <c r="N756" s="223" t="s">
        <v>47</v>
      </c>
      <c r="O756" s="87"/>
      <c r="P756" s="224">
        <f>O756*H756</f>
        <v>0</v>
      </c>
      <c r="Q756" s="224">
        <v>0.00024</v>
      </c>
      <c r="R756" s="224">
        <f>Q756*H756</f>
        <v>0.005904</v>
      </c>
      <c r="S756" s="224">
        <v>0</v>
      </c>
      <c r="T756" s="225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26" t="s">
        <v>269</v>
      </c>
      <c r="AT756" s="226" t="s">
        <v>155</v>
      </c>
      <c r="AU756" s="226" t="s">
        <v>87</v>
      </c>
      <c r="AY756" s="20" t="s">
        <v>153</v>
      </c>
      <c r="BE756" s="227">
        <f>IF(N756="základní",J756,0)</f>
        <v>0</v>
      </c>
      <c r="BF756" s="227">
        <f>IF(N756="snížená",J756,0)</f>
        <v>0</v>
      </c>
      <c r="BG756" s="227">
        <f>IF(N756="zákl. přenesená",J756,0)</f>
        <v>0</v>
      </c>
      <c r="BH756" s="227">
        <f>IF(N756="sníž. přenesená",J756,0)</f>
        <v>0</v>
      </c>
      <c r="BI756" s="227">
        <f>IF(N756="nulová",J756,0)</f>
        <v>0</v>
      </c>
      <c r="BJ756" s="20" t="s">
        <v>85</v>
      </c>
      <c r="BK756" s="227">
        <f>ROUND(I756*H756,2)</f>
        <v>0</v>
      </c>
      <c r="BL756" s="20" t="s">
        <v>269</v>
      </c>
      <c r="BM756" s="226" t="s">
        <v>1739</v>
      </c>
    </row>
    <row r="757" spans="1:47" s="2" customFormat="1" ht="12">
      <c r="A757" s="41"/>
      <c r="B757" s="42"/>
      <c r="C757" s="43"/>
      <c r="D757" s="228" t="s">
        <v>162</v>
      </c>
      <c r="E757" s="43"/>
      <c r="F757" s="229" t="s">
        <v>1740</v>
      </c>
      <c r="G757" s="43"/>
      <c r="H757" s="43"/>
      <c r="I757" s="230"/>
      <c r="J757" s="43"/>
      <c r="K757" s="43"/>
      <c r="L757" s="47"/>
      <c r="M757" s="231"/>
      <c r="N757" s="232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20" t="s">
        <v>162</v>
      </c>
      <c r="AU757" s="20" t="s">
        <v>87</v>
      </c>
    </row>
    <row r="758" spans="1:47" s="2" customFormat="1" ht="12">
      <c r="A758" s="41"/>
      <c r="B758" s="42"/>
      <c r="C758" s="43"/>
      <c r="D758" s="233" t="s">
        <v>164</v>
      </c>
      <c r="E758" s="43"/>
      <c r="F758" s="234" t="s">
        <v>1741</v>
      </c>
      <c r="G758" s="43"/>
      <c r="H758" s="43"/>
      <c r="I758" s="230"/>
      <c r="J758" s="43"/>
      <c r="K758" s="43"/>
      <c r="L758" s="47"/>
      <c r="M758" s="231"/>
      <c r="N758" s="232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164</v>
      </c>
      <c r="AU758" s="20" t="s">
        <v>87</v>
      </c>
    </row>
    <row r="759" spans="1:51" s="15" customFormat="1" ht="12">
      <c r="A759" s="15"/>
      <c r="B759" s="257"/>
      <c r="C759" s="258"/>
      <c r="D759" s="228" t="s">
        <v>189</v>
      </c>
      <c r="E759" s="259" t="s">
        <v>75</v>
      </c>
      <c r="F759" s="260" t="s">
        <v>1742</v>
      </c>
      <c r="G759" s="258"/>
      <c r="H759" s="259" t="s">
        <v>75</v>
      </c>
      <c r="I759" s="261"/>
      <c r="J759" s="258"/>
      <c r="K759" s="258"/>
      <c r="L759" s="262"/>
      <c r="M759" s="263"/>
      <c r="N759" s="264"/>
      <c r="O759" s="264"/>
      <c r="P759" s="264"/>
      <c r="Q759" s="264"/>
      <c r="R759" s="264"/>
      <c r="S759" s="264"/>
      <c r="T759" s="26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66" t="s">
        <v>189</v>
      </c>
      <c r="AU759" s="266" t="s">
        <v>87</v>
      </c>
      <c r="AV759" s="15" t="s">
        <v>85</v>
      </c>
      <c r="AW759" s="15" t="s">
        <v>38</v>
      </c>
      <c r="AX759" s="15" t="s">
        <v>77</v>
      </c>
      <c r="AY759" s="266" t="s">
        <v>153</v>
      </c>
    </row>
    <row r="760" spans="1:51" s="13" customFormat="1" ht="12">
      <c r="A760" s="13"/>
      <c r="B760" s="235"/>
      <c r="C760" s="236"/>
      <c r="D760" s="228" t="s">
        <v>189</v>
      </c>
      <c r="E760" s="237" t="s">
        <v>75</v>
      </c>
      <c r="F760" s="238" t="s">
        <v>1714</v>
      </c>
      <c r="G760" s="236"/>
      <c r="H760" s="239">
        <v>24.6</v>
      </c>
      <c r="I760" s="240"/>
      <c r="J760" s="236"/>
      <c r="K760" s="236"/>
      <c r="L760" s="241"/>
      <c r="M760" s="242"/>
      <c r="N760" s="243"/>
      <c r="O760" s="243"/>
      <c r="P760" s="243"/>
      <c r="Q760" s="243"/>
      <c r="R760" s="243"/>
      <c r="S760" s="243"/>
      <c r="T760" s="24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5" t="s">
        <v>189</v>
      </c>
      <c r="AU760" s="245" t="s">
        <v>87</v>
      </c>
      <c r="AV760" s="13" t="s">
        <v>87</v>
      </c>
      <c r="AW760" s="13" t="s">
        <v>38</v>
      </c>
      <c r="AX760" s="13" t="s">
        <v>77</v>
      </c>
      <c r="AY760" s="245" t="s">
        <v>153</v>
      </c>
    </row>
    <row r="761" spans="1:51" s="16" customFormat="1" ht="12">
      <c r="A761" s="16"/>
      <c r="B761" s="267"/>
      <c r="C761" s="268"/>
      <c r="D761" s="228" t="s">
        <v>189</v>
      </c>
      <c r="E761" s="269" t="s">
        <v>75</v>
      </c>
      <c r="F761" s="270" t="s">
        <v>349</v>
      </c>
      <c r="G761" s="268"/>
      <c r="H761" s="271">
        <v>24.6</v>
      </c>
      <c r="I761" s="272"/>
      <c r="J761" s="268"/>
      <c r="K761" s="268"/>
      <c r="L761" s="273"/>
      <c r="M761" s="274"/>
      <c r="N761" s="275"/>
      <c r="O761" s="275"/>
      <c r="P761" s="275"/>
      <c r="Q761" s="275"/>
      <c r="R761" s="275"/>
      <c r="S761" s="275"/>
      <c r="T761" s="27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T761" s="277" t="s">
        <v>189</v>
      </c>
      <c r="AU761" s="277" t="s">
        <v>87</v>
      </c>
      <c r="AV761" s="16" t="s">
        <v>160</v>
      </c>
      <c r="AW761" s="16" t="s">
        <v>38</v>
      </c>
      <c r="AX761" s="16" t="s">
        <v>85</v>
      </c>
      <c r="AY761" s="277" t="s">
        <v>153</v>
      </c>
    </row>
    <row r="762" spans="1:65" s="2" customFormat="1" ht="16.5" customHeight="1">
      <c r="A762" s="41"/>
      <c r="B762" s="42"/>
      <c r="C762" s="278" t="s">
        <v>1743</v>
      </c>
      <c r="D762" s="278" t="s">
        <v>414</v>
      </c>
      <c r="E762" s="279" t="s">
        <v>1744</v>
      </c>
      <c r="F762" s="280" t="s">
        <v>1745</v>
      </c>
      <c r="G762" s="281" t="s">
        <v>258</v>
      </c>
      <c r="H762" s="282">
        <v>51.66</v>
      </c>
      <c r="I762" s="283"/>
      <c r="J762" s="284">
        <f>ROUND(I762*H762,2)</f>
        <v>0</v>
      </c>
      <c r="K762" s="280" t="s">
        <v>159</v>
      </c>
      <c r="L762" s="285"/>
      <c r="M762" s="286" t="s">
        <v>75</v>
      </c>
      <c r="N762" s="287" t="s">
        <v>47</v>
      </c>
      <c r="O762" s="87"/>
      <c r="P762" s="224">
        <f>O762*H762</f>
        <v>0</v>
      </c>
      <c r="Q762" s="224">
        <v>0.009</v>
      </c>
      <c r="R762" s="224">
        <f>Q762*H762</f>
        <v>0.4649399999999999</v>
      </c>
      <c r="S762" s="224">
        <v>0</v>
      </c>
      <c r="T762" s="225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26" t="s">
        <v>371</v>
      </c>
      <c r="AT762" s="226" t="s">
        <v>414</v>
      </c>
      <c r="AU762" s="226" t="s">
        <v>87</v>
      </c>
      <c r="AY762" s="20" t="s">
        <v>153</v>
      </c>
      <c r="BE762" s="227">
        <f>IF(N762="základní",J762,0)</f>
        <v>0</v>
      </c>
      <c r="BF762" s="227">
        <f>IF(N762="snížená",J762,0)</f>
        <v>0</v>
      </c>
      <c r="BG762" s="227">
        <f>IF(N762="zákl. přenesená",J762,0)</f>
        <v>0</v>
      </c>
      <c r="BH762" s="227">
        <f>IF(N762="sníž. přenesená",J762,0)</f>
        <v>0</v>
      </c>
      <c r="BI762" s="227">
        <f>IF(N762="nulová",J762,0)</f>
        <v>0</v>
      </c>
      <c r="BJ762" s="20" t="s">
        <v>85</v>
      </c>
      <c r="BK762" s="227">
        <f>ROUND(I762*H762,2)</f>
        <v>0</v>
      </c>
      <c r="BL762" s="20" t="s">
        <v>269</v>
      </c>
      <c r="BM762" s="226" t="s">
        <v>1746</v>
      </c>
    </row>
    <row r="763" spans="1:47" s="2" customFormat="1" ht="12">
      <c r="A763" s="41"/>
      <c r="B763" s="42"/>
      <c r="C763" s="43"/>
      <c r="D763" s="228" t="s">
        <v>162</v>
      </c>
      <c r="E763" s="43"/>
      <c r="F763" s="229" t="s">
        <v>1745</v>
      </c>
      <c r="G763" s="43"/>
      <c r="H763" s="43"/>
      <c r="I763" s="230"/>
      <c r="J763" s="43"/>
      <c r="K763" s="43"/>
      <c r="L763" s="47"/>
      <c r="M763" s="231"/>
      <c r="N763" s="232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T763" s="20" t="s">
        <v>162</v>
      </c>
      <c r="AU763" s="20" t="s">
        <v>87</v>
      </c>
    </row>
    <row r="764" spans="1:51" s="13" customFormat="1" ht="12">
      <c r="A764" s="13"/>
      <c r="B764" s="235"/>
      <c r="C764" s="236"/>
      <c r="D764" s="228" t="s">
        <v>189</v>
      </c>
      <c r="E764" s="237" t="s">
        <v>75</v>
      </c>
      <c r="F764" s="238" t="s">
        <v>1747</v>
      </c>
      <c r="G764" s="236"/>
      <c r="H764" s="239">
        <v>51.66</v>
      </c>
      <c r="I764" s="240"/>
      <c r="J764" s="236"/>
      <c r="K764" s="236"/>
      <c r="L764" s="241"/>
      <c r="M764" s="242"/>
      <c r="N764" s="243"/>
      <c r="O764" s="243"/>
      <c r="P764" s="243"/>
      <c r="Q764" s="243"/>
      <c r="R764" s="243"/>
      <c r="S764" s="243"/>
      <c r="T764" s="244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5" t="s">
        <v>189</v>
      </c>
      <c r="AU764" s="245" t="s">
        <v>87</v>
      </c>
      <c r="AV764" s="13" t="s">
        <v>87</v>
      </c>
      <c r="AW764" s="13" t="s">
        <v>38</v>
      </c>
      <c r="AX764" s="13" t="s">
        <v>85</v>
      </c>
      <c r="AY764" s="245" t="s">
        <v>153</v>
      </c>
    </row>
    <row r="765" spans="1:65" s="2" customFormat="1" ht="16.5" customHeight="1">
      <c r="A765" s="41"/>
      <c r="B765" s="42"/>
      <c r="C765" s="215" t="s">
        <v>1748</v>
      </c>
      <c r="D765" s="215" t="s">
        <v>155</v>
      </c>
      <c r="E765" s="216" t="s">
        <v>1749</v>
      </c>
      <c r="F765" s="217" t="s">
        <v>1750</v>
      </c>
      <c r="G765" s="218" t="s">
        <v>258</v>
      </c>
      <c r="H765" s="219">
        <v>153.09</v>
      </c>
      <c r="I765" s="220"/>
      <c r="J765" s="221">
        <f>ROUND(I765*H765,2)</f>
        <v>0</v>
      </c>
      <c r="K765" s="217" t="s">
        <v>159</v>
      </c>
      <c r="L765" s="47"/>
      <c r="M765" s="222" t="s">
        <v>75</v>
      </c>
      <c r="N765" s="223" t="s">
        <v>47</v>
      </c>
      <c r="O765" s="87"/>
      <c r="P765" s="224">
        <f>O765*H765</f>
        <v>0</v>
      </c>
      <c r="Q765" s="224">
        <v>0</v>
      </c>
      <c r="R765" s="224">
        <f>Q765*H765</f>
        <v>0</v>
      </c>
      <c r="S765" s="224">
        <v>0</v>
      </c>
      <c r="T765" s="225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6" t="s">
        <v>269</v>
      </c>
      <c r="AT765" s="226" t="s">
        <v>155</v>
      </c>
      <c r="AU765" s="226" t="s">
        <v>87</v>
      </c>
      <c r="AY765" s="20" t="s">
        <v>153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20" t="s">
        <v>85</v>
      </c>
      <c r="BK765" s="227">
        <f>ROUND(I765*H765,2)</f>
        <v>0</v>
      </c>
      <c r="BL765" s="20" t="s">
        <v>269</v>
      </c>
      <c r="BM765" s="226" t="s">
        <v>1751</v>
      </c>
    </row>
    <row r="766" spans="1:47" s="2" customFormat="1" ht="12">
      <c r="A766" s="41"/>
      <c r="B766" s="42"/>
      <c r="C766" s="43"/>
      <c r="D766" s="228" t="s">
        <v>162</v>
      </c>
      <c r="E766" s="43"/>
      <c r="F766" s="229" t="s">
        <v>1752</v>
      </c>
      <c r="G766" s="43"/>
      <c r="H766" s="43"/>
      <c r="I766" s="230"/>
      <c r="J766" s="43"/>
      <c r="K766" s="43"/>
      <c r="L766" s="47"/>
      <c r="M766" s="231"/>
      <c r="N766" s="232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162</v>
      </c>
      <c r="AU766" s="20" t="s">
        <v>87</v>
      </c>
    </row>
    <row r="767" spans="1:47" s="2" customFormat="1" ht="12">
      <c r="A767" s="41"/>
      <c r="B767" s="42"/>
      <c r="C767" s="43"/>
      <c r="D767" s="233" t="s">
        <v>164</v>
      </c>
      <c r="E767" s="43"/>
      <c r="F767" s="234" t="s">
        <v>1753</v>
      </c>
      <c r="G767" s="43"/>
      <c r="H767" s="43"/>
      <c r="I767" s="230"/>
      <c r="J767" s="43"/>
      <c r="K767" s="43"/>
      <c r="L767" s="47"/>
      <c r="M767" s="231"/>
      <c r="N767" s="232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164</v>
      </c>
      <c r="AU767" s="20" t="s">
        <v>87</v>
      </c>
    </row>
    <row r="768" spans="1:51" s="15" customFormat="1" ht="12">
      <c r="A768" s="15"/>
      <c r="B768" s="257"/>
      <c r="C768" s="258"/>
      <c r="D768" s="228" t="s">
        <v>189</v>
      </c>
      <c r="E768" s="259" t="s">
        <v>75</v>
      </c>
      <c r="F768" s="260" t="s">
        <v>1671</v>
      </c>
      <c r="G768" s="258"/>
      <c r="H768" s="259" t="s">
        <v>75</v>
      </c>
      <c r="I768" s="261"/>
      <c r="J768" s="258"/>
      <c r="K768" s="258"/>
      <c r="L768" s="262"/>
      <c r="M768" s="263"/>
      <c r="N768" s="264"/>
      <c r="O768" s="264"/>
      <c r="P768" s="264"/>
      <c r="Q768" s="264"/>
      <c r="R768" s="264"/>
      <c r="S768" s="264"/>
      <c r="T768" s="26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66" t="s">
        <v>189</v>
      </c>
      <c r="AU768" s="266" t="s">
        <v>87</v>
      </c>
      <c r="AV768" s="15" t="s">
        <v>85</v>
      </c>
      <c r="AW768" s="15" t="s">
        <v>38</v>
      </c>
      <c r="AX768" s="15" t="s">
        <v>77</v>
      </c>
      <c r="AY768" s="266" t="s">
        <v>153</v>
      </c>
    </row>
    <row r="769" spans="1:51" s="13" customFormat="1" ht="12">
      <c r="A769" s="13"/>
      <c r="B769" s="235"/>
      <c r="C769" s="236"/>
      <c r="D769" s="228" t="s">
        <v>189</v>
      </c>
      <c r="E769" s="237" t="s">
        <v>75</v>
      </c>
      <c r="F769" s="238" t="s">
        <v>1754</v>
      </c>
      <c r="G769" s="236"/>
      <c r="H769" s="239">
        <v>76.545</v>
      </c>
      <c r="I769" s="240"/>
      <c r="J769" s="236"/>
      <c r="K769" s="236"/>
      <c r="L769" s="241"/>
      <c r="M769" s="242"/>
      <c r="N769" s="243"/>
      <c r="O769" s="243"/>
      <c r="P769" s="243"/>
      <c r="Q769" s="243"/>
      <c r="R769" s="243"/>
      <c r="S769" s="243"/>
      <c r="T769" s="24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5" t="s">
        <v>189</v>
      </c>
      <c r="AU769" s="245" t="s">
        <v>87</v>
      </c>
      <c r="AV769" s="13" t="s">
        <v>87</v>
      </c>
      <c r="AW769" s="13" t="s">
        <v>38</v>
      </c>
      <c r="AX769" s="13" t="s">
        <v>77</v>
      </c>
      <c r="AY769" s="245" t="s">
        <v>153</v>
      </c>
    </row>
    <row r="770" spans="1:51" s="13" customFormat="1" ht="12">
      <c r="A770" s="13"/>
      <c r="B770" s="235"/>
      <c r="C770" s="236"/>
      <c r="D770" s="228" t="s">
        <v>189</v>
      </c>
      <c r="E770" s="237" t="s">
        <v>75</v>
      </c>
      <c r="F770" s="238" t="s">
        <v>1755</v>
      </c>
      <c r="G770" s="236"/>
      <c r="H770" s="239">
        <v>76.545</v>
      </c>
      <c r="I770" s="240"/>
      <c r="J770" s="236"/>
      <c r="K770" s="236"/>
      <c r="L770" s="241"/>
      <c r="M770" s="242"/>
      <c r="N770" s="243"/>
      <c r="O770" s="243"/>
      <c r="P770" s="243"/>
      <c r="Q770" s="243"/>
      <c r="R770" s="243"/>
      <c r="S770" s="243"/>
      <c r="T770" s="244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5" t="s">
        <v>189</v>
      </c>
      <c r="AU770" s="245" t="s">
        <v>87</v>
      </c>
      <c r="AV770" s="13" t="s">
        <v>87</v>
      </c>
      <c r="AW770" s="13" t="s">
        <v>38</v>
      </c>
      <c r="AX770" s="13" t="s">
        <v>77</v>
      </c>
      <c r="AY770" s="245" t="s">
        <v>153</v>
      </c>
    </row>
    <row r="771" spans="1:51" s="16" customFormat="1" ht="12">
      <c r="A771" s="16"/>
      <c r="B771" s="267"/>
      <c r="C771" s="268"/>
      <c r="D771" s="228" t="s">
        <v>189</v>
      </c>
      <c r="E771" s="269" t="s">
        <v>75</v>
      </c>
      <c r="F771" s="270" t="s">
        <v>349</v>
      </c>
      <c r="G771" s="268"/>
      <c r="H771" s="271">
        <v>153.09</v>
      </c>
      <c r="I771" s="272"/>
      <c r="J771" s="268"/>
      <c r="K771" s="268"/>
      <c r="L771" s="273"/>
      <c r="M771" s="274"/>
      <c r="N771" s="275"/>
      <c r="O771" s="275"/>
      <c r="P771" s="275"/>
      <c r="Q771" s="275"/>
      <c r="R771" s="275"/>
      <c r="S771" s="275"/>
      <c r="T771" s="27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T771" s="277" t="s">
        <v>189</v>
      </c>
      <c r="AU771" s="277" t="s">
        <v>87</v>
      </c>
      <c r="AV771" s="16" t="s">
        <v>160</v>
      </c>
      <c r="AW771" s="16" t="s">
        <v>38</v>
      </c>
      <c r="AX771" s="16" t="s">
        <v>85</v>
      </c>
      <c r="AY771" s="277" t="s">
        <v>153</v>
      </c>
    </row>
    <row r="772" spans="1:65" s="2" customFormat="1" ht="16.5" customHeight="1">
      <c r="A772" s="41"/>
      <c r="B772" s="42"/>
      <c r="C772" s="278" t="s">
        <v>1756</v>
      </c>
      <c r="D772" s="278" t="s">
        <v>414</v>
      </c>
      <c r="E772" s="279" t="s">
        <v>1757</v>
      </c>
      <c r="F772" s="280" t="s">
        <v>1758</v>
      </c>
      <c r="G772" s="281" t="s">
        <v>258</v>
      </c>
      <c r="H772" s="282">
        <v>80.372</v>
      </c>
      <c r="I772" s="283"/>
      <c r="J772" s="284">
        <f>ROUND(I772*H772,2)</f>
        <v>0</v>
      </c>
      <c r="K772" s="280" t="s">
        <v>159</v>
      </c>
      <c r="L772" s="285"/>
      <c r="M772" s="286" t="s">
        <v>75</v>
      </c>
      <c r="N772" s="287" t="s">
        <v>47</v>
      </c>
      <c r="O772" s="87"/>
      <c r="P772" s="224">
        <f>O772*H772</f>
        <v>0</v>
      </c>
      <c r="Q772" s="224">
        <v>0.005</v>
      </c>
      <c r="R772" s="224">
        <f>Q772*H772</f>
        <v>0.40186</v>
      </c>
      <c r="S772" s="224">
        <v>0</v>
      </c>
      <c r="T772" s="225">
        <f>S772*H772</f>
        <v>0</v>
      </c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R772" s="226" t="s">
        <v>371</v>
      </c>
      <c r="AT772" s="226" t="s">
        <v>414</v>
      </c>
      <c r="AU772" s="226" t="s">
        <v>87</v>
      </c>
      <c r="AY772" s="20" t="s">
        <v>153</v>
      </c>
      <c r="BE772" s="227">
        <f>IF(N772="základní",J772,0)</f>
        <v>0</v>
      </c>
      <c r="BF772" s="227">
        <f>IF(N772="snížená",J772,0)</f>
        <v>0</v>
      </c>
      <c r="BG772" s="227">
        <f>IF(N772="zákl. přenesená",J772,0)</f>
        <v>0</v>
      </c>
      <c r="BH772" s="227">
        <f>IF(N772="sníž. přenesená",J772,0)</f>
        <v>0</v>
      </c>
      <c r="BI772" s="227">
        <f>IF(N772="nulová",J772,0)</f>
        <v>0</v>
      </c>
      <c r="BJ772" s="20" t="s">
        <v>85</v>
      </c>
      <c r="BK772" s="227">
        <f>ROUND(I772*H772,2)</f>
        <v>0</v>
      </c>
      <c r="BL772" s="20" t="s">
        <v>269</v>
      </c>
      <c r="BM772" s="226" t="s">
        <v>1759</v>
      </c>
    </row>
    <row r="773" spans="1:47" s="2" customFormat="1" ht="12">
      <c r="A773" s="41"/>
      <c r="B773" s="42"/>
      <c r="C773" s="43"/>
      <c r="D773" s="228" t="s">
        <v>162</v>
      </c>
      <c r="E773" s="43"/>
      <c r="F773" s="229" t="s">
        <v>1758</v>
      </c>
      <c r="G773" s="43"/>
      <c r="H773" s="43"/>
      <c r="I773" s="230"/>
      <c r="J773" s="43"/>
      <c r="K773" s="43"/>
      <c r="L773" s="47"/>
      <c r="M773" s="231"/>
      <c r="N773" s="232"/>
      <c r="O773" s="87"/>
      <c r="P773" s="87"/>
      <c r="Q773" s="87"/>
      <c r="R773" s="87"/>
      <c r="S773" s="87"/>
      <c r="T773" s="88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T773" s="20" t="s">
        <v>162</v>
      </c>
      <c r="AU773" s="20" t="s">
        <v>87</v>
      </c>
    </row>
    <row r="774" spans="1:51" s="13" customFormat="1" ht="12">
      <c r="A774" s="13"/>
      <c r="B774" s="235"/>
      <c r="C774" s="236"/>
      <c r="D774" s="228" t="s">
        <v>189</v>
      </c>
      <c r="E774" s="237" t="s">
        <v>75</v>
      </c>
      <c r="F774" s="238" t="s">
        <v>1760</v>
      </c>
      <c r="G774" s="236"/>
      <c r="H774" s="239">
        <v>80.372</v>
      </c>
      <c r="I774" s="240"/>
      <c r="J774" s="236"/>
      <c r="K774" s="236"/>
      <c r="L774" s="241"/>
      <c r="M774" s="242"/>
      <c r="N774" s="243"/>
      <c r="O774" s="243"/>
      <c r="P774" s="243"/>
      <c r="Q774" s="243"/>
      <c r="R774" s="243"/>
      <c r="S774" s="243"/>
      <c r="T774" s="244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5" t="s">
        <v>189</v>
      </c>
      <c r="AU774" s="245" t="s">
        <v>87</v>
      </c>
      <c r="AV774" s="13" t="s">
        <v>87</v>
      </c>
      <c r="AW774" s="13" t="s">
        <v>38</v>
      </c>
      <c r="AX774" s="13" t="s">
        <v>85</v>
      </c>
      <c r="AY774" s="245" t="s">
        <v>153</v>
      </c>
    </row>
    <row r="775" spans="1:65" s="2" customFormat="1" ht="16.5" customHeight="1">
      <c r="A775" s="41"/>
      <c r="B775" s="42"/>
      <c r="C775" s="278" t="s">
        <v>1761</v>
      </c>
      <c r="D775" s="278" t="s">
        <v>414</v>
      </c>
      <c r="E775" s="279" t="s">
        <v>1762</v>
      </c>
      <c r="F775" s="280" t="s">
        <v>1763</v>
      </c>
      <c r="G775" s="281" t="s">
        <v>258</v>
      </c>
      <c r="H775" s="282">
        <v>80.372</v>
      </c>
      <c r="I775" s="283"/>
      <c r="J775" s="284">
        <f>ROUND(I775*H775,2)</f>
        <v>0</v>
      </c>
      <c r="K775" s="280" t="s">
        <v>159</v>
      </c>
      <c r="L775" s="285"/>
      <c r="M775" s="286" t="s">
        <v>75</v>
      </c>
      <c r="N775" s="287" t="s">
        <v>47</v>
      </c>
      <c r="O775" s="87"/>
      <c r="P775" s="224">
        <f>O775*H775</f>
        <v>0</v>
      </c>
      <c r="Q775" s="224">
        <v>0.006</v>
      </c>
      <c r="R775" s="224">
        <f>Q775*H775</f>
        <v>0.482232</v>
      </c>
      <c r="S775" s="224">
        <v>0</v>
      </c>
      <c r="T775" s="225">
        <f>S775*H775</f>
        <v>0</v>
      </c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R775" s="226" t="s">
        <v>371</v>
      </c>
      <c r="AT775" s="226" t="s">
        <v>414</v>
      </c>
      <c r="AU775" s="226" t="s">
        <v>87</v>
      </c>
      <c r="AY775" s="20" t="s">
        <v>153</v>
      </c>
      <c r="BE775" s="227">
        <f>IF(N775="základní",J775,0)</f>
        <v>0</v>
      </c>
      <c r="BF775" s="227">
        <f>IF(N775="snížená",J775,0)</f>
        <v>0</v>
      </c>
      <c r="BG775" s="227">
        <f>IF(N775="zákl. přenesená",J775,0)</f>
        <v>0</v>
      </c>
      <c r="BH775" s="227">
        <f>IF(N775="sníž. přenesená",J775,0)</f>
        <v>0</v>
      </c>
      <c r="BI775" s="227">
        <f>IF(N775="nulová",J775,0)</f>
        <v>0</v>
      </c>
      <c r="BJ775" s="20" t="s">
        <v>85</v>
      </c>
      <c r="BK775" s="227">
        <f>ROUND(I775*H775,2)</f>
        <v>0</v>
      </c>
      <c r="BL775" s="20" t="s">
        <v>269</v>
      </c>
      <c r="BM775" s="226" t="s">
        <v>1764</v>
      </c>
    </row>
    <row r="776" spans="1:47" s="2" customFormat="1" ht="12">
      <c r="A776" s="41"/>
      <c r="B776" s="42"/>
      <c r="C776" s="43"/>
      <c r="D776" s="228" t="s">
        <v>162</v>
      </c>
      <c r="E776" s="43"/>
      <c r="F776" s="229" t="s">
        <v>1763</v>
      </c>
      <c r="G776" s="43"/>
      <c r="H776" s="43"/>
      <c r="I776" s="230"/>
      <c r="J776" s="43"/>
      <c r="K776" s="43"/>
      <c r="L776" s="47"/>
      <c r="M776" s="231"/>
      <c r="N776" s="232"/>
      <c r="O776" s="87"/>
      <c r="P776" s="87"/>
      <c r="Q776" s="87"/>
      <c r="R776" s="87"/>
      <c r="S776" s="87"/>
      <c r="T776" s="88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T776" s="20" t="s">
        <v>162</v>
      </c>
      <c r="AU776" s="20" t="s">
        <v>87</v>
      </c>
    </row>
    <row r="777" spans="1:51" s="13" customFormat="1" ht="12">
      <c r="A777" s="13"/>
      <c r="B777" s="235"/>
      <c r="C777" s="236"/>
      <c r="D777" s="228" t="s">
        <v>189</v>
      </c>
      <c r="E777" s="237" t="s">
        <v>75</v>
      </c>
      <c r="F777" s="238" t="s">
        <v>1760</v>
      </c>
      <c r="G777" s="236"/>
      <c r="H777" s="239">
        <v>80.372</v>
      </c>
      <c r="I777" s="240"/>
      <c r="J777" s="236"/>
      <c r="K777" s="236"/>
      <c r="L777" s="241"/>
      <c r="M777" s="242"/>
      <c r="N777" s="243"/>
      <c r="O777" s="243"/>
      <c r="P777" s="243"/>
      <c r="Q777" s="243"/>
      <c r="R777" s="243"/>
      <c r="S777" s="243"/>
      <c r="T777" s="244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5" t="s">
        <v>189</v>
      </c>
      <c r="AU777" s="245" t="s">
        <v>87</v>
      </c>
      <c r="AV777" s="13" t="s">
        <v>87</v>
      </c>
      <c r="AW777" s="13" t="s">
        <v>38</v>
      </c>
      <c r="AX777" s="13" t="s">
        <v>85</v>
      </c>
      <c r="AY777" s="245" t="s">
        <v>153</v>
      </c>
    </row>
    <row r="778" spans="1:65" s="2" customFormat="1" ht="16.5" customHeight="1">
      <c r="A778" s="41"/>
      <c r="B778" s="42"/>
      <c r="C778" s="215" t="s">
        <v>1765</v>
      </c>
      <c r="D778" s="215" t="s">
        <v>155</v>
      </c>
      <c r="E778" s="216" t="s">
        <v>1766</v>
      </c>
      <c r="F778" s="217" t="s">
        <v>1767</v>
      </c>
      <c r="G778" s="218" t="s">
        <v>381</v>
      </c>
      <c r="H778" s="219">
        <v>1.617</v>
      </c>
      <c r="I778" s="220"/>
      <c r="J778" s="221">
        <f>ROUND(I778*H778,2)</f>
        <v>0</v>
      </c>
      <c r="K778" s="217" t="s">
        <v>159</v>
      </c>
      <c r="L778" s="47"/>
      <c r="M778" s="222" t="s">
        <v>75</v>
      </c>
      <c r="N778" s="223" t="s">
        <v>47</v>
      </c>
      <c r="O778" s="87"/>
      <c r="P778" s="224">
        <f>O778*H778</f>
        <v>0</v>
      </c>
      <c r="Q778" s="224">
        <v>0</v>
      </c>
      <c r="R778" s="224">
        <f>Q778*H778</f>
        <v>0</v>
      </c>
      <c r="S778" s="224">
        <v>0</v>
      </c>
      <c r="T778" s="225">
        <f>S778*H778</f>
        <v>0</v>
      </c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R778" s="226" t="s">
        <v>269</v>
      </c>
      <c r="AT778" s="226" t="s">
        <v>155</v>
      </c>
      <c r="AU778" s="226" t="s">
        <v>87</v>
      </c>
      <c r="AY778" s="20" t="s">
        <v>153</v>
      </c>
      <c r="BE778" s="227">
        <f>IF(N778="základní",J778,0)</f>
        <v>0</v>
      </c>
      <c r="BF778" s="227">
        <f>IF(N778="snížená",J778,0)</f>
        <v>0</v>
      </c>
      <c r="BG778" s="227">
        <f>IF(N778="zákl. přenesená",J778,0)</f>
        <v>0</v>
      </c>
      <c r="BH778" s="227">
        <f>IF(N778="sníž. přenesená",J778,0)</f>
        <v>0</v>
      </c>
      <c r="BI778" s="227">
        <f>IF(N778="nulová",J778,0)</f>
        <v>0</v>
      </c>
      <c r="BJ778" s="20" t="s">
        <v>85</v>
      </c>
      <c r="BK778" s="227">
        <f>ROUND(I778*H778,2)</f>
        <v>0</v>
      </c>
      <c r="BL778" s="20" t="s">
        <v>269</v>
      </c>
      <c r="BM778" s="226" t="s">
        <v>1768</v>
      </c>
    </row>
    <row r="779" spans="1:47" s="2" customFormat="1" ht="12">
      <c r="A779" s="41"/>
      <c r="B779" s="42"/>
      <c r="C779" s="43"/>
      <c r="D779" s="228" t="s">
        <v>162</v>
      </c>
      <c r="E779" s="43"/>
      <c r="F779" s="229" t="s">
        <v>1769</v>
      </c>
      <c r="G779" s="43"/>
      <c r="H779" s="43"/>
      <c r="I779" s="230"/>
      <c r="J779" s="43"/>
      <c r="K779" s="43"/>
      <c r="L779" s="47"/>
      <c r="M779" s="231"/>
      <c r="N779" s="232"/>
      <c r="O779" s="87"/>
      <c r="P779" s="87"/>
      <c r="Q779" s="87"/>
      <c r="R779" s="87"/>
      <c r="S779" s="87"/>
      <c r="T779" s="88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T779" s="20" t="s">
        <v>162</v>
      </c>
      <c r="AU779" s="20" t="s">
        <v>87</v>
      </c>
    </row>
    <row r="780" spans="1:47" s="2" customFormat="1" ht="12">
      <c r="A780" s="41"/>
      <c r="B780" s="42"/>
      <c r="C780" s="43"/>
      <c r="D780" s="233" t="s">
        <v>164</v>
      </c>
      <c r="E780" s="43"/>
      <c r="F780" s="234" t="s">
        <v>1770</v>
      </c>
      <c r="G780" s="43"/>
      <c r="H780" s="43"/>
      <c r="I780" s="230"/>
      <c r="J780" s="43"/>
      <c r="K780" s="43"/>
      <c r="L780" s="47"/>
      <c r="M780" s="231"/>
      <c r="N780" s="232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164</v>
      </c>
      <c r="AU780" s="20" t="s">
        <v>87</v>
      </c>
    </row>
    <row r="781" spans="1:63" s="12" customFormat="1" ht="22.8" customHeight="1">
      <c r="A781" s="12"/>
      <c r="B781" s="199"/>
      <c r="C781" s="200"/>
      <c r="D781" s="201" t="s">
        <v>76</v>
      </c>
      <c r="E781" s="213" t="s">
        <v>1771</v>
      </c>
      <c r="F781" s="213" t="s">
        <v>1772</v>
      </c>
      <c r="G781" s="200"/>
      <c r="H781" s="200"/>
      <c r="I781" s="203"/>
      <c r="J781" s="214">
        <f>BK781</f>
        <v>0</v>
      </c>
      <c r="K781" s="200"/>
      <c r="L781" s="205"/>
      <c r="M781" s="206"/>
      <c r="N781" s="207"/>
      <c r="O781" s="207"/>
      <c r="P781" s="208">
        <f>SUM(P782:P878)</f>
        <v>0</v>
      </c>
      <c r="Q781" s="207"/>
      <c r="R781" s="208">
        <f>SUM(R782:R878)</f>
        <v>6.659606569999999</v>
      </c>
      <c r="S781" s="207"/>
      <c r="T781" s="209">
        <f>SUM(T782:T878)</f>
        <v>0</v>
      </c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R781" s="210" t="s">
        <v>87</v>
      </c>
      <c r="AT781" s="211" t="s">
        <v>76</v>
      </c>
      <c r="AU781" s="211" t="s">
        <v>85</v>
      </c>
      <c r="AY781" s="210" t="s">
        <v>153</v>
      </c>
      <c r="BK781" s="212">
        <f>SUM(BK782:BK878)</f>
        <v>0</v>
      </c>
    </row>
    <row r="782" spans="1:65" s="2" customFormat="1" ht="16.5" customHeight="1">
      <c r="A782" s="41"/>
      <c r="B782" s="42"/>
      <c r="C782" s="215" t="s">
        <v>1773</v>
      </c>
      <c r="D782" s="215" t="s">
        <v>155</v>
      </c>
      <c r="E782" s="216" t="s">
        <v>1774</v>
      </c>
      <c r="F782" s="217" t="s">
        <v>1775</v>
      </c>
      <c r="G782" s="218" t="s">
        <v>227</v>
      </c>
      <c r="H782" s="219">
        <v>9.38</v>
      </c>
      <c r="I782" s="220"/>
      <c r="J782" s="221">
        <f>ROUND(I782*H782,2)</f>
        <v>0</v>
      </c>
      <c r="K782" s="217" t="s">
        <v>159</v>
      </c>
      <c r="L782" s="47"/>
      <c r="M782" s="222" t="s">
        <v>75</v>
      </c>
      <c r="N782" s="223" t="s">
        <v>47</v>
      </c>
      <c r="O782" s="87"/>
      <c r="P782" s="224">
        <f>O782*H782</f>
        <v>0</v>
      </c>
      <c r="Q782" s="224">
        <v>0.00189</v>
      </c>
      <c r="R782" s="224">
        <f>Q782*H782</f>
        <v>0.0177282</v>
      </c>
      <c r="S782" s="224">
        <v>0</v>
      </c>
      <c r="T782" s="225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26" t="s">
        <v>269</v>
      </c>
      <c r="AT782" s="226" t="s">
        <v>155</v>
      </c>
      <c r="AU782" s="226" t="s">
        <v>87</v>
      </c>
      <c r="AY782" s="20" t="s">
        <v>153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20" t="s">
        <v>85</v>
      </c>
      <c r="BK782" s="227">
        <f>ROUND(I782*H782,2)</f>
        <v>0</v>
      </c>
      <c r="BL782" s="20" t="s">
        <v>269</v>
      </c>
      <c r="BM782" s="226" t="s">
        <v>1776</v>
      </c>
    </row>
    <row r="783" spans="1:47" s="2" customFormat="1" ht="12">
      <c r="A783" s="41"/>
      <c r="B783" s="42"/>
      <c r="C783" s="43"/>
      <c r="D783" s="228" t="s">
        <v>162</v>
      </c>
      <c r="E783" s="43"/>
      <c r="F783" s="229" t="s">
        <v>1777</v>
      </c>
      <c r="G783" s="43"/>
      <c r="H783" s="43"/>
      <c r="I783" s="230"/>
      <c r="J783" s="43"/>
      <c r="K783" s="43"/>
      <c r="L783" s="47"/>
      <c r="M783" s="231"/>
      <c r="N783" s="232"/>
      <c r="O783" s="87"/>
      <c r="P783" s="87"/>
      <c r="Q783" s="87"/>
      <c r="R783" s="87"/>
      <c r="S783" s="87"/>
      <c r="T783" s="88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T783" s="20" t="s">
        <v>162</v>
      </c>
      <c r="AU783" s="20" t="s">
        <v>87</v>
      </c>
    </row>
    <row r="784" spans="1:47" s="2" customFormat="1" ht="12">
      <c r="A784" s="41"/>
      <c r="B784" s="42"/>
      <c r="C784" s="43"/>
      <c r="D784" s="233" t="s">
        <v>164</v>
      </c>
      <c r="E784" s="43"/>
      <c r="F784" s="234" t="s">
        <v>1778</v>
      </c>
      <c r="G784" s="43"/>
      <c r="H784" s="43"/>
      <c r="I784" s="230"/>
      <c r="J784" s="43"/>
      <c r="K784" s="43"/>
      <c r="L784" s="47"/>
      <c r="M784" s="231"/>
      <c r="N784" s="232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164</v>
      </c>
      <c r="AU784" s="20" t="s">
        <v>87</v>
      </c>
    </row>
    <row r="785" spans="1:51" s="15" customFormat="1" ht="12">
      <c r="A785" s="15"/>
      <c r="B785" s="257"/>
      <c r="C785" s="258"/>
      <c r="D785" s="228" t="s">
        <v>189</v>
      </c>
      <c r="E785" s="259" t="s">
        <v>75</v>
      </c>
      <c r="F785" s="260" t="s">
        <v>1779</v>
      </c>
      <c r="G785" s="258"/>
      <c r="H785" s="259" t="s">
        <v>75</v>
      </c>
      <c r="I785" s="261"/>
      <c r="J785" s="258"/>
      <c r="K785" s="258"/>
      <c r="L785" s="262"/>
      <c r="M785" s="263"/>
      <c r="N785" s="264"/>
      <c r="O785" s="264"/>
      <c r="P785" s="264"/>
      <c r="Q785" s="264"/>
      <c r="R785" s="264"/>
      <c r="S785" s="264"/>
      <c r="T785" s="26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66" t="s">
        <v>189</v>
      </c>
      <c r="AU785" s="266" t="s">
        <v>87</v>
      </c>
      <c r="AV785" s="15" t="s">
        <v>85</v>
      </c>
      <c r="AW785" s="15" t="s">
        <v>38</v>
      </c>
      <c r="AX785" s="15" t="s">
        <v>77</v>
      </c>
      <c r="AY785" s="266" t="s">
        <v>153</v>
      </c>
    </row>
    <row r="786" spans="1:51" s="13" customFormat="1" ht="12">
      <c r="A786" s="13"/>
      <c r="B786" s="235"/>
      <c r="C786" s="236"/>
      <c r="D786" s="228" t="s">
        <v>189</v>
      </c>
      <c r="E786" s="237" t="s">
        <v>75</v>
      </c>
      <c r="F786" s="238" t="s">
        <v>1780</v>
      </c>
      <c r="G786" s="236"/>
      <c r="H786" s="239">
        <v>9.38</v>
      </c>
      <c r="I786" s="240"/>
      <c r="J786" s="236"/>
      <c r="K786" s="236"/>
      <c r="L786" s="241"/>
      <c r="M786" s="242"/>
      <c r="N786" s="243"/>
      <c r="O786" s="243"/>
      <c r="P786" s="243"/>
      <c r="Q786" s="243"/>
      <c r="R786" s="243"/>
      <c r="S786" s="243"/>
      <c r="T786" s="24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5" t="s">
        <v>189</v>
      </c>
      <c r="AU786" s="245" t="s">
        <v>87</v>
      </c>
      <c r="AV786" s="13" t="s">
        <v>87</v>
      </c>
      <c r="AW786" s="13" t="s">
        <v>38</v>
      </c>
      <c r="AX786" s="13" t="s">
        <v>77</v>
      </c>
      <c r="AY786" s="245" t="s">
        <v>153</v>
      </c>
    </row>
    <row r="787" spans="1:51" s="16" customFormat="1" ht="12">
      <c r="A787" s="16"/>
      <c r="B787" s="267"/>
      <c r="C787" s="268"/>
      <c r="D787" s="228" t="s">
        <v>189</v>
      </c>
      <c r="E787" s="269" t="s">
        <v>75</v>
      </c>
      <c r="F787" s="270" t="s">
        <v>349</v>
      </c>
      <c r="G787" s="268"/>
      <c r="H787" s="271">
        <v>9.38</v>
      </c>
      <c r="I787" s="272"/>
      <c r="J787" s="268"/>
      <c r="K787" s="268"/>
      <c r="L787" s="273"/>
      <c r="M787" s="274"/>
      <c r="N787" s="275"/>
      <c r="O787" s="275"/>
      <c r="P787" s="275"/>
      <c r="Q787" s="275"/>
      <c r="R787" s="275"/>
      <c r="S787" s="275"/>
      <c r="T787" s="27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T787" s="277" t="s">
        <v>189</v>
      </c>
      <c r="AU787" s="277" t="s">
        <v>87</v>
      </c>
      <c r="AV787" s="16" t="s">
        <v>160</v>
      </c>
      <c r="AW787" s="16" t="s">
        <v>38</v>
      </c>
      <c r="AX787" s="16" t="s">
        <v>85</v>
      </c>
      <c r="AY787" s="277" t="s">
        <v>153</v>
      </c>
    </row>
    <row r="788" spans="1:65" s="2" customFormat="1" ht="16.5" customHeight="1">
      <c r="A788" s="41"/>
      <c r="B788" s="42"/>
      <c r="C788" s="215" t="s">
        <v>1781</v>
      </c>
      <c r="D788" s="215" t="s">
        <v>155</v>
      </c>
      <c r="E788" s="216" t="s">
        <v>1782</v>
      </c>
      <c r="F788" s="217" t="s">
        <v>1783</v>
      </c>
      <c r="G788" s="218" t="s">
        <v>258</v>
      </c>
      <c r="H788" s="219">
        <v>41.026</v>
      </c>
      <c r="I788" s="220"/>
      <c r="J788" s="221">
        <f>ROUND(I788*H788,2)</f>
        <v>0</v>
      </c>
      <c r="K788" s="217" t="s">
        <v>159</v>
      </c>
      <c r="L788" s="47"/>
      <c r="M788" s="222" t="s">
        <v>75</v>
      </c>
      <c r="N788" s="223" t="s">
        <v>47</v>
      </c>
      <c r="O788" s="87"/>
      <c r="P788" s="224">
        <f>O788*H788</f>
        <v>0</v>
      </c>
      <c r="Q788" s="224">
        <v>0</v>
      </c>
      <c r="R788" s="224">
        <f>Q788*H788</f>
        <v>0</v>
      </c>
      <c r="S788" s="224">
        <v>0</v>
      </c>
      <c r="T788" s="225">
        <f>S788*H788</f>
        <v>0</v>
      </c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R788" s="226" t="s">
        <v>269</v>
      </c>
      <c r="AT788" s="226" t="s">
        <v>155</v>
      </c>
      <c r="AU788" s="226" t="s">
        <v>87</v>
      </c>
      <c r="AY788" s="20" t="s">
        <v>153</v>
      </c>
      <c r="BE788" s="227">
        <f>IF(N788="základní",J788,0)</f>
        <v>0</v>
      </c>
      <c r="BF788" s="227">
        <f>IF(N788="snížená",J788,0)</f>
        <v>0</v>
      </c>
      <c r="BG788" s="227">
        <f>IF(N788="zákl. přenesená",J788,0)</f>
        <v>0</v>
      </c>
      <c r="BH788" s="227">
        <f>IF(N788="sníž. přenesená",J788,0)</f>
        <v>0</v>
      </c>
      <c r="BI788" s="227">
        <f>IF(N788="nulová",J788,0)</f>
        <v>0</v>
      </c>
      <c r="BJ788" s="20" t="s">
        <v>85</v>
      </c>
      <c r="BK788" s="227">
        <f>ROUND(I788*H788,2)</f>
        <v>0</v>
      </c>
      <c r="BL788" s="20" t="s">
        <v>269</v>
      </c>
      <c r="BM788" s="226" t="s">
        <v>1784</v>
      </c>
    </row>
    <row r="789" spans="1:47" s="2" customFormat="1" ht="12">
      <c r="A789" s="41"/>
      <c r="B789" s="42"/>
      <c r="C789" s="43"/>
      <c r="D789" s="228" t="s">
        <v>162</v>
      </c>
      <c r="E789" s="43"/>
      <c r="F789" s="229" t="s">
        <v>1785</v>
      </c>
      <c r="G789" s="43"/>
      <c r="H789" s="43"/>
      <c r="I789" s="230"/>
      <c r="J789" s="43"/>
      <c r="K789" s="43"/>
      <c r="L789" s="47"/>
      <c r="M789" s="231"/>
      <c r="N789" s="232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T789" s="20" t="s">
        <v>162</v>
      </c>
      <c r="AU789" s="20" t="s">
        <v>87</v>
      </c>
    </row>
    <row r="790" spans="1:47" s="2" customFormat="1" ht="12">
      <c r="A790" s="41"/>
      <c r="B790" s="42"/>
      <c r="C790" s="43"/>
      <c r="D790" s="233" t="s">
        <v>164</v>
      </c>
      <c r="E790" s="43"/>
      <c r="F790" s="234" t="s">
        <v>1786</v>
      </c>
      <c r="G790" s="43"/>
      <c r="H790" s="43"/>
      <c r="I790" s="230"/>
      <c r="J790" s="43"/>
      <c r="K790" s="43"/>
      <c r="L790" s="47"/>
      <c r="M790" s="231"/>
      <c r="N790" s="232"/>
      <c r="O790" s="87"/>
      <c r="P790" s="87"/>
      <c r="Q790" s="87"/>
      <c r="R790" s="87"/>
      <c r="S790" s="87"/>
      <c r="T790" s="88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T790" s="20" t="s">
        <v>164</v>
      </c>
      <c r="AU790" s="20" t="s">
        <v>87</v>
      </c>
    </row>
    <row r="791" spans="1:51" s="15" customFormat="1" ht="12">
      <c r="A791" s="15"/>
      <c r="B791" s="257"/>
      <c r="C791" s="258"/>
      <c r="D791" s="228" t="s">
        <v>189</v>
      </c>
      <c r="E791" s="259" t="s">
        <v>75</v>
      </c>
      <c r="F791" s="260" t="s">
        <v>1385</v>
      </c>
      <c r="G791" s="258"/>
      <c r="H791" s="259" t="s">
        <v>75</v>
      </c>
      <c r="I791" s="261"/>
      <c r="J791" s="258"/>
      <c r="K791" s="258"/>
      <c r="L791" s="262"/>
      <c r="M791" s="263"/>
      <c r="N791" s="264"/>
      <c r="O791" s="264"/>
      <c r="P791" s="264"/>
      <c r="Q791" s="264"/>
      <c r="R791" s="264"/>
      <c r="S791" s="264"/>
      <c r="T791" s="26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66" t="s">
        <v>189</v>
      </c>
      <c r="AU791" s="266" t="s">
        <v>87</v>
      </c>
      <c r="AV791" s="15" t="s">
        <v>85</v>
      </c>
      <c r="AW791" s="15" t="s">
        <v>38</v>
      </c>
      <c r="AX791" s="15" t="s">
        <v>77</v>
      </c>
      <c r="AY791" s="266" t="s">
        <v>153</v>
      </c>
    </row>
    <row r="792" spans="1:51" s="13" customFormat="1" ht="12">
      <c r="A792" s="13"/>
      <c r="B792" s="235"/>
      <c r="C792" s="236"/>
      <c r="D792" s="228" t="s">
        <v>189</v>
      </c>
      <c r="E792" s="237" t="s">
        <v>75</v>
      </c>
      <c r="F792" s="238" t="s">
        <v>1787</v>
      </c>
      <c r="G792" s="236"/>
      <c r="H792" s="239">
        <v>193.5</v>
      </c>
      <c r="I792" s="240"/>
      <c r="J792" s="236"/>
      <c r="K792" s="236"/>
      <c r="L792" s="241"/>
      <c r="M792" s="242"/>
      <c r="N792" s="243"/>
      <c r="O792" s="243"/>
      <c r="P792" s="243"/>
      <c r="Q792" s="243"/>
      <c r="R792" s="243"/>
      <c r="S792" s="243"/>
      <c r="T792" s="24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5" t="s">
        <v>189</v>
      </c>
      <c r="AU792" s="245" t="s">
        <v>87</v>
      </c>
      <c r="AV792" s="13" t="s">
        <v>87</v>
      </c>
      <c r="AW792" s="13" t="s">
        <v>38</v>
      </c>
      <c r="AX792" s="13" t="s">
        <v>77</v>
      </c>
      <c r="AY792" s="245" t="s">
        <v>153</v>
      </c>
    </row>
    <row r="793" spans="1:51" s="15" customFormat="1" ht="12">
      <c r="A793" s="15"/>
      <c r="B793" s="257"/>
      <c r="C793" s="258"/>
      <c r="D793" s="228" t="s">
        <v>189</v>
      </c>
      <c r="E793" s="259" t="s">
        <v>75</v>
      </c>
      <c r="F793" s="260" t="s">
        <v>1788</v>
      </c>
      <c r="G793" s="258"/>
      <c r="H793" s="259" t="s">
        <v>75</v>
      </c>
      <c r="I793" s="261"/>
      <c r="J793" s="258"/>
      <c r="K793" s="258"/>
      <c r="L793" s="262"/>
      <c r="M793" s="263"/>
      <c r="N793" s="264"/>
      <c r="O793" s="264"/>
      <c r="P793" s="264"/>
      <c r="Q793" s="264"/>
      <c r="R793" s="264"/>
      <c r="S793" s="264"/>
      <c r="T793" s="26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66" t="s">
        <v>189</v>
      </c>
      <c r="AU793" s="266" t="s">
        <v>87</v>
      </c>
      <c r="AV793" s="15" t="s">
        <v>85</v>
      </c>
      <c r="AW793" s="15" t="s">
        <v>38</v>
      </c>
      <c r="AX793" s="15" t="s">
        <v>77</v>
      </c>
      <c r="AY793" s="266" t="s">
        <v>153</v>
      </c>
    </row>
    <row r="794" spans="1:51" s="13" customFormat="1" ht="12">
      <c r="A794" s="13"/>
      <c r="B794" s="235"/>
      <c r="C794" s="236"/>
      <c r="D794" s="228" t="s">
        <v>189</v>
      </c>
      <c r="E794" s="237" t="s">
        <v>75</v>
      </c>
      <c r="F794" s="238" t="s">
        <v>1789</v>
      </c>
      <c r="G794" s="236"/>
      <c r="H794" s="239">
        <v>-152.474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5" t="s">
        <v>189</v>
      </c>
      <c r="AU794" s="245" t="s">
        <v>87</v>
      </c>
      <c r="AV794" s="13" t="s">
        <v>87</v>
      </c>
      <c r="AW794" s="13" t="s">
        <v>38</v>
      </c>
      <c r="AX794" s="13" t="s">
        <v>77</v>
      </c>
      <c r="AY794" s="245" t="s">
        <v>153</v>
      </c>
    </row>
    <row r="795" spans="1:51" s="16" customFormat="1" ht="12">
      <c r="A795" s="16"/>
      <c r="B795" s="267"/>
      <c r="C795" s="268"/>
      <c r="D795" s="228" t="s">
        <v>189</v>
      </c>
      <c r="E795" s="269" t="s">
        <v>75</v>
      </c>
      <c r="F795" s="270" t="s">
        <v>349</v>
      </c>
      <c r="G795" s="268"/>
      <c r="H795" s="271">
        <v>41.026</v>
      </c>
      <c r="I795" s="272"/>
      <c r="J795" s="268"/>
      <c r="K795" s="268"/>
      <c r="L795" s="273"/>
      <c r="M795" s="274"/>
      <c r="N795" s="275"/>
      <c r="O795" s="275"/>
      <c r="P795" s="275"/>
      <c r="Q795" s="275"/>
      <c r="R795" s="275"/>
      <c r="S795" s="275"/>
      <c r="T795" s="27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T795" s="277" t="s">
        <v>189</v>
      </c>
      <c r="AU795" s="277" t="s">
        <v>87</v>
      </c>
      <c r="AV795" s="16" t="s">
        <v>160</v>
      </c>
      <c r="AW795" s="16" t="s">
        <v>38</v>
      </c>
      <c r="AX795" s="16" t="s">
        <v>85</v>
      </c>
      <c r="AY795" s="277" t="s">
        <v>153</v>
      </c>
    </row>
    <row r="796" spans="1:65" s="2" customFormat="1" ht="16.5" customHeight="1">
      <c r="A796" s="41"/>
      <c r="B796" s="42"/>
      <c r="C796" s="278" t="s">
        <v>1790</v>
      </c>
      <c r="D796" s="278" t="s">
        <v>414</v>
      </c>
      <c r="E796" s="279" t="s">
        <v>1791</v>
      </c>
      <c r="F796" s="280" t="s">
        <v>1792</v>
      </c>
      <c r="G796" s="281" t="s">
        <v>227</v>
      </c>
      <c r="H796" s="282">
        <v>1.063</v>
      </c>
      <c r="I796" s="283"/>
      <c r="J796" s="284">
        <f>ROUND(I796*H796,2)</f>
        <v>0</v>
      </c>
      <c r="K796" s="280" t="s">
        <v>159</v>
      </c>
      <c r="L796" s="285"/>
      <c r="M796" s="286" t="s">
        <v>75</v>
      </c>
      <c r="N796" s="287" t="s">
        <v>47</v>
      </c>
      <c r="O796" s="87"/>
      <c r="P796" s="224">
        <f>O796*H796</f>
        <v>0</v>
      </c>
      <c r="Q796" s="224">
        <v>0.55</v>
      </c>
      <c r="R796" s="224">
        <f>Q796*H796</f>
        <v>0.58465</v>
      </c>
      <c r="S796" s="224">
        <v>0</v>
      </c>
      <c r="T796" s="225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26" t="s">
        <v>371</v>
      </c>
      <c r="AT796" s="226" t="s">
        <v>414</v>
      </c>
      <c r="AU796" s="226" t="s">
        <v>87</v>
      </c>
      <c r="AY796" s="20" t="s">
        <v>153</v>
      </c>
      <c r="BE796" s="227">
        <f>IF(N796="základní",J796,0)</f>
        <v>0</v>
      </c>
      <c r="BF796" s="227">
        <f>IF(N796="snížená",J796,0)</f>
        <v>0</v>
      </c>
      <c r="BG796" s="227">
        <f>IF(N796="zákl. přenesená",J796,0)</f>
        <v>0</v>
      </c>
      <c r="BH796" s="227">
        <f>IF(N796="sníž. přenesená",J796,0)</f>
        <v>0</v>
      </c>
      <c r="BI796" s="227">
        <f>IF(N796="nulová",J796,0)</f>
        <v>0</v>
      </c>
      <c r="BJ796" s="20" t="s">
        <v>85</v>
      </c>
      <c r="BK796" s="227">
        <f>ROUND(I796*H796,2)</f>
        <v>0</v>
      </c>
      <c r="BL796" s="20" t="s">
        <v>269</v>
      </c>
      <c r="BM796" s="226" t="s">
        <v>1793</v>
      </c>
    </row>
    <row r="797" spans="1:47" s="2" customFormat="1" ht="12">
      <c r="A797" s="41"/>
      <c r="B797" s="42"/>
      <c r="C797" s="43"/>
      <c r="D797" s="228" t="s">
        <v>162</v>
      </c>
      <c r="E797" s="43"/>
      <c r="F797" s="229" t="s">
        <v>1792</v>
      </c>
      <c r="G797" s="43"/>
      <c r="H797" s="43"/>
      <c r="I797" s="230"/>
      <c r="J797" s="43"/>
      <c r="K797" s="43"/>
      <c r="L797" s="47"/>
      <c r="M797" s="231"/>
      <c r="N797" s="232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162</v>
      </c>
      <c r="AU797" s="20" t="s">
        <v>87</v>
      </c>
    </row>
    <row r="798" spans="1:51" s="13" customFormat="1" ht="12">
      <c r="A798" s="13"/>
      <c r="B798" s="235"/>
      <c r="C798" s="236"/>
      <c r="D798" s="228" t="s">
        <v>189</v>
      </c>
      <c r="E798" s="237" t="s">
        <v>75</v>
      </c>
      <c r="F798" s="238" t="s">
        <v>1794</v>
      </c>
      <c r="G798" s="236"/>
      <c r="H798" s="239">
        <v>1.063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5" t="s">
        <v>189</v>
      </c>
      <c r="AU798" s="245" t="s">
        <v>87</v>
      </c>
      <c r="AV798" s="13" t="s">
        <v>87</v>
      </c>
      <c r="AW798" s="13" t="s">
        <v>38</v>
      </c>
      <c r="AX798" s="13" t="s">
        <v>85</v>
      </c>
      <c r="AY798" s="245" t="s">
        <v>153</v>
      </c>
    </row>
    <row r="799" spans="1:65" s="2" customFormat="1" ht="16.5" customHeight="1">
      <c r="A799" s="41"/>
      <c r="B799" s="42"/>
      <c r="C799" s="215" t="s">
        <v>1795</v>
      </c>
      <c r="D799" s="215" t="s">
        <v>155</v>
      </c>
      <c r="E799" s="216" t="s">
        <v>1796</v>
      </c>
      <c r="F799" s="217" t="s">
        <v>1797</v>
      </c>
      <c r="G799" s="218" t="s">
        <v>227</v>
      </c>
      <c r="H799" s="219">
        <v>1.063</v>
      </c>
      <c r="I799" s="220"/>
      <c r="J799" s="221">
        <f>ROUND(I799*H799,2)</f>
        <v>0</v>
      </c>
      <c r="K799" s="217" t="s">
        <v>159</v>
      </c>
      <c r="L799" s="47"/>
      <c r="M799" s="222" t="s">
        <v>75</v>
      </c>
      <c r="N799" s="223" t="s">
        <v>47</v>
      </c>
      <c r="O799" s="87"/>
      <c r="P799" s="224">
        <f>O799*H799</f>
        <v>0</v>
      </c>
      <c r="Q799" s="224">
        <v>0.01266</v>
      </c>
      <c r="R799" s="224">
        <f>Q799*H799</f>
        <v>0.013457579999999999</v>
      </c>
      <c r="S799" s="224">
        <v>0</v>
      </c>
      <c r="T799" s="225">
        <f>S799*H799</f>
        <v>0</v>
      </c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R799" s="226" t="s">
        <v>269</v>
      </c>
      <c r="AT799" s="226" t="s">
        <v>155</v>
      </c>
      <c r="AU799" s="226" t="s">
        <v>87</v>
      </c>
      <c r="AY799" s="20" t="s">
        <v>153</v>
      </c>
      <c r="BE799" s="227">
        <f>IF(N799="základní",J799,0)</f>
        <v>0</v>
      </c>
      <c r="BF799" s="227">
        <f>IF(N799="snížená",J799,0)</f>
        <v>0</v>
      </c>
      <c r="BG799" s="227">
        <f>IF(N799="zákl. přenesená",J799,0)</f>
        <v>0</v>
      </c>
      <c r="BH799" s="227">
        <f>IF(N799="sníž. přenesená",J799,0)</f>
        <v>0</v>
      </c>
      <c r="BI799" s="227">
        <f>IF(N799="nulová",J799,0)</f>
        <v>0</v>
      </c>
      <c r="BJ799" s="20" t="s">
        <v>85</v>
      </c>
      <c r="BK799" s="227">
        <f>ROUND(I799*H799,2)</f>
        <v>0</v>
      </c>
      <c r="BL799" s="20" t="s">
        <v>269</v>
      </c>
      <c r="BM799" s="226" t="s">
        <v>1798</v>
      </c>
    </row>
    <row r="800" spans="1:47" s="2" customFormat="1" ht="12">
      <c r="A800" s="41"/>
      <c r="B800" s="42"/>
      <c r="C800" s="43"/>
      <c r="D800" s="228" t="s">
        <v>162</v>
      </c>
      <c r="E800" s="43"/>
      <c r="F800" s="229" t="s">
        <v>1799</v>
      </c>
      <c r="G800" s="43"/>
      <c r="H800" s="43"/>
      <c r="I800" s="230"/>
      <c r="J800" s="43"/>
      <c r="K800" s="43"/>
      <c r="L800" s="47"/>
      <c r="M800" s="231"/>
      <c r="N800" s="232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20" t="s">
        <v>162</v>
      </c>
      <c r="AU800" s="20" t="s">
        <v>87</v>
      </c>
    </row>
    <row r="801" spans="1:47" s="2" customFormat="1" ht="12">
      <c r="A801" s="41"/>
      <c r="B801" s="42"/>
      <c r="C801" s="43"/>
      <c r="D801" s="233" t="s">
        <v>164</v>
      </c>
      <c r="E801" s="43"/>
      <c r="F801" s="234" t="s">
        <v>1800</v>
      </c>
      <c r="G801" s="43"/>
      <c r="H801" s="43"/>
      <c r="I801" s="230"/>
      <c r="J801" s="43"/>
      <c r="K801" s="43"/>
      <c r="L801" s="47"/>
      <c r="M801" s="231"/>
      <c r="N801" s="232"/>
      <c r="O801" s="87"/>
      <c r="P801" s="87"/>
      <c r="Q801" s="87"/>
      <c r="R801" s="87"/>
      <c r="S801" s="87"/>
      <c r="T801" s="88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T801" s="20" t="s">
        <v>164</v>
      </c>
      <c r="AU801" s="20" t="s">
        <v>87</v>
      </c>
    </row>
    <row r="802" spans="1:65" s="2" customFormat="1" ht="16.5" customHeight="1">
      <c r="A802" s="41"/>
      <c r="B802" s="42"/>
      <c r="C802" s="215" t="s">
        <v>1801</v>
      </c>
      <c r="D802" s="215" t="s">
        <v>155</v>
      </c>
      <c r="E802" s="216" t="s">
        <v>1802</v>
      </c>
      <c r="F802" s="217" t="s">
        <v>1803</v>
      </c>
      <c r="G802" s="218" t="s">
        <v>202</v>
      </c>
      <c r="H802" s="219">
        <v>22.5</v>
      </c>
      <c r="I802" s="220"/>
      <c r="J802" s="221">
        <f>ROUND(I802*H802,2)</f>
        <v>0</v>
      </c>
      <c r="K802" s="217" t="s">
        <v>159</v>
      </c>
      <c r="L802" s="47"/>
      <c r="M802" s="222" t="s">
        <v>75</v>
      </c>
      <c r="N802" s="223" t="s">
        <v>47</v>
      </c>
      <c r="O802" s="87"/>
      <c r="P802" s="224">
        <f>O802*H802</f>
        <v>0</v>
      </c>
      <c r="Q802" s="224">
        <v>0</v>
      </c>
      <c r="R802" s="224">
        <f>Q802*H802</f>
        <v>0</v>
      </c>
      <c r="S802" s="224">
        <v>0</v>
      </c>
      <c r="T802" s="225">
        <f>S802*H802</f>
        <v>0</v>
      </c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R802" s="226" t="s">
        <v>269</v>
      </c>
      <c r="AT802" s="226" t="s">
        <v>155</v>
      </c>
      <c r="AU802" s="226" t="s">
        <v>87</v>
      </c>
      <c r="AY802" s="20" t="s">
        <v>153</v>
      </c>
      <c r="BE802" s="227">
        <f>IF(N802="základní",J802,0)</f>
        <v>0</v>
      </c>
      <c r="BF802" s="227">
        <f>IF(N802="snížená",J802,0)</f>
        <v>0</v>
      </c>
      <c r="BG802" s="227">
        <f>IF(N802="zákl. přenesená",J802,0)</f>
        <v>0</v>
      </c>
      <c r="BH802" s="227">
        <f>IF(N802="sníž. přenesená",J802,0)</f>
        <v>0</v>
      </c>
      <c r="BI802" s="227">
        <f>IF(N802="nulová",J802,0)</f>
        <v>0</v>
      </c>
      <c r="BJ802" s="20" t="s">
        <v>85</v>
      </c>
      <c r="BK802" s="227">
        <f>ROUND(I802*H802,2)</f>
        <v>0</v>
      </c>
      <c r="BL802" s="20" t="s">
        <v>269</v>
      </c>
      <c r="BM802" s="226" t="s">
        <v>1804</v>
      </c>
    </row>
    <row r="803" spans="1:47" s="2" customFormat="1" ht="12">
      <c r="A803" s="41"/>
      <c r="B803" s="42"/>
      <c r="C803" s="43"/>
      <c r="D803" s="228" t="s">
        <v>162</v>
      </c>
      <c r="E803" s="43"/>
      <c r="F803" s="229" t="s">
        <v>1805</v>
      </c>
      <c r="G803" s="43"/>
      <c r="H803" s="43"/>
      <c r="I803" s="230"/>
      <c r="J803" s="43"/>
      <c r="K803" s="43"/>
      <c r="L803" s="47"/>
      <c r="M803" s="231"/>
      <c r="N803" s="232"/>
      <c r="O803" s="87"/>
      <c r="P803" s="87"/>
      <c r="Q803" s="87"/>
      <c r="R803" s="87"/>
      <c r="S803" s="87"/>
      <c r="T803" s="88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T803" s="20" t="s">
        <v>162</v>
      </c>
      <c r="AU803" s="20" t="s">
        <v>87</v>
      </c>
    </row>
    <row r="804" spans="1:47" s="2" customFormat="1" ht="12">
      <c r="A804" s="41"/>
      <c r="B804" s="42"/>
      <c r="C804" s="43"/>
      <c r="D804" s="233" t="s">
        <v>164</v>
      </c>
      <c r="E804" s="43"/>
      <c r="F804" s="234" t="s">
        <v>1806</v>
      </c>
      <c r="G804" s="43"/>
      <c r="H804" s="43"/>
      <c r="I804" s="230"/>
      <c r="J804" s="43"/>
      <c r="K804" s="43"/>
      <c r="L804" s="47"/>
      <c r="M804" s="231"/>
      <c r="N804" s="232"/>
      <c r="O804" s="87"/>
      <c r="P804" s="87"/>
      <c r="Q804" s="87"/>
      <c r="R804" s="87"/>
      <c r="S804" s="87"/>
      <c r="T804" s="88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T804" s="20" t="s">
        <v>164</v>
      </c>
      <c r="AU804" s="20" t="s">
        <v>87</v>
      </c>
    </row>
    <row r="805" spans="1:51" s="15" customFormat="1" ht="12">
      <c r="A805" s="15"/>
      <c r="B805" s="257"/>
      <c r="C805" s="258"/>
      <c r="D805" s="228" t="s">
        <v>189</v>
      </c>
      <c r="E805" s="259" t="s">
        <v>75</v>
      </c>
      <c r="F805" s="260" t="s">
        <v>1807</v>
      </c>
      <c r="G805" s="258"/>
      <c r="H805" s="259" t="s">
        <v>75</v>
      </c>
      <c r="I805" s="261"/>
      <c r="J805" s="258"/>
      <c r="K805" s="258"/>
      <c r="L805" s="262"/>
      <c r="M805" s="263"/>
      <c r="N805" s="264"/>
      <c r="O805" s="264"/>
      <c r="P805" s="264"/>
      <c r="Q805" s="264"/>
      <c r="R805" s="264"/>
      <c r="S805" s="264"/>
      <c r="T805" s="26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6" t="s">
        <v>189</v>
      </c>
      <c r="AU805" s="266" t="s">
        <v>87</v>
      </c>
      <c r="AV805" s="15" t="s">
        <v>85</v>
      </c>
      <c r="AW805" s="15" t="s">
        <v>38</v>
      </c>
      <c r="AX805" s="15" t="s">
        <v>77</v>
      </c>
      <c r="AY805" s="266" t="s">
        <v>153</v>
      </c>
    </row>
    <row r="806" spans="1:51" s="15" customFormat="1" ht="12">
      <c r="A806" s="15"/>
      <c r="B806" s="257"/>
      <c r="C806" s="258"/>
      <c r="D806" s="228" t="s">
        <v>189</v>
      </c>
      <c r="E806" s="259" t="s">
        <v>75</v>
      </c>
      <c r="F806" s="260" t="s">
        <v>1808</v>
      </c>
      <c r="G806" s="258"/>
      <c r="H806" s="259" t="s">
        <v>75</v>
      </c>
      <c r="I806" s="261"/>
      <c r="J806" s="258"/>
      <c r="K806" s="258"/>
      <c r="L806" s="262"/>
      <c r="M806" s="263"/>
      <c r="N806" s="264"/>
      <c r="O806" s="264"/>
      <c r="P806" s="264"/>
      <c r="Q806" s="264"/>
      <c r="R806" s="264"/>
      <c r="S806" s="264"/>
      <c r="T806" s="26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6" t="s">
        <v>189</v>
      </c>
      <c r="AU806" s="266" t="s">
        <v>87</v>
      </c>
      <c r="AV806" s="15" t="s">
        <v>85</v>
      </c>
      <c r="AW806" s="15" t="s">
        <v>38</v>
      </c>
      <c r="AX806" s="15" t="s">
        <v>77</v>
      </c>
      <c r="AY806" s="266" t="s">
        <v>153</v>
      </c>
    </row>
    <row r="807" spans="1:51" s="13" customFormat="1" ht="12">
      <c r="A807" s="13"/>
      <c r="B807" s="235"/>
      <c r="C807" s="236"/>
      <c r="D807" s="228" t="s">
        <v>189</v>
      </c>
      <c r="E807" s="237" t="s">
        <v>75</v>
      </c>
      <c r="F807" s="238" t="s">
        <v>1809</v>
      </c>
      <c r="G807" s="236"/>
      <c r="H807" s="239">
        <v>22.5</v>
      </c>
      <c r="I807" s="240"/>
      <c r="J807" s="236"/>
      <c r="K807" s="236"/>
      <c r="L807" s="241"/>
      <c r="M807" s="242"/>
      <c r="N807" s="243"/>
      <c r="O807" s="243"/>
      <c r="P807" s="243"/>
      <c r="Q807" s="243"/>
      <c r="R807" s="243"/>
      <c r="S807" s="243"/>
      <c r="T807" s="24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5" t="s">
        <v>189</v>
      </c>
      <c r="AU807" s="245" t="s">
        <v>87</v>
      </c>
      <c r="AV807" s="13" t="s">
        <v>87</v>
      </c>
      <c r="AW807" s="13" t="s">
        <v>38</v>
      </c>
      <c r="AX807" s="13" t="s">
        <v>77</v>
      </c>
      <c r="AY807" s="245" t="s">
        <v>153</v>
      </c>
    </row>
    <row r="808" spans="1:51" s="16" customFormat="1" ht="12">
      <c r="A808" s="16"/>
      <c r="B808" s="267"/>
      <c r="C808" s="268"/>
      <c r="D808" s="228" t="s">
        <v>189</v>
      </c>
      <c r="E808" s="269" t="s">
        <v>75</v>
      </c>
      <c r="F808" s="270" t="s">
        <v>349</v>
      </c>
      <c r="G808" s="268"/>
      <c r="H808" s="271">
        <v>22.5</v>
      </c>
      <c r="I808" s="272"/>
      <c r="J808" s="268"/>
      <c r="K808" s="268"/>
      <c r="L808" s="273"/>
      <c r="M808" s="274"/>
      <c r="N808" s="275"/>
      <c r="O808" s="275"/>
      <c r="P808" s="275"/>
      <c r="Q808" s="275"/>
      <c r="R808" s="275"/>
      <c r="S808" s="275"/>
      <c r="T808" s="27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T808" s="277" t="s">
        <v>189</v>
      </c>
      <c r="AU808" s="277" t="s">
        <v>87</v>
      </c>
      <c r="AV808" s="16" t="s">
        <v>160</v>
      </c>
      <c r="AW808" s="16" t="s">
        <v>38</v>
      </c>
      <c r="AX808" s="16" t="s">
        <v>85</v>
      </c>
      <c r="AY808" s="277" t="s">
        <v>153</v>
      </c>
    </row>
    <row r="809" spans="1:65" s="2" customFormat="1" ht="16.5" customHeight="1">
      <c r="A809" s="41"/>
      <c r="B809" s="42"/>
      <c r="C809" s="215" t="s">
        <v>1810</v>
      </c>
      <c r="D809" s="215" t="s">
        <v>155</v>
      </c>
      <c r="E809" s="216" t="s">
        <v>1811</v>
      </c>
      <c r="F809" s="217" t="s">
        <v>1812</v>
      </c>
      <c r="G809" s="218" t="s">
        <v>202</v>
      </c>
      <c r="H809" s="219">
        <v>85.5</v>
      </c>
      <c r="I809" s="220"/>
      <c r="J809" s="221">
        <f>ROUND(I809*H809,2)</f>
        <v>0</v>
      </c>
      <c r="K809" s="217" t="s">
        <v>159</v>
      </c>
      <c r="L809" s="47"/>
      <c r="M809" s="222" t="s">
        <v>75</v>
      </c>
      <c r="N809" s="223" t="s">
        <v>47</v>
      </c>
      <c r="O809" s="87"/>
      <c r="P809" s="224">
        <f>O809*H809</f>
        <v>0</v>
      </c>
      <c r="Q809" s="224">
        <v>0</v>
      </c>
      <c r="R809" s="224">
        <f>Q809*H809</f>
        <v>0</v>
      </c>
      <c r="S809" s="224">
        <v>0</v>
      </c>
      <c r="T809" s="225">
        <f>S809*H809</f>
        <v>0</v>
      </c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R809" s="226" t="s">
        <v>269</v>
      </c>
      <c r="AT809" s="226" t="s">
        <v>155</v>
      </c>
      <c r="AU809" s="226" t="s">
        <v>87</v>
      </c>
      <c r="AY809" s="20" t="s">
        <v>153</v>
      </c>
      <c r="BE809" s="227">
        <f>IF(N809="základní",J809,0)</f>
        <v>0</v>
      </c>
      <c r="BF809" s="227">
        <f>IF(N809="snížená",J809,0)</f>
        <v>0</v>
      </c>
      <c r="BG809" s="227">
        <f>IF(N809="zákl. přenesená",J809,0)</f>
        <v>0</v>
      </c>
      <c r="BH809" s="227">
        <f>IF(N809="sníž. přenesená",J809,0)</f>
        <v>0</v>
      </c>
      <c r="BI809" s="227">
        <f>IF(N809="nulová",J809,0)</f>
        <v>0</v>
      </c>
      <c r="BJ809" s="20" t="s">
        <v>85</v>
      </c>
      <c r="BK809" s="227">
        <f>ROUND(I809*H809,2)</f>
        <v>0</v>
      </c>
      <c r="BL809" s="20" t="s">
        <v>269</v>
      </c>
      <c r="BM809" s="226" t="s">
        <v>1813</v>
      </c>
    </row>
    <row r="810" spans="1:47" s="2" customFormat="1" ht="12">
      <c r="A810" s="41"/>
      <c r="B810" s="42"/>
      <c r="C810" s="43"/>
      <c r="D810" s="228" t="s">
        <v>162</v>
      </c>
      <c r="E810" s="43"/>
      <c r="F810" s="229" t="s">
        <v>1814</v>
      </c>
      <c r="G810" s="43"/>
      <c r="H810" s="43"/>
      <c r="I810" s="230"/>
      <c r="J810" s="43"/>
      <c r="K810" s="43"/>
      <c r="L810" s="47"/>
      <c r="M810" s="231"/>
      <c r="N810" s="232"/>
      <c r="O810" s="87"/>
      <c r="P810" s="87"/>
      <c r="Q810" s="87"/>
      <c r="R810" s="87"/>
      <c r="S810" s="87"/>
      <c r="T810" s="88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T810" s="20" t="s">
        <v>162</v>
      </c>
      <c r="AU810" s="20" t="s">
        <v>87</v>
      </c>
    </row>
    <row r="811" spans="1:47" s="2" customFormat="1" ht="12">
      <c r="A811" s="41"/>
      <c r="B811" s="42"/>
      <c r="C811" s="43"/>
      <c r="D811" s="233" t="s">
        <v>164</v>
      </c>
      <c r="E811" s="43"/>
      <c r="F811" s="234" t="s">
        <v>1815</v>
      </c>
      <c r="G811" s="43"/>
      <c r="H811" s="43"/>
      <c r="I811" s="230"/>
      <c r="J811" s="43"/>
      <c r="K811" s="43"/>
      <c r="L811" s="47"/>
      <c r="M811" s="231"/>
      <c r="N811" s="232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164</v>
      </c>
      <c r="AU811" s="20" t="s">
        <v>87</v>
      </c>
    </row>
    <row r="812" spans="1:51" s="15" customFormat="1" ht="12">
      <c r="A812" s="15"/>
      <c r="B812" s="257"/>
      <c r="C812" s="258"/>
      <c r="D812" s="228" t="s">
        <v>189</v>
      </c>
      <c r="E812" s="259" t="s">
        <v>75</v>
      </c>
      <c r="F812" s="260" t="s">
        <v>1807</v>
      </c>
      <c r="G812" s="258"/>
      <c r="H812" s="259" t="s">
        <v>75</v>
      </c>
      <c r="I812" s="261"/>
      <c r="J812" s="258"/>
      <c r="K812" s="258"/>
      <c r="L812" s="262"/>
      <c r="M812" s="263"/>
      <c r="N812" s="264"/>
      <c r="O812" s="264"/>
      <c r="P812" s="264"/>
      <c r="Q812" s="264"/>
      <c r="R812" s="264"/>
      <c r="S812" s="264"/>
      <c r="T812" s="26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6" t="s">
        <v>189</v>
      </c>
      <c r="AU812" s="266" t="s">
        <v>87</v>
      </c>
      <c r="AV812" s="15" t="s">
        <v>85</v>
      </c>
      <c r="AW812" s="15" t="s">
        <v>38</v>
      </c>
      <c r="AX812" s="15" t="s">
        <v>77</v>
      </c>
      <c r="AY812" s="266" t="s">
        <v>153</v>
      </c>
    </row>
    <row r="813" spans="1:51" s="15" customFormat="1" ht="12">
      <c r="A813" s="15"/>
      <c r="B813" s="257"/>
      <c r="C813" s="258"/>
      <c r="D813" s="228" t="s">
        <v>189</v>
      </c>
      <c r="E813" s="259" t="s">
        <v>75</v>
      </c>
      <c r="F813" s="260" t="s">
        <v>1816</v>
      </c>
      <c r="G813" s="258"/>
      <c r="H813" s="259" t="s">
        <v>75</v>
      </c>
      <c r="I813" s="261"/>
      <c r="J813" s="258"/>
      <c r="K813" s="258"/>
      <c r="L813" s="262"/>
      <c r="M813" s="263"/>
      <c r="N813" s="264"/>
      <c r="O813" s="264"/>
      <c r="P813" s="264"/>
      <c r="Q813" s="264"/>
      <c r="R813" s="264"/>
      <c r="S813" s="264"/>
      <c r="T813" s="26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T813" s="266" t="s">
        <v>189</v>
      </c>
      <c r="AU813" s="266" t="s">
        <v>87</v>
      </c>
      <c r="AV813" s="15" t="s">
        <v>85</v>
      </c>
      <c r="AW813" s="15" t="s">
        <v>38</v>
      </c>
      <c r="AX813" s="15" t="s">
        <v>77</v>
      </c>
      <c r="AY813" s="266" t="s">
        <v>153</v>
      </c>
    </row>
    <row r="814" spans="1:51" s="13" customFormat="1" ht="12">
      <c r="A814" s="13"/>
      <c r="B814" s="235"/>
      <c r="C814" s="236"/>
      <c r="D814" s="228" t="s">
        <v>189</v>
      </c>
      <c r="E814" s="237" t="s">
        <v>75</v>
      </c>
      <c r="F814" s="238" t="s">
        <v>1817</v>
      </c>
      <c r="G814" s="236"/>
      <c r="H814" s="239">
        <v>85.5</v>
      </c>
      <c r="I814" s="240"/>
      <c r="J814" s="236"/>
      <c r="K814" s="236"/>
      <c r="L814" s="241"/>
      <c r="M814" s="242"/>
      <c r="N814" s="243"/>
      <c r="O814" s="243"/>
      <c r="P814" s="243"/>
      <c r="Q814" s="243"/>
      <c r="R814" s="243"/>
      <c r="S814" s="243"/>
      <c r="T814" s="24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5" t="s">
        <v>189</v>
      </c>
      <c r="AU814" s="245" t="s">
        <v>87</v>
      </c>
      <c r="AV814" s="13" t="s">
        <v>87</v>
      </c>
      <c r="AW814" s="13" t="s">
        <v>38</v>
      </c>
      <c r="AX814" s="13" t="s">
        <v>77</v>
      </c>
      <c r="AY814" s="245" t="s">
        <v>153</v>
      </c>
    </row>
    <row r="815" spans="1:51" s="16" customFormat="1" ht="12">
      <c r="A815" s="16"/>
      <c r="B815" s="267"/>
      <c r="C815" s="268"/>
      <c r="D815" s="228" t="s">
        <v>189</v>
      </c>
      <c r="E815" s="269" t="s">
        <v>75</v>
      </c>
      <c r="F815" s="270" t="s">
        <v>349</v>
      </c>
      <c r="G815" s="268"/>
      <c r="H815" s="271">
        <v>85.5</v>
      </c>
      <c r="I815" s="272"/>
      <c r="J815" s="268"/>
      <c r="K815" s="268"/>
      <c r="L815" s="273"/>
      <c r="M815" s="274"/>
      <c r="N815" s="275"/>
      <c r="O815" s="275"/>
      <c r="P815" s="275"/>
      <c r="Q815" s="275"/>
      <c r="R815" s="275"/>
      <c r="S815" s="275"/>
      <c r="T815" s="27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T815" s="277" t="s">
        <v>189</v>
      </c>
      <c r="AU815" s="277" t="s">
        <v>87</v>
      </c>
      <c r="AV815" s="16" t="s">
        <v>160</v>
      </c>
      <c r="AW815" s="16" t="s">
        <v>38</v>
      </c>
      <c r="AX815" s="16" t="s">
        <v>85</v>
      </c>
      <c r="AY815" s="277" t="s">
        <v>153</v>
      </c>
    </row>
    <row r="816" spans="1:65" s="2" customFormat="1" ht="16.5" customHeight="1">
      <c r="A816" s="41"/>
      <c r="B816" s="42"/>
      <c r="C816" s="278" t="s">
        <v>1818</v>
      </c>
      <c r="D816" s="278" t="s">
        <v>414</v>
      </c>
      <c r="E816" s="279" t="s">
        <v>1819</v>
      </c>
      <c r="F816" s="280" t="s">
        <v>1820</v>
      </c>
      <c r="G816" s="281" t="s">
        <v>227</v>
      </c>
      <c r="H816" s="282">
        <v>0.485</v>
      </c>
      <c r="I816" s="283"/>
      <c r="J816" s="284">
        <f>ROUND(I816*H816,2)</f>
        <v>0</v>
      </c>
      <c r="K816" s="280" t="s">
        <v>159</v>
      </c>
      <c r="L816" s="285"/>
      <c r="M816" s="286" t="s">
        <v>75</v>
      </c>
      <c r="N816" s="287" t="s">
        <v>47</v>
      </c>
      <c r="O816" s="87"/>
      <c r="P816" s="224">
        <f>O816*H816</f>
        <v>0</v>
      </c>
      <c r="Q816" s="224">
        <v>0.55</v>
      </c>
      <c r="R816" s="224">
        <f>Q816*H816</f>
        <v>0.26675</v>
      </c>
      <c r="S816" s="224">
        <v>0</v>
      </c>
      <c r="T816" s="225">
        <f>S816*H816</f>
        <v>0</v>
      </c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R816" s="226" t="s">
        <v>371</v>
      </c>
      <c r="AT816" s="226" t="s">
        <v>414</v>
      </c>
      <c r="AU816" s="226" t="s">
        <v>87</v>
      </c>
      <c r="AY816" s="20" t="s">
        <v>153</v>
      </c>
      <c r="BE816" s="227">
        <f>IF(N816="základní",J816,0)</f>
        <v>0</v>
      </c>
      <c r="BF816" s="227">
        <f>IF(N816="snížená",J816,0)</f>
        <v>0</v>
      </c>
      <c r="BG816" s="227">
        <f>IF(N816="zákl. přenesená",J816,0)</f>
        <v>0</v>
      </c>
      <c r="BH816" s="227">
        <f>IF(N816="sníž. přenesená",J816,0)</f>
        <v>0</v>
      </c>
      <c r="BI816" s="227">
        <f>IF(N816="nulová",J816,0)</f>
        <v>0</v>
      </c>
      <c r="BJ816" s="20" t="s">
        <v>85</v>
      </c>
      <c r="BK816" s="227">
        <f>ROUND(I816*H816,2)</f>
        <v>0</v>
      </c>
      <c r="BL816" s="20" t="s">
        <v>269</v>
      </c>
      <c r="BM816" s="226" t="s">
        <v>1821</v>
      </c>
    </row>
    <row r="817" spans="1:47" s="2" customFormat="1" ht="12">
      <c r="A817" s="41"/>
      <c r="B817" s="42"/>
      <c r="C817" s="43"/>
      <c r="D817" s="228" t="s">
        <v>162</v>
      </c>
      <c r="E817" s="43"/>
      <c r="F817" s="229" t="s">
        <v>1820</v>
      </c>
      <c r="G817" s="43"/>
      <c r="H817" s="43"/>
      <c r="I817" s="230"/>
      <c r="J817" s="43"/>
      <c r="K817" s="43"/>
      <c r="L817" s="47"/>
      <c r="M817" s="231"/>
      <c r="N817" s="232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T817" s="20" t="s">
        <v>162</v>
      </c>
      <c r="AU817" s="20" t="s">
        <v>87</v>
      </c>
    </row>
    <row r="818" spans="1:51" s="15" customFormat="1" ht="12">
      <c r="A818" s="15"/>
      <c r="B818" s="257"/>
      <c r="C818" s="258"/>
      <c r="D818" s="228" t="s">
        <v>189</v>
      </c>
      <c r="E818" s="259" t="s">
        <v>75</v>
      </c>
      <c r="F818" s="260" t="s">
        <v>1822</v>
      </c>
      <c r="G818" s="258"/>
      <c r="H818" s="259" t="s">
        <v>75</v>
      </c>
      <c r="I818" s="261"/>
      <c r="J818" s="258"/>
      <c r="K818" s="258"/>
      <c r="L818" s="262"/>
      <c r="M818" s="263"/>
      <c r="N818" s="264"/>
      <c r="O818" s="264"/>
      <c r="P818" s="264"/>
      <c r="Q818" s="264"/>
      <c r="R818" s="264"/>
      <c r="S818" s="264"/>
      <c r="T818" s="26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66" t="s">
        <v>189</v>
      </c>
      <c r="AU818" s="266" t="s">
        <v>87</v>
      </c>
      <c r="AV818" s="15" t="s">
        <v>85</v>
      </c>
      <c r="AW818" s="15" t="s">
        <v>38</v>
      </c>
      <c r="AX818" s="15" t="s">
        <v>77</v>
      </c>
      <c r="AY818" s="266" t="s">
        <v>153</v>
      </c>
    </row>
    <row r="819" spans="1:51" s="13" customFormat="1" ht="12">
      <c r="A819" s="13"/>
      <c r="B819" s="235"/>
      <c r="C819" s="236"/>
      <c r="D819" s="228" t="s">
        <v>189</v>
      </c>
      <c r="E819" s="237" t="s">
        <v>75</v>
      </c>
      <c r="F819" s="238" t="s">
        <v>1823</v>
      </c>
      <c r="G819" s="236"/>
      <c r="H819" s="239">
        <v>0.485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5" t="s">
        <v>189</v>
      </c>
      <c r="AU819" s="245" t="s">
        <v>87</v>
      </c>
      <c r="AV819" s="13" t="s">
        <v>87</v>
      </c>
      <c r="AW819" s="13" t="s">
        <v>38</v>
      </c>
      <c r="AX819" s="13" t="s">
        <v>77</v>
      </c>
      <c r="AY819" s="245" t="s">
        <v>153</v>
      </c>
    </row>
    <row r="820" spans="1:51" s="16" customFormat="1" ht="12">
      <c r="A820" s="16"/>
      <c r="B820" s="267"/>
      <c r="C820" s="268"/>
      <c r="D820" s="228" t="s">
        <v>189</v>
      </c>
      <c r="E820" s="269" t="s">
        <v>75</v>
      </c>
      <c r="F820" s="270" t="s">
        <v>349</v>
      </c>
      <c r="G820" s="268"/>
      <c r="H820" s="271">
        <v>0.485</v>
      </c>
      <c r="I820" s="272"/>
      <c r="J820" s="268"/>
      <c r="K820" s="268"/>
      <c r="L820" s="273"/>
      <c r="M820" s="274"/>
      <c r="N820" s="275"/>
      <c r="O820" s="275"/>
      <c r="P820" s="275"/>
      <c r="Q820" s="275"/>
      <c r="R820" s="275"/>
      <c r="S820" s="275"/>
      <c r="T820" s="27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T820" s="277" t="s">
        <v>189</v>
      </c>
      <c r="AU820" s="277" t="s">
        <v>87</v>
      </c>
      <c r="AV820" s="16" t="s">
        <v>160</v>
      </c>
      <c r="AW820" s="16" t="s">
        <v>38</v>
      </c>
      <c r="AX820" s="16" t="s">
        <v>85</v>
      </c>
      <c r="AY820" s="277" t="s">
        <v>153</v>
      </c>
    </row>
    <row r="821" spans="1:65" s="2" customFormat="1" ht="16.5" customHeight="1">
      <c r="A821" s="41"/>
      <c r="B821" s="42"/>
      <c r="C821" s="278" t="s">
        <v>1824</v>
      </c>
      <c r="D821" s="278" t="s">
        <v>414</v>
      </c>
      <c r="E821" s="279" t="s">
        <v>1825</v>
      </c>
      <c r="F821" s="280" t="s">
        <v>1826</v>
      </c>
      <c r="G821" s="281" t="s">
        <v>227</v>
      </c>
      <c r="H821" s="282">
        <v>2.483</v>
      </c>
      <c r="I821" s="283"/>
      <c r="J821" s="284">
        <f>ROUND(I821*H821,2)</f>
        <v>0</v>
      </c>
      <c r="K821" s="280" t="s">
        <v>1827</v>
      </c>
      <c r="L821" s="285"/>
      <c r="M821" s="286" t="s">
        <v>75</v>
      </c>
      <c r="N821" s="287" t="s">
        <v>47</v>
      </c>
      <c r="O821" s="87"/>
      <c r="P821" s="224">
        <f>O821*H821</f>
        <v>0</v>
      </c>
      <c r="Q821" s="224">
        <v>0.55</v>
      </c>
      <c r="R821" s="224">
        <f>Q821*H821</f>
        <v>1.3656500000000003</v>
      </c>
      <c r="S821" s="224">
        <v>0</v>
      </c>
      <c r="T821" s="225">
        <f>S821*H821</f>
        <v>0</v>
      </c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R821" s="226" t="s">
        <v>371</v>
      </c>
      <c r="AT821" s="226" t="s">
        <v>414</v>
      </c>
      <c r="AU821" s="226" t="s">
        <v>87</v>
      </c>
      <c r="AY821" s="20" t="s">
        <v>153</v>
      </c>
      <c r="BE821" s="227">
        <f>IF(N821="základní",J821,0)</f>
        <v>0</v>
      </c>
      <c r="BF821" s="227">
        <f>IF(N821="snížená",J821,0)</f>
        <v>0</v>
      </c>
      <c r="BG821" s="227">
        <f>IF(N821="zákl. přenesená",J821,0)</f>
        <v>0</v>
      </c>
      <c r="BH821" s="227">
        <f>IF(N821="sníž. přenesená",J821,0)</f>
        <v>0</v>
      </c>
      <c r="BI821" s="227">
        <f>IF(N821="nulová",J821,0)</f>
        <v>0</v>
      </c>
      <c r="BJ821" s="20" t="s">
        <v>85</v>
      </c>
      <c r="BK821" s="227">
        <f>ROUND(I821*H821,2)</f>
        <v>0</v>
      </c>
      <c r="BL821" s="20" t="s">
        <v>269</v>
      </c>
      <c r="BM821" s="226" t="s">
        <v>1828</v>
      </c>
    </row>
    <row r="822" spans="1:47" s="2" customFormat="1" ht="12">
      <c r="A822" s="41"/>
      <c r="B822" s="42"/>
      <c r="C822" s="43"/>
      <c r="D822" s="228" t="s">
        <v>162</v>
      </c>
      <c r="E822" s="43"/>
      <c r="F822" s="229" t="s">
        <v>1826</v>
      </c>
      <c r="G822" s="43"/>
      <c r="H822" s="43"/>
      <c r="I822" s="230"/>
      <c r="J822" s="43"/>
      <c r="K822" s="43"/>
      <c r="L822" s="47"/>
      <c r="M822" s="231"/>
      <c r="N822" s="232"/>
      <c r="O822" s="87"/>
      <c r="P822" s="87"/>
      <c r="Q822" s="87"/>
      <c r="R822" s="87"/>
      <c r="S822" s="87"/>
      <c r="T822" s="88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T822" s="20" t="s">
        <v>162</v>
      </c>
      <c r="AU822" s="20" t="s">
        <v>87</v>
      </c>
    </row>
    <row r="823" spans="1:51" s="15" customFormat="1" ht="12">
      <c r="A823" s="15"/>
      <c r="B823" s="257"/>
      <c r="C823" s="258"/>
      <c r="D823" s="228" t="s">
        <v>189</v>
      </c>
      <c r="E823" s="259" t="s">
        <v>75</v>
      </c>
      <c r="F823" s="260" t="s">
        <v>1829</v>
      </c>
      <c r="G823" s="258"/>
      <c r="H823" s="259" t="s">
        <v>75</v>
      </c>
      <c r="I823" s="261"/>
      <c r="J823" s="258"/>
      <c r="K823" s="258"/>
      <c r="L823" s="262"/>
      <c r="M823" s="263"/>
      <c r="N823" s="264"/>
      <c r="O823" s="264"/>
      <c r="P823" s="264"/>
      <c r="Q823" s="264"/>
      <c r="R823" s="264"/>
      <c r="S823" s="264"/>
      <c r="T823" s="26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66" t="s">
        <v>189</v>
      </c>
      <c r="AU823" s="266" t="s">
        <v>87</v>
      </c>
      <c r="AV823" s="15" t="s">
        <v>85</v>
      </c>
      <c r="AW823" s="15" t="s">
        <v>38</v>
      </c>
      <c r="AX823" s="15" t="s">
        <v>77</v>
      </c>
      <c r="AY823" s="266" t="s">
        <v>153</v>
      </c>
    </row>
    <row r="824" spans="1:51" s="13" customFormat="1" ht="12">
      <c r="A824" s="13"/>
      <c r="B824" s="235"/>
      <c r="C824" s="236"/>
      <c r="D824" s="228" t="s">
        <v>189</v>
      </c>
      <c r="E824" s="237" t="s">
        <v>75</v>
      </c>
      <c r="F824" s="238" t="s">
        <v>1830</v>
      </c>
      <c r="G824" s="236"/>
      <c r="H824" s="239">
        <v>2.483</v>
      </c>
      <c r="I824" s="240"/>
      <c r="J824" s="236"/>
      <c r="K824" s="236"/>
      <c r="L824" s="241"/>
      <c r="M824" s="242"/>
      <c r="N824" s="243"/>
      <c r="O824" s="243"/>
      <c r="P824" s="243"/>
      <c r="Q824" s="243"/>
      <c r="R824" s="243"/>
      <c r="S824" s="243"/>
      <c r="T824" s="24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5" t="s">
        <v>189</v>
      </c>
      <c r="AU824" s="245" t="s">
        <v>87</v>
      </c>
      <c r="AV824" s="13" t="s">
        <v>87</v>
      </c>
      <c r="AW824" s="13" t="s">
        <v>38</v>
      </c>
      <c r="AX824" s="13" t="s">
        <v>77</v>
      </c>
      <c r="AY824" s="245" t="s">
        <v>153</v>
      </c>
    </row>
    <row r="825" spans="1:51" s="16" customFormat="1" ht="12">
      <c r="A825" s="16"/>
      <c r="B825" s="267"/>
      <c r="C825" s="268"/>
      <c r="D825" s="228" t="s">
        <v>189</v>
      </c>
      <c r="E825" s="269" t="s">
        <v>75</v>
      </c>
      <c r="F825" s="270" t="s">
        <v>349</v>
      </c>
      <c r="G825" s="268"/>
      <c r="H825" s="271">
        <v>2.483</v>
      </c>
      <c r="I825" s="272"/>
      <c r="J825" s="268"/>
      <c r="K825" s="268"/>
      <c r="L825" s="273"/>
      <c r="M825" s="274"/>
      <c r="N825" s="275"/>
      <c r="O825" s="275"/>
      <c r="P825" s="275"/>
      <c r="Q825" s="275"/>
      <c r="R825" s="275"/>
      <c r="S825" s="275"/>
      <c r="T825" s="27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T825" s="277" t="s">
        <v>189</v>
      </c>
      <c r="AU825" s="277" t="s">
        <v>87</v>
      </c>
      <c r="AV825" s="16" t="s">
        <v>160</v>
      </c>
      <c r="AW825" s="16" t="s">
        <v>38</v>
      </c>
      <c r="AX825" s="16" t="s">
        <v>85</v>
      </c>
      <c r="AY825" s="277" t="s">
        <v>153</v>
      </c>
    </row>
    <row r="826" spans="1:65" s="2" customFormat="1" ht="24.15" customHeight="1">
      <c r="A826" s="41"/>
      <c r="B826" s="42"/>
      <c r="C826" s="215" t="s">
        <v>1831</v>
      </c>
      <c r="D826" s="215" t="s">
        <v>155</v>
      </c>
      <c r="E826" s="216" t="s">
        <v>1832</v>
      </c>
      <c r="F826" s="217" t="s">
        <v>1833</v>
      </c>
      <c r="G826" s="218" t="s">
        <v>258</v>
      </c>
      <c r="H826" s="219">
        <v>5.4</v>
      </c>
      <c r="I826" s="220"/>
      <c r="J826" s="221">
        <f>ROUND(I826*H826,2)</f>
        <v>0</v>
      </c>
      <c r="K826" s="217" t="s">
        <v>75</v>
      </c>
      <c r="L826" s="47"/>
      <c r="M826" s="222" t="s">
        <v>75</v>
      </c>
      <c r="N826" s="223" t="s">
        <v>47</v>
      </c>
      <c r="O826" s="87"/>
      <c r="P826" s="224">
        <f>O826*H826</f>
        <v>0</v>
      </c>
      <c r="Q826" s="224">
        <v>0.0161</v>
      </c>
      <c r="R826" s="224">
        <f>Q826*H826</f>
        <v>0.08694</v>
      </c>
      <c r="S826" s="224">
        <v>0</v>
      </c>
      <c r="T826" s="225">
        <f>S826*H826</f>
        <v>0</v>
      </c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R826" s="226" t="s">
        <v>269</v>
      </c>
      <c r="AT826" s="226" t="s">
        <v>155</v>
      </c>
      <c r="AU826" s="226" t="s">
        <v>87</v>
      </c>
      <c r="AY826" s="20" t="s">
        <v>153</v>
      </c>
      <c r="BE826" s="227">
        <f>IF(N826="základní",J826,0)</f>
        <v>0</v>
      </c>
      <c r="BF826" s="227">
        <f>IF(N826="snížená",J826,0)</f>
        <v>0</v>
      </c>
      <c r="BG826" s="227">
        <f>IF(N826="zákl. přenesená",J826,0)</f>
        <v>0</v>
      </c>
      <c r="BH826" s="227">
        <f>IF(N826="sníž. přenesená",J826,0)</f>
        <v>0</v>
      </c>
      <c r="BI826" s="227">
        <f>IF(N826="nulová",J826,0)</f>
        <v>0</v>
      </c>
      <c r="BJ826" s="20" t="s">
        <v>85</v>
      </c>
      <c r="BK826" s="227">
        <f>ROUND(I826*H826,2)</f>
        <v>0</v>
      </c>
      <c r="BL826" s="20" t="s">
        <v>269</v>
      </c>
      <c r="BM826" s="226" t="s">
        <v>1834</v>
      </c>
    </row>
    <row r="827" spans="1:47" s="2" customFormat="1" ht="12">
      <c r="A827" s="41"/>
      <c r="B827" s="42"/>
      <c r="C827" s="43"/>
      <c r="D827" s="228" t="s">
        <v>162</v>
      </c>
      <c r="E827" s="43"/>
      <c r="F827" s="229" t="s">
        <v>1833</v>
      </c>
      <c r="G827" s="43"/>
      <c r="H827" s="43"/>
      <c r="I827" s="230"/>
      <c r="J827" s="43"/>
      <c r="K827" s="43"/>
      <c r="L827" s="47"/>
      <c r="M827" s="231"/>
      <c r="N827" s="232"/>
      <c r="O827" s="87"/>
      <c r="P827" s="87"/>
      <c r="Q827" s="87"/>
      <c r="R827" s="87"/>
      <c r="S827" s="87"/>
      <c r="T827" s="88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T827" s="20" t="s">
        <v>162</v>
      </c>
      <c r="AU827" s="20" t="s">
        <v>87</v>
      </c>
    </row>
    <row r="828" spans="1:51" s="15" customFormat="1" ht="12">
      <c r="A828" s="15"/>
      <c r="B828" s="257"/>
      <c r="C828" s="258"/>
      <c r="D828" s="228" t="s">
        <v>189</v>
      </c>
      <c r="E828" s="259" t="s">
        <v>75</v>
      </c>
      <c r="F828" s="260" t="s">
        <v>1807</v>
      </c>
      <c r="G828" s="258"/>
      <c r="H828" s="259" t="s">
        <v>75</v>
      </c>
      <c r="I828" s="261"/>
      <c r="J828" s="258"/>
      <c r="K828" s="258"/>
      <c r="L828" s="262"/>
      <c r="M828" s="263"/>
      <c r="N828" s="264"/>
      <c r="O828" s="264"/>
      <c r="P828" s="264"/>
      <c r="Q828" s="264"/>
      <c r="R828" s="264"/>
      <c r="S828" s="264"/>
      <c r="T828" s="26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T828" s="266" t="s">
        <v>189</v>
      </c>
      <c r="AU828" s="266" t="s">
        <v>87</v>
      </c>
      <c r="AV828" s="15" t="s">
        <v>85</v>
      </c>
      <c r="AW828" s="15" t="s">
        <v>38</v>
      </c>
      <c r="AX828" s="15" t="s">
        <v>77</v>
      </c>
      <c r="AY828" s="266" t="s">
        <v>153</v>
      </c>
    </row>
    <row r="829" spans="1:51" s="13" customFormat="1" ht="12">
      <c r="A829" s="13"/>
      <c r="B829" s="235"/>
      <c r="C829" s="236"/>
      <c r="D829" s="228" t="s">
        <v>189</v>
      </c>
      <c r="E829" s="237" t="s">
        <v>75</v>
      </c>
      <c r="F829" s="238" t="s">
        <v>1835</v>
      </c>
      <c r="G829" s="236"/>
      <c r="H829" s="239">
        <v>5.4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189</v>
      </c>
      <c r="AU829" s="245" t="s">
        <v>87</v>
      </c>
      <c r="AV829" s="13" t="s">
        <v>87</v>
      </c>
      <c r="AW829" s="13" t="s">
        <v>38</v>
      </c>
      <c r="AX829" s="13" t="s">
        <v>77</v>
      </c>
      <c r="AY829" s="245" t="s">
        <v>153</v>
      </c>
    </row>
    <row r="830" spans="1:51" s="16" customFormat="1" ht="12">
      <c r="A830" s="16"/>
      <c r="B830" s="267"/>
      <c r="C830" s="268"/>
      <c r="D830" s="228" t="s">
        <v>189</v>
      </c>
      <c r="E830" s="269" t="s">
        <v>75</v>
      </c>
      <c r="F830" s="270" t="s">
        <v>349</v>
      </c>
      <c r="G830" s="268"/>
      <c r="H830" s="271">
        <v>5.4</v>
      </c>
      <c r="I830" s="272"/>
      <c r="J830" s="268"/>
      <c r="K830" s="268"/>
      <c r="L830" s="273"/>
      <c r="M830" s="274"/>
      <c r="N830" s="275"/>
      <c r="O830" s="275"/>
      <c r="P830" s="275"/>
      <c r="Q830" s="275"/>
      <c r="R830" s="275"/>
      <c r="S830" s="275"/>
      <c r="T830" s="27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277" t="s">
        <v>189</v>
      </c>
      <c r="AU830" s="277" t="s">
        <v>87</v>
      </c>
      <c r="AV830" s="16" t="s">
        <v>160</v>
      </c>
      <c r="AW830" s="16" t="s">
        <v>38</v>
      </c>
      <c r="AX830" s="16" t="s">
        <v>85</v>
      </c>
      <c r="AY830" s="277" t="s">
        <v>153</v>
      </c>
    </row>
    <row r="831" spans="1:65" s="2" customFormat="1" ht="16.5" customHeight="1">
      <c r="A831" s="41"/>
      <c r="B831" s="42"/>
      <c r="C831" s="215" t="s">
        <v>1836</v>
      </c>
      <c r="D831" s="215" t="s">
        <v>155</v>
      </c>
      <c r="E831" s="216" t="s">
        <v>1837</v>
      </c>
      <c r="F831" s="217" t="s">
        <v>1838</v>
      </c>
      <c r="G831" s="218" t="s">
        <v>258</v>
      </c>
      <c r="H831" s="219">
        <v>152.474</v>
      </c>
      <c r="I831" s="220"/>
      <c r="J831" s="221">
        <f>ROUND(I831*H831,2)</f>
        <v>0</v>
      </c>
      <c r="K831" s="217" t="s">
        <v>159</v>
      </c>
      <c r="L831" s="47"/>
      <c r="M831" s="222" t="s">
        <v>75</v>
      </c>
      <c r="N831" s="223" t="s">
        <v>47</v>
      </c>
      <c r="O831" s="87"/>
      <c r="P831" s="224">
        <f>O831*H831</f>
        <v>0</v>
      </c>
      <c r="Q831" s="224">
        <v>0</v>
      </c>
      <c r="R831" s="224">
        <f>Q831*H831</f>
        <v>0</v>
      </c>
      <c r="S831" s="224">
        <v>0</v>
      </c>
      <c r="T831" s="225">
        <f>S831*H831</f>
        <v>0</v>
      </c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R831" s="226" t="s">
        <v>269</v>
      </c>
      <c r="AT831" s="226" t="s">
        <v>155</v>
      </c>
      <c r="AU831" s="226" t="s">
        <v>87</v>
      </c>
      <c r="AY831" s="20" t="s">
        <v>153</v>
      </c>
      <c r="BE831" s="227">
        <f>IF(N831="základní",J831,0)</f>
        <v>0</v>
      </c>
      <c r="BF831" s="227">
        <f>IF(N831="snížená",J831,0)</f>
        <v>0</v>
      </c>
      <c r="BG831" s="227">
        <f>IF(N831="zákl. přenesená",J831,0)</f>
        <v>0</v>
      </c>
      <c r="BH831" s="227">
        <f>IF(N831="sníž. přenesená",J831,0)</f>
        <v>0</v>
      </c>
      <c r="BI831" s="227">
        <f>IF(N831="nulová",J831,0)</f>
        <v>0</v>
      </c>
      <c r="BJ831" s="20" t="s">
        <v>85</v>
      </c>
      <c r="BK831" s="227">
        <f>ROUND(I831*H831,2)</f>
        <v>0</v>
      </c>
      <c r="BL831" s="20" t="s">
        <v>269</v>
      </c>
      <c r="BM831" s="226" t="s">
        <v>1839</v>
      </c>
    </row>
    <row r="832" spans="1:47" s="2" customFormat="1" ht="12">
      <c r="A832" s="41"/>
      <c r="B832" s="42"/>
      <c r="C832" s="43"/>
      <c r="D832" s="228" t="s">
        <v>162</v>
      </c>
      <c r="E832" s="43"/>
      <c r="F832" s="229" t="s">
        <v>1840</v>
      </c>
      <c r="G832" s="43"/>
      <c r="H832" s="43"/>
      <c r="I832" s="230"/>
      <c r="J832" s="43"/>
      <c r="K832" s="43"/>
      <c r="L832" s="47"/>
      <c r="M832" s="231"/>
      <c r="N832" s="232"/>
      <c r="O832" s="87"/>
      <c r="P832" s="87"/>
      <c r="Q832" s="87"/>
      <c r="R832" s="87"/>
      <c r="S832" s="87"/>
      <c r="T832" s="88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T832" s="20" t="s">
        <v>162</v>
      </c>
      <c r="AU832" s="20" t="s">
        <v>87</v>
      </c>
    </row>
    <row r="833" spans="1:47" s="2" customFormat="1" ht="12">
      <c r="A833" s="41"/>
      <c r="B833" s="42"/>
      <c r="C833" s="43"/>
      <c r="D833" s="233" t="s">
        <v>164</v>
      </c>
      <c r="E833" s="43"/>
      <c r="F833" s="234" t="s">
        <v>1841</v>
      </c>
      <c r="G833" s="43"/>
      <c r="H833" s="43"/>
      <c r="I833" s="230"/>
      <c r="J833" s="43"/>
      <c r="K833" s="43"/>
      <c r="L833" s="47"/>
      <c r="M833" s="231"/>
      <c r="N833" s="232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20" t="s">
        <v>164</v>
      </c>
      <c r="AU833" s="20" t="s">
        <v>87</v>
      </c>
    </row>
    <row r="834" spans="1:51" s="15" customFormat="1" ht="12">
      <c r="A834" s="15"/>
      <c r="B834" s="257"/>
      <c r="C834" s="258"/>
      <c r="D834" s="228" t="s">
        <v>189</v>
      </c>
      <c r="E834" s="259" t="s">
        <v>75</v>
      </c>
      <c r="F834" s="260" t="s">
        <v>1807</v>
      </c>
      <c r="G834" s="258"/>
      <c r="H834" s="259" t="s">
        <v>75</v>
      </c>
      <c r="I834" s="261"/>
      <c r="J834" s="258"/>
      <c r="K834" s="258"/>
      <c r="L834" s="262"/>
      <c r="M834" s="263"/>
      <c r="N834" s="264"/>
      <c r="O834" s="264"/>
      <c r="P834" s="264"/>
      <c r="Q834" s="264"/>
      <c r="R834" s="264"/>
      <c r="S834" s="264"/>
      <c r="T834" s="26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66" t="s">
        <v>189</v>
      </c>
      <c r="AU834" s="266" t="s">
        <v>87</v>
      </c>
      <c r="AV834" s="15" t="s">
        <v>85</v>
      </c>
      <c r="AW834" s="15" t="s">
        <v>38</v>
      </c>
      <c r="AX834" s="15" t="s">
        <v>77</v>
      </c>
      <c r="AY834" s="266" t="s">
        <v>153</v>
      </c>
    </row>
    <row r="835" spans="1:51" s="13" customFormat="1" ht="12">
      <c r="A835" s="13"/>
      <c r="B835" s="235"/>
      <c r="C835" s="236"/>
      <c r="D835" s="228" t="s">
        <v>189</v>
      </c>
      <c r="E835" s="237" t="s">
        <v>75</v>
      </c>
      <c r="F835" s="238" t="s">
        <v>1842</v>
      </c>
      <c r="G835" s="236"/>
      <c r="H835" s="239">
        <v>152.474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189</v>
      </c>
      <c r="AU835" s="245" t="s">
        <v>87</v>
      </c>
      <c r="AV835" s="13" t="s">
        <v>87</v>
      </c>
      <c r="AW835" s="13" t="s">
        <v>38</v>
      </c>
      <c r="AX835" s="13" t="s">
        <v>77</v>
      </c>
      <c r="AY835" s="245" t="s">
        <v>153</v>
      </c>
    </row>
    <row r="836" spans="1:51" s="16" customFormat="1" ht="12">
      <c r="A836" s="16"/>
      <c r="B836" s="267"/>
      <c r="C836" s="268"/>
      <c r="D836" s="228" t="s">
        <v>189</v>
      </c>
      <c r="E836" s="269" t="s">
        <v>75</v>
      </c>
      <c r="F836" s="270" t="s">
        <v>349</v>
      </c>
      <c r="G836" s="268"/>
      <c r="H836" s="271">
        <v>152.474</v>
      </c>
      <c r="I836" s="272"/>
      <c r="J836" s="268"/>
      <c r="K836" s="268"/>
      <c r="L836" s="273"/>
      <c r="M836" s="274"/>
      <c r="N836" s="275"/>
      <c r="O836" s="275"/>
      <c r="P836" s="275"/>
      <c r="Q836" s="275"/>
      <c r="R836" s="275"/>
      <c r="S836" s="275"/>
      <c r="T836" s="27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T836" s="277" t="s">
        <v>189</v>
      </c>
      <c r="AU836" s="277" t="s">
        <v>87</v>
      </c>
      <c r="AV836" s="16" t="s">
        <v>160</v>
      </c>
      <c r="AW836" s="16" t="s">
        <v>38</v>
      </c>
      <c r="AX836" s="16" t="s">
        <v>85</v>
      </c>
      <c r="AY836" s="277" t="s">
        <v>153</v>
      </c>
    </row>
    <row r="837" spans="1:65" s="2" customFormat="1" ht="16.5" customHeight="1">
      <c r="A837" s="41"/>
      <c r="B837" s="42"/>
      <c r="C837" s="278" t="s">
        <v>1843</v>
      </c>
      <c r="D837" s="278" t="s">
        <v>414</v>
      </c>
      <c r="E837" s="279" t="s">
        <v>1791</v>
      </c>
      <c r="F837" s="280" t="s">
        <v>1792</v>
      </c>
      <c r="G837" s="281" t="s">
        <v>227</v>
      </c>
      <c r="H837" s="282">
        <v>3.952</v>
      </c>
      <c r="I837" s="283"/>
      <c r="J837" s="284">
        <f>ROUND(I837*H837,2)</f>
        <v>0</v>
      </c>
      <c r="K837" s="280" t="s">
        <v>159</v>
      </c>
      <c r="L837" s="285"/>
      <c r="M837" s="286" t="s">
        <v>75</v>
      </c>
      <c r="N837" s="287" t="s">
        <v>47</v>
      </c>
      <c r="O837" s="87"/>
      <c r="P837" s="224">
        <f>O837*H837</f>
        <v>0</v>
      </c>
      <c r="Q837" s="224">
        <v>0.55</v>
      </c>
      <c r="R837" s="224">
        <f>Q837*H837</f>
        <v>2.1736</v>
      </c>
      <c r="S837" s="224">
        <v>0</v>
      </c>
      <c r="T837" s="225">
        <f>S837*H837</f>
        <v>0</v>
      </c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R837" s="226" t="s">
        <v>371</v>
      </c>
      <c r="AT837" s="226" t="s">
        <v>414</v>
      </c>
      <c r="AU837" s="226" t="s">
        <v>87</v>
      </c>
      <c r="AY837" s="20" t="s">
        <v>153</v>
      </c>
      <c r="BE837" s="227">
        <f>IF(N837="základní",J837,0)</f>
        <v>0</v>
      </c>
      <c r="BF837" s="227">
        <f>IF(N837="snížená",J837,0)</f>
        <v>0</v>
      </c>
      <c r="BG837" s="227">
        <f>IF(N837="zákl. přenesená",J837,0)</f>
        <v>0</v>
      </c>
      <c r="BH837" s="227">
        <f>IF(N837="sníž. přenesená",J837,0)</f>
        <v>0</v>
      </c>
      <c r="BI837" s="227">
        <f>IF(N837="nulová",J837,0)</f>
        <v>0</v>
      </c>
      <c r="BJ837" s="20" t="s">
        <v>85</v>
      </c>
      <c r="BK837" s="227">
        <f>ROUND(I837*H837,2)</f>
        <v>0</v>
      </c>
      <c r="BL837" s="20" t="s">
        <v>269</v>
      </c>
      <c r="BM837" s="226" t="s">
        <v>1844</v>
      </c>
    </row>
    <row r="838" spans="1:47" s="2" customFormat="1" ht="12">
      <c r="A838" s="41"/>
      <c r="B838" s="42"/>
      <c r="C838" s="43"/>
      <c r="D838" s="228" t="s">
        <v>162</v>
      </c>
      <c r="E838" s="43"/>
      <c r="F838" s="229" t="s">
        <v>1792</v>
      </c>
      <c r="G838" s="43"/>
      <c r="H838" s="43"/>
      <c r="I838" s="230"/>
      <c r="J838" s="43"/>
      <c r="K838" s="43"/>
      <c r="L838" s="47"/>
      <c r="M838" s="231"/>
      <c r="N838" s="232"/>
      <c r="O838" s="87"/>
      <c r="P838" s="87"/>
      <c r="Q838" s="87"/>
      <c r="R838" s="87"/>
      <c r="S838" s="87"/>
      <c r="T838" s="88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T838" s="20" t="s">
        <v>162</v>
      </c>
      <c r="AU838" s="20" t="s">
        <v>87</v>
      </c>
    </row>
    <row r="839" spans="1:51" s="13" customFormat="1" ht="12">
      <c r="A839" s="13"/>
      <c r="B839" s="235"/>
      <c r="C839" s="236"/>
      <c r="D839" s="228" t="s">
        <v>189</v>
      </c>
      <c r="E839" s="237" t="s">
        <v>75</v>
      </c>
      <c r="F839" s="238" t="s">
        <v>1845</v>
      </c>
      <c r="G839" s="236"/>
      <c r="H839" s="239">
        <v>3.952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189</v>
      </c>
      <c r="AU839" s="245" t="s">
        <v>87</v>
      </c>
      <c r="AV839" s="13" t="s">
        <v>87</v>
      </c>
      <c r="AW839" s="13" t="s">
        <v>38</v>
      </c>
      <c r="AX839" s="13" t="s">
        <v>85</v>
      </c>
      <c r="AY839" s="245" t="s">
        <v>153</v>
      </c>
    </row>
    <row r="840" spans="1:65" s="2" customFormat="1" ht="21.75" customHeight="1">
      <c r="A840" s="41"/>
      <c r="B840" s="42"/>
      <c r="C840" s="215" t="s">
        <v>1846</v>
      </c>
      <c r="D840" s="215" t="s">
        <v>155</v>
      </c>
      <c r="E840" s="216" t="s">
        <v>1847</v>
      </c>
      <c r="F840" s="217" t="s">
        <v>1848</v>
      </c>
      <c r="G840" s="218" t="s">
        <v>258</v>
      </c>
      <c r="H840" s="219">
        <v>352.492</v>
      </c>
      <c r="I840" s="220"/>
      <c r="J840" s="221">
        <f>ROUND(I840*H840,2)</f>
        <v>0</v>
      </c>
      <c r="K840" s="217" t="s">
        <v>159</v>
      </c>
      <c r="L840" s="47"/>
      <c r="M840" s="222" t="s">
        <v>75</v>
      </c>
      <c r="N840" s="223" t="s">
        <v>47</v>
      </c>
      <c r="O840" s="87"/>
      <c r="P840" s="224">
        <f>O840*H840</f>
        <v>0</v>
      </c>
      <c r="Q840" s="224">
        <v>0</v>
      </c>
      <c r="R840" s="224">
        <f>Q840*H840</f>
        <v>0</v>
      </c>
      <c r="S840" s="224">
        <v>0</v>
      </c>
      <c r="T840" s="225">
        <f>S840*H840</f>
        <v>0</v>
      </c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R840" s="226" t="s">
        <v>269</v>
      </c>
      <c r="AT840" s="226" t="s">
        <v>155</v>
      </c>
      <c r="AU840" s="226" t="s">
        <v>87</v>
      </c>
      <c r="AY840" s="20" t="s">
        <v>153</v>
      </c>
      <c r="BE840" s="227">
        <f>IF(N840="základní",J840,0)</f>
        <v>0</v>
      </c>
      <c r="BF840" s="227">
        <f>IF(N840="snížená",J840,0)</f>
        <v>0</v>
      </c>
      <c r="BG840" s="227">
        <f>IF(N840="zákl. přenesená",J840,0)</f>
        <v>0</v>
      </c>
      <c r="BH840" s="227">
        <f>IF(N840="sníž. přenesená",J840,0)</f>
        <v>0</v>
      </c>
      <c r="BI840" s="227">
        <f>IF(N840="nulová",J840,0)</f>
        <v>0</v>
      </c>
      <c r="BJ840" s="20" t="s">
        <v>85</v>
      </c>
      <c r="BK840" s="227">
        <f>ROUND(I840*H840,2)</f>
        <v>0</v>
      </c>
      <c r="BL840" s="20" t="s">
        <v>269</v>
      </c>
      <c r="BM840" s="226" t="s">
        <v>1849</v>
      </c>
    </row>
    <row r="841" spans="1:47" s="2" customFormat="1" ht="12">
      <c r="A841" s="41"/>
      <c r="B841" s="42"/>
      <c r="C841" s="43"/>
      <c r="D841" s="228" t="s">
        <v>162</v>
      </c>
      <c r="E841" s="43"/>
      <c r="F841" s="229" t="s">
        <v>1850</v>
      </c>
      <c r="G841" s="43"/>
      <c r="H841" s="43"/>
      <c r="I841" s="230"/>
      <c r="J841" s="43"/>
      <c r="K841" s="43"/>
      <c r="L841" s="47"/>
      <c r="M841" s="231"/>
      <c r="N841" s="232"/>
      <c r="O841" s="87"/>
      <c r="P841" s="87"/>
      <c r="Q841" s="87"/>
      <c r="R841" s="87"/>
      <c r="S841" s="87"/>
      <c r="T841" s="88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T841" s="20" t="s">
        <v>162</v>
      </c>
      <c r="AU841" s="20" t="s">
        <v>87</v>
      </c>
    </row>
    <row r="842" spans="1:47" s="2" customFormat="1" ht="12">
      <c r="A842" s="41"/>
      <c r="B842" s="42"/>
      <c r="C842" s="43"/>
      <c r="D842" s="233" t="s">
        <v>164</v>
      </c>
      <c r="E842" s="43"/>
      <c r="F842" s="234" t="s">
        <v>1851</v>
      </c>
      <c r="G842" s="43"/>
      <c r="H842" s="43"/>
      <c r="I842" s="230"/>
      <c r="J842" s="43"/>
      <c r="K842" s="43"/>
      <c r="L842" s="47"/>
      <c r="M842" s="231"/>
      <c r="N842" s="232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164</v>
      </c>
      <c r="AU842" s="20" t="s">
        <v>87</v>
      </c>
    </row>
    <row r="843" spans="1:51" s="15" customFormat="1" ht="12">
      <c r="A843" s="15"/>
      <c r="B843" s="257"/>
      <c r="C843" s="258"/>
      <c r="D843" s="228" t="s">
        <v>189</v>
      </c>
      <c r="E843" s="259" t="s">
        <v>75</v>
      </c>
      <c r="F843" s="260" t="s">
        <v>1698</v>
      </c>
      <c r="G843" s="258"/>
      <c r="H843" s="259" t="s">
        <v>75</v>
      </c>
      <c r="I843" s="261"/>
      <c r="J843" s="258"/>
      <c r="K843" s="258"/>
      <c r="L843" s="262"/>
      <c r="M843" s="263"/>
      <c r="N843" s="264"/>
      <c r="O843" s="264"/>
      <c r="P843" s="264"/>
      <c r="Q843" s="264"/>
      <c r="R843" s="264"/>
      <c r="S843" s="264"/>
      <c r="T843" s="26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66" t="s">
        <v>189</v>
      </c>
      <c r="AU843" s="266" t="s">
        <v>87</v>
      </c>
      <c r="AV843" s="15" t="s">
        <v>85</v>
      </c>
      <c r="AW843" s="15" t="s">
        <v>38</v>
      </c>
      <c r="AX843" s="15" t="s">
        <v>77</v>
      </c>
      <c r="AY843" s="266" t="s">
        <v>153</v>
      </c>
    </row>
    <row r="844" spans="1:51" s="13" customFormat="1" ht="12">
      <c r="A844" s="13"/>
      <c r="B844" s="235"/>
      <c r="C844" s="236"/>
      <c r="D844" s="228" t="s">
        <v>189</v>
      </c>
      <c r="E844" s="237" t="s">
        <v>75</v>
      </c>
      <c r="F844" s="238" t="s">
        <v>1852</v>
      </c>
      <c r="G844" s="236"/>
      <c r="H844" s="239">
        <v>228.712</v>
      </c>
      <c r="I844" s="240"/>
      <c r="J844" s="236"/>
      <c r="K844" s="236"/>
      <c r="L844" s="241"/>
      <c r="M844" s="242"/>
      <c r="N844" s="243"/>
      <c r="O844" s="243"/>
      <c r="P844" s="243"/>
      <c r="Q844" s="243"/>
      <c r="R844" s="243"/>
      <c r="S844" s="243"/>
      <c r="T844" s="24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5" t="s">
        <v>189</v>
      </c>
      <c r="AU844" s="245" t="s">
        <v>87</v>
      </c>
      <c r="AV844" s="13" t="s">
        <v>87</v>
      </c>
      <c r="AW844" s="13" t="s">
        <v>38</v>
      </c>
      <c r="AX844" s="13" t="s">
        <v>77</v>
      </c>
      <c r="AY844" s="245" t="s">
        <v>153</v>
      </c>
    </row>
    <row r="845" spans="1:51" s="15" customFormat="1" ht="12">
      <c r="A845" s="15"/>
      <c r="B845" s="257"/>
      <c r="C845" s="258"/>
      <c r="D845" s="228" t="s">
        <v>189</v>
      </c>
      <c r="E845" s="259" t="s">
        <v>75</v>
      </c>
      <c r="F845" s="260" t="s">
        <v>1853</v>
      </c>
      <c r="G845" s="258"/>
      <c r="H845" s="259" t="s">
        <v>75</v>
      </c>
      <c r="I845" s="261"/>
      <c r="J845" s="258"/>
      <c r="K845" s="258"/>
      <c r="L845" s="262"/>
      <c r="M845" s="263"/>
      <c r="N845" s="264"/>
      <c r="O845" s="264"/>
      <c r="P845" s="264"/>
      <c r="Q845" s="264"/>
      <c r="R845" s="264"/>
      <c r="S845" s="264"/>
      <c r="T845" s="26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66" t="s">
        <v>189</v>
      </c>
      <c r="AU845" s="266" t="s">
        <v>87</v>
      </c>
      <c r="AV845" s="15" t="s">
        <v>85</v>
      </c>
      <c r="AW845" s="15" t="s">
        <v>38</v>
      </c>
      <c r="AX845" s="15" t="s">
        <v>77</v>
      </c>
      <c r="AY845" s="266" t="s">
        <v>153</v>
      </c>
    </row>
    <row r="846" spans="1:51" s="13" customFormat="1" ht="12">
      <c r="A846" s="13"/>
      <c r="B846" s="235"/>
      <c r="C846" s="236"/>
      <c r="D846" s="228" t="s">
        <v>189</v>
      </c>
      <c r="E846" s="237" t="s">
        <v>75</v>
      </c>
      <c r="F846" s="238" t="s">
        <v>1854</v>
      </c>
      <c r="G846" s="236"/>
      <c r="H846" s="239">
        <v>123.78</v>
      </c>
      <c r="I846" s="240"/>
      <c r="J846" s="236"/>
      <c r="K846" s="236"/>
      <c r="L846" s="241"/>
      <c r="M846" s="242"/>
      <c r="N846" s="243"/>
      <c r="O846" s="243"/>
      <c r="P846" s="243"/>
      <c r="Q846" s="243"/>
      <c r="R846" s="243"/>
      <c r="S846" s="243"/>
      <c r="T846" s="24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5" t="s">
        <v>189</v>
      </c>
      <c r="AU846" s="245" t="s">
        <v>87</v>
      </c>
      <c r="AV846" s="13" t="s">
        <v>87</v>
      </c>
      <c r="AW846" s="13" t="s">
        <v>38</v>
      </c>
      <c r="AX846" s="13" t="s">
        <v>77</v>
      </c>
      <c r="AY846" s="245" t="s">
        <v>153</v>
      </c>
    </row>
    <row r="847" spans="1:51" s="16" customFormat="1" ht="12">
      <c r="A847" s="16"/>
      <c r="B847" s="267"/>
      <c r="C847" s="268"/>
      <c r="D847" s="228" t="s">
        <v>189</v>
      </c>
      <c r="E847" s="269" t="s">
        <v>75</v>
      </c>
      <c r="F847" s="270" t="s">
        <v>349</v>
      </c>
      <c r="G847" s="268"/>
      <c r="H847" s="271">
        <v>352.492</v>
      </c>
      <c r="I847" s="272"/>
      <c r="J847" s="268"/>
      <c r="K847" s="268"/>
      <c r="L847" s="273"/>
      <c r="M847" s="274"/>
      <c r="N847" s="275"/>
      <c r="O847" s="275"/>
      <c r="P847" s="275"/>
      <c r="Q847" s="275"/>
      <c r="R847" s="275"/>
      <c r="S847" s="275"/>
      <c r="T847" s="27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T847" s="277" t="s">
        <v>189</v>
      </c>
      <c r="AU847" s="277" t="s">
        <v>87</v>
      </c>
      <c r="AV847" s="16" t="s">
        <v>160</v>
      </c>
      <c r="AW847" s="16" t="s">
        <v>38</v>
      </c>
      <c r="AX847" s="16" t="s">
        <v>85</v>
      </c>
      <c r="AY847" s="277" t="s">
        <v>153</v>
      </c>
    </row>
    <row r="848" spans="1:65" s="2" customFormat="1" ht="16.5" customHeight="1">
      <c r="A848" s="41"/>
      <c r="B848" s="42"/>
      <c r="C848" s="278" t="s">
        <v>1855</v>
      </c>
      <c r="D848" s="278" t="s">
        <v>414</v>
      </c>
      <c r="E848" s="279" t="s">
        <v>1856</v>
      </c>
      <c r="F848" s="280" t="s">
        <v>1857</v>
      </c>
      <c r="G848" s="281" t="s">
        <v>227</v>
      </c>
      <c r="H848" s="282">
        <v>1.397</v>
      </c>
      <c r="I848" s="283"/>
      <c r="J848" s="284">
        <f>ROUND(I848*H848,2)</f>
        <v>0</v>
      </c>
      <c r="K848" s="280" t="s">
        <v>75</v>
      </c>
      <c r="L848" s="285"/>
      <c r="M848" s="286" t="s">
        <v>75</v>
      </c>
      <c r="N848" s="287" t="s">
        <v>47</v>
      </c>
      <c r="O848" s="87"/>
      <c r="P848" s="224">
        <f>O848*H848</f>
        <v>0</v>
      </c>
      <c r="Q848" s="224">
        <v>0.55</v>
      </c>
      <c r="R848" s="224">
        <f>Q848*H848</f>
        <v>0.7683500000000001</v>
      </c>
      <c r="S848" s="224">
        <v>0</v>
      </c>
      <c r="T848" s="225">
        <f>S848*H848</f>
        <v>0</v>
      </c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R848" s="226" t="s">
        <v>371</v>
      </c>
      <c r="AT848" s="226" t="s">
        <v>414</v>
      </c>
      <c r="AU848" s="226" t="s">
        <v>87</v>
      </c>
      <c r="AY848" s="20" t="s">
        <v>153</v>
      </c>
      <c r="BE848" s="227">
        <f>IF(N848="základní",J848,0)</f>
        <v>0</v>
      </c>
      <c r="BF848" s="227">
        <f>IF(N848="snížená",J848,0)</f>
        <v>0</v>
      </c>
      <c r="BG848" s="227">
        <f>IF(N848="zákl. přenesená",J848,0)</f>
        <v>0</v>
      </c>
      <c r="BH848" s="227">
        <f>IF(N848="sníž. přenesená",J848,0)</f>
        <v>0</v>
      </c>
      <c r="BI848" s="227">
        <f>IF(N848="nulová",J848,0)</f>
        <v>0</v>
      </c>
      <c r="BJ848" s="20" t="s">
        <v>85</v>
      </c>
      <c r="BK848" s="227">
        <f>ROUND(I848*H848,2)</f>
        <v>0</v>
      </c>
      <c r="BL848" s="20" t="s">
        <v>269</v>
      </c>
      <c r="BM848" s="226" t="s">
        <v>1858</v>
      </c>
    </row>
    <row r="849" spans="1:47" s="2" customFormat="1" ht="12">
      <c r="A849" s="41"/>
      <c r="B849" s="42"/>
      <c r="C849" s="43"/>
      <c r="D849" s="228" t="s">
        <v>162</v>
      </c>
      <c r="E849" s="43"/>
      <c r="F849" s="229" t="s">
        <v>1857</v>
      </c>
      <c r="G849" s="43"/>
      <c r="H849" s="43"/>
      <c r="I849" s="230"/>
      <c r="J849" s="43"/>
      <c r="K849" s="43"/>
      <c r="L849" s="47"/>
      <c r="M849" s="231"/>
      <c r="N849" s="232"/>
      <c r="O849" s="87"/>
      <c r="P849" s="87"/>
      <c r="Q849" s="87"/>
      <c r="R849" s="87"/>
      <c r="S849" s="87"/>
      <c r="T849" s="88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T849" s="20" t="s">
        <v>162</v>
      </c>
      <c r="AU849" s="20" t="s">
        <v>87</v>
      </c>
    </row>
    <row r="850" spans="1:51" s="15" customFormat="1" ht="12">
      <c r="A850" s="15"/>
      <c r="B850" s="257"/>
      <c r="C850" s="258"/>
      <c r="D850" s="228" t="s">
        <v>189</v>
      </c>
      <c r="E850" s="259" t="s">
        <v>75</v>
      </c>
      <c r="F850" s="260" t="s">
        <v>1859</v>
      </c>
      <c r="G850" s="258"/>
      <c r="H850" s="259" t="s">
        <v>75</v>
      </c>
      <c r="I850" s="261"/>
      <c r="J850" s="258"/>
      <c r="K850" s="258"/>
      <c r="L850" s="262"/>
      <c r="M850" s="263"/>
      <c r="N850" s="264"/>
      <c r="O850" s="264"/>
      <c r="P850" s="264"/>
      <c r="Q850" s="264"/>
      <c r="R850" s="264"/>
      <c r="S850" s="264"/>
      <c r="T850" s="26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T850" s="266" t="s">
        <v>189</v>
      </c>
      <c r="AU850" s="266" t="s">
        <v>87</v>
      </c>
      <c r="AV850" s="15" t="s">
        <v>85</v>
      </c>
      <c r="AW850" s="15" t="s">
        <v>38</v>
      </c>
      <c r="AX850" s="15" t="s">
        <v>77</v>
      </c>
      <c r="AY850" s="266" t="s">
        <v>153</v>
      </c>
    </row>
    <row r="851" spans="1:51" s="15" customFormat="1" ht="12">
      <c r="A851" s="15"/>
      <c r="B851" s="257"/>
      <c r="C851" s="258"/>
      <c r="D851" s="228" t="s">
        <v>189</v>
      </c>
      <c r="E851" s="259" t="s">
        <v>75</v>
      </c>
      <c r="F851" s="260" t="s">
        <v>1807</v>
      </c>
      <c r="G851" s="258"/>
      <c r="H851" s="259" t="s">
        <v>75</v>
      </c>
      <c r="I851" s="261"/>
      <c r="J851" s="258"/>
      <c r="K851" s="258"/>
      <c r="L851" s="262"/>
      <c r="M851" s="263"/>
      <c r="N851" s="264"/>
      <c r="O851" s="264"/>
      <c r="P851" s="264"/>
      <c r="Q851" s="264"/>
      <c r="R851" s="264"/>
      <c r="S851" s="264"/>
      <c r="T851" s="26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66" t="s">
        <v>189</v>
      </c>
      <c r="AU851" s="266" t="s">
        <v>87</v>
      </c>
      <c r="AV851" s="15" t="s">
        <v>85</v>
      </c>
      <c r="AW851" s="15" t="s">
        <v>38</v>
      </c>
      <c r="AX851" s="15" t="s">
        <v>77</v>
      </c>
      <c r="AY851" s="266" t="s">
        <v>153</v>
      </c>
    </row>
    <row r="852" spans="1:51" s="13" customFormat="1" ht="12">
      <c r="A852" s="13"/>
      <c r="B852" s="235"/>
      <c r="C852" s="236"/>
      <c r="D852" s="228" t="s">
        <v>189</v>
      </c>
      <c r="E852" s="237" t="s">
        <v>75</v>
      </c>
      <c r="F852" s="238" t="s">
        <v>1860</v>
      </c>
      <c r="G852" s="236"/>
      <c r="H852" s="239">
        <v>0.513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45" t="s">
        <v>189</v>
      </c>
      <c r="AU852" s="245" t="s">
        <v>87</v>
      </c>
      <c r="AV852" s="13" t="s">
        <v>87</v>
      </c>
      <c r="AW852" s="13" t="s">
        <v>38</v>
      </c>
      <c r="AX852" s="13" t="s">
        <v>77</v>
      </c>
      <c r="AY852" s="245" t="s">
        <v>153</v>
      </c>
    </row>
    <row r="853" spans="1:51" s="13" customFormat="1" ht="12">
      <c r="A853" s="13"/>
      <c r="B853" s="235"/>
      <c r="C853" s="236"/>
      <c r="D853" s="228" t="s">
        <v>189</v>
      </c>
      <c r="E853" s="237" t="s">
        <v>75</v>
      </c>
      <c r="F853" s="238" t="s">
        <v>1861</v>
      </c>
      <c r="G853" s="236"/>
      <c r="H853" s="239">
        <v>0.884</v>
      </c>
      <c r="I853" s="240"/>
      <c r="J853" s="236"/>
      <c r="K853" s="236"/>
      <c r="L853" s="241"/>
      <c r="M853" s="242"/>
      <c r="N853" s="243"/>
      <c r="O853" s="243"/>
      <c r="P853" s="243"/>
      <c r="Q853" s="243"/>
      <c r="R853" s="243"/>
      <c r="S853" s="243"/>
      <c r="T853" s="244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45" t="s">
        <v>189</v>
      </c>
      <c r="AU853" s="245" t="s">
        <v>87</v>
      </c>
      <c r="AV853" s="13" t="s">
        <v>87</v>
      </c>
      <c r="AW853" s="13" t="s">
        <v>38</v>
      </c>
      <c r="AX853" s="13" t="s">
        <v>77</v>
      </c>
      <c r="AY853" s="245" t="s">
        <v>153</v>
      </c>
    </row>
    <row r="854" spans="1:51" s="16" customFormat="1" ht="12">
      <c r="A854" s="16"/>
      <c r="B854" s="267"/>
      <c r="C854" s="268"/>
      <c r="D854" s="228" t="s">
        <v>189</v>
      </c>
      <c r="E854" s="269" t="s">
        <v>75</v>
      </c>
      <c r="F854" s="270" t="s">
        <v>349</v>
      </c>
      <c r="G854" s="268"/>
      <c r="H854" s="271">
        <v>1.397</v>
      </c>
      <c r="I854" s="272"/>
      <c r="J854" s="268"/>
      <c r="K854" s="268"/>
      <c r="L854" s="273"/>
      <c r="M854" s="274"/>
      <c r="N854" s="275"/>
      <c r="O854" s="275"/>
      <c r="P854" s="275"/>
      <c r="Q854" s="275"/>
      <c r="R854" s="275"/>
      <c r="S854" s="275"/>
      <c r="T854" s="27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T854" s="277" t="s">
        <v>189</v>
      </c>
      <c r="AU854" s="277" t="s">
        <v>87</v>
      </c>
      <c r="AV854" s="16" t="s">
        <v>160</v>
      </c>
      <c r="AW854" s="16" t="s">
        <v>38</v>
      </c>
      <c r="AX854" s="16" t="s">
        <v>85</v>
      </c>
      <c r="AY854" s="277" t="s">
        <v>153</v>
      </c>
    </row>
    <row r="855" spans="1:65" s="2" customFormat="1" ht="16.5" customHeight="1">
      <c r="A855" s="41"/>
      <c r="B855" s="42"/>
      <c r="C855" s="215" t="s">
        <v>1862</v>
      </c>
      <c r="D855" s="215" t="s">
        <v>155</v>
      </c>
      <c r="E855" s="216" t="s">
        <v>1863</v>
      </c>
      <c r="F855" s="217" t="s">
        <v>1864</v>
      </c>
      <c r="G855" s="218" t="s">
        <v>227</v>
      </c>
      <c r="H855" s="219">
        <v>8.317</v>
      </c>
      <c r="I855" s="220"/>
      <c r="J855" s="221">
        <f>ROUND(I855*H855,2)</f>
        <v>0</v>
      </c>
      <c r="K855" s="217" t="s">
        <v>159</v>
      </c>
      <c r="L855" s="47"/>
      <c r="M855" s="222" t="s">
        <v>75</v>
      </c>
      <c r="N855" s="223" t="s">
        <v>47</v>
      </c>
      <c r="O855" s="87"/>
      <c r="P855" s="224">
        <f>O855*H855</f>
        <v>0</v>
      </c>
      <c r="Q855" s="224">
        <v>0.02337</v>
      </c>
      <c r="R855" s="224">
        <f>Q855*H855</f>
        <v>0.19436829</v>
      </c>
      <c r="S855" s="224">
        <v>0</v>
      </c>
      <c r="T855" s="225">
        <f>S855*H855</f>
        <v>0</v>
      </c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R855" s="226" t="s">
        <v>269</v>
      </c>
      <c r="AT855" s="226" t="s">
        <v>155</v>
      </c>
      <c r="AU855" s="226" t="s">
        <v>87</v>
      </c>
      <c r="AY855" s="20" t="s">
        <v>153</v>
      </c>
      <c r="BE855" s="227">
        <f>IF(N855="základní",J855,0)</f>
        <v>0</v>
      </c>
      <c r="BF855" s="227">
        <f>IF(N855="snížená",J855,0)</f>
        <v>0</v>
      </c>
      <c r="BG855" s="227">
        <f>IF(N855="zákl. přenesená",J855,0)</f>
        <v>0</v>
      </c>
      <c r="BH855" s="227">
        <f>IF(N855="sníž. přenesená",J855,0)</f>
        <v>0</v>
      </c>
      <c r="BI855" s="227">
        <f>IF(N855="nulová",J855,0)</f>
        <v>0</v>
      </c>
      <c r="BJ855" s="20" t="s">
        <v>85</v>
      </c>
      <c r="BK855" s="227">
        <f>ROUND(I855*H855,2)</f>
        <v>0</v>
      </c>
      <c r="BL855" s="20" t="s">
        <v>269</v>
      </c>
      <c r="BM855" s="226" t="s">
        <v>1865</v>
      </c>
    </row>
    <row r="856" spans="1:47" s="2" customFormat="1" ht="12">
      <c r="A856" s="41"/>
      <c r="B856" s="42"/>
      <c r="C856" s="43"/>
      <c r="D856" s="228" t="s">
        <v>162</v>
      </c>
      <c r="E856" s="43"/>
      <c r="F856" s="229" t="s">
        <v>1866</v>
      </c>
      <c r="G856" s="43"/>
      <c r="H856" s="43"/>
      <c r="I856" s="230"/>
      <c r="J856" s="43"/>
      <c r="K856" s="43"/>
      <c r="L856" s="47"/>
      <c r="M856" s="231"/>
      <c r="N856" s="232"/>
      <c r="O856" s="87"/>
      <c r="P856" s="87"/>
      <c r="Q856" s="87"/>
      <c r="R856" s="87"/>
      <c r="S856" s="87"/>
      <c r="T856" s="88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T856" s="20" t="s">
        <v>162</v>
      </c>
      <c r="AU856" s="20" t="s">
        <v>87</v>
      </c>
    </row>
    <row r="857" spans="1:47" s="2" customFormat="1" ht="12">
      <c r="A857" s="41"/>
      <c r="B857" s="42"/>
      <c r="C857" s="43"/>
      <c r="D857" s="233" t="s">
        <v>164</v>
      </c>
      <c r="E857" s="43"/>
      <c r="F857" s="234" t="s">
        <v>1867</v>
      </c>
      <c r="G857" s="43"/>
      <c r="H857" s="43"/>
      <c r="I857" s="230"/>
      <c r="J857" s="43"/>
      <c r="K857" s="43"/>
      <c r="L857" s="47"/>
      <c r="M857" s="231"/>
      <c r="N857" s="232"/>
      <c r="O857" s="87"/>
      <c r="P857" s="87"/>
      <c r="Q857" s="87"/>
      <c r="R857" s="87"/>
      <c r="S857" s="87"/>
      <c r="T857" s="88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T857" s="20" t="s">
        <v>164</v>
      </c>
      <c r="AU857" s="20" t="s">
        <v>87</v>
      </c>
    </row>
    <row r="858" spans="1:51" s="15" customFormat="1" ht="12">
      <c r="A858" s="15"/>
      <c r="B858" s="257"/>
      <c r="C858" s="258"/>
      <c r="D858" s="228" t="s">
        <v>189</v>
      </c>
      <c r="E858" s="259" t="s">
        <v>75</v>
      </c>
      <c r="F858" s="260" t="s">
        <v>1868</v>
      </c>
      <c r="G858" s="258"/>
      <c r="H858" s="259" t="s">
        <v>75</v>
      </c>
      <c r="I858" s="261"/>
      <c r="J858" s="258"/>
      <c r="K858" s="258"/>
      <c r="L858" s="262"/>
      <c r="M858" s="263"/>
      <c r="N858" s="264"/>
      <c r="O858" s="264"/>
      <c r="P858" s="264"/>
      <c r="Q858" s="264"/>
      <c r="R858" s="264"/>
      <c r="S858" s="264"/>
      <c r="T858" s="26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66" t="s">
        <v>189</v>
      </c>
      <c r="AU858" s="266" t="s">
        <v>87</v>
      </c>
      <c r="AV858" s="15" t="s">
        <v>85</v>
      </c>
      <c r="AW858" s="15" t="s">
        <v>38</v>
      </c>
      <c r="AX858" s="15" t="s">
        <v>77</v>
      </c>
      <c r="AY858" s="266" t="s">
        <v>153</v>
      </c>
    </row>
    <row r="859" spans="1:51" s="13" customFormat="1" ht="12">
      <c r="A859" s="13"/>
      <c r="B859" s="235"/>
      <c r="C859" s="236"/>
      <c r="D859" s="228" t="s">
        <v>189</v>
      </c>
      <c r="E859" s="237" t="s">
        <v>75</v>
      </c>
      <c r="F859" s="238" t="s">
        <v>1869</v>
      </c>
      <c r="G859" s="236"/>
      <c r="H859" s="239">
        <v>8.317</v>
      </c>
      <c r="I859" s="240"/>
      <c r="J859" s="236"/>
      <c r="K859" s="236"/>
      <c r="L859" s="241"/>
      <c r="M859" s="242"/>
      <c r="N859" s="243"/>
      <c r="O859" s="243"/>
      <c r="P859" s="243"/>
      <c r="Q859" s="243"/>
      <c r="R859" s="243"/>
      <c r="S859" s="243"/>
      <c r="T859" s="244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5" t="s">
        <v>189</v>
      </c>
      <c r="AU859" s="245" t="s">
        <v>87</v>
      </c>
      <c r="AV859" s="13" t="s">
        <v>87</v>
      </c>
      <c r="AW859" s="13" t="s">
        <v>38</v>
      </c>
      <c r="AX859" s="13" t="s">
        <v>77</v>
      </c>
      <c r="AY859" s="245" t="s">
        <v>153</v>
      </c>
    </row>
    <row r="860" spans="1:51" s="16" customFormat="1" ht="12">
      <c r="A860" s="16"/>
      <c r="B860" s="267"/>
      <c r="C860" s="268"/>
      <c r="D860" s="228" t="s">
        <v>189</v>
      </c>
      <c r="E860" s="269" t="s">
        <v>75</v>
      </c>
      <c r="F860" s="270" t="s">
        <v>349</v>
      </c>
      <c r="G860" s="268"/>
      <c r="H860" s="271">
        <v>8.317</v>
      </c>
      <c r="I860" s="272"/>
      <c r="J860" s="268"/>
      <c r="K860" s="268"/>
      <c r="L860" s="273"/>
      <c r="M860" s="274"/>
      <c r="N860" s="275"/>
      <c r="O860" s="275"/>
      <c r="P860" s="275"/>
      <c r="Q860" s="275"/>
      <c r="R860" s="275"/>
      <c r="S860" s="275"/>
      <c r="T860" s="27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T860" s="277" t="s">
        <v>189</v>
      </c>
      <c r="AU860" s="277" t="s">
        <v>87</v>
      </c>
      <c r="AV860" s="16" t="s">
        <v>160</v>
      </c>
      <c r="AW860" s="16" t="s">
        <v>38</v>
      </c>
      <c r="AX860" s="16" t="s">
        <v>85</v>
      </c>
      <c r="AY860" s="277" t="s">
        <v>153</v>
      </c>
    </row>
    <row r="861" spans="1:65" s="2" customFormat="1" ht="24.15" customHeight="1">
      <c r="A861" s="41"/>
      <c r="B861" s="42"/>
      <c r="C861" s="215" t="s">
        <v>1870</v>
      </c>
      <c r="D861" s="215" t="s">
        <v>155</v>
      </c>
      <c r="E861" s="216" t="s">
        <v>1871</v>
      </c>
      <c r="F861" s="217" t="s">
        <v>1872</v>
      </c>
      <c r="G861" s="218" t="s">
        <v>258</v>
      </c>
      <c r="H861" s="219">
        <v>66.375</v>
      </c>
      <c r="I861" s="220"/>
      <c r="J861" s="221">
        <f>ROUND(I861*H861,2)</f>
        <v>0</v>
      </c>
      <c r="K861" s="217" t="s">
        <v>75</v>
      </c>
      <c r="L861" s="47"/>
      <c r="M861" s="222" t="s">
        <v>75</v>
      </c>
      <c r="N861" s="223" t="s">
        <v>47</v>
      </c>
      <c r="O861" s="87"/>
      <c r="P861" s="224">
        <f>O861*H861</f>
        <v>0</v>
      </c>
      <c r="Q861" s="224">
        <v>0.01772</v>
      </c>
      <c r="R861" s="224">
        <f>Q861*H861</f>
        <v>1.176165</v>
      </c>
      <c r="S861" s="224">
        <v>0</v>
      </c>
      <c r="T861" s="225">
        <f>S861*H861</f>
        <v>0</v>
      </c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R861" s="226" t="s">
        <v>269</v>
      </c>
      <c r="AT861" s="226" t="s">
        <v>155</v>
      </c>
      <c r="AU861" s="226" t="s">
        <v>87</v>
      </c>
      <c r="AY861" s="20" t="s">
        <v>153</v>
      </c>
      <c r="BE861" s="227">
        <f>IF(N861="základní",J861,0)</f>
        <v>0</v>
      </c>
      <c r="BF861" s="227">
        <f>IF(N861="snížená",J861,0)</f>
        <v>0</v>
      </c>
      <c r="BG861" s="227">
        <f>IF(N861="zákl. přenesená",J861,0)</f>
        <v>0</v>
      </c>
      <c r="BH861" s="227">
        <f>IF(N861="sníž. přenesená",J861,0)</f>
        <v>0</v>
      </c>
      <c r="BI861" s="227">
        <f>IF(N861="nulová",J861,0)</f>
        <v>0</v>
      </c>
      <c r="BJ861" s="20" t="s">
        <v>85</v>
      </c>
      <c r="BK861" s="227">
        <f>ROUND(I861*H861,2)</f>
        <v>0</v>
      </c>
      <c r="BL861" s="20" t="s">
        <v>269</v>
      </c>
      <c r="BM861" s="226" t="s">
        <v>1873</v>
      </c>
    </row>
    <row r="862" spans="1:47" s="2" customFormat="1" ht="12">
      <c r="A862" s="41"/>
      <c r="B862" s="42"/>
      <c r="C862" s="43"/>
      <c r="D862" s="228" t="s">
        <v>162</v>
      </c>
      <c r="E862" s="43"/>
      <c r="F862" s="229" t="s">
        <v>1872</v>
      </c>
      <c r="G862" s="43"/>
      <c r="H862" s="43"/>
      <c r="I862" s="230"/>
      <c r="J862" s="43"/>
      <c r="K862" s="43"/>
      <c r="L862" s="47"/>
      <c r="M862" s="231"/>
      <c r="N862" s="232"/>
      <c r="O862" s="87"/>
      <c r="P862" s="87"/>
      <c r="Q862" s="87"/>
      <c r="R862" s="87"/>
      <c r="S862" s="87"/>
      <c r="T862" s="88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T862" s="20" t="s">
        <v>162</v>
      </c>
      <c r="AU862" s="20" t="s">
        <v>87</v>
      </c>
    </row>
    <row r="863" spans="1:51" s="13" customFormat="1" ht="12">
      <c r="A863" s="13"/>
      <c r="B863" s="235"/>
      <c r="C863" s="236"/>
      <c r="D863" s="228" t="s">
        <v>189</v>
      </c>
      <c r="E863" s="237" t="s">
        <v>75</v>
      </c>
      <c r="F863" s="238" t="s">
        <v>1874</v>
      </c>
      <c r="G863" s="236"/>
      <c r="H863" s="239">
        <v>66.375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189</v>
      </c>
      <c r="AU863" s="245" t="s">
        <v>87</v>
      </c>
      <c r="AV863" s="13" t="s">
        <v>87</v>
      </c>
      <c r="AW863" s="13" t="s">
        <v>38</v>
      </c>
      <c r="AX863" s="13" t="s">
        <v>85</v>
      </c>
      <c r="AY863" s="245" t="s">
        <v>153</v>
      </c>
    </row>
    <row r="864" spans="1:65" s="2" customFormat="1" ht="16.5" customHeight="1">
      <c r="A864" s="41"/>
      <c r="B864" s="42"/>
      <c r="C864" s="215" t="s">
        <v>1875</v>
      </c>
      <c r="D864" s="215" t="s">
        <v>155</v>
      </c>
      <c r="E864" s="216" t="s">
        <v>1876</v>
      </c>
      <c r="F864" s="217" t="s">
        <v>1877</v>
      </c>
      <c r="G864" s="218" t="s">
        <v>258</v>
      </c>
      <c r="H864" s="219">
        <v>66.375</v>
      </c>
      <c r="I864" s="220"/>
      <c r="J864" s="221">
        <f>ROUND(I864*H864,2)</f>
        <v>0</v>
      </c>
      <c r="K864" s="217" t="s">
        <v>159</v>
      </c>
      <c r="L864" s="47"/>
      <c r="M864" s="222" t="s">
        <v>75</v>
      </c>
      <c r="N864" s="223" t="s">
        <v>47</v>
      </c>
      <c r="O864" s="87"/>
      <c r="P864" s="224">
        <f>O864*H864</f>
        <v>0</v>
      </c>
      <c r="Q864" s="224">
        <v>0.00018</v>
      </c>
      <c r="R864" s="224">
        <f>Q864*H864</f>
        <v>0.011947500000000002</v>
      </c>
      <c r="S864" s="224">
        <v>0</v>
      </c>
      <c r="T864" s="225">
        <f>S864*H864</f>
        <v>0</v>
      </c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R864" s="226" t="s">
        <v>269</v>
      </c>
      <c r="AT864" s="226" t="s">
        <v>155</v>
      </c>
      <c r="AU864" s="226" t="s">
        <v>87</v>
      </c>
      <c r="AY864" s="20" t="s">
        <v>153</v>
      </c>
      <c r="BE864" s="227">
        <f>IF(N864="základní",J864,0)</f>
        <v>0</v>
      </c>
      <c r="BF864" s="227">
        <f>IF(N864="snížená",J864,0)</f>
        <v>0</v>
      </c>
      <c r="BG864" s="227">
        <f>IF(N864="zákl. přenesená",J864,0)</f>
        <v>0</v>
      </c>
      <c r="BH864" s="227">
        <f>IF(N864="sníž. přenesená",J864,0)</f>
        <v>0</v>
      </c>
      <c r="BI864" s="227">
        <f>IF(N864="nulová",J864,0)</f>
        <v>0</v>
      </c>
      <c r="BJ864" s="20" t="s">
        <v>85</v>
      </c>
      <c r="BK864" s="227">
        <f>ROUND(I864*H864,2)</f>
        <v>0</v>
      </c>
      <c r="BL864" s="20" t="s">
        <v>269</v>
      </c>
      <c r="BM864" s="226" t="s">
        <v>1878</v>
      </c>
    </row>
    <row r="865" spans="1:47" s="2" customFormat="1" ht="12">
      <c r="A865" s="41"/>
      <c r="B865" s="42"/>
      <c r="C865" s="43"/>
      <c r="D865" s="228" t="s">
        <v>162</v>
      </c>
      <c r="E865" s="43"/>
      <c r="F865" s="229" t="s">
        <v>1879</v>
      </c>
      <c r="G865" s="43"/>
      <c r="H865" s="43"/>
      <c r="I865" s="230"/>
      <c r="J865" s="43"/>
      <c r="K865" s="43"/>
      <c r="L865" s="47"/>
      <c r="M865" s="231"/>
      <c r="N865" s="232"/>
      <c r="O865" s="87"/>
      <c r="P865" s="87"/>
      <c r="Q865" s="87"/>
      <c r="R865" s="87"/>
      <c r="S865" s="87"/>
      <c r="T865" s="88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T865" s="20" t="s">
        <v>162</v>
      </c>
      <c r="AU865" s="20" t="s">
        <v>87</v>
      </c>
    </row>
    <row r="866" spans="1:47" s="2" customFormat="1" ht="12">
      <c r="A866" s="41"/>
      <c r="B866" s="42"/>
      <c r="C866" s="43"/>
      <c r="D866" s="233" t="s">
        <v>164</v>
      </c>
      <c r="E866" s="43"/>
      <c r="F866" s="234" t="s">
        <v>1880</v>
      </c>
      <c r="G866" s="43"/>
      <c r="H866" s="43"/>
      <c r="I866" s="230"/>
      <c r="J866" s="43"/>
      <c r="K866" s="43"/>
      <c r="L866" s="47"/>
      <c r="M866" s="231"/>
      <c r="N866" s="232"/>
      <c r="O866" s="87"/>
      <c r="P866" s="87"/>
      <c r="Q866" s="87"/>
      <c r="R866" s="87"/>
      <c r="S866" s="87"/>
      <c r="T866" s="88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T866" s="20" t="s">
        <v>164</v>
      </c>
      <c r="AU866" s="20" t="s">
        <v>87</v>
      </c>
    </row>
    <row r="867" spans="1:51" s="13" customFormat="1" ht="12">
      <c r="A867" s="13"/>
      <c r="B867" s="235"/>
      <c r="C867" s="236"/>
      <c r="D867" s="228" t="s">
        <v>189</v>
      </c>
      <c r="E867" s="237" t="s">
        <v>75</v>
      </c>
      <c r="F867" s="238" t="s">
        <v>1881</v>
      </c>
      <c r="G867" s="236"/>
      <c r="H867" s="239">
        <v>66.375</v>
      </c>
      <c r="I867" s="240"/>
      <c r="J867" s="236"/>
      <c r="K867" s="236"/>
      <c r="L867" s="241"/>
      <c r="M867" s="242"/>
      <c r="N867" s="243"/>
      <c r="O867" s="243"/>
      <c r="P867" s="243"/>
      <c r="Q867" s="243"/>
      <c r="R867" s="243"/>
      <c r="S867" s="243"/>
      <c r="T867" s="24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5" t="s">
        <v>189</v>
      </c>
      <c r="AU867" s="245" t="s">
        <v>87</v>
      </c>
      <c r="AV867" s="13" t="s">
        <v>87</v>
      </c>
      <c r="AW867" s="13" t="s">
        <v>38</v>
      </c>
      <c r="AX867" s="13" t="s">
        <v>85</v>
      </c>
      <c r="AY867" s="245" t="s">
        <v>153</v>
      </c>
    </row>
    <row r="868" spans="1:65" s="2" customFormat="1" ht="16.5" customHeight="1">
      <c r="A868" s="41"/>
      <c r="B868" s="42"/>
      <c r="C868" s="215" t="s">
        <v>1882</v>
      </c>
      <c r="D868" s="215" t="s">
        <v>155</v>
      </c>
      <c r="E868" s="216" t="s">
        <v>1883</v>
      </c>
      <c r="F868" s="217" t="s">
        <v>1884</v>
      </c>
      <c r="G868" s="218" t="s">
        <v>258</v>
      </c>
      <c r="H868" s="219">
        <v>25.02</v>
      </c>
      <c r="I868" s="220"/>
      <c r="J868" s="221">
        <f>ROUND(I868*H868,2)</f>
        <v>0</v>
      </c>
      <c r="K868" s="217" t="s">
        <v>75</v>
      </c>
      <c r="L868" s="47"/>
      <c r="M868" s="222" t="s">
        <v>75</v>
      </c>
      <c r="N868" s="223" t="s">
        <v>47</v>
      </c>
      <c r="O868" s="87"/>
      <c r="P868" s="224">
        <f>O868*H868</f>
        <v>0</v>
      </c>
      <c r="Q868" s="224">
        <v>0</v>
      </c>
      <c r="R868" s="224">
        <f>Q868*H868</f>
        <v>0</v>
      </c>
      <c r="S868" s="224">
        <v>0</v>
      </c>
      <c r="T868" s="225">
        <f>S868*H868</f>
        <v>0</v>
      </c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R868" s="226" t="s">
        <v>269</v>
      </c>
      <c r="AT868" s="226" t="s">
        <v>155</v>
      </c>
      <c r="AU868" s="226" t="s">
        <v>87</v>
      </c>
      <c r="AY868" s="20" t="s">
        <v>153</v>
      </c>
      <c r="BE868" s="227">
        <f>IF(N868="základní",J868,0)</f>
        <v>0</v>
      </c>
      <c r="BF868" s="227">
        <f>IF(N868="snížená",J868,0)</f>
        <v>0</v>
      </c>
      <c r="BG868" s="227">
        <f>IF(N868="zákl. přenesená",J868,0)</f>
        <v>0</v>
      </c>
      <c r="BH868" s="227">
        <f>IF(N868="sníž. přenesená",J868,0)</f>
        <v>0</v>
      </c>
      <c r="BI868" s="227">
        <f>IF(N868="nulová",J868,0)</f>
        <v>0</v>
      </c>
      <c r="BJ868" s="20" t="s">
        <v>85</v>
      </c>
      <c r="BK868" s="227">
        <f>ROUND(I868*H868,2)</f>
        <v>0</v>
      </c>
      <c r="BL868" s="20" t="s">
        <v>269</v>
      </c>
      <c r="BM868" s="226" t="s">
        <v>1885</v>
      </c>
    </row>
    <row r="869" spans="1:47" s="2" customFormat="1" ht="12">
      <c r="A869" s="41"/>
      <c r="B869" s="42"/>
      <c r="C869" s="43"/>
      <c r="D869" s="228" t="s">
        <v>162</v>
      </c>
      <c r="E869" s="43"/>
      <c r="F869" s="229" t="s">
        <v>1884</v>
      </c>
      <c r="G869" s="43"/>
      <c r="H869" s="43"/>
      <c r="I869" s="230"/>
      <c r="J869" s="43"/>
      <c r="K869" s="43"/>
      <c r="L869" s="47"/>
      <c r="M869" s="231"/>
      <c r="N869" s="232"/>
      <c r="O869" s="87"/>
      <c r="P869" s="87"/>
      <c r="Q869" s="87"/>
      <c r="R869" s="87"/>
      <c r="S869" s="87"/>
      <c r="T869" s="88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T869" s="20" t="s">
        <v>162</v>
      </c>
      <c r="AU869" s="20" t="s">
        <v>87</v>
      </c>
    </row>
    <row r="870" spans="1:51" s="15" customFormat="1" ht="12">
      <c r="A870" s="15"/>
      <c r="B870" s="257"/>
      <c r="C870" s="258"/>
      <c r="D870" s="228" t="s">
        <v>189</v>
      </c>
      <c r="E870" s="259" t="s">
        <v>75</v>
      </c>
      <c r="F870" s="260" t="s">
        <v>1853</v>
      </c>
      <c r="G870" s="258"/>
      <c r="H870" s="259" t="s">
        <v>75</v>
      </c>
      <c r="I870" s="261"/>
      <c r="J870" s="258"/>
      <c r="K870" s="258"/>
      <c r="L870" s="262"/>
      <c r="M870" s="263"/>
      <c r="N870" s="264"/>
      <c r="O870" s="264"/>
      <c r="P870" s="264"/>
      <c r="Q870" s="264"/>
      <c r="R870" s="264"/>
      <c r="S870" s="264"/>
      <c r="T870" s="26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66" t="s">
        <v>189</v>
      </c>
      <c r="AU870" s="266" t="s">
        <v>87</v>
      </c>
      <c r="AV870" s="15" t="s">
        <v>85</v>
      </c>
      <c r="AW870" s="15" t="s">
        <v>38</v>
      </c>
      <c r="AX870" s="15" t="s">
        <v>77</v>
      </c>
      <c r="AY870" s="266" t="s">
        <v>153</v>
      </c>
    </row>
    <row r="871" spans="1:51" s="13" customFormat="1" ht="12">
      <c r="A871" s="13"/>
      <c r="B871" s="235"/>
      <c r="C871" s="236"/>
      <c r="D871" s="228" t="s">
        <v>189</v>
      </c>
      <c r="E871" s="237" t="s">
        <v>75</v>
      </c>
      <c r="F871" s="238" t="s">
        <v>1886</v>
      </c>
      <c r="G871" s="236"/>
      <c r="H871" s="239">
        <v>25.02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189</v>
      </c>
      <c r="AU871" s="245" t="s">
        <v>87</v>
      </c>
      <c r="AV871" s="13" t="s">
        <v>87</v>
      </c>
      <c r="AW871" s="13" t="s">
        <v>38</v>
      </c>
      <c r="AX871" s="13" t="s">
        <v>77</v>
      </c>
      <c r="AY871" s="245" t="s">
        <v>153</v>
      </c>
    </row>
    <row r="872" spans="1:51" s="16" customFormat="1" ht="12">
      <c r="A872" s="16"/>
      <c r="B872" s="267"/>
      <c r="C872" s="268"/>
      <c r="D872" s="228" t="s">
        <v>189</v>
      </c>
      <c r="E872" s="269" t="s">
        <v>75</v>
      </c>
      <c r="F872" s="270" t="s">
        <v>349</v>
      </c>
      <c r="G872" s="268"/>
      <c r="H872" s="271">
        <v>25.02</v>
      </c>
      <c r="I872" s="272"/>
      <c r="J872" s="268"/>
      <c r="K872" s="268"/>
      <c r="L872" s="273"/>
      <c r="M872" s="274"/>
      <c r="N872" s="275"/>
      <c r="O872" s="275"/>
      <c r="P872" s="275"/>
      <c r="Q872" s="275"/>
      <c r="R872" s="275"/>
      <c r="S872" s="275"/>
      <c r="T872" s="27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T872" s="277" t="s">
        <v>189</v>
      </c>
      <c r="AU872" s="277" t="s">
        <v>87</v>
      </c>
      <c r="AV872" s="16" t="s">
        <v>160</v>
      </c>
      <c r="AW872" s="16" t="s">
        <v>38</v>
      </c>
      <c r="AX872" s="16" t="s">
        <v>85</v>
      </c>
      <c r="AY872" s="277" t="s">
        <v>153</v>
      </c>
    </row>
    <row r="873" spans="1:65" s="2" customFormat="1" ht="16.5" customHeight="1">
      <c r="A873" s="41"/>
      <c r="B873" s="42"/>
      <c r="C873" s="215" t="s">
        <v>1887</v>
      </c>
      <c r="D873" s="215" t="s">
        <v>155</v>
      </c>
      <c r="E873" s="216" t="s">
        <v>1888</v>
      </c>
      <c r="F873" s="217" t="s">
        <v>1889</v>
      </c>
      <c r="G873" s="218" t="s">
        <v>1276</v>
      </c>
      <c r="H873" s="219">
        <v>1</v>
      </c>
      <c r="I873" s="220"/>
      <c r="J873" s="221">
        <f>ROUND(I873*H873,2)</f>
        <v>0</v>
      </c>
      <c r="K873" s="217" t="s">
        <v>75</v>
      </c>
      <c r="L873" s="47"/>
      <c r="M873" s="222" t="s">
        <v>75</v>
      </c>
      <c r="N873" s="223" t="s">
        <v>47</v>
      </c>
      <c r="O873" s="87"/>
      <c r="P873" s="224">
        <f>O873*H873</f>
        <v>0</v>
      </c>
      <c r="Q873" s="224">
        <v>0</v>
      </c>
      <c r="R873" s="224">
        <f>Q873*H873</f>
        <v>0</v>
      </c>
      <c r="S873" s="224">
        <v>0</v>
      </c>
      <c r="T873" s="225">
        <f>S873*H873</f>
        <v>0</v>
      </c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R873" s="226" t="s">
        <v>269</v>
      </c>
      <c r="AT873" s="226" t="s">
        <v>155</v>
      </c>
      <c r="AU873" s="226" t="s">
        <v>87</v>
      </c>
      <c r="AY873" s="20" t="s">
        <v>153</v>
      </c>
      <c r="BE873" s="227">
        <f>IF(N873="základní",J873,0)</f>
        <v>0</v>
      </c>
      <c r="BF873" s="227">
        <f>IF(N873="snížená",J873,0)</f>
        <v>0</v>
      </c>
      <c r="BG873" s="227">
        <f>IF(N873="zákl. přenesená",J873,0)</f>
        <v>0</v>
      </c>
      <c r="BH873" s="227">
        <f>IF(N873="sníž. přenesená",J873,0)</f>
        <v>0</v>
      </c>
      <c r="BI873" s="227">
        <f>IF(N873="nulová",J873,0)</f>
        <v>0</v>
      </c>
      <c r="BJ873" s="20" t="s">
        <v>85</v>
      </c>
      <c r="BK873" s="227">
        <f>ROUND(I873*H873,2)</f>
        <v>0</v>
      </c>
      <c r="BL873" s="20" t="s">
        <v>269</v>
      </c>
      <c r="BM873" s="226" t="s">
        <v>1890</v>
      </c>
    </row>
    <row r="874" spans="1:47" s="2" customFormat="1" ht="12">
      <c r="A874" s="41"/>
      <c r="B874" s="42"/>
      <c r="C874" s="43"/>
      <c r="D874" s="228" t="s">
        <v>162</v>
      </c>
      <c r="E874" s="43"/>
      <c r="F874" s="229" t="s">
        <v>1889</v>
      </c>
      <c r="G874" s="43"/>
      <c r="H874" s="43"/>
      <c r="I874" s="230"/>
      <c r="J874" s="43"/>
      <c r="K874" s="43"/>
      <c r="L874" s="47"/>
      <c r="M874" s="231"/>
      <c r="N874" s="232"/>
      <c r="O874" s="87"/>
      <c r="P874" s="87"/>
      <c r="Q874" s="87"/>
      <c r="R874" s="87"/>
      <c r="S874" s="87"/>
      <c r="T874" s="88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T874" s="20" t="s">
        <v>162</v>
      </c>
      <c r="AU874" s="20" t="s">
        <v>87</v>
      </c>
    </row>
    <row r="875" spans="1:51" s="13" customFormat="1" ht="12">
      <c r="A875" s="13"/>
      <c r="B875" s="235"/>
      <c r="C875" s="236"/>
      <c r="D875" s="228" t="s">
        <v>189</v>
      </c>
      <c r="E875" s="237" t="s">
        <v>75</v>
      </c>
      <c r="F875" s="238" t="s">
        <v>85</v>
      </c>
      <c r="G875" s="236"/>
      <c r="H875" s="239">
        <v>1</v>
      </c>
      <c r="I875" s="240"/>
      <c r="J875" s="236"/>
      <c r="K875" s="236"/>
      <c r="L875" s="241"/>
      <c r="M875" s="242"/>
      <c r="N875" s="243"/>
      <c r="O875" s="243"/>
      <c r="P875" s="243"/>
      <c r="Q875" s="243"/>
      <c r="R875" s="243"/>
      <c r="S875" s="243"/>
      <c r="T875" s="244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45" t="s">
        <v>189</v>
      </c>
      <c r="AU875" s="245" t="s">
        <v>87</v>
      </c>
      <c r="AV875" s="13" t="s">
        <v>87</v>
      </c>
      <c r="AW875" s="13" t="s">
        <v>38</v>
      </c>
      <c r="AX875" s="13" t="s">
        <v>85</v>
      </c>
      <c r="AY875" s="245" t="s">
        <v>153</v>
      </c>
    </row>
    <row r="876" spans="1:65" s="2" customFormat="1" ht="16.5" customHeight="1">
      <c r="A876" s="41"/>
      <c r="B876" s="42"/>
      <c r="C876" s="215" t="s">
        <v>1891</v>
      </c>
      <c r="D876" s="215" t="s">
        <v>155</v>
      </c>
      <c r="E876" s="216" t="s">
        <v>1892</v>
      </c>
      <c r="F876" s="217" t="s">
        <v>1893</v>
      </c>
      <c r="G876" s="218" t="s">
        <v>381</v>
      </c>
      <c r="H876" s="219">
        <v>6.66</v>
      </c>
      <c r="I876" s="220"/>
      <c r="J876" s="221">
        <f>ROUND(I876*H876,2)</f>
        <v>0</v>
      </c>
      <c r="K876" s="217" t="s">
        <v>159</v>
      </c>
      <c r="L876" s="47"/>
      <c r="M876" s="222" t="s">
        <v>75</v>
      </c>
      <c r="N876" s="223" t="s">
        <v>47</v>
      </c>
      <c r="O876" s="87"/>
      <c r="P876" s="224">
        <f>O876*H876</f>
        <v>0</v>
      </c>
      <c r="Q876" s="224">
        <v>0</v>
      </c>
      <c r="R876" s="224">
        <f>Q876*H876</f>
        <v>0</v>
      </c>
      <c r="S876" s="224">
        <v>0</v>
      </c>
      <c r="T876" s="225">
        <f>S876*H876</f>
        <v>0</v>
      </c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R876" s="226" t="s">
        <v>269</v>
      </c>
      <c r="AT876" s="226" t="s">
        <v>155</v>
      </c>
      <c r="AU876" s="226" t="s">
        <v>87</v>
      </c>
      <c r="AY876" s="20" t="s">
        <v>153</v>
      </c>
      <c r="BE876" s="227">
        <f>IF(N876="základní",J876,0)</f>
        <v>0</v>
      </c>
      <c r="BF876" s="227">
        <f>IF(N876="snížená",J876,0)</f>
        <v>0</v>
      </c>
      <c r="BG876" s="227">
        <f>IF(N876="zákl. přenesená",J876,0)</f>
        <v>0</v>
      </c>
      <c r="BH876" s="227">
        <f>IF(N876="sníž. přenesená",J876,0)</f>
        <v>0</v>
      </c>
      <c r="BI876" s="227">
        <f>IF(N876="nulová",J876,0)</f>
        <v>0</v>
      </c>
      <c r="BJ876" s="20" t="s">
        <v>85</v>
      </c>
      <c r="BK876" s="227">
        <f>ROUND(I876*H876,2)</f>
        <v>0</v>
      </c>
      <c r="BL876" s="20" t="s">
        <v>269</v>
      </c>
      <c r="BM876" s="226" t="s">
        <v>1894</v>
      </c>
    </row>
    <row r="877" spans="1:47" s="2" customFormat="1" ht="12">
      <c r="A877" s="41"/>
      <c r="B877" s="42"/>
      <c r="C877" s="43"/>
      <c r="D877" s="228" t="s">
        <v>162</v>
      </c>
      <c r="E877" s="43"/>
      <c r="F877" s="229" t="s">
        <v>1895</v>
      </c>
      <c r="G877" s="43"/>
      <c r="H877" s="43"/>
      <c r="I877" s="230"/>
      <c r="J877" s="43"/>
      <c r="K877" s="43"/>
      <c r="L877" s="47"/>
      <c r="M877" s="231"/>
      <c r="N877" s="232"/>
      <c r="O877" s="87"/>
      <c r="P877" s="87"/>
      <c r="Q877" s="87"/>
      <c r="R877" s="87"/>
      <c r="S877" s="87"/>
      <c r="T877" s="88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T877" s="20" t="s">
        <v>162</v>
      </c>
      <c r="AU877" s="20" t="s">
        <v>87</v>
      </c>
    </row>
    <row r="878" spans="1:47" s="2" customFormat="1" ht="12">
      <c r="A878" s="41"/>
      <c r="B878" s="42"/>
      <c r="C878" s="43"/>
      <c r="D878" s="233" t="s">
        <v>164</v>
      </c>
      <c r="E878" s="43"/>
      <c r="F878" s="234" t="s">
        <v>1896</v>
      </c>
      <c r="G878" s="43"/>
      <c r="H878" s="43"/>
      <c r="I878" s="230"/>
      <c r="J878" s="43"/>
      <c r="K878" s="43"/>
      <c r="L878" s="47"/>
      <c r="M878" s="231"/>
      <c r="N878" s="232"/>
      <c r="O878" s="87"/>
      <c r="P878" s="87"/>
      <c r="Q878" s="87"/>
      <c r="R878" s="87"/>
      <c r="S878" s="87"/>
      <c r="T878" s="88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T878" s="20" t="s">
        <v>164</v>
      </c>
      <c r="AU878" s="20" t="s">
        <v>87</v>
      </c>
    </row>
    <row r="879" spans="1:63" s="12" customFormat="1" ht="22.8" customHeight="1">
      <c r="A879" s="12"/>
      <c r="B879" s="199"/>
      <c r="C879" s="200"/>
      <c r="D879" s="201" t="s">
        <v>76</v>
      </c>
      <c r="E879" s="213" t="s">
        <v>1897</v>
      </c>
      <c r="F879" s="213" t="s">
        <v>1898</v>
      </c>
      <c r="G879" s="200"/>
      <c r="H879" s="200"/>
      <c r="I879" s="203"/>
      <c r="J879" s="214">
        <f>BK879</f>
        <v>0</v>
      </c>
      <c r="K879" s="200"/>
      <c r="L879" s="205"/>
      <c r="M879" s="206"/>
      <c r="N879" s="207"/>
      <c r="O879" s="207"/>
      <c r="P879" s="208">
        <f>SUM(P880:P899)</f>
        <v>0</v>
      </c>
      <c r="Q879" s="207"/>
      <c r="R879" s="208">
        <f>SUM(R880:R899)</f>
        <v>0.313499</v>
      </c>
      <c r="S879" s="207"/>
      <c r="T879" s="209">
        <f>SUM(T880:T899)</f>
        <v>0</v>
      </c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R879" s="210" t="s">
        <v>87</v>
      </c>
      <c r="AT879" s="211" t="s">
        <v>76</v>
      </c>
      <c r="AU879" s="211" t="s">
        <v>85</v>
      </c>
      <c r="AY879" s="210" t="s">
        <v>153</v>
      </c>
      <c r="BK879" s="212">
        <f>SUM(BK880:BK899)</f>
        <v>0</v>
      </c>
    </row>
    <row r="880" spans="1:65" s="2" customFormat="1" ht="24.15" customHeight="1">
      <c r="A880" s="41"/>
      <c r="B880" s="42"/>
      <c r="C880" s="215" t="s">
        <v>1899</v>
      </c>
      <c r="D880" s="215" t="s">
        <v>155</v>
      </c>
      <c r="E880" s="216" t="s">
        <v>1900</v>
      </c>
      <c r="F880" s="217" t="s">
        <v>1901</v>
      </c>
      <c r="G880" s="218" t="s">
        <v>258</v>
      </c>
      <c r="H880" s="219">
        <v>80.7</v>
      </c>
      <c r="I880" s="220"/>
      <c r="J880" s="221">
        <f>ROUND(I880*H880,2)</f>
        <v>0</v>
      </c>
      <c r="K880" s="217" t="s">
        <v>75</v>
      </c>
      <c r="L880" s="47"/>
      <c r="M880" s="222" t="s">
        <v>75</v>
      </c>
      <c r="N880" s="223" t="s">
        <v>47</v>
      </c>
      <c r="O880" s="87"/>
      <c r="P880" s="224">
        <f>O880*H880</f>
        <v>0</v>
      </c>
      <c r="Q880" s="224">
        <v>0.00266</v>
      </c>
      <c r="R880" s="224">
        <f>Q880*H880</f>
        <v>0.21466200000000002</v>
      </c>
      <c r="S880" s="224">
        <v>0</v>
      </c>
      <c r="T880" s="225">
        <f>S880*H880</f>
        <v>0</v>
      </c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R880" s="226" t="s">
        <v>269</v>
      </c>
      <c r="AT880" s="226" t="s">
        <v>155</v>
      </c>
      <c r="AU880" s="226" t="s">
        <v>87</v>
      </c>
      <c r="AY880" s="20" t="s">
        <v>153</v>
      </c>
      <c r="BE880" s="227">
        <f>IF(N880="základní",J880,0)</f>
        <v>0</v>
      </c>
      <c r="BF880" s="227">
        <f>IF(N880="snížená",J880,0)</f>
        <v>0</v>
      </c>
      <c r="BG880" s="227">
        <f>IF(N880="zákl. přenesená",J880,0)</f>
        <v>0</v>
      </c>
      <c r="BH880" s="227">
        <f>IF(N880="sníž. přenesená",J880,0)</f>
        <v>0</v>
      </c>
      <c r="BI880" s="227">
        <f>IF(N880="nulová",J880,0)</f>
        <v>0</v>
      </c>
      <c r="BJ880" s="20" t="s">
        <v>85</v>
      </c>
      <c r="BK880" s="227">
        <f>ROUND(I880*H880,2)</f>
        <v>0</v>
      </c>
      <c r="BL880" s="20" t="s">
        <v>269</v>
      </c>
      <c r="BM880" s="226" t="s">
        <v>1902</v>
      </c>
    </row>
    <row r="881" spans="1:47" s="2" customFormat="1" ht="12">
      <c r="A881" s="41"/>
      <c r="B881" s="42"/>
      <c r="C881" s="43"/>
      <c r="D881" s="228" t="s">
        <v>162</v>
      </c>
      <c r="E881" s="43"/>
      <c r="F881" s="229" t="s">
        <v>1901</v>
      </c>
      <c r="G881" s="43"/>
      <c r="H881" s="43"/>
      <c r="I881" s="230"/>
      <c r="J881" s="43"/>
      <c r="K881" s="43"/>
      <c r="L881" s="47"/>
      <c r="M881" s="231"/>
      <c r="N881" s="232"/>
      <c r="O881" s="87"/>
      <c r="P881" s="87"/>
      <c r="Q881" s="87"/>
      <c r="R881" s="87"/>
      <c r="S881" s="87"/>
      <c r="T881" s="88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T881" s="20" t="s">
        <v>162</v>
      </c>
      <c r="AU881" s="20" t="s">
        <v>87</v>
      </c>
    </row>
    <row r="882" spans="1:51" s="15" customFormat="1" ht="12">
      <c r="A882" s="15"/>
      <c r="B882" s="257"/>
      <c r="C882" s="258"/>
      <c r="D882" s="228" t="s">
        <v>189</v>
      </c>
      <c r="E882" s="259" t="s">
        <v>75</v>
      </c>
      <c r="F882" s="260" t="s">
        <v>1903</v>
      </c>
      <c r="G882" s="258"/>
      <c r="H882" s="259" t="s">
        <v>75</v>
      </c>
      <c r="I882" s="261"/>
      <c r="J882" s="258"/>
      <c r="K882" s="258"/>
      <c r="L882" s="262"/>
      <c r="M882" s="263"/>
      <c r="N882" s="264"/>
      <c r="O882" s="264"/>
      <c r="P882" s="264"/>
      <c r="Q882" s="264"/>
      <c r="R882" s="264"/>
      <c r="S882" s="264"/>
      <c r="T882" s="26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66" t="s">
        <v>189</v>
      </c>
      <c r="AU882" s="266" t="s">
        <v>87</v>
      </c>
      <c r="AV882" s="15" t="s">
        <v>85</v>
      </c>
      <c r="AW882" s="15" t="s">
        <v>38</v>
      </c>
      <c r="AX882" s="15" t="s">
        <v>77</v>
      </c>
      <c r="AY882" s="266" t="s">
        <v>153</v>
      </c>
    </row>
    <row r="883" spans="1:51" s="13" customFormat="1" ht="12">
      <c r="A883" s="13"/>
      <c r="B883" s="235"/>
      <c r="C883" s="236"/>
      <c r="D883" s="228" t="s">
        <v>189</v>
      </c>
      <c r="E883" s="237" t="s">
        <v>75</v>
      </c>
      <c r="F883" s="238" t="s">
        <v>1904</v>
      </c>
      <c r="G883" s="236"/>
      <c r="H883" s="239">
        <v>80.7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5" t="s">
        <v>189</v>
      </c>
      <c r="AU883" s="245" t="s">
        <v>87</v>
      </c>
      <c r="AV883" s="13" t="s">
        <v>87</v>
      </c>
      <c r="AW883" s="13" t="s">
        <v>38</v>
      </c>
      <c r="AX883" s="13" t="s">
        <v>77</v>
      </c>
      <c r="AY883" s="245" t="s">
        <v>153</v>
      </c>
    </row>
    <row r="884" spans="1:51" s="16" customFormat="1" ht="12">
      <c r="A884" s="16"/>
      <c r="B884" s="267"/>
      <c r="C884" s="268"/>
      <c r="D884" s="228" t="s">
        <v>189</v>
      </c>
      <c r="E884" s="269" t="s">
        <v>75</v>
      </c>
      <c r="F884" s="270" t="s">
        <v>349</v>
      </c>
      <c r="G884" s="268"/>
      <c r="H884" s="271">
        <v>80.7</v>
      </c>
      <c r="I884" s="272"/>
      <c r="J884" s="268"/>
      <c r="K884" s="268"/>
      <c r="L884" s="273"/>
      <c r="M884" s="274"/>
      <c r="N884" s="275"/>
      <c r="O884" s="275"/>
      <c r="P884" s="275"/>
      <c r="Q884" s="275"/>
      <c r="R884" s="275"/>
      <c r="S884" s="275"/>
      <c r="T884" s="27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T884" s="277" t="s">
        <v>189</v>
      </c>
      <c r="AU884" s="277" t="s">
        <v>87</v>
      </c>
      <c r="AV884" s="16" t="s">
        <v>160</v>
      </c>
      <c r="AW884" s="16" t="s">
        <v>38</v>
      </c>
      <c r="AX884" s="16" t="s">
        <v>85</v>
      </c>
      <c r="AY884" s="277" t="s">
        <v>153</v>
      </c>
    </row>
    <row r="885" spans="1:65" s="2" customFormat="1" ht="16.5" customHeight="1">
      <c r="A885" s="41"/>
      <c r="B885" s="42"/>
      <c r="C885" s="215" t="s">
        <v>1905</v>
      </c>
      <c r="D885" s="215" t="s">
        <v>155</v>
      </c>
      <c r="E885" s="216" t="s">
        <v>1906</v>
      </c>
      <c r="F885" s="217" t="s">
        <v>1907</v>
      </c>
      <c r="G885" s="218" t="s">
        <v>202</v>
      </c>
      <c r="H885" s="219">
        <v>34.1</v>
      </c>
      <c r="I885" s="220"/>
      <c r="J885" s="221">
        <f>ROUND(I885*H885,2)</f>
        <v>0</v>
      </c>
      <c r="K885" s="217" t="s">
        <v>159</v>
      </c>
      <c r="L885" s="47"/>
      <c r="M885" s="222" t="s">
        <v>75</v>
      </c>
      <c r="N885" s="223" t="s">
        <v>47</v>
      </c>
      <c r="O885" s="87"/>
      <c r="P885" s="224">
        <f>O885*H885</f>
        <v>0</v>
      </c>
      <c r="Q885" s="224">
        <v>0.00057</v>
      </c>
      <c r="R885" s="224">
        <f>Q885*H885</f>
        <v>0.019437</v>
      </c>
      <c r="S885" s="224">
        <v>0</v>
      </c>
      <c r="T885" s="225">
        <f>S885*H885</f>
        <v>0</v>
      </c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R885" s="226" t="s">
        <v>269</v>
      </c>
      <c r="AT885" s="226" t="s">
        <v>155</v>
      </c>
      <c r="AU885" s="226" t="s">
        <v>87</v>
      </c>
      <c r="AY885" s="20" t="s">
        <v>153</v>
      </c>
      <c r="BE885" s="227">
        <f>IF(N885="základní",J885,0)</f>
        <v>0</v>
      </c>
      <c r="BF885" s="227">
        <f>IF(N885="snížená",J885,0)</f>
        <v>0</v>
      </c>
      <c r="BG885" s="227">
        <f>IF(N885="zákl. přenesená",J885,0)</f>
        <v>0</v>
      </c>
      <c r="BH885" s="227">
        <f>IF(N885="sníž. přenesená",J885,0)</f>
        <v>0</v>
      </c>
      <c r="BI885" s="227">
        <f>IF(N885="nulová",J885,0)</f>
        <v>0</v>
      </c>
      <c r="BJ885" s="20" t="s">
        <v>85</v>
      </c>
      <c r="BK885" s="227">
        <f>ROUND(I885*H885,2)</f>
        <v>0</v>
      </c>
      <c r="BL885" s="20" t="s">
        <v>269</v>
      </c>
      <c r="BM885" s="226" t="s">
        <v>1908</v>
      </c>
    </row>
    <row r="886" spans="1:47" s="2" customFormat="1" ht="12">
      <c r="A886" s="41"/>
      <c r="B886" s="42"/>
      <c r="C886" s="43"/>
      <c r="D886" s="228" t="s">
        <v>162</v>
      </c>
      <c r="E886" s="43"/>
      <c r="F886" s="229" t="s">
        <v>1907</v>
      </c>
      <c r="G886" s="43"/>
      <c r="H886" s="43"/>
      <c r="I886" s="230"/>
      <c r="J886" s="43"/>
      <c r="K886" s="43"/>
      <c r="L886" s="47"/>
      <c r="M886" s="231"/>
      <c r="N886" s="232"/>
      <c r="O886" s="87"/>
      <c r="P886" s="87"/>
      <c r="Q886" s="87"/>
      <c r="R886" s="87"/>
      <c r="S886" s="87"/>
      <c r="T886" s="88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T886" s="20" t="s">
        <v>162</v>
      </c>
      <c r="AU886" s="20" t="s">
        <v>87</v>
      </c>
    </row>
    <row r="887" spans="1:47" s="2" customFormat="1" ht="12">
      <c r="A887" s="41"/>
      <c r="B887" s="42"/>
      <c r="C887" s="43"/>
      <c r="D887" s="233" t="s">
        <v>164</v>
      </c>
      <c r="E887" s="43"/>
      <c r="F887" s="234" t="s">
        <v>1909</v>
      </c>
      <c r="G887" s="43"/>
      <c r="H887" s="43"/>
      <c r="I887" s="230"/>
      <c r="J887" s="43"/>
      <c r="K887" s="43"/>
      <c r="L887" s="47"/>
      <c r="M887" s="231"/>
      <c r="N887" s="232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164</v>
      </c>
      <c r="AU887" s="20" t="s">
        <v>87</v>
      </c>
    </row>
    <row r="888" spans="1:65" s="2" customFormat="1" ht="24.15" customHeight="1">
      <c r="A888" s="41"/>
      <c r="B888" s="42"/>
      <c r="C888" s="215" t="s">
        <v>1910</v>
      </c>
      <c r="D888" s="215" t="s">
        <v>155</v>
      </c>
      <c r="E888" s="216" t="s">
        <v>1911</v>
      </c>
      <c r="F888" s="217" t="s">
        <v>1912</v>
      </c>
      <c r="G888" s="218" t="s">
        <v>202</v>
      </c>
      <c r="H888" s="219">
        <v>27.1</v>
      </c>
      <c r="I888" s="220"/>
      <c r="J888" s="221">
        <f>ROUND(I888*H888,2)</f>
        <v>0</v>
      </c>
      <c r="K888" s="217" t="s">
        <v>75</v>
      </c>
      <c r="L888" s="47"/>
      <c r="M888" s="222" t="s">
        <v>75</v>
      </c>
      <c r="N888" s="223" t="s">
        <v>47</v>
      </c>
      <c r="O888" s="87"/>
      <c r="P888" s="224">
        <f>O888*H888</f>
        <v>0</v>
      </c>
      <c r="Q888" s="224">
        <v>0.00266</v>
      </c>
      <c r="R888" s="224">
        <f>Q888*H888</f>
        <v>0.07208600000000001</v>
      </c>
      <c r="S888" s="224">
        <v>0</v>
      </c>
      <c r="T888" s="225">
        <f>S888*H888</f>
        <v>0</v>
      </c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R888" s="226" t="s">
        <v>269</v>
      </c>
      <c r="AT888" s="226" t="s">
        <v>155</v>
      </c>
      <c r="AU888" s="226" t="s">
        <v>87</v>
      </c>
      <c r="AY888" s="20" t="s">
        <v>153</v>
      </c>
      <c r="BE888" s="227">
        <f>IF(N888="základní",J888,0)</f>
        <v>0</v>
      </c>
      <c r="BF888" s="227">
        <f>IF(N888="snížená",J888,0)</f>
        <v>0</v>
      </c>
      <c r="BG888" s="227">
        <f>IF(N888="zákl. přenesená",J888,0)</f>
        <v>0</v>
      </c>
      <c r="BH888" s="227">
        <f>IF(N888="sníž. přenesená",J888,0)</f>
        <v>0</v>
      </c>
      <c r="BI888" s="227">
        <f>IF(N888="nulová",J888,0)</f>
        <v>0</v>
      </c>
      <c r="BJ888" s="20" t="s">
        <v>85</v>
      </c>
      <c r="BK888" s="227">
        <f>ROUND(I888*H888,2)</f>
        <v>0</v>
      </c>
      <c r="BL888" s="20" t="s">
        <v>269</v>
      </c>
      <c r="BM888" s="226" t="s">
        <v>1913</v>
      </c>
    </row>
    <row r="889" spans="1:47" s="2" customFormat="1" ht="12">
      <c r="A889" s="41"/>
      <c r="B889" s="42"/>
      <c r="C889" s="43"/>
      <c r="D889" s="228" t="s">
        <v>162</v>
      </c>
      <c r="E889" s="43"/>
      <c r="F889" s="229" t="s">
        <v>1912</v>
      </c>
      <c r="G889" s="43"/>
      <c r="H889" s="43"/>
      <c r="I889" s="230"/>
      <c r="J889" s="43"/>
      <c r="K889" s="43"/>
      <c r="L889" s="47"/>
      <c r="M889" s="231"/>
      <c r="N889" s="232"/>
      <c r="O889" s="87"/>
      <c r="P889" s="87"/>
      <c r="Q889" s="87"/>
      <c r="R889" s="87"/>
      <c r="S889" s="87"/>
      <c r="T889" s="88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T889" s="20" t="s">
        <v>162</v>
      </c>
      <c r="AU889" s="20" t="s">
        <v>87</v>
      </c>
    </row>
    <row r="890" spans="1:51" s="15" customFormat="1" ht="12">
      <c r="A890" s="15"/>
      <c r="B890" s="257"/>
      <c r="C890" s="258"/>
      <c r="D890" s="228" t="s">
        <v>189</v>
      </c>
      <c r="E890" s="259" t="s">
        <v>75</v>
      </c>
      <c r="F890" s="260" t="s">
        <v>1914</v>
      </c>
      <c r="G890" s="258"/>
      <c r="H890" s="259" t="s">
        <v>75</v>
      </c>
      <c r="I890" s="261"/>
      <c r="J890" s="258"/>
      <c r="K890" s="258"/>
      <c r="L890" s="262"/>
      <c r="M890" s="263"/>
      <c r="N890" s="264"/>
      <c r="O890" s="264"/>
      <c r="P890" s="264"/>
      <c r="Q890" s="264"/>
      <c r="R890" s="264"/>
      <c r="S890" s="264"/>
      <c r="T890" s="26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66" t="s">
        <v>189</v>
      </c>
      <c r="AU890" s="266" t="s">
        <v>87</v>
      </c>
      <c r="AV890" s="15" t="s">
        <v>85</v>
      </c>
      <c r="AW890" s="15" t="s">
        <v>38</v>
      </c>
      <c r="AX890" s="15" t="s">
        <v>77</v>
      </c>
      <c r="AY890" s="266" t="s">
        <v>153</v>
      </c>
    </row>
    <row r="891" spans="1:51" s="13" customFormat="1" ht="12">
      <c r="A891" s="13"/>
      <c r="B891" s="235"/>
      <c r="C891" s="236"/>
      <c r="D891" s="228" t="s">
        <v>189</v>
      </c>
      <c r="E891" s="237" t="s">
        <v>75</v>
      </c>
      <c r="F891" s="238" t="s">
        <v>1915</v>
      </c>
      <c r="G891" s="236"/>
      <c r="H891" s="239">
        <v>27.1</v>
      </c>
      <c r="I891" s="240"/>
      <c r="J891" s="236"/>
      <c r="K891" s="236"/>
      <c r="L891" s="241"/>
      <c r="M891" s="242"/>
      <c r="N891" s="243"/>
      <c r="O891" s="243"/>
      <c r="P891" s="243"/>
      <c r="Q891" s="243"/>
      <c r="R891" s="243"/>
      <c r="S891" s="243"/>
      <c r="T891" s="244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45" t="s">
        <v>189</v>
      </c>
      <c r="AU891" s="245" t="s">
        <v>87</v>
      </c>
      <c r="AV891" s="13" t="s">
        <v>87</v>
      </c>
      <c r="AW891" s="13" t="s">
        <v>38</v>
      </c>
      <c r="AX891" s="13" t="s">
        <v>77</v>
      </c>
      <c r="AY891" s="245" t="s">
        <v>153</v>
      </c>
    </row>
    <row r="892" spans="1:51" s="16" customFormat="1" ht="12">
      <c r="A892" s="16"/>
      <c r="B892" s="267"/>
      <c r="C892" s="268"/>
      <c r="D892" s="228" t="s">
        <v>189</v>
      </c>
      <c r="E892" s="269" t="s">
        <v>75</v>
      </c>
      <c r="F892" s="270" t="s">
        <v>349</v>
      </c>
      <c r="G892" s="268"/>
      <c r="H892" s="271">
        <v>27.1</v>
      </c>
      <c r="I892" s="272"/>
      <c r="J892" s="268"/>
      <c r="K892" s="268"/>
      <c r="L892" s="273"/>
      <c r="M892" s="274"/>
      <c r="N892" s="275"/>
      <c r="O892" s="275"/>
      <c r="P892" s="275"/>
      <c r="Q892" s="275"/>
      <c r="R892" s="275"/>
      <c r="S892" s="275"/>
      <c r="T892" s="27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T892" s="277" t="s">
        <v>189</v>
      </c>
      <c r="AU892" s="277" t="s">
        <v>87</v>
      </c>
      <c r="AV892" s="16" t="s">
        <v>160</v>
      </c>
      <c r="AW892" s="16" t="s">
        <v>38</v>
      </c>
      <c r="AX892" s="16" t="s">
        <v>85</v>
      </c>
      <c r="AY892" s="277" t="s">
        <v>153</v>
      </c>
    </row>
    <row r="893" spans="1:65" s="2" customFormat="1" ht="21.75" customHeight="1">
      <c r="A893" s="41"/>
      <c r="B893" s="42"/>
      <c r="C893" s="215" t="s">
        <v>1916</v>
      </c>
      <c r="D893" s="215" t="s">
        <v>155</v>
      </c>
      <c r="E893" s="216" t="s">
        <v>1917</v>
      </c>
      <c r="F893" s="217" t="s">
        <v>1918</v>
      </c>
      <c r="G893" s="218" t="s">
        <v>202</v>
      </c>
      <c r="H893" s="219">
        <v>8.4</v>
      </c>
      <c r="I893" s="220"/>
      <c r="J893" s="221">
        <f>ROUND(I893*H893,2)</f>
        <v>0</v>
      </c>
      <c r="K893" s="217" t="s">
        <v>75</v>
      </c>
      <c r="L893" s="47"/>
      <c r="M893" s="222" t="s">
        <v>75</v>
      </c>
      <c r="N893" s="223" t="s">
        <v>47</v>
      </c>
      <c r="O893" s="87"/>
      <c r="P893" s="224">
        <f>O893*H893</f>
        <v>0</v>
      </c>
      <c r="Q893" s="224">
        <v>0.00066</v>
      </c>
      <c r="R893" s="224">
        <f>Q893*H893</f>
        <v>0.005544</v>
      </c>
      <c r="S893" s="224">
        <v>0</v>
      </c>
      <c r="T893" s="225">
        <f>S893*H893</f>
        <v>0</v>
      </c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R893" s="226" t="s">
        <v>269</v>
      </c>
      <c r="AT893" s="226" t="s">
        <v>155</v>
      </c>
      <c r="AU893" s="226" t="s">
        <v>87</v>
      </c>
      <c r="AY893" s="20" t="s">
        <v>153</v>
      </c>
      <c r="BE893" s="227">
        <f>IF(N893="základní",J893,0)</f>
        <v>0</v>
      </c>
      <c r="BF893" s="227">
        <f>IF(N893="snížená",J893,0)</f>
        <v>0</v>
      </c>
      <c r="BG893" s="227">
        <f>IF(N893="zákl. přenesená",J893,0)</f>
        <v>0</v>
      </c>
      <c r="BH893" s="227">
        <f>IF(N893="sníž. přenesená",J893,0)</f>
        <v>0</v>
      </c>
      <c r="BI893" s="227">
        <f>IF(N893="nulová",J893,0)</f>
        <v>0</v>
      </c>
      <c r="BJ893" s="20" t="s">
        <v>85</v>
      </c>
      <c r="BK893" s="227">
        <f>ROUND(I893*H893,2)</f>
        <v>0</v>
      </c>
      <c r="BL893" s="20" t="s">
        <v>269</v>
      </c>
      <c r="BM893" s="226" t="s">
        <v>1919</v>
      </c>
    </row>
    <row r="894" spans="1:47" s="2" customFormat="1" ht="12">
      <c r="A894" s="41"/>
      <c r="B894" s="42"/>
      <c r="C894" s="43"/>
      <c r="D894" s="228" t="s">
        <v>162</v>
      </c>
      <c r="E894" s="43"/>
      <c r="F894" s="229" t="s">
        <v>1918</v>
      </c>
      <c r="G894" s="43"/>
      <c r="H894" s="43"/>
      <c r="I894" s="230"/>
      <c r="J894" s="43"/>
      <c r="K894" s="43"/>
      <c r="L894" s="47"/>
      <c r="M894" s="231"/>
      <c r="N894" s="232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162</v>
      </c>
      <c r="AU894" s="20" t="s">
        <v>87</v>
      </c>
    </row>
    <row r="895" spans="1:65" s="2" customFormat="1" ht="16.5" customHeight="1">
      <c r="A895" s="41"/>
      <c r="B895" s="42"/>
      <c r="C895" s="215" t="s">
        <v>1920</v>
      </c>
      <c r="D895" s="215" t="s">
        <v>155</v>
      </c>
      <c r="E895" s="216" t="s">
        <v>1921</v>
      </c>
      <c r="F895" s="217" t="s">
        <v>1922</v>
      </c>
      <c r="G895" s="218" t="s">
        <v>202</v>
      </c>
      <c r="H895" s="219">
        <v>3</v>
      </c>
      <c r="I895" s="220"/>
      <c r="J895" s="221">
        <f>ROUND(I895*H895,2)</f>
        <v>0</v>
      </c>
      <c r="K895" s="217" t="s">
        <v>75</v>
      </c>
      <c r="L895" s="47"/>
      <c r="M895" s="222" t="s">
        <v>75</v>
      </c>
      <c r="N895" s="223" t="s">
        <v>47</v>
      </c>
      <c r="O895" s="87"/>
      <c r="P895" s="224">
        <f>O895*H895</f>
        <v>0</v>
      </c>
      <c r="Q895" s="224">
        <v>0.00059</v>
      </c>
      <c r="R895" s="224">
        <f>Q895*H895</f>
        <v>0.00177</v>
      </c>
      <c r="S895" s="224">
        <v>0</v>
      </c>
      <c r="T895" s="225">
        <f>S895*H895</f>
        <v>0</v>
      </c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R895" s="226" t="s">
        <v>269</v>
      </c>
      <c r="AT895" s="226" t="s">
        <v>155</v>
      </c>
      <c r="AU895" s="226" t="s">
        <v>87</v>
      </c>
      <c r="AY895" s="20" t="s">
        <v>153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20" t="s">
        <v>85</v>
      </c>
      <c r="BK895" s="227">
        <f>ROUND(I895*H895,2)</f>
        <v>0</v>
      </c>
      <c r="BL895" s="20" t="s">
        <v>269</v>
      </c>
      <c r="BM895" s="226" t="s">
        <v>1923</v>
      </c>
    </row>
    <row r="896" spans="1:47" s="2" customFormat="1" ht="12">
      <c r="A896" s="41"/>
      <c r="B896" s="42"/>
      <c r="C896" s="43"/>
      <c r="D896" s="228" t="s">
        <v>162</v>
      </c>
      <c r="E896" s="43"/>
      <c r="F896" s="229" t="s">
        <v>1922</v>
      </c>
      <c r="G896" s="43"/>
      <c r="H896" s="43"/>
      <c r="I896" s="230"/>
      <c r="J896" s="43"/>
      <c r="K896" s="43"/>
      <c r="L896" s="47"/>
      <c r="M896" s="231"/>
      <c r="N896" s="232"/>
      <c r="O896" s="87"/>
      <c r="P896" s="87"/>
      <c r="Q896" s="87"/>
      <c r="R896" s="87"/>
      <c r="S896" s="87"/>
      <c r="T896" s="88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T896" s="20" t="s">
        <v>162</v>
      </c>
      <c r="AU896" s="20" t="s">
        <v>87</v>
      </c>
    </row>
    <row r="897" spans="1:65" s="2" customFormat="1" ht="16.5" customHeight="1">
      <c r="A897" s="41"/>
      <c r="B897" s="42"/>
      <c r="C897" s="215" t="s">
        <v>1924</v>
      </c>
      <c r="D897" s="215" t="s">
        <v>155</v>
      </c>
      <c r="E897" s="216" t="s">
        <v>1925</v>
      </c>
      <c r="F897" s="217" t="s">
        <v>1926</v>
      </c>
      <c r="G897" s="218" t="s">
        <v>381</v>
      </c>
      <c r="H897" s="219">
        <v>0.313</v>
      </c>
      <c r="I897" s="220"/>
      <c r="J897" s="221">
        <f>ROUND(I897*H897,2)</f>
        <v>0</v>
      </c>
      <c r="K897" s="217" t="s">
        <v>159</v>
      </c>
      <c r="L897" s="47"/>
      <c r="M897" s="222" t="s">
        <v>75</v>
      </c>
      <c r="N897" s="223" t="s">
        <v>47</v>
      </c>
      <c r="O897" s="87"/>
      <c r="P897" s="224">
        <f>O897*H897</f>
        <v>0</v>
      </c>
      <c r="Q897" s="224">
        <v>0</v>
      </c>
      <c r="R897" s="224">
        <f>Q897*H897</f>
        <v>0</v>
      </c>
      <c r="S897" s="224">
        <v>0</v>
      </c>
      <c r="T897" s="225">
        <f>S897*H897</f>
        <v>0</v>
      </c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R897" s="226" t="s">
        <v>269</v>
      </c>
      <c r="AT897" s="226" t="s">
        <v>155</v>
      </c>
      <c r="AU897" s="226" t="s">
        <v>87</v>
      </c>
      <c r="AY897" s="20" t="s">
        <v>153</v>
      </c>
      <c r="BE897" s="227">
        <f>IF(N897="základní",J897,0)</f>
        <v>0</v>
      </c>
      <c r="BF897" s="227">
        <f>IF(N897="snížená",J897,0)</f>
        <v>0</v>
      </c>
      <c r="BG897" s="227">
        <f>IF(N897="zákl. přenesená",J897,0)</f>
        <v>0</v>
      </c>
      <c r="BH897" s="227">
        <f>IF(N897="sníž. přenesená",J897,0)</f>
        <v>0</v>
      </c>
      <c r="BI897" s="227">
        <f>IF(N897="nulová",J897,0)</f>
        <v>0</v>
      </c>
      <c r="BJ897" s="20" t="s">
        <v>85</v>
      </c>
      <c r="BK897" s="227">
        <f>ROUND(I897*H897,2)</f>
        <v>0</v>
      </c>
      <c r="BL897" s="20" t="s">
        <v>269</v>
      </c>
      <c r="BM897" s="226" t="s">
        <v>1927</v>
      </c>
    </row>
    <row r="898" spans="1:47" s="2" customFormat="1" ht="12">
      <c r="A898" s="41"/>
      <c r="B898" s="42"/>
      <c r="C898" s="43"/>
      <c r="D898" s="228" t="s">
        <v>162</v>
      </c>
      <c r="E898" s="43"/>
      <c r="F898" s="229" t="s">
        <v>1928</v>
      </c>
      <c r="G898" s="43"/>
      <c r="H898" s="43"/>
      <c r="I898" s="230"/>
      <c r="J898" s="43"/>
      <c r="K898" s="43"/>
      <c r="L898" s="47"/>
      <c r="M898" s="231"/>
      <c r="N898" s="232"/>
      <c r="O898" s="87"/>
      <c r="P898" s="87"/>
      <c r="Q898" s="87"/>
      <c r="R898" s="87"/>
      <c r="S898" s="87"/>
      <c r="T898" s="88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T898" s="20" t="s">
        <v>162</v>
      </c>
      <c r="AU898" s="20" t="s">
        <v>87</v>
      </c>
    </row>
    <row r="899" spans="1:47" s="2" customFormat="1" ht="12">
      <c r="A899" s="41"/>
      <c r="B899" s="42"/>
      <c r="C899" s="43"/>
      <c r="D899" s="233" t="s">
        <v>164</v>
      </c>
      <c r="E899" s="43"/>
      <c r="F899" s="234" t="s">
        <v>1929</v>
      </c>
      <c r="G899" s="43"/>
      <c r="H899" s="43"/>
      <c r="I899" s="230"/>
      <c r="J899" s="43"/>
      <c r="K899" s="43"/>
      <c r="L899" s="47"/>
      <c r="M899" s="231"/>
      <c r="N899" s="232"/>
      <c r="O899" s="87"/>
      <c r="P899" s="87"/>
      <c r="Q899" s="87"/>
      <c r="R899" s="87"/>
      <c r="S899" s="87"/>
      <c r="T899" s="88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T899" s="20" t="s">
        <v>164</v>
      </c>
      <c r="AU899" s="20" t="s">
        <v>87</v>
      </c>
    </row>
    <row r="900" spans="1:63" s="12" customFormat="1" ht="22.8" customHeight="1">
      <c r="A900" s="12"/>
      <c r="B900" s="199"/>
      <c r="C900" s="200"/>
      <c r="D900" s="201" t="s">
        <v>76</v>
      </c>
      <c r="E900" s="213" t="s">
        <v>1930</v>
      </c>
      <c r="F900" s="213" t="s">
        <v>1931</v>
      </c>
      <c r="G900" s="200"/>
      <c r="H900" s="200"/>
      <c r="I900" s="203"/>
      <c r="J900" s="214">
        <f>BK900</f>
        <v>0</v>
      </c>
      <c r="K900" s="200"/>
      <c r="L900" s="205"/>
      <c r="M900" s="206"/>
      <c r="N900" s="207"/>
      <c r="O900" s="207"/>
      <c r="P900" s="208">
        <f>SUM(P901:P902)</f>
        <v>0</v>
      </c>
      <c r="Q900" s="207"/>
      <c r="R900" s="208">
        <f>SUM(R901:R902)</f>
        <v>0</v>
      </c>
      <c r="S900" s="207"/>
      <c r="T900" s="209">
        <f>SUM(T901:T902)</f>
        <v>0</v>
      </c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R900" s="210" t="s">
        <v>87</v>
      </c>
      <c r="AT900" s="211" t="s">
        <v>76</v>
      </c>
      <c r="AU900" s="211" t="s">
        <v>85</v>
      </c>
      <c r="AY900" s="210" t="s">
        <v>153</v>
      </c>
      <c r="BK900" s="212">
        <f>SUM(BK901:BK902)</f>
        <v>0</v>
      </c>
    </row>
    <row r="901" spans="1:65" s="2" customFormat="1" ht="21.75" customHeight="1">
      <c r="A901" s="41"/>
      <c r="B901" s="42"/>
      <c r="C901" s="215" t="s">
        <v>1932</v>
      </c>
      <c r="D901" s="215" t="s">
        <v>155</v>
      </c>
      <c r="E901" s="216" t="s">
        <v>1933</v>
      </c>
      <c r="F901" s="217" t="s">
        <v>1934</v>
      </c>
      <c r="G901" s="218" t="s">
        <v>158</v>
      </c>
      <c r="H901" s="219">
        <v>2</v>
      </c>
      <c r="I901" s="220"/>
      <c r="J901" s="221">
        <f>ROUND(I901*H901,2)</f>
        <v>0</v>
      </c>
      <c r="K901" s="217" t="s">
        <v>75</v>
      </c>
      <c r="L901" s="47"/>
      <c r="M901" s="222" t="s">
        <v>75</v>
      </c>
      <c r="N901" s="223" t="s">
        <v>47</v>
      </c>
      <c r="O901" s="87"/>
      <c r="P901" s="224">
        <f>O901*H901</f>
        <v>0</v>
      </c>
      <c r="Q901" s="224">
        <v>0</v>
      </c>
      <c r="R901" s="224">
        <f>Q901*H901</f>
        <v>0</v>
      </c>
      <c r="S901" s="224">
        <v>0</v>
      </c>
      <c r="T901" s="225">
        <f>S901*H901</f>
        <v>0</v>
      </c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R901" s="226" t="s">
        <v>269</v>
      </c>
      <c r="AT901" s="226" t="s">
        <v>155</v>
      </c>
      <c r="AU901" s="226" t="s">
        <v>87</v>
      </c>
      <c r="AY901" s="20" t="s">
        <v>153</v>
      </c>
      <c r="BE901" s="227">
        <f>IF(N901="základní",J901,0)</f>
        <v>0</v>
      </c>
      <c r="BF901" s="227">
        <f>IF(N901="snížená",J901,0)</f>
        <v>0</v>
      </c>
      <c r="BG901" s="227">
        <f>IF(N901="zákl. přenesená",J901,0)</f>
        <v>0</v>
      </c>
      <c r="BH901" s="227">
        <f>IF(N901="sníž. přenesená",J901,0)</f>
        <v>0</v>
      </c>
      <c r="BI901" s="227">
        <f>IF(N901="nulová",J901,0)</f>
        <v>0</v>
      </c>
      <c r="BJ901" s="20" t="s">
        <v>85</v>
      </c>
      <c r="BK901" s="227">
        <f>ROUND(I901*H901,2)</f>
        <v>0</v>
      </c>
      <c r="BL901" s="20" t="s">
        <v>269</v>
      </c>
      <c r="BM901" s="226" t="s">
        <v>1935</v>
      </c>
    </row>
    <row r="902" spans="1:47" s="2" customFormat="1" ht="12">
      <c r="A902" s="41"/>
      <c r="B902" s="42"/>
      <c r="C902" s="43"/>
      <c r="D902" s="228" t="s">
        <v>162</v>
      </c>
      <c r="E902" s="43"/>
      <c r="F902" s="229" t="s">
        <v>1936</v>
      </c>
      <c r="G902" s="43"/>
      <c r="H902" s="43"/>
      <c r="I902" s="230"/>
      <c r="J902" s="43"/>
      <c r="K902" s="43"/>
      <c r="L902" s="47"/>
      <c r="M902" s="231"/>
      <c r="N902" s="232"/>
      <c r="O902" s="87"/>
      <c r="P902" s="87"/>
      <c r="Q902" s="87"/>
      <c r="R902" s="87"/>
      <c r="S902" s="87"/>
      <c r="T902" s="88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T902" s="20" t="s">
        <v>162</v>
      </c>
      <c r="AU902" s="20" t="s">
        <v>87</v>
      </c>
    </row>
    <row r="903" spans="1:63" s="12" customFormat="1" ht="22.8" customHeight="1">
      <c r="A903" s="12"/>
      <c r="B903" s="199"/>
      <c r="C903" s="200"/>
      <c r="D903" s="201" t="s">
        <v>76</v>
      </c>
      <c r="E903" s="213" t="s">
        <v>1937</v>
      </c>
      <c r="F903" s="213" t="s">
        <v>1938</v>
      </c>
      <c r="G903" s="200"/>
      <c r="H903" s="200"/>
      <c r="I903" s="203"/>
      <c r="J903" s="214">
        <f>BK903</f>
        <v>0</v>
      </c>
      <c r="K903" s="200"/>
      <c r="L903" s="205"/>
      <c r="M903" s="206"/>
      <c r="N903" s="207"/>
      <c r="O903" s="207"/>
      <c r="P903" s="208">
        <f>SUM(P904:P909)</f>
        <v>0</v>
      </c>
      <c r="Q903" s="207"/>
      <c r="R903" s="208">
        <f>SUM(R904:R909)</f>
        <v>0</v>
      </c>
      <c r="S903" s="207"/>
      <c r="T903" s="209">
        <f>SUM(T904:T909)</f>
        <v>0</v>
      </c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R903" s="210" t="s">
        <v>87</v>
      </c>
      <c r="AT903" s="211" t="s">
        <v>76</v>
      </c>
      <c r="AU903" s="211" t="s">
        <v>85</v>
      </c>
      <c r="AY903" s="210" t="s">
        <v>153</v>
      </c>
      <c r="BK903" s="212">
        <f>SUM(BK904:BK909)</f>
        <v>0</v>
      </c>
    </row>
    <row r="904" spans="1:65" s="2" customFormat="1" ht="24.15" customHeight="1">
      <c r="A904" s="41"/>
      <c r="B904" s="42"/>
      <c r="C904" s="215" t="s">
        <v>1939</v>
      </c>
      <c r="D904" s="215" t="s">
        <v>155</v>
      </c>
      <c r="E904" s="216" t="s">
        <v>1940</v>
      </c>
      <c r="F904" s="217" t="s">
        <v>1941</v>
      </c>
      <c r="G904" s="218" t="s">
        <v>158</v>
      </c>
      <c r="H904" s="219">
        <v>1</v>
      </c>
      <c r="I904" s="220"/>
      <c r="J904" s="221">
        <f>ROUND(I904*H904,2)</f>
        <v>0</v>
      </c>
      <c r="K904" s="217" t="s">
        <v>75</v>
      </c>
      <c r="L904" s="47"/>
      <c r="M904" s="222" t="s">
        <v>75</v>
      </c>
      <c r="N904" s="223" t="s">
        <v>47</v>
      </c>
      <c r="O904" s="87"/>
      <c r="P904" s="224">
        <f>O904*H904</f>
        <v>0</v>
      </c>
      <c r="Q904" s="224">
        <v>0</v>
      </c>
      <c r="R904" s="224">
        <f>Q904*H904</f>
        <v>0</v>
      </c>
      <c r="S904" s="224">
        <v>0</v>
      </c>
      <c r="T904" s="225">
        <f>S904*H904</f>
        <v>0</v>
      </c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R904" s="226" t="s">
        <v>269</v>
      </c>
      <c r="AT904" s="226" t="s">
        <v>155</v>
      </c>
      <c r="AU904" s="226" t="s">
        <v>87</v>
      </c>
      <c r="AY904" s="20" t="s">
        <v>153</v>
      </c>
      <c r="BE904" s="227">
        <f>IF(N904="základní",J904,0)</f>
        <v>0</v>
      </c>
      <c r="BF904" s="227">
        <f>IF(N904="snížená",J904,0)</f>
        <v>0</v>
      </c>
      <c r="BG904" s="227">
        <f>IF(N904="zákl. přenesená",J904,0)</f>
        <v>0</v>
      </c>
      <c r="BH904" s="227">
        <f>IF(N904="sníž. přenesená",J904,0)</f>
        <v>0</v>
      </c>
      <c r="BI904" s="227">
        <f>IF(N904="nulová",J904,0)</f>
        <v>0</v>
      </c>
      <c r="BJ904" s="20" t="s">
        <v>85</v>
      </c>
      <c r="BK904" s="227">
        <f>ROUND(I904*H904,2)</f>
        <v>0</v>
      </c>
      <c r="BL904" s="20" t="s">
        <v>269</v>
      </c>
      <c r="BM904" s="226" t="s">
        <v>1942</v>
      </c>
    </row>
    <row r="905" spans="1:47" s="2" customFormat="1" ht="12">
      <c r="A905" s="41"/>
      <c r="B905" s="42"/>
      <c r="C905" s="43"/>
      <c r="D905" s="228" t="s">
        <v>162</v>
      </c>
      <c r="E905" s="43"/>
      <c r="F905" s="229" t="s">
        <v>1941</v>
      </c>
      <c r="G905" s="43"/>
      <c r="H905" s="43"/>
      <c r="I905" s="230"/>
      <c r="J905" s="43"/>
      <c r="K905" s="43"/>
      <c r="L905" s="47"/>
      <c r="M905" s="231"/>
      <c r="N905" s="232"/>
      <c r="O905" s="87"/>
      <c r="P905" s="87"/>
      <c r="Q905" s="87"/>
      <c r="R905" s="87"/>
      <c r="S905" s="87"/>
      <c r="T905" s="88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T905" s="20" t="s">
        <v>162</v>
      </c>
      <c r="AU905" s="20" t="s">
        <v>87</v>
      </c>
    </row>
    <row r="906" spans="1:65" s="2" customFormat="1" ht="16.5" customHeight="1">
      <c r="A906" s="41"/>
      <c r="B906" s="42"/>
      <c r="C906" s="215" t="s">
        <v>1943</v>
      </c>
      <c r="D906" s="215" t="s">
        <v>155</v>
      </c>
      <c r="E906" s="216" t="s">
        <v>1944</v>
      </c>
      <c r="F906" s="217" t="s">
        <v>1945</v>
      </c>
      <c r="G906" s="218" t="s">
        <v>158</v>
      </c>
      <c r="H906" s="219">
        <v>1</v>
      </c>
      <c r="I906" s="220"/>
      <c r="J906" s="221">
        <f>ROUND(I906*H906,2)</f>
        <v>0</v>
      </c>
      <c r="K906" s="217" t="s">
        <v>75</v>
      </c>
      <c r="L906" s="47"/>
      <c r="M906" s="222" t="s">
        <v>75</v>
      </c>
      <c r="N906" s="223" t="s">
        <v>47</v>
      </c>
      <c r="O906" s="87"/>
      <c r="P906" s="224">
        <f>O906*H906</f>
        <v>0</v>
      </c>
      <c r="Q906" s="224">
        <v>0</v>
      </c>
      <c r="R906" s="224">
        <f>Q906*H906</f>
        <v>0</v>
      </c>
      <c r="S906" s="224">
        <v>0</v>
      </c>
      <c r="T906" s="225">
        <f>S906*H906</f>
        <v>0</v>
      </c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R906" s="226" t="s">
        <v>269</v>
      </c>
      <c r="AT906" s="226" t="s">
        <v>155</v>
      </c>
      <c r="AU906" s="226" t="s">
        <v>87</v>
      </c>
      <c r="AY906" s="20" t="s">
        <v>153</v>
      </c>
      <c r="BE906" s="227">
        <f>IF(N906="základní",J906,0)</f>
        <v>0</v>
      </c>
      <c r="BF906" s="227">
        <f>IF(N906="snížená",J906,0)</f>
        <v>0</v>
      </c>
      <c r="BG906" s="227">
        <f>IF(N906="zákl. přenesená",J906,0)</f>
        <v>0</v>
      </c>
      <c r="BH906" s="227">
        <f>IF(N906="sníž. přenesená",J906,0)</f>
        <v>0</v>
      </c>
      <c r="BI906" s="227">
        <f>IF(N906="nulová",J906,0)</f>
        <v>0</v>
      </c>
      <c r="BJ906" s="20" t="s">
        <v>85</v>
      </c>
      <c r="BK906" s="227">
        <f>ROUND(I906*H906,2)</f>
        <v>0</v>
      </c>
      <c r="BL906" s="20" t="s">
        <v>269</v>
      </c>
      <c r="BM906" s="226" t="s">
        <v>1946</v>
      </c>
    </row>
    <row r="907" spans="1:47" s="2" customFormat="1" ht="12">
      <c r="A907" s="41"/>
      <c r="B907" s="42"/>
      <c r="C907" s="43"/>
      <c r="D907" s="228" t="s">
        <v>162</v>
      </c>
      <c r="E907" s="43"/>
      <c r="F907" s="229" t="s">
        <v>1947</v>
      </c>
      <c r="G907" s="43"/>
      <c r="H907" s="43"/>
      <c r="I907" s="230"/>
      <c r="J907" s="43"/>
      <c r="K907" s="43"/>
      <c r="L907" s="47"/>
      <c r="M907" s="231"/>
      <c r="N907" s="232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162</v>
      </c>
      <c r="AU907" s="20" t="s">
        <v>87</v>
      </c>
    </row>
    <row r="908" spans="1:65" s="2" customFormat="1" ht="16.5" customHeight="1">
      <c r="A908" s="41"/>
      <c r="B908" s="42"/>
      <c r="C908" s="215" t="s">
        <v>1948</v>
      </c>
      <c r="D908" s="215" t="s">
        <v>155</v>
      </c>
      <c r="E908" s="216" t="s">
        <v>1949</v>
      </c>
      <c r="F908" s="217" t="s">
        <v>1945</v>
      </c>
      <c r="G908" s="218" t="s">
        <v>158</v>
      </c>
      <c r="H908" s="219">
        <v>1</v>
      </c>
      <c r="I908" s="220"/>
      <c r="J908" s="221">
        <f>ROUND(I908*H908,2)</f>
        <v>0</v>
      </c>
      <c r="K908" s="217" t="s">
        <v>75</v>
      </c>
      <c r="L908" s="47"/>
      <c r="M908" s="222" t="s">
        <v>75</v>
      </c>
      <c r="N908" s="223" t="s">
        <v>47</v>
      </c>
      <c r="O908" s="87"/>
      <c r="P908" s="224">
        <f>O908*H908</f>
        <v>0</v>
      </c>
      <c r="Q908" s="224">
        <v>0</v>
      </c>
      <c r="R908" s="224">
        <f>Q908*H908</f>
        <v>0</v>
      </c>
      <c r="S908" s="224">
        <v>0</v>
      </c>
      <c r="T908" s="225">
        <f>S908*H908</f>
        <v>0</v>
      </c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R908" s="226" t="s">
        <v>269</v>
      </c>
      <c r="AT908" s="226" t="s">
        <v>155</v>
      </c>
      <c r="AU908" s="226" t="s">
        <v>87</v>
      </c>
      <c r="AY908" s="20" t="s">
        <v>153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20" t="s">
        <v>85</v>
      </c>
      <c r="BK908" s="227">
        <f>ROUND(I908*H908,2)</f>
        <v>0</v>
      </c>
      <c r="BL908" s="20" t="s">
        <v>269</v>
      </c>
      <c r="BM908" s="226" t="s">
        <v>1950</v>
      </c>
    </row>
    <row r="909" spans="1:47" s="2" customFormat="1" ht="12">
      <c r="A909" s="41"/>
      <c r="B909" s="42"/>
      <c r="C909" s="43"/>
      <c r="D909" s="228" t="s">
        <v>162</v>
      </c>
      <c r="E909" s="43"/>
      <c r="F909" s="229" t="s">
        <v>1951</v>
      </c>
      <c r="G909" s="43"/>
      <c r="H909" s="43"/>
      <c r="I909" s="230"/>
      <c r="J909" s="43"/>
      <c r="K909" s="43"/>
      <c r="L909" s="47"/>
      <c r="M909" s="231"/>
      <c r="N909" s="232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T909" s="20" t="s">
        <v>162</v>
      </c>
      <c r="AU909" s="20" t="s">
        <v>87</v>
      </c>
    </row>
    <row r="910" spans="1:63" s="12" customFormat="1" ht="22.8" customHeight="1">
      <c r="A910" s="12"/>
      <c r="B910" s="199"/>
      <c r="C910" s="200"/>
      <c r="D910" s="201" t="s">
        <v>76</v>
      </c>
      <c r="E910" s="213" t="s">
        <v>1952</v>
      </c>
      <c r="F910" s="213" t="s">
        <v>1953</v>
      </c>
      <c r="G910" s="200"/>
      <c r="H910" s="200"/>
      <c r="I910" s="203"/>
      <c r="J910" s="214">
        <f>BK910</f>
        <v>0</v>
      </c>
      <c r="K910" s="200"/>
      <c r="L910" s="205"/>
      <c r="M910" s="206"/>
      <c r="N910" s="207"/>
      <c r="O910" s="207"/>
      <c r="P910" s="208">
        <f>SUM(P911:P940)</f>
        <v>0</v>
      </c>
      <c r="Q910" s="207"/>
      <c r="R910" s="208">
        <f>SUM(R911:R940)</f>
        <v>0</v>
      </c>
      <c r="S910" s="207"/>
      <c r="T910" s="209">
        <f>SUM(T911:T940)</f>
        <v>0</v>
      </c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R910" s="210" t="s">
        <v>87</v>
      </c>
      <c r="AT910" s="211" t="s">
        <v>76</v>
      </c>
      <c r="AU910" s="211" t="s">
        <v>85</v>
      </c>
      <c r="AY910" s="210" t="s">
        <v>153</v>
      </c>
      <c r="BK910" s="212">
        <f>SUM(BK911:BK940)</f>
        <v>0</v>
      </c>
    </row>
    <row r="911" spans="1:65" s="2" customFormat="1" ht="16.5" customHeight="1">
      <c r="A911" s="41"/>
      <c r="B911" s="42"/>
      <c r="C911" s="215" t="s">
        <v>1954</v>
      </c>
      <c r="D911" s="215" t="s">
        <v>155</v>
      </c>
      <c r="E911" s="216" t="s">
        <v>1955</v>
      </c>
      <c r="F911" s="217" t="s">
        <v>1956</v>
      </c>
      <c r="G911" s="218" t="s">
        <v>202</v>
      </c>
      <c r="H911" s="219">
        <v>7.9</v>
      </c>
      <c r="I911" s="220"/>
      <c r="J911" s="221">
        <f>ROUND(I911*H911,2)</f>
        <v>0</v>
      </c>
      <c r="K911" s="217" t="s">
        <v>75</v>
      </c>
      <c r="L911" s="47"/>
      <c r="M911" s="222" t="s">
        <v>75</v>
      </c>
      <c r="N911" s="223" t="s">
        <v>47</v>
      </c>
      <c r="O911" s="87"/>
      <c r="P911" s="224">
        <f>O911*H911</f>
        <v>0</v>
      </c>
      <c r="Q911" s="224">
        <v>0</v>
      </c>
      <c r="R911" s="224">
        <f>Q911*H911</f>
        <v>0</v>
      </c>
      <c r="S911" s="224">
        <v>0</v>
      </c>
      <c r="T911" s="225">
        <f>S911*H911</f>
        <v>0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26" t="s">
        <v>269</v>
      </c>
      <c r="AT911" s="226" t="s">
        <v>155</v>
      </c>
      <c r="AU911" s="226" t="s">
        <v>87</v>
      </c>
      <c r="AY911" s="20" t="s">
        <v>153</v>
      </c>
      <c r="BE911" s="227">
        <f>IF(N911="základní",J911,0)</f>
        <v>0</v>
      </c>
      <c r="BF911" s="227">
        <f>IF(N911="snížená",J911,0)</f>
        <v>0</v>
      </c>
      <c r="BG911" s="227">
        <f>IF(N911="zákl. přenesená",J911,0)</f>
        <v>0</v>
      </c>
      <c r="BH911" s="227">
        <f>IF(N911="sníž. přenesená",J911,0)</f>
        <v>0</v>
      </c>
      <c r="BI911" s="227">
        <f>IF(N911="nulová",J911,0)</f>
        <v>0</v>
      </c>
      <c r="BJ911" s="20" t="s">
        <v>85</v>
      </c>
      <c r="BK911" s="227">
        <f>ROUND(I911*H911,2)</f>
        <v>0</v>
      </c>
      <c r="BL911" s="20" t="s">
        <v>269</v>
      </c>
      <c r="BM911" s="226" t="s">
        <v>1957</v>
      </c>
    </row>
    <row r="912" spans="1:47" s="2" customFormat="1" ht="12">
      <c r="A912" s="41"/>
      <c r="B912" s="42"/>
      <c r="C912" s="43"/>
      <c r="D912" s="228" t="s">
        <v>162</v>
      </c>
      <c r="E912" s="43"/>
      <c r="F912" s="229" t="s">
        <v>1956</v>
      </c>
      <c r="G912" s="43"/>
      <c r="H912" s="43"/>
      <c r="I912" s="230"/>
      <c r="J912" s="43"/>
      <c r="K912" s="43"/>
      <c r="L912" s="47"/>
      <c r="M912" s="231"/>
      <c r="N912" s="232"/>
      <c r="O912" s="87"/>
      <c r="P912" s="87"/>
      <c r="Q912" s="87"/>
      <c r="R912" s="87"/>
      <c r="S912" s="87"/>
      <c r="T912" s="88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T912" s="20" t="s">
        <v>162</v>
      </c>
      <c r="AU912" s="20" t="s">
        <v>87</v>
      </c>
    </row>
    <row r="913" spans="1:65" s="2" customFormat="1" ht="16.5" customHeight="1">
      <c r="A913" s="41"/>
      <c r="B913" s="42"/>
      <c r="C913" s="215" t="s">
        <v>1958</v>
      </c>
      <c r="D913" s="215" t="s">
        <v>155</v>
      </c>
      <c r="E913" s="216" t="s">
        <v>1959</v>
      </c>
      <c r="F913" s="217" t="s">
        <v>1960</v>
      </c>
      <c r="G913" s="218" t="s">
        <v>158</v>
      </c>
      <c r="H913" s="219">
        <v>1</v>
      </c>
      <c r="I913" s="220"/>
      <c r="J913" s="221">
        <f>ROUND(I913*H913,2)</f>
        <v>0</v>
      </c>
      <c r="K913" s="217" t="s">
        <v>75</v>
      </c>
      <c r="L913" s="47"/>
      <c r="M913" s="222" t="s">
        <v>75</v>
      </c>
      <c r="N913" s="223" t="s">
        <v>47</v>
      </c>
      <c r="O913" s="87"/>
      <c r="P913" s="224">
        <f>O913*H913</f>
        <v>0</v>
      </c>
      <c r="Q913" s="224">
        <v>0</v>
      </c>
      <c r="R913" s="224">
        <f>Q913*H913</f>
        <v>0</v>
      </c>
      <c r="S913" s="224">
        <v>0</v>
      </c>
      <c r="T913" s="225">
        <f>S913*H913</f>
        <v>0</v>
      </c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R913" s="226" t="s">
        <v>269</v>
      </c>
      <c r="AT913" s="226" t="s">
        <v>155</v>
      </c>
      <c r="AU913" s="226" t="s">
        <v>87</v>
      </c>
      <c r="AY913" s="20" t="s">
        <v>153</v>
      </c>
      <c r="BE913" s="227">
        <f>IF(N913="základní",J913,0)</f>
        <v>0</v>
      </c>
      <c r="BF913" s="227">
        <f>IF(N913="snížená",J913,0)</f>
        <v>0</v>
      </c>
      <c r="BG913" s="227">
        <f>IF(N913="zákl. přenesená",J913,0)</f>
        <v>0</v>
      </c>
      <c r="BH913" s="227">
        <f>IF(N913="sníž. přenesená",J913,0)</f>
        <v>0</v>
      </c>
      <c r="BI913" s="227">
        <f>IF(N913="nulová",J913,0)</f>
        <v>0</v>
      </c>
      <c r="BJ913" s="20" t="s">
        <v>85</v>
      </c>
      <c r="BK913" s="227">
        <f>ROUND(I913*H913,2)</f>
        <v>0</v>
      </c>
      <c r="BL913" s="20" t="s">
        <v>269</v>
      </c>
      <c r="BM913" s="226" t="s">
        <v>1961</v>
      </c>
    </row>
    <row r="914" spans="1:47" s="2" customFormat="1" ht="12">
      <c r="A914" s="41"/>
      <c r="B914" s="42"/>
      <c r="C914" s="43"/>
      <c r="D914" s="228" t="s">
        <v>162</v>
      </c>
      <c r="E914" s="43"/>
      <c r="F914" s="229" t="s">
        <v>1960</v>
      </c>
      <c r="G914" s="43"/>
      <c r="H914" s="43"/>
      <c r="I914" s="230"/>
      <c r="J914" s="43"/>
      <c r="K914" s="43"/>
      <c r="L914" s="47"/>
      <c r="M914" s="231"/>
      <c r="N914" s="232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T914" s="20" t="s">
        <v>162</v>
      </c>
      <c r="AU914" s="20" t="s">
        <v>87</v>
      </c>
    </row>
    <row r="915" spans="1:65" s="2" customFormat="1" ht="16.5" customHeight="1">
      <c r="A915" s="41"/>
      <c r="B915" s="42"/>
      <c r="C915" s="215" t="s">
        <v>1962</v>
      </c>
      <c r="D915" s="215" t="s">
        <v>155</v>
      </c>
      <c r="E915" s="216" t="s">
        <v>1963</v>
      </c>
      <c r="F915" s="217" t="s">
        <v>1964</v>
      </c>
      <c r="G915" s="218" t="s">
        <v>158</v>
      </c>
      <c r="H915" s="219">
        <v>1</v>
      </c>
      <c r="I915" s="220"/>
      <c r="J915" s="221">
        <f>ROUND(I915*H915,2)</f>
        <v>0</v>
      </c>
      <c r="K915" s="217" t="s">
        <v>75</v>
      </c>
      <c r="L915" s="47"/>
      <c r="M915" s="222" t="s">
        <v>75</v>
      </c>
      <c r="N915" s="223" t="s">
        <v>47</v>
      </c>
      <c r="O915" s="87"/>
      <c r="P915" s="224">
        <f>O915*H915</f>
        <v>0</v>
      </c>
      <c r="Q915" s="224">
        <v>0</v>
      </c>
      <c r="R915" s="224">
        <f>Q915*H915</f>
        <v>0</v>
      </c>
      <c r="S915" s="224">
        <v>0</v>
      </c>
      <c r="T915" s="225">
        <f>S915*H915</f>
        <v>0</v>
      </c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R915" s="226" t="s">
        <v>269</v>
      </c>
      <c r="AT915" s="226" t="s">
        <v>155</v>
      </c>
      <c r="AU915" s="226" t="s">
        <v>87</v>
      </c>
      <c r="AY915" s="20" t="s">
        <v>153</v>
      </c>
      <c r="BE915" s="227">
        <f>IF(N915="základní",J915,0)</f>
        <v>0</v>
      </c>
      <c r="BF915" s="227">
        <f>IF(N915="snížená",J915,0)</f>
        <v>0</v>
      </c>
      <c r="BG915" s="227">
        <f>IF(N915="zákl. přenesená",J915,0)</f>
        <v>0</v>
      </c>
      <c r="BH915" s="227">
        <f>IF(N915="sníž. přenesená",J915,0)</f>
        <v>0</v>
      </c>
      <c r="BI915" s="227">
        <f>IF(N915="nulová",J915,0)</f>
        <v>0</v>
      </c>
      <c r="BJ915" s="20" t="s">
        <v>85</v>
      </c>
      <c r="BK915" s="227">
        <f>ROUND(I915*H915,2)</f>
        <v>0</v>
      </c>
      <c r="BL915" s="20" t="s">
        <v>269</v>
      </c>
      <c r="BM915" s="226" t="s">
        <v>1965</v>
      </c>
    </row>
    <row r="916" spans="1:47" s="2" customFormat="1" ht="12">
      <c r="A916" s="41"/>
      <c r="B916" s="42"/>
      <c r="C916" s="43"/>
      <c r="D916" s="228" t="s">
        <v>162</v>
      </c>
      <c r="E916" s="43"/>
      <c r="F916" s="229" t="s">
        <v>1964</v>
      </c>
      <c r="G916" s="43"/>
      <c r="H916" s="43"/>
      <c r="I916" s="230"/>
      <c r="J916" s="43"/>
      <c r="K916" s="43"/>
      <c r="L916" s="47"/>
      <c r="M916" s="231"/>
      <c r="N916" s="232"/>
      <c r="O916" s="87"/>
      <c r="P916" s="87"/>
      <c r="Q916" s="87"/>
      <c r="R916" s="87"/>
      <c r="S916" s="87"/>
      <c r="T916" s="88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T916" s="20" t="s">
        <v>162</v>
      </c>
      <c r="AU916" s="20" t="s">
        <v>87</v>
      </c>
    </row>
    <row r="917" spans="1:65" s="2" customFormat="1" ht="16.5" customHeight="1">
      <c r="A917" s="41"/>
      <c r="B917" s="42"/>
      <c r="C917" s="215" t="s">
        <v>1966</v>
      </c>
      <c r="D917" s="215" t="s">
        <v>155</v>
      </c>
      <c r="E917" s="216" t="s">
        <v>1967</v>
      </c>
      <c r="F917" s="217" t="s">
        <v>1968</v>
      </c>
      <c r="G917" s="218" t="s">
        <v>158</v>
      </c>
      <c r="H917" s="219">
        <v>1</v>
      </c>
      <c r="I917" s="220"/>
      <c r="J917" s="221">
        <f>ROUND(I917*H917,2)</f>
        <v>0</v>
      </c>
      <c r="K917" s="217" t="s">
        <v>75</v>
      </c>
      <c r="L917" s="47"/>
      <c r="M917" s="222" t="s">
        <v>75</v>
      </c>
      <c r="N917" s="223" t="s">
        <v>47</v>
      </c>
      <c r="O917" s="87"/>
      <c r="P917" s="224">
        <f>O917*H917</f>
        <v>0</v>
      </c>
      <c r="Q917" s="224">
        <v>0</v>
      </c>
      <c r="R917" s="224">
        <f>Q917*H917</f>
        <v>0</v>
      </c>
      <c r="S917" s="224">
        <v>0</v>
      </c>
      <c r="T917" s="225">
        <f>S917*H917</f>
        <v>0</v>
      </c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R917" s="226" t="s">
        <v>269</v>
      </c>
      <c r="AT917" s="226" t="s">
        <v>155</v>
      </c>
      <c r="AU917" s="226" t="s">
        <v>87</v>
      </c>
      <c r="AY917" s="20" t="s">
        <v>153</v>
      </c>
      <c r="BE917" s="227">
        <f>IF(N917="základní",J917,0)</f>
        <v>0</v>
      </c>
      <c r="BF917" s="227">
        <f>IF(N917="snížená",J917,0)</f>
        <v>0</v>
      </c>
      <c r="BG917" s="227">
        <f>IF(N917="zákl. přenesená",J917,0)</f>
        <v>0</v>
      </c>
      <c r="BH917" s="227">
        <f>IF(N917="sníž. přenesená",J917,0)</f>
        <v>0</v>
      </c>
      <c r="BI917" s="227">
        <f>IF(N917="nulová",J917,0)</f>
        <v>0</v>
      </c>
      <c r="BJ917" s="20" t="s">
        <v>85</v>
      </c>
      <c r="BK917" s="227">
        <f>ROUND(I917*H917,2)</f>
        <v>0</v>
      </c>
      <c r="BL917" s="20" t="s">
        <v>269</v>
      </c>
      <c r="BM917" s="226" t="s">
        <v>1969</v>
      </c>
    </row>
    <row r="918" spans="1:47" s="2" customFormat="1" ht="12">
      <c r="A918" s="41"/>
      <c r="B918" s="42"/>
      <c r="C918" s="43"/>
      <c r="D918" s="228" t="s">
        <v>162</v>
      </c>
      <c r="E918" s="43"/>
      <c r="F918" s="229" t="s">
        <v>1968</v>
      </c>
      <c r="G918" s="43"/>
      <c r="H918" s="43"/>
      <c r="I918" s="230"/>
      <c r="J918" s="43"/>
      <c r="K918" s="43"/>
      <c r="L918" s="47"/>
      <c r="M918" s="231"/>
      <c r="N918" s="232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162</v>
      </c>
      <c r="AU918" s="20" t="s">
        <v>87</v>
      </c>
    </row>
    <row r="919" spans="1:65" s="2" customFormat="1" ht="16.5" customHeight="1">
      <c r="A919" s="41"/>
      <c r="B919" s="42"/>
      <c r="C919" s="215" t="s">
        <v>1970</v>
      </c>
      <c r="D919" s="215" t="s">
        <v>155</v>
      </c>
      <c r="E919" s="216" t="s">
        <v>1971</v>
      </c>
      <c r="F919" s="217" t="s">
        <v>1972</v>
      </c>
      <c r="G919" s="218" t="s">
        <v>158</v>
      </c>
      <c r="H919" s="219">
        <v>1</v>
      </c>
      <c r="I919" s="220"/>
      <c r="J919" s="221">
        <f>ROUND(I919*H919,2)</f>
        <v>0</v>
      </c>
      <c r="K919" s="217" t="s">
        <v>75</v>
      </c>
      <c r="L919" s="47"/>
      <c r="M919" s="222" t="s">
        <v>75</v>
      </c>
      <c r="N919" s="223" t="s">
        <v>47</v>
      </c>
      <c r="O919" s="87"/>
      <c r="P919" s="224">
        <f>O919*H919</f>
        <v>0</v>
      </c>
      <c r="Q919" s="224">
        <v>0</v>
      </c>
      <c r="R919" s="224">
        <f>Q919*H919</f>
        <v>0</v>
      </c>
      <c r="S919" s="224">
        <v>0</v>
      </c>
      <c r="T919" s="225">
        <f>S919*H919</f>
        <v>0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26" t="s">
        <v>269</v>
      </c>
      <c r="AT919" s="226" t="s">
        <v>155</v>
      </c>
      <c r="AU919" s="226" t="s">
        <v>87</v>
      </c>
      <c r="AY919" s="20" t="s">
        <v>153</v>
      </c>
      <c r="BE919" s="227">
        <f>IF(N919="základní",J919,0)</f>
        <v>0</v>
      </c>
      <c r="BF919" s="227">
        <f>IF(N919="snížená",J919,0)</f>
        <v>0</v>
      </c>
      <c r="BG919" s="227">
        <f>IF(N919="zákl. přenesená",J919,0)</f>
        <v>0</v>
      </c>
      <c r="BH919" s="227">
        <f>IF(N919="sníž. přenesená",J919,0)</f>
        <v>0</v>
      </c>
      <c r="BI919" s="227">
        <f>IF(N919="nulová",J919,0)</f>
        <v>0</v>
      </c>
      <c r="BJ919" s="20" t="s">
        <v>85</v>
      </c>
      <c r="BK919" s="227">
        <f>ROUND(I919*H919,2)</f>
        <v>0</v>
      </c>
      <c r="BL919" s="20" t="s">
        <v>269</v>
      </c>
      <c r="BM919" s="226" t="s">
        <v>1973</v>
      </c>
    </row>
    <row r="920" spans="1:47" s="2" customFormat="1" ht="12">
      <c r="A920" s="41"/>
      <c r="B920" s="42"/>
      <c r="C920" s="43"/>
      <c r="D920" s="228" t="s">
        <v>162</v>
      </c>
      <c r="E920" s="43"/>
      <c r="F920" s="229" t="s">
        <v>1972</v>
      </c>
      <c r="G920" s="43"/>
      <c r="H920" s="43"/>
      <c r="I920" s="230"/>
      <c r="J920" s="43"/>
      <c r="K920" s="43"/>
      <c r="L920" s="47"/>
      <c r="M920" s="231"/>
      <c r="N920" s="232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162</v>
      </c>
      <c r="AU920" s="20" t="s">
        <v>87</v>
      </c>
    </row>
    <row r="921" spans="1:65" s="2" customFormat="1" ht="16.5" customHeight="1">
      <c r="A921" s="41"/>
      <c r="B921" s="42"/>
      <c r="C921" s="215" t="s">
        <v>1974</v>
      </c>
      <c r="D921" s="215" t="s">
        <v>155</v>
      </c>
      <c r="E921" s="216" t="s">
        <v>1975</v>
      </c>
      <c r="F921" s="217" t="s">
        <v>1976</v>
      </c>
      <c r="G921" s="218" t="s">
        <v>158</v>
      </c>
      <c r="H921" s="219">
        <v>1</v>
      </c>
      <c r="I921" s="220"/>
      <c r="J921" s="221">
        <f>ROUND(I921*H921,2)</f>
        <v>0</v>
      </c>
      <c r="K921" s="217" t="s">
        <v>75</v>
      </c>
      <c r="L921" s="47"/>
      <c r="M921" s="222" t="s">
        <v>75</v>
      </c>
      <c r="N921" s="223" t="s">
        <v>47</v>
      </c>
      <c r="O921" s="87"/>
      <c r="P921" s="224">
        <f>O921*H921</f>
        <v>0</v>
      </c>
      <c r="Q921" s="224">
        <v>0</v>
      </c>
      <c r="R921" s="224">
        <f>Q921*H921</f>
        <v>0</v>
      </c>
      <c r="S921" s="224">
        <v>0</v>
      </c>
      <c r="T921" s="225">
        <f>S921*H921</f>
        <v>0</v>
      </c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R921" s="226" t="s">
        <v>269</v>
      </c>
      <c r="AT921" s="226" t="s">
        <v>155</v>
      </c>
      <c r="AU921" s="226" t="s">
        <v>87</v>
      </c>
      <c r="AY921" s="20" t="s">
        <v>153</v>
      </c>
      <c r="BE921" s="227">
        <f>IF(N921="základní",J921,0)</f>
        <v>0</v>
      </c>
      <c r="BF921" s="227">
        <f>IF(N921="snížená",J921,0)</f>
        <v>0</v>
      </c>
      <c r="BG921" s="227">
        <f>IF(N921="zákl. přenesená",J921,0)</f>
        <v>0</v>
      </c>
      <c r="BH921" s="227">
        <f>IF(N921="sníž. přenesená",J921,0)</f>
        <v>0</v>
      </c>
      <c r="BI921" s="227">
        <f>IF(N921="nulová",J921,0)</f>
        <v>0</v>
      </c>
      <c r="BJ921" s="20" t="s">
        <v>85</v>
      </c>
      <c r="BK921" s="227">
        <f>ROUND(I921*H921,2)</f>
        <v>0</v>
      </c>
      <c r="BL921" s="20" t="s">
        <v>269</v>
      </c>
      <c r="BM921" s="226" t="s">
        <v>1977</v>
      </c>
    </row>
    <row r="922" spans="1:47" s="2" customFormat="1" ht="12">
      <c r="A922" s="41"/>
      <c r="B922" s="42"/>
      <c r="C922" s="43"/>
      <c r="D922" s="228" t="s">
        <v>162</v>
      </c>
      <c r="E922" s="43"/>
      <c r="F922" s="229" t="s">
        <v>1976</v>
      </c>
      <c r="G922" s="43"/>
      <c r="H922" s="43"/>
      <c r="I922" s="230"/>
      <c r="J922" s="43"/>
      <c r="K922" s="43"/>
      <c r="L922" s="47"/>
      <c r="M922" s="231"/>
      <c r="N922" s="232"/>
      <c r="O922" s="87"/>
      <c r="P922" s="87"/>
      <c r="Q922" s="87"/>
      <c r="R922" s="87"/>
      <c r="S922" s="87"/>
      <c r="T922" s="88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T922" s="20" t="s">
        <v>162</v>
      </c>
      <c r="AU922" s="20" t="s">
        <v>87</v>
      </c>
    </row>
    <row r="923" spans="1:65" s="2" customFormat="1" ht="16.5" customHeight="1">
      <c r="A923" s="41"/>
      <c r="B923" s="42"/>
      <c r="C923" s="215" t="s">
        <v>1978</v>
      </c>
      <c r="D923" s="215" t="s">
        <v>155</v>
      </c>
      <c r="E923" s="216" t="s">
        <v>1979</v>
      </c>
      <c r="F923" s="217" t="s">
        <v>1980</v>
      </c>
      <c r="G923" s="218" t="s">
        <v>158</v>
      </c>
      <c r="H923" s="219">
        <v>2</v>
      </c>
      <c r="I923" s="220"/>
      <c r="J923" s="221">
        <f>ROUND(I923*H923,2)</f>
        <v>0</v>
      </c>
      <c r="K923" s="217" t="s">
        <v>75</v>
      </c>
      <c r="L923" s="47"/>
      <c r="M923" s="222" t="s">
        <v>75</v>
      </c>
      <c r="N923" s="223" t="s">
        <v>47</v>
      </c>
      <c r="O923" s="87"/>
      <c r="P923" s="224">
        <f>O923*H923</f>
        <v>0</v>
      </c>
      <c r="Q923" s="224">
        <v>0</v>
      </c>
      <c r="R923" s="224">
        <f>Q923*H923</f>
        <v>0</v>
      </c>
      <c r="S923" s="224">
        <v>0</v>
      </c>
      <c r="T923" s="225">
        <f>S923*H923</f>
        <v>0</v>
      </c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R923" s="226" t="s">
        <v>269</v>
      </c>
      <c r="AT923" s="226" t="s">
        <v>155</v>
      </c>
      <c r="AU923" s="226" t="s">
        <v>87</v>
      </c>
      <c r="AY923" s="20" t="s">
        <v>153</v>
      </c>
      <c r="BE923" s="227">
        <f>IF(N923="základní",J923,0)</f>
        <v>0</v>
      </c>
      <c r="BF923" s="227">
        <f>IF(N923="snížená",J923,0)</f>
        <v>0</v>
      </c>
      <c r="BG923" s="227">
        <f>IF(N923="zákl. přenesená",J923,0)</f>
        <v>0</v>
      </c>
      <c r="BH923" s="227">
        <f>IF(N923="sníž. přenesená",J923,0)</f>
        <v>0</v>
      </c>
      <c r="BI923" s="227">
        <f>IF(N923="nulová",J923,0)</f>
        <v>0</v>
      </c>
      <c r="BJ923" s="20" t="s">
        <v>85</v>
      </c>
      <c r="BK923" s="227">
        <f>ROUND(I923*H923,2)</f>
        <v>0</v>
      </c>
      <c r="BL923" s="20" t="s">
        <v>269</v>
      </c>
      <c r="BM923" s="226" t="s">
        <v>1981</v>
      </c>
    </row>
    <row r="924" spans="1:47" s="2" customFormat="1" ht="12">
      <c r="A924" s="41"/>
      <c r="B924" s="42"/>
      <c r="C924" s="43"/>
      <c r="D924" s="228" t="s">
        <v>162</v>
      </c>
      <c r="E924" s="43"/>
      <c r="F924" s="229" t="s">
        <v>1980</v>
      </c>
      <c r="G924" s="43"/>
      <c r="H924" s="43"/>
      <c r="I924" s="230"/>
      <c r="J924" s="43"/>
      <c r="K924" s="43"/>
      <c r="L924" s="47"/>
      <c r="M924" s="231"/>
      <c r="N924" s="232"/>
      <c r="O924" s="87"/>
      <c r="P924" s="87"/>
      <c r="Q924" s="87"/>
      <c r="R924" s="87"/>
      <c r="S924" s="87"/>
      <c r="T924" s="88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T924" s="20" t="s">
        <v>162</v>
      </c>
      <c r="AU924" s="20" t="s">
        <v>87</v>
      </c>
    </row>
    <row r="925" spans="1:65" s="2" customFormat="1" ht="16.5" customHeight="1">
      <c r="A925" s="41"/>
      <c r="B925" s="42"/>
      <c r="C925" s="215" t="s">
        <v>1982</v>
      </c>
      <c r="D925" s="215" t="s">
        <v>155</v>
      </c>
      <c r="E925" s="216" t="s">
        <v>1983</v>
      </c>
      <c r="F925" s="217" t="s">
        <v>1984</v>
      </c>
      <c r="G925" s="218" t="s">
        <v>1276</v>
      </c>
      <c r="H925" s="219">
        <v>1</v>
      </c>
      <c r="I925" s="220"/>
      <c r="J925" s="221">
        <f>ROUND(I925*H925,2)</f>
        <v>0</v>
      </c>
      <c r="K925" s="217" t="s">
        <v>75</v>
      </c>
      <c r="L925" s="47"/>
      <c r="M925" s="222" t="s">
        <v>75</v>
      </c>
      <c r="N925" s="223" t="s">
        <v>47</v>
      </c>
      <c r="O925" s="87"/>
      <c r="P925" s="224">
        <f>O925*H925</f>
        <v>0</v>
      </c>
      <c r="Q925" s="224">
        <v>0</v>
      </c>
      <c r="R925" s="224">
        <f>Q925*H925</f>
        <v>0</v>
      </c>
      <c r="S925" s="224">
        <v>0</v>
      </c>
      <c r="T925" s="225">
        <f>S925*H925</f>
        <v>0</v>
      </c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R925" s="226" t="s">
        <v>269</v>
      </c>
      <c r="AT925" s="226" t="s">
        <v>155</v>
      </c>
      <c r="AU925" s="226" t="s">
        <v>87</v>
      </c>
      <c r="AY925" s="20" t="s">
        <v>153</v>
      </c>
      <c r="BE925" s="227">
        <f>IF(N925="základní",J925,0)</f>
        <v>0</v>
      </c>
      <c r="BF925" s="227">
        <f>IF(N925="snížená",J925,0)</f>
        <v>0</v>
      </c>
      <c r="BG925" s="227">
        <f>IF(N925="zákl. přenesená",J925,0)</f>
        <v>0</v>
      </c>
      <c r="BH925" s="227">
        <f>IF(N925="sníž. přenesená",J925,0)</f>
        <v>0</v>
      </c>
      <c r="BI925" s="227">
        <f>IF(N925="nulová",J925,0)</f>
        <v>0</v>
      </c>
      <c r="BJ925" s="20" t="s">
        <v>85</v>
      </c>
      <c r="BK925" s="227">
        <f>ROUND(I925*H925,2)</f>
        <v>0</v>
      </c>
      <c r="BL925" s="20" t="s">
        <v>269</v>
      </c>
      <c r="BM925" s="226" t="s">
        <v>1985</v>
      </c>
    </row>
    <row r="926" spans="1:47" s="2" customFormat="1" ht="12">
      <c r="A926" s="41"/>
      <c r="B926" s="42"/>
      <c r="C926" s="43"/>
      <c r="D926" s="228" t="s">
        <v>162</v>
      </c>
      <c r="E926" s="43"/>
      <c r="F926" s="229" t="s">
        <v>1984</v>
      </c>
      <c r="G926" s="43"/>
      <c r="H926" s="43"/>
      <c r="I926" s="230"/>
      <c r="J926" s="43"/>
      <c r="K926" s="43"/>
      <c r="L926" s="47"/>
      <c r="M926" s="231"/>
      <c r="N926" s="232"/>
      <c r="O926" s="87"/>
      <c r="P926" s="87"/>
      <c r="Q926" s="87"/>
      <c r="R926" s="87"/>
      <c r="S926" s="87"/>
      <c r="T926" s="88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T926" s="20" t="s">
        <v>162</v>
      </c>
      <c r="AU926" s="20" t="s">
        <v>87</v>
      </c>
    </row>
    <row r="927" spans="1:65" s="2" customFormat="1" ht="16.5" customHeight="1">
      <c r="A927" s="41"/>
      <c r="B927" s="42"/>
      <c r="C927" s="215" t="s">
        <v>1986</v>
      </c>
      <c r="D927" s="215" t="s">
        <v>155</v>
      </c>
      <c r="E927" s="216" t="s">
        <v>1987</v>
      </c>
      <c r="F927" s="217" t="s">
        <v>1988</v>
      </c>
      <c r="G927" s="218" t="s">
        <v>158</v>
      </c>
      <c r="H927" s="219">
        <v>1</v>
      </c>
      <c r="I927" s="220"/>
      <c r="J927" s="221">
        <f>ROUND(I927*H927,2)</f>
        <v>0</v>
      </c>
      <c r="K927" s="217" t="s">
        <v>75</v>
      </c>
      <c r="L927" s="47"/>
      <c r="M927" s="222" t="s">
        <v>75</v>
      </c>
      <c r="N927" s="223" t="s">
        <v>47</v>
      </c>
      <c r="O927" s="87"/>
      <c r="P927" s="224">
        <f>O927*H927</f>
        <v>0</v>
      </c>
      <c r="Q927" s="224">
        <v>0</v>
      </c>
      <c r="R927" s="224">
        <f>Q927*H927</f>
        <v>0</v>
      </c>
      <c r="S927" s="224">
        <v>0</v>
      </c>
      <c r="T927" s="225">
        <f>S927*H927</f>
        <v>0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26" t="s">
        <v>269</v>
      </c>
      <c r="AT927" s="226" t="s">
        <v>155</v>
      </c>
      <c r="AU927" s="226" t="s">
        <v>87</v>
      </c>
      <c r="AY927" s="20" t="s">
        <v>153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20" t="s">
        <v>85</v>
      </c>
      <c r="BK927" s="227">
        <f>ROUND(I927*H927,2)</f>
        <v>0</v>
      </c>
      <c r="BL927" s="20" t="s">
        <v>269</v>
      </c>
      <c r="BM927" s="226" t="s">
        <v>1989</v>
      </c>
    </row>
    <row r="928" spans="1:47" s="2" customFormat="1" ht="12">
      <c r="A928" s="41"/>
      <c r="B928" s="42"/>
      <c r="C928" s="43"/>
      <c r="D928" s="228" t="s">
        <v>162</v>
      </c>
      <c r="E928" s="43"/>
      <c r="F928" s="229" t="s">
        <v>1988</v>
      </c>
      <c r="G928" s="43"/>
      <c r="H928" s="43"/>
      <c r="I928" s="230"/>
      <c r="J928" s="43"/>
      <c r="K928" s="43"/>
      <c r="L928" s="47"/>
      <c r="M928" s="231"/>
      <c r="N928" s="232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162</v>
      </c>
      <c r="AU928" s="20" t="s">
        <v>87</v>
      </c>
    </row>
    <row r="929" spans="1:65" s="2" customFormat="1" ht="16.5" customHeight="1">
      <c r="A929" s="41"/>
      <c r="B929" s="42"/>
      <c r="C929" s="215" t="s">
        <v>1990</v>
      </c>
      <c r="D929" s="215" t="s">
        <v>155</v>
      </c>
      <c r="E929" s="216" t="s">
        <v>1991</v>
      </c>
      <c r="F929" s="217" t="s">
        <v>1992</v>
      </c>
      <c r="G929" s="218" t="s">
        <v>158</v>
      </c>
      <c r="H929" s="219">
        <v>1</v>
      </c>
      <c r="I929" s="220"/>
      <c r="J929" s="221">
        <f>ROUND(I929*H929,2)</f>
        <v>0</v>
      </c>
      <c r="K929" s="217" t="s">
        <v>75</v>
      </c>
      <c r="L929" s="47"/>
      <c r="M929" s="222" t="s">
        <v>75</v>
      </c>
      <c r="N929" s="223" t="s">
        <v>47</v>
      </c>
      <c r="O929" s="87"/>
      <c r="P929" s="224">
        <f>O929*H929</f>
        <v>0</v>
      </c>
      <c r="Q929" s="224">
        <v>0</v>
      </c>
      <c r="R929" s="224">
        <f>Q929*H929</f>
        <v>0</v>
      </c>
      <c r="S929" s="224">
        <v>0</v>
      </c>
      <c r="T929" s="225">
        <f>S929*H929</f>
        <v>0</v>
      </c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R929" s="226" t="s">
        <v>269</v>
      </c>
      <c r="AT929" s="226" t="s">
        <v>155</v>
      </c>
      <c r="AU929" s="226" t="s">
        <v>87</v>
      </c>
      <c r="AY929" s="20" t="s">
        <v>153</v>
      </c>
      <c r="BE929" s="227">
        <f>IF(N929="základní",J929,0)</f>
        <v>0</v>
      </c>
      <c r="BF929" s="227">
        <f>IF(N929="snížená",J929,0)</f>
        <v>0</v>
      </c>
      <c r="BG929" s="227">
        <f>IF(N929="zákl. přenesená",J929,0)</f>
        <v>0</v>
      </c>
      <c r="BH929" s="227">
        <f>IF(N929="sníž. přenesená",J929,0)</f>
        <v>0</v>
      </c>
      <c r="BI929" s="227">
        <f>IF(N929="nulová",J929,0)</f>
        <v>0</v>
      </c>
      <c r="BJ929" s="20" t="s">
        <v>85</v>
      </c>
      <c r="BK929" s="227">
        <f>ROUND(I929*H929,2)</f>
        <v>0</v>
      </c>
      <c r="BL929" s="20" t="s">
        <v>269</v>
      </c>
      <c r="BM929" s="226" t="s">
        <v>1993</v>
      </c>
    </row>
    <row r="930" spans="1:47" s="2" customFormat="1" ht="12">
      <c r="A930" s="41"/>
      <c r="B930" s="42"/>
      <c r="C930" s="43"/>
      <c r="D930" s="228" t="s">
        <v>162</v>
      </c>
      <c r="E930" s="43"/>
      <c r="F930" s="229" t="s">
        <v>1992</v>
      </c>
      <c r="G930" s="43"/>
      <c r="H930" s="43"/>
      <c r="I930" s="230"/>
      <c r="J930" s="43"/>
      <c r="K930" s="43"/>
      <c r="L930" s="47"/>
      <c r="M930" s="231"/>
      <c r="N930" s="232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20" t="s">
        <v>162</v>
      </c>
      <c r="AU930" s="20" t="s">
        <v>87</v>
      </c>
    </row>
    <row r="931" spans="1:65" s="2" customFormat="1" ht="24.15" customHeight="1">
      <c r="A931" s="41"/>
      <c r="B931" s="42"/>
      <c r="C931" s="215" t="s">
        <v>1994</v>
      </c>
      <c r="D931" s="215" t="s">
        <v>155</v>
      </c>
      <c r="E931" s="216" t="s">
        <v>1995</v>
      </c>
      <c r="F931" s="217" t="s">
        <v>1996</v>
      </c>
      <c r="G931" s="218" t="s">
        <v>202</v>
      </c>
      <c r="H931" s="219">
        <v>3</v>
      </c>
      <c r="I931" s="220"/>
      <c r="J931" s="221">
        <f>ROUND(I931*H931,2)</f>
        <v>0</v>
      </c>
      <c r="K931" s="217" t="s">
        <v>75</v>
      </c>
      <c r="L931" s="47"/>
      <c r="M931" s="222" t="s">
        <v>75</v>
      </c>
      <c r="N931" s="223" t="s">
        <v>47</v>
      </c>
      <c r="O931" s="87"/>
      <c r="P931" s="224">
        <f>O931*H931</f>
        <v>0</v>
      </c>
      <c r="Q931" s="224">
        <v>0</v>
      </c>
      <c r="R931" s="224">
        <f>Q931*H931</f>
        <v>0</v>
      </c>
      <c r="S931" s="224">
        <v>0</v>
      </c>
      <c r="T931" s="225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26" t="s">
        <v>269</v>
      </c>
      <c r="AT931" s="226" t="s">
        <v>155</v>
      </c>
      <c r="AU931" s="226" t="s">
        <v>87</v>
      </c>
      <c r="AY931" s="20" t="s">
        <v>153</v>
      </c>
      <c r="BE931" s="227">
        <f>IF(N931="základní",J931,0)</f>
        <v>0</v>
      </c>
      <c r="BF931" s="227">
        <f>IF(N931="snížená",J931,0)</f>
        <v>0</v>
      </c>
      <c r="BG931" s="227">
        <f>IF(N931="zákl. přenesená",J931,0)</f>
        <v>0</v>
      </c>
      <c r="BH931" s="227">
        <f>IF(N931="sníž. přenesená",J931,0)</f>
        <v>0</v>
      </c>
      <c r="BI931" s="227">
        <f>IF(N931="nulová",J931,0)</f>
        <v>0</v>
      </c>
      <c r="BJ931" s="20" t="s">
        <v>85</v>
      </c>
      <c r="BK931" s="227">
        <f>ROUND(I931*H931,2)</f>
        <v>0</v>
      </c>
      <c r="BL931" s="20" t="s">
        <v>269</v>
      </c>
      <c r="BM931" s="226" t="s">
        <v>1997</v>
      </c>
    </row>
    <row r="932" spans="1:47" s="2" customFormat="1" ht="12">
      <c r="A932" s="41"/>
      <c r="B932" s="42"/>
      <c r="C932" s="43"/>
      <c r="D932" s="228" t="s">
        <v>162</v>
      </c>
      <c r="E932" s="43"/>
      <c r="F932" s="229" t="s">
        <v>1996</v>
      </c>
      <c r="G932" s="43"/>
      <c r="H932" s="43"/>
      <c r="I932" s="230"/>
      <c r="J932" s="43"/>
      <c r="K932" s="43"/>
      <c r="L932" s="47"/>
      <c r="M932" s="231"/>
      <c r="N932" s="232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162</v>
      </c>
      <c r="AU932" s="20" t="s">
        <v>87</v>
      </c>
    </row>
    <row r="933" spans="1:65" s="2" customFormat="1" ht="24.15" customHeight="1">
      <c r="A933" s="41"/>
      <c r="B933" s="42"/>
      <c r="C933" s="215" t="s">
        <v>1998</v>
      </c>
      <c r="D933" s="215" t="s">
        <v>155</v>
      </c>
      <c r="E933" s="216" t="s">
        <v>1999</v>
      </c>
      <c r="F933" s="217" t="s">
        <v>2000</v>
      </c>
      <c r="G933" s="218" t="s">
        <v>2001</v>
      </c>
      <c r="H933" s="219">
        <v>529</v>
      </c>
      <c r="I933" s="220"/>
      <c r="J933" s="221">
        <f>ROUND(I933*H933,2)</f>
        <v>0</v>
      </c>
      <c r="K933" s="217" t="s">
        <v>75</v>
      </c>
      <c r="L933" s="47"/>
      <c r="M933" s="222" t="s">
        <v>75</v>
      </c>
      <c r="N933" s="223" t="s">
        <v>47</v>
      </c>
      <c r="O933" s="87"/>
      <c r="P933" s="224">
        <f>O933*H933</f>
        <v>0</v>
      </c>
      <c r="Q933" s="224">
        <v>0</v>
      </c>
      <c r="R933" s="224">
        <f>Q933*H933</f>
        <v>0</v>
      </c>
      <c r="S933" s="224">
        <v>0</v>
      </c>
      <c r="T933" s="225">
        <f>S933*H933</f>
        <v>0</v>
      </c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R933" s="226" t="s">
        <v>269</v>
      </c>
      <c r="AT933" s="226" t="s">
        <v>155</v>
      </c>
      <c r="AU933" s="226" t="s">
        <v>87</v>
      </c>
      <c r="AY933" s="20" t="s">
        <v>153</v>
      </c>
      <c r="BE933" s="227">
        <f>IF(N933="základní",J933,0)</f>
        <v>0</v>
      </c>
      <c r="BF933" s="227">
        <f>IF(N933="snížená",J933,0)</f>
        <v>0</v>
      </c>
      <c r="BG933" s="227">
        <f>IF(N933="zákl. přenesená",J933,0)</f>
        <v>0</v>
      </c>
      <c r="BH933" s="227">
        <f>IF(N933="sníž. přenesená",J933,0)</f>
        <v>0</v>
      </c>
      <c r="BI933" s="227">
        <f>IF(N933="nulová",J933,0)</f>
        <v>0</v>
      </c>
      <c r="BJ933" s="20" t="s">
        <v>85</v>
      </c>
      <c r="BK933" s="227">
        <f>ROUND(I933*H933,2)</f>
        <v>0</v>
      </c>
      <c r="BL933" s="20" t="s">
        <v>269</v>
      </c>
      <c r="BM933" s="226" t="s">
        <v>2002</v>
      </c>
    </row>
    <row r="934" spans="1:47" s="2" customFormat="1" ht="12">
      <c r="A934" s="41"/>
      <c r="B934" s="42"/>
      <c r="C934" s="43"/>
      <c r="D934" s="228" t="s">
        <v>162</v>
      </c>
      <c r="E934" s="43"/>
      <c r="F934" s="229" t="s">
        <v>2000</v>
      </c>
      <c r="G934" s="43"/>
      <c r="H934" s="43"/>
      <c r="I934" s="230"/>
      <c r="J934" s="43"/>
      <c r="K934" s="43"/>
      <c r="L934" s="47"/>
      <c r="M934" s="231"/>
      <c r="N934" s="232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T934" s="20" t="s">
        <v>162</v>
      </c>
      <c r="AU934" s="20" t="s">
        <v>87</v>
      </c>
    </row>
    <row r="935" spans="1:51" s="13" customFormat="1" ht="12">
      <c r="A935" s="13"/>
      <c r="B935" s="235"/>
      <c r="C935" s="236"/>
      <c r="D935" s="228" t="s">
        <v>189</v>
      </c>
      <c r="E935" s="237" t="s">
        <v>75</v>
      </c>
      <c r="F935" s="238" t="s">
        <v>2003</v>
      </c>
      <c r="G935" s="236"/>
      <c r="H935" s="239">
        <v>529</v>
      </c>
      <c r="I935" s="240"/>
      <c r="J935" s="236"/>
      <c r="K935" s="236"/>
      <c r="L935" s="241"/>
      <c r="M935" s="242"/>
      <c r="N935" s="243"/>
      <c r="O935" s="243"/>
      <c r="P935" s="243"/>
      <c r="Q935" s="243"/>
      <c r="R935" s="243"/>
      <c r="S935" s="243"/>
      <c r="T935" s="24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5" t="s">
        <v>189</v>
      </c>
      <c r="AU935" s="245" t="s">
        <v>87</v>
      </c>
      <c r="AV935" s="13" t="s">
        <v>87</v>
      </c>
      <c r="AW935" s="13" t="s">
        <v>38</v>
      </c>
      <c r="AX935" s="13" t="s">
        <v>85</v>
      </c>
      <c r="AY935" s="245" t="s">
        <v>153</v>
      </c>
    </row>
    <row r="936" spans="1:65" s="2" customFormat="1" ht="16.5" customHeight="1">
      <c r="A936" s="41"/>
      <c r="B936" s="42"/>
      <c r="C936" s="215" t="s">
        <v>2004</v>
      </c>
      <c r="D936" s="215" t="s">
        <v>155</v>
      </c>
      <c r="E936" s="216" t="s">
        <v>2005</v>
      </c>
      <c r="F936" s="217" t="s">
        <v>2006</v>
      </c>
      <c r="G936" s="218" t="s">
        <v>2001</v>
      </c>
      <c r="H936" s="219">
        <v>200</v>
      </c>
      <c r="I936" s="220"/>
      <c r="J936" s="221">
        <f>ROUND(I936*H936,2)</f>
        <v>0</v>
      </c>
      <c r="K936" s="217" t="s">
        <v>75</v>
      </c>
      <c r="L936" s="47"/>
      <c r="M936" s="222" t="s">
        <v>75</v>
      </c>
      <c r="N936" s="223" t="s">
        <v>47</v>
      </c>
      <c r="O936" s="87"/>
      <c r="P936" s="224">
        <f>O936*H936</f>
        <v>0</v>
      </c>
      <c r="Q936" s="224">
        <v>0</v>
      </c>
      <c r="R936" s="224">
        <f>Q936*H936</f>
        <v>0</v>
      </c>
      <c r="S936" s="224">
        <v>0</v>
      </c>
      <c r="T936" s="225">
        <f>S936*H936</f>
        <v>0</v>
      </c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R936" s="226" t="s">
        <v>269</v>
      </c>
      <c r="AT936" s="226" t="s">
        <v>155</v>
      </c>
      <c r="AU936" s="226" t="s">
        <v>87</v>
      </c>
      <c r="AY936" s="20" t="s">
        <v>153</v>
      </c>
      <c r="BE936" s="227">
        <f>IF(N936="základní",J936,0)</f>
        <v>0</v>
      </c>
      <c r="BF936" s="227">
        <f>IF(N936="snížená",J936,0)</f>
        <v>0</v>
      </c>
      <c r="BG936" s="227">
        <f>IF(N936="zákl. přenesená",J936,0)</f>
        <v>0</v>
      </c>
      <c r="BH936" s="227">
        <f>IF(N936="sníž. přenesená",J936,0)</f>
        <v>0</v>
      </c>
      <c r="BI936" s="227">
        <f>IF(N936="nulová",J936,0)</f>
        <v>0</v>
      </c>
      <c r="BJ936" s="20" t="s">
        <v>85</v>
      </c>
      <c r="BK936" s="227">
        <f>ROUND(I936*H936,2)</f>
        <v>0</v>
      </c>
      <c r="BL936" s="20" t="s">
        <v>269</v>
      </c>
      <c r="BM936" s="226" t="s">
        <v>2007</v>
      </c>
    </row>
    <row r="937" spans="1:47" s="2" customFormat="1" ht="12">
      <c r="A937" s="41"/>
      <c r="B937" s="42"/>
      <c r="C937" s="43"/>
      <c r="D937" s="228" t="s">
        <v>162</v>
      </c>
      <c r="E937" s="43"/>
      <c r="F937" s="229" t="s">
        <v>2006</v>
      </c>
      <c r="G937" s="43"/>
      <c r="H937" s="43"/>
      <c r="I937" s="230"/>
      <c r="J937" s="43"/>
      <c r="K937" s="43"/>
      <c r="L937" s="47"/>
      <c r="M937" s="231"/>
      <c r="N937" s="232"/>
      <c r="O937" s="87"/>
      <c r="P937" s="87"/>
      <c r="Q937" s="87"/>
      <c r="R937" s="87"/>
      <c r="S937" s="87"/>
      <c r="T937" s="88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T937" s="20" t="s">
        <v>162</v>
      </c>
      <c r="AU937" s="20" t="s">
        <v>87</v>
      </c>
    </row>
    <row r="938" spans="1:51" s="15" customFormat="1" ht="12">
      <c r="A938" s="15"/>
      <c r="B938" s="257"/>
      <c r="C938" s="258"/>
      <c r="D938" s="228" t="s">
        <v>189</v>
      </c>
      <c r="E938" s="259" t="s">
        <v>75</v>
      </c>
      <c r="F938" s="260" t="s">
        <v>1102</v>
      </c>
      <c r="G938" s="258"/>
      <c r="H938" s="259" t="s">
        <v>75</v>
      </c>
      <c r="I938" s="261"/>
      <c r="J938" s="258"/>
      <c r="K938" s="258"/>
      <c r="L938" s="262"/>
      <c r="M938" s="263"/>
      <c r="N938" s="264"/>
      <c r="O938" s="264"/>
      <c r="P938" s="264"/>
      <c r="Q938" s="264"/>
      <c r="R938" s="264"/>
      <c r="S938" s="264"/>
      <c r="T938" s="26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66" t="s">
        <v>189</v>
      </c>
      <c r="AU938" s="266" t="s">
        <v>87</v>
      </c>
      <c r="AV938" s="15" t="s">
        <v>85</v>
      </c>
      <c r="AW938" s="15" t="s">
        <v>38</v>
      </c>
      <c r="AX938" s="15" t="s">
        <v>77</v>
      </c>
      <c r="AY938" s="266" t="s">
        <v>153</v>
      </c>
    </row>
    <row r="939" spans="1:51" s="13" customFormat="1" ht="12">
      <c r="A939" s="13"/>
      <c r="B939" s="235"/>
      <c r="C939" s="236"/>
      <c r="D939" s="228" t="s">
        <v>189</v>
      </c>
      <c r="E939" s="237" t="s">
        <v>75</v>
      </c>
      <c r="F939" s="238" t="s">
        <v>2008</v>
      </c>
      <c r="G939" s="236"/>
      <c r="H939" s="239">
        <v>200</v>
      </c>
      <c r="I939" s="240"/>
      <c r="J939" s="236"/>
      <c r="K939" s="236"/>
      <c r="L939" s="241"/>
      <c r="M939" s="242"/>
      <c r="N939" s="243"/>
      <c r="O939" s="243"/>
      <c r="P939" s="243"/>
      <c r="Q939" s="243"/>
      <c r="R939" s="243"/>
      <c r="S939" s="243"/>
      <c r="T939" s="24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5" t="s">
        <v>189</v>
      </c>
      <c r="AU939" s="245" t="s">
        <v>87</v>
      </c>
      <c r="AV939" s="13" t="s">
        <v>87</v>
      </c>
      <c r="AW939" s="13" t="s">
        <v>38</v>
      </c>
      <c r="AX939" s="13" t="s">
        <v>77</v>
      </c>
      <c r="AY939" s="245" t="s">
        <v>153</v>
      </c>
    </row>
    <row r="940" spans="1:51" s="16" customFormat="1" ht="12">
      <c r="A940" s="16"/>
      <c r="B940" s="267"/>
      <c r="C940" s="268"/>
      <c r="D940" s="228" t="s">
        <v>189</v>
      </c>
      <c r="E940" s="269" t="s">
        <v>75</v>
      </c>
      <c r="F940" s="270" t="s">
        <v>349</v>
      </c>
      <c r="G940" s="268"/>
      <c r="H940" s="271">
        <v>200</v>
      </c>
      <c r="I940" s="272"/>
      <c r="J940" s="268"/>
      <c r="K940" s="268"/>
      <c r="L940" s="273"/>
      <c r="M940" s="274"/>
      <c r="N940" s="275"/>
      <c r="O940" s="275"/>
      <c r="P940" s="275"/>
      <c r="Q940" s="275"/>
      <c r="R940" s="275"/>
      <c r="S940" s="275"/>
      <c r="T940" s="27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T940" s="277" t="s">
        <v>189</v>
      </c>
      <c r="AU940" s="277" t="s">
        <v>87</v>
      </c>
      <c r="AV940" s="16" t="s">
        <v>160</v>
      </c>
      <c r="AW940" s="16" t="s">
        <v>38</v>
      </c>
      <c r="AX940" s="16" t="s">
        <v>85</v>
      </c>
      <c r="AY940" s="277" t="s">
        <v>153</v>
      </c>
    </row>
    <row r="941" spans="1:63" s="12" customFormat="1" ht="22.8" customHeight="1">
      <c r="A941" s="12"/>
      <c r="B941" s="199"/>
      <c r="C941" s="200"/>
      <c r="D941" s="201" t="s">
        <v>76</v>
      </c>
      <c r="E941" s="213" t="s">
        <v>2009</v>
      </c>
      <c r="F941" s="213" t="s">
        <v>2010</v>
      </c>
      <c r="G941" s="200"/>
      <c r="H941" s="200"/>
      <c r="I941" s="203"/>
      <c r="J941" s="214">
        <f>BK941</f>
        <v>0</v>
      </c>
      <c r="K941" s="200"/>
      <c r="L941" s="205"/>
      <c r="M941" s="206"/>
      <c r="N941" s="207"/>
      <c r="O941" s="207"/>
      <c r="P941" s="208">
        <f>SUM(P942:P946)</f>
        <v>0</v>
      </c>
      <c r="Q941" s="207"/>
      <c r="R941" s="208">
        <f>SUM(R942:R946)</f>
        <v>0.10289999999999999</v>
      </c>
      <c r="S941" s="207"/>
      <c r="T941" s="209">
        <f>SUM(T942:T946)</f>
        <v>0</v>
      </c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R941" s="210" t="s">
        <v>87</v>
      </c>
      <c r="AT941" s="211" t="s">
        <v>76</v>
      </c>
      <c r="AU941" s="211" t="s">
        <v>85</v>
      </c>
      <c r="AY941" s="210" t="s">
        <v>153</v>
      </c>
      <c r="BK941" s="212">
        <f>SUM(BK942:BK946)</f>
        <v>0</v>
      </c>
    </row>
    <row r="942" spans="1:65" s="2" customFormat="1" ht="16.5" customHeight="1">
      <c r="A942" s="41"/>
      <c r="B942" s="42"/>
      <c r="C942" s="215" t="s">
        <v>2011</v>
      </c>
      <c r="D942" s="215" t="s">
        <v>155</v>
      </c>
      <c r="E942" s="216" t="s">
        <v>2012</v>
      </c>
      <c r="F942" s="217" t="s">
        <v>2013</v>
      </c>
      <c r="G942" s="218" t="s">
        <v>202</v>
      </c>
      <c r="H942" s="219">
        <v>30</v>
      </c>
      <c r="I942" s="220"/>
      <c r="J942" s="221">
        <f>ROUND(I942*H942,2)</f>
        <v>0</v>
      </c>
      <c r="K942" s="217" t="s">
        <v>75</v>
      </c>
      <c r="L942" s="47"/>
      <c r="M942" s="222" t="s">
        <v>75</v>
      </c>
      <c r="N942" s="223" t="s">
        <v>47</v>
      </c>
      <c r="O942" s="87"/>
      <c r="P942" s="224">
        <f>O942*H942</f>
        <v>0</v>
      </c>
      <c r="Q942" s="224">
        <v>0.00343</v>
      </c>
      <c r="R942" s="224">
        <f>Q942*H942</f>
        <v>0.10289999999999999</v>
      </c>
      <c r="S942" s="224">
        <v>0</v>
      </c>
      <c r="T942" s="225">
        <f>S942*H942</f>
        <v>0</v>
      </c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R942" s="226" t="s">
        <v>269</v>
      </c>
      <c r="AT942" s="226" t="s">
        <v>155</v>
      </c>
      <c r="AU942" s="226" t="s">
        <v>87</v>
      </c>
      <c r="AY942" s="20" t="s">
        <v>153</v>
      </c>
      <c r="BE942" s="227">
        <f>IF(N942="základní",J942,0)</f>
        <v>0</v>
      </c>
      <c r="BF942" s="227">
        <f>IF(N942="snížená",J942,0)</f>
        <v>0</v>
      </c>
      <c r="BG942" s="227">
        <f>IF(N942="zákl. přenesená",J942,0)</f>
        <v>0</v>
      </c>
      <c r="BH942" s="227">
        <f>IF(N942="sníž. přenesená",J942,0)</f>
        <v>0</v>
      </c>
      <c r="BI942" s="227">
        <f>IF(N942="nulová",J942,0)</f>
        <v>0</v>
      </c>
      <c r="BJ942" s="20" t="s">
        <v>85</v>
      </c>
      <c r="BK942" s="227">
        <f>ROUND(I942*H942,2)</f>
        <v>0</v>
      </c>
      <c r="BL942" s="20" t="s">
        <v>269</v>
      </c>
      <c r="BM942" s="226" t="s">
        <v>2014</v>
      </c>
    </row>
    <row r="943" spans="1:47" s="2" customFormat="1" ht="12">
      <c r="A943" s="41"/>
      <c r="B943" s="42"/>
      <c r="C943" s="43"/>
      <c r="D943" s="228" t="s">
        <v>162</v>
      </c>
      <c r="E943" s="43"/>
      <c r="F943" s="229" t="s">
        <v>2013</v>
      </c>
      <c r="G943" s="43"/>
      <c r="H943" s="43"/>
      <c r="I943" s="230"/>
      <c r="J943" s="43"/>
      <c r="K943" s="43"/>
      <c r="L943" s="47"/>
      <c r="M943" s="231"/>
      <c r="N943" s="232"/>
      <c r="O943" s="87"/>
      <c r="P943" s="87"/>
      <c r="Q943" s="87"/>
      <c r="R943" s="87"/>
      <c r="S943" s="87"/>
      <c r="T943" s="88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T943" s="20" t="s">
        <v>162</v>
      </c>
      <c r="AU943" s="20" t="s">
        <v>87</v>
      </c>
    </row>
    <row r="944" spans="1:51" s="15" customFormat="1" ht="12">
      <c r="A944" s="15"/>
      <c r="B944" s="257"/>
      <c r="C944" s="258"/>
      <c r="D944" s="228" t="s">
        <v>189</v>
      </c>
      <c r="E944" s="259" t="s">
        <v>75</v>
      </c>
      <c r="F944" s="260" t="s">
        <v>2015</v>
      </c>
      <c r="G944" s="258"/>
      <c r="H944" s="259" t="s">
        <v>75</v>
      </c>
      <c r="I944" s="261"/>
      <c r="J944" s="258"/>
      <c r="K944" s="258"/>
      <c r="L944" s="262"/>
      <c r="M944" s="263"/>
      <c r="N944" s="264"/>
      <c r="O944" s="264"/>
      <c r="P944" s="264"/>
      <c r="Q944" s="264"/>
      <c r="R944" s="264"/>
      <c r="S944" s="264"/>
      <c r="T944" s="26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T944" s="266" t="s">
        <v>189</v>
      </c>
      <c r="AU944" s="266" t="s">
        <v>87</v>
      </c>
      <c r="AV944" s="15" t="s">
        <v>85</v>
      </c>
      <c r="AW944" s="15" t="s">
        <v>38</v>
      </c>
      <c r="AX944" s="15" t="s">
        <v>77</v>
      </c>
      <c r="AY944" s="266" t="s">
        <v>153</v>
      </c>
    </row>
    <row r="945" spans="1:51" s="13" customFormat="1" ht="12">
      <c r="A945" s="13"/>
      <c r="B945" s="235"/>
      <c r="C945" s="236"/>
      <c r="D945" s="228" t="s">
        <v>189</v>
      </c>
      <c r="E945" s="237" t="s">
        <v>75</v>
      </c>
      <c r="F945" s="238" t="s">
        <v>2016</v>
      </c>
      <c r="G945" s="236"/>
      <c r="H945" s="239">
        <v>30</v>
      </c>
      <c r="I945" s="240"/>
      <c r="J945" s="236"/>
      <c r="K945" s="236"/>
      <c r="L945" s="241"/>
      <c r="M945" s="242"/>
      <c r="N945" s="243"/>
      <c r="O945" s="243"/>
      <c r="P945" s="243"/>
      <c r="Q945" s="243"/>
      <c r="R945" s="243"/>
      <c r="S945" s="243"/>
      <c r="T945" s="24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5" t="s">
        <v>189</v>
      </c>
      <c r="AU945" s="245" t="s">
        <v>87</v>
      </c>
      <c r="AV945" s="13" t="s">
        <v>87</v>
      </c>
      <c r="AW945" s="13" t="s">
        <v>38</v>
      </c>
      <c r="AX945" s="13" t="s">
        <v>77</v>
      </c>
      <c r="AY945" s="245" t="s">
        <v>153</v>
      </c>
    </row>
    <row r="946" spans="1:51" s="16" customFormat="1" ht="12">
      <c r="A946" s="16"/>
      <c r="B946" s="267"/>
      <c r="C946" s="268"/>
      <c r="D946" s="228" t="s">
        <v>189</v>
      </c>
      <c r="E946" s="269" t="s">
        <v>75</v>
      </c>
      <c r="F946" s="270" t="s">
        <v>349</v>
      </c>
      <c r="G946" s="268"/>
      <c r="H946" s="271">
        <v>30</v>
      </c>
      <c r="I946" s="272"/>
      <c r="J946" s="268"/>
      <c r="K946" s="268"/>
      <c r="L946" s="273"/>
      <c r="M946" s="274"/>
      <c r="N946" s="275"/>
      <c r="O946" s="275"/>
      <c r="P946" s="275"/>
      <c r="Q946" s="275"/>
      <c r="R946" s="275"/>
      <c r="S946" s="275"/>
      <c r="T946" s="27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T946" s="277" t="s">
        <v>189</v>
      </c>
      <c r="AU946" s="277" t="s">
        <v>87</v>
      </c>
      <c r="AV946" s="16" t="s">
        <v>160</v>
      </c>
      <c r="AW946" s="16" t="s">
        <v>38</v>
      </c>
      <c r="AX946" s="16" t="s">
        <v>85</v>
      </c>
      <c r="AY946" s="277" t="s">
        <v>153</v>
      </c>
    </row>
    <row r="947" spans="1:63" s="12" customFormat="1" ht="22.8" customHeight="1">
      <c r="A947" s="12"/>
      <c r="B947" s="199"/>
      <c r="C947" s="200"/>
      <c r="D947" s="201" t="s">
        <v>76</v>
      </c>
      <c r="E947" s="213" t="s">
        <v>2017</v>
      </c>
      <c r="F947" s="213" t="s">
        <v>2018</v>
      </c>
      <c r="G947" s="200"/>
      <c r="H947" s="200"/>
      <c r="I947" s="203"/>
      <c r="J947" s="214">
        <f>BK947</f>
        <v>0</v>
      </c>
      <c r="K947" s="200"/>
      <c r="L947" s="205"/>
      <c r="M947" s="206"/>
      <c r="N947" s="207"/>
      <c r="O947" s="207"/>
      <c r="P947" s="208">
        <f>SUM(P948:P962)</f>
        <v>0</v>
      </c>
      <c r="Q947" s="207"/>
      <c r="R947" s="208">
        <f>SUM(R948:R962)</f>
        <v>0.01321824</v>
      </c>
      <c r="S947" s="207"/>
      <c r="T947" s="209">
        <f>SUM(T948:T962)</f>
        <v>0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R947" s="210" t="s">
        <v>87</v>
      </c>
      <c r="AT947" s="211" t="s">
        <v>76</v>
      </c>
      <c r="AU947" s="211" t="s">
        <v>85</v>
      </c>
      <c r="AY947" s="210" t="s">
        <v>153</v>
      </c>
      <c r="BK947" s="212">
        <f>SUM(BK948:BK962)</f>
        <v>0</v>
      </c>
    </row>
    <row r="948" spans="1:65" s="2" customFormat="1" ht="16.5" customHeight="1">
      <c r="A948" s="41"/>
      <c r="B948" s="42"/>
      <c r="C948" s="215" t="s">
        <v>2019</v>
      </c>
      <c r="D948" s="215" t="s">
        <v>155</v>
      </c>
      <c r="E948" s="216" t="s">
        <v>2020</v>
      </c>
      <c r="F948" s="217" t="s">
        <v>2021</v>
      </c>
      <c r="G948" s="218" t="s">
        <v>258</v>
      </c>
      <c r="H948" s="219">
        <v>31.472</v>
      </c>
      <c r="I948" s="220"/>
      <c r="J948" s="221">
        <f>ROUND(I948*H948,2)</f>
        <v>0</v>
      </c>
      <c r="K948" s="217" t="s">
        <v>159</v>
      </c>
      <c r="L948" s="47"/>
      <c r="M948" s="222" t="s">
        <v>75</v>
      </c>
      <c r="N948" s="223" t="s">
        <v>47</v>
      </c>
      <c r="O948" s="87"/>
      <c r="P948" s="224">
        <f>O948*H948</f>
        <v>0</v>
      </c>
      <c r="Q948" s="224">
        <v>0.00014</v>
      </c>
      <c r="R948" s="224">
        <f>Q948*H948</f>
        <v>0.00440608</v>
      </c>
      <c r="S948" s="224">
        <v>0</v>
      </c>
      <c r="T948" s="225">
        <f>S948*H948</f>
        <v>0</v>
      </c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R948" s="226" t="s">
        <v>269</v>
      </c>
      <c r="AT948" s="226" t="s">
        <v>155</v>
      </c>
      <c r="AU948" s="226" t="s">
        <v>87</v>
      </c>
      <c r="AY948" s="20" t="s">
        <v>153</v>
      </c>
      <c r="BE948" s="227">
        <f>IF(N948="základní",J948,0)</f>
        <v>0</v>
      </c>
      <c r="BF948" s="227">
        <f>IF(N948="snížená",J948,0)</f>
        <v>0</v>
      </c>
      <c r="BG948" s="227">
        <f>IF(N948="zákl. přenesená",J948,0)</f>
        <v>0</v>
      </c>
      <c r="BH948" s="227">
        <f>IF(N948="sníž. přenesená",J948,0)</f>
        <v>0</v>
      </c>
      <c r="BI948" s="227">
        <f>IF(N948="nulová",J948,0)</f>
        <v>0</v>
      </c>
      <c r="BJ948" s="20" t="s">
        <v>85</v>
      </c>
      <c r="BK948" s="227">
        <f>ROUND(I948*H948,2)</f>
        <v>0</v>
      </c>
      <c r="BL948" s="20" t="s">
        <v>269</v>
      </c>
      <c r="BM948" s="226" t="s">
        <v>2022</v>
      </c>
    </row>
    <row r="949" spans="1:47" s="2" customFormat="1" ht="12">
      <c r="A949" s="41"/>
      <c r="B949" s="42"/>
      <c r="C949" s="43"/>
      <c r="D949" s="228" t="s">
        <v>162</v>
      </c>
      <c r="E949" s="43"/>
      <c r="F949" s="229" t="s">
        <v>2023</v>
      </c>
      <c r="G949" s="43"/>
      <c r="H949" s="43"/>
      <c r="I949" s="230"/>
      <c r="J949" s="43"/>
      <c r="K949" s="43"/>
      <c r="L949" s="47"/>
      <c r="M949" s="231"/>
      <c r="N949" s="232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T949" s="20" t="s">
        <v>162</v>
      </c>
      <c r="AU949" s="20" t="s">
        <v>87</v>
      </c>
    </row>
    <row r="950" spans="1:47" s="2" customFormat="1" ht="12">
      <c r="A950" s="41"/>
      <c r="B950" s="42"/>
      <c r="C950" s="43"/>
      <c r="D950" s="233" t="s">
        <v>164</v>
      </c>
      <c r="E950" s="43"/>
      <c r="F950" s="234" t="s">
        <v>2024</v>
      </c>
      <c r="G950" s="43"/>
      <c r="H950" s="43"/>
      <c r="I950" s="230"/>
      <c r="J950" s="43"/>
      <c r="K950" s="43"/>
      <c r="L950" s="47"/>
      <c r="M950" s="231"/>
      <c r="N950" s="232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T950" s="20" t="s">
        <v>164</v>
      </c>
      <c r="AU950" s="20" t="s">
        <v>87</v>
      </c>
    </row>
    <row r="951" spans="1:51" s="15" customFormat="1" ht="12">
      <c r="A951" s="15"/>
      <c r="B951" s="257"/>
      <c r="C951" s="258"/>
      <c r="D951" s="228" t="s">
        <v>189</v>
      </c>
      <c r="E951" s="259" t="s">
        <v>75</v>
      </c>
      <c r="F951" s="260" t="s">
        <v>2025</v>
      </c>
      <c r="G951" s="258"/>
      <c r="H951" s="259" t="s">
        <v>75</v>
      </c>
      <c r="I951" s="261"/>
      <c r="J951" s="258"/>
      <c r="K951" s="258"/>
      <c r="L951" s="262"/>
      <c r="M951" s="263"/>
      <c r="N951" s="264"/>
      <c r="O951" s="264"/>
      <c r="P951" s="264"/>
      <c r="Q951" s="264"/>
      <c r="R951" s="264"/>
      <c r="S951" s="264"/>
      <c r="T951" s="26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66" t="s">
        <v>189</v>
      </c>
      <c r="AU951" s="266" t="s">
        <v>87</v>
      </c>
      <c r="AV951" s="15" t="s">
        <v>85</v>
      </c>
      <c r="AW951" s="15" t="s">
        <v>38</v>
      </c>
      <c r="AX951" s="15" t="s">
        <v>77</v>
      </c>
      <c r="AY951" s="266" t="s">
        <v>153</v>
      </c>
    </row>
    <row r="952" spans="1:51" s="13" customFormat="1" ht="12">
      <c r="A952" s="13"/>
      <c r="B952" s="235"/>
      <c r="C952" s="236"/>
      <c r="D952" s="228" t="s">
        <v>189</v>
      </c>
      <c r="E952" s="237" t="s">
        <v>75</v>
      </c>
      <c r="F952" s="238" t="s">
        <v>2026</v>
      </c>
      <c r="G952" s="236"/>
      <c r="H952" s="239">
        <v>11.232</v>
      </c>
      <c r="I952" s="240"/>
      <c r="J952" s="236"/>
      <c r="K952" s="236"/>
      <c r="L952" s="241"/>
      <c r="M952" s="242"/>
      <c r="N952" s="243"/>
      <c r="O952" s="243"/>
      <c r="P952" s="243"/>
      <c r="Q952" s="243"/>
      <c r="R952" s="243"/>
      <c r="S952" s="243"/>
      <c r="T952" s="24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5" t="s">
        <v>189</v>
      </c>
      <c r="AU952" s="245" t="s">
        <v>87</v>
      </c>
      <c r="AV952" s="13" t="s">
        <v>87</v>
      </c>
      <c r="AW952" s="13" t="s">
        <v>38</v>
      </c>
      <c r="AX952" s="13" t="s">
        <v>77</v>
      </c>
      <c r="AY952" s="245" t="s">
        <v>153</v>
      </c>
    </row>
    <row r="953" spans="1:51" s="13" customFormat="1" ht="12">
      <c r="A953" s="13"/>
      <c r="B953" s="235"/>
      <c r="C953" s="236"/>
      <c r="D953" s="228" t="s">
        <v>189</v>
      </c>
      <c r="E953" s="237" t="s">
        <v>75</v>
      </c>
      <c r="F953" s="238" t="s">
        <v>2027</v>
      </c>
      <c r="G953" s="236"/>
      <c r="H953" s="239">
        <v>16.24</v>
      </c>
      <c r="I953" s="240"/>
      <c r="J953" s="236"/>
      <c r="K953" s="236"/>
      <c r="L953" s="241"/>
      <c r="M953" s="242"/>
      <c r="N953" s="243"/>
      <c r="O953" s="243"/>
      <c r="P953" s="243"/>
      <c r="Q953" s="243"/>
      <c r="R953" s="243"/>
      <c r="S953" s="243"/>
      <c r="T953" s="244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45" t="s">
        <v>189</v>
      </c>
      <c r="AU953" s="245" t="s">
        <v>87</v>
      </c>
      <c r="AV953" s="13" t="s">
        <v>87</v>
      </c>
      <c r="AW953" s="13" t="s">
        <v>38</v>
      </c>
      <c r="AX953" s="13" t="s">
        <v>77</v>
      </c>
      <c r="AY953" s="245" t="s">
        <v>153</v>
      </c>
    </row>
    <row r="954" spans="1:51" s="15" customFormat="1" ht="12">
      <c r="A954" s="15"/>
      <c r="B954" s="257"/>
      <c r="C954" s="258"/>
      <c r="D954" s="228" t="s">
        <v>189</v>
      </c>
      <c r="E954" s="259" t="s">
        <v>75</v>
      </c>
      <c r="F954" s="260" t="s">
        <v>2028</v>
      </c>
      <c r="G954" s="258"/>
      <c r="H954" s="259" t="s">
        <v>75</v>
      </c>
      <c r="I954" s="261"/>
      <c r="J954" s="258"/>
      <c r="K954" s="258"/>
      <c r="L954" s="262"/>
      <c r="M954" s="263"/>
      <c r="N954" s="264"/>
      <c r="O954" s="264"/>
      <c r="P954" s="264"/>
      <c r="Q954" s="264"/>
      <c r="R954" s="264"/>
      <c r="S954" s="264"/>
      <c r="T954" s="26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66" t="s">
        <v>189</v>
      </c>
      <c r="AU954" s="266" t="s">
        <v>87</v>
      </c>
      <c r="AV954" s="15" t="s">
        <v>85</v>
      </c>
      <c r="AW954" s="15" t="s">
        <v>38</v>
      </c>
      <c r="AX954" s="15" t="s">
        <v>77</v>
      </c>
      <c r="AY954" s="266" t="s">
        <v>153</v>
      </c>
    </row>
    <row r="955" spans="1:51" s="13" customFormat="1" ht="12">
      <c r="A955" s="13"/>
      <c r="B955" s="235"/>
      <c r="C955" s="236"/>
      <c r="D955" s="228" t="s">
        <v>189</v>
      </c>
      <c r="E955" s="237" t="s">
        <v>75</v>
      </c>
      <c r="F955" s="238" t="s">
        <v>2029</v>
      </c>
      <c r="G955" s="236"/>
      <c r="H955" s="239">
        <v>4</v>
      </c>
      <c r="I955" s="240"/>
      <c r="J955" s="236"/>
      <c r="K955" s="236"/>
      <c r="L955" s="241"/>
      <c r="M955" s="242"/>
      <c r="N955" s="243"/>
      <c r="O955" s="243"/>
      <c r="P955" s="243"/>
      <c r="Q955" s="243"/>
      <c r="R955" s="243"/>
      <c r="S955" s="243"/>
      <c r="T955" s="244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5" t="s">
        <v>189</v>
      </c>
      <c r="AU955" s="245" t="s">
        <v>87</v>
      </c>
      <c r="AV955" s="13" t="s">
        <v>87</v>
      </c>
      <c r="AW955" s="13" t="s">
        <v>38</v>
      </c>
      <c r="AX955" s="13" t="s">
        <v>77</v>
      </c>
      <c r="AY955" s="245" t="s">
        <v>153</v>
      </c>
    </row>
    <row r="956" spans="1:51" s="16" customFormat="1" ht="12">
      <c r="A956" s="16"/>
      <c r="B956" s="267"/>
      <c r="C956" s="268"/>
      <c r="D956" s="228" t="s">
        <v>189</v>
      </c>
      <c r="E956" s="269" t="s">
        <v>75</v>
      </c>
      <c r="F956" s="270" t="s">
        <v>349</v>
      </c>
      <c r="G956" s="268"/>
      <c r="H956" s="271">
        <v>31.472</v>
      </c>
      <c r="I956" s="272"/>
      <c r="J956" s="268"/>
      <c r="K956" s="268"/>
      <c r="L956" s="273"/>
      <c r="M956" s="274"/>
      <c r="N956" s="275"/>
      <c r="O956" s="275"/>
      <c r="P956" s="275"/>
      <c r="Q956" s="275"/>
      <c r="R956" s="275"/>
      <c r="S956" s="275"/>
      <c r="T956" s="27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T956" s="277" t="s">
        <v>189</v>
      </c>
      <c r="AU956" s="277" t="s">
        <v>87</v>
      </c>
      <c r="AV956" s="16" t="s">
        <v>160</v>
      </c>
      <c r="AW956" s="16" t="s">
        <v>38</v>
      </c>
      <c r="AX956" s="16" t="s">
        <v>85</v>
      </c>
      <c r="AY956" s="277" t="s">
        <v>153</v>
      </c>
    </row>
    <row r="957" spans="1:65" s="2" customFormat="1" ht="16.5" customHeight="1">
      <c r="A957" s="41"/>
      <c r="B957" s="42"/>
      <c r="C957" s="215" t="s">
        <v>2030</v>
      </c>
      <c r="D957" s="215" t="s">
        <v>155</v>
      </c>
      <c r="E957" s="216" t="s">
        <v>2031</v>
      </c>
      <c r="F957" s="217" t="s">
        <v>2032</v>
      </c>
      <c r="G957" s="218" t="s">
        <v>258</v>
      </c>
      <c r="H957" s="219">
        <v>31.472</v>
      </c>
      <c r="I957" s="220"/>
      <c r="J957" s="221">
        <f>ROUND(I957*H957,2)</f>
        <v>0</v>
      </c>
      <c r="K957" s="217" t="s">
        <v>159</v>
      </c>
      <c r="L957" s="47"/>
      <c r="M957" s="222" t="s">
        <v>75</v>
      </c>
      <c r="N957" s="223" t="s">
        <v>47</v>
      </c>
      <c r="O957" s="87"/>
      <c r="P957" s="224">
        <f>O957*H957</f>
        <v>0</v>
      </c>
      <c r="Q957" s="224">
        <v>0.00014</v>
      </c>
      <c r="R957" s="224">
        <f>Q957*H957</f>
        <v>0.00440608</v>
      </c>
      <c r="S957" s="224">
        <v>0</v>
      </c>
      <c r="T957" s="225">
        <f>S957*H957</f>
        <v>0</v>
      </c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R957" s="226" t="s">
        <v>269</v>
      </c>
      <c r="AT957" s="226" t="s">
        <v>155</v>
      </c>
      <c r="AU957" s="226" t="s">
        <v>87</v>
      </c>
      <c r="AY957" s="20" t="s">
        <v>153</v>
      </c>
      <c r="BE957" s="227">
        <f>IF(N957="základní",J957,0)</f>
        <v>0</v>
      </c>
      <c r="BF957" s="227">
        <f>IF(N957="snížená",J957,0)</f>
        <v>0</v>
      </c>
      <c r="BG957" s="227">
        <f>IF(N957="zákl. přenesená",J957,0)</f>
        <v>0</v>
      </c>
      <c r="BH957" s="227">
        <f>IF(N957="sníž. přenesená",J957,0)</f>
        <v>0</v>
      </c>
      <c r="BI957" s="227">
        <f>IF(N957="nulová",J957,0)</f>
        <v>0</v>
      </c>
      <c r="BJ957" s="20" t="s">
        <v>85</v>
      </c>
      <c r="BK957" s="227">
        <f>ROUND(I957*H957,2)</f>
        <v>0</v>
      </c>
      <c r="BL957" s="20" t="s">
        <v>269</v>
      </c>
      <c r="BM957" s="226" t="s">
        <v>2033</v>
      </c>
    </row>
    <row r="958" spans="1:47" s="2" customFormat="1" ht="12">
      <c r="A958" s="41"/>
      <c r="B958" s="42"/>
      <c r="C958" s="43"/>
      <c r="D958" s="228" t="s">
        <v>162</v>
      </c>
      <c r="E958" s="43"/>
      <c r="F958" s="229" t="s">
        <v>2034</v>
      </c>
      <c r="G958" s="43"/>
      <c r="H958" s="43"/>
      <c r="I958" s="230"/>
      <c r="J958" s="43"/>
      <c r="K958" s="43"/>
      <c r="L958" s="47"/>
      <c r="M958" s="231"/>
      <c r="N958" s="232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20" t="s">
        <v>162</v>
      </c>
      <c r="AU958" s="20" t="s">
        <v>87</v>
      </c>
    </row>
    <row r="959" spans="1:47" s="2" customFormat="1" ht="12">
      <c r="A959" s="41"/>
      <c r="B959" s="42"/>
      <c r="C959" s="43"/>
      <c r="D959" s="233" t="s">
        <v>164</v>
      </c>
      <c r="E959" s="43"/>
      <c r="F959" s="234" t="s">
        <v>2035</v>
      </c>
      <c r="G959" s="43"/>
      <c r="H959" s="43"/>
      <c r="I959" s="230"/>
      <c r="J959" s="43"/>
      <c r="K959" s="43"/>
      <c r="L959" s="47"/>
      <c r="M959" s="231"/>
      <c r="N959" s="232"/>
      <c r="O959" s="87"/>
      <c r="P959" s="87"/>
      <c r="Q959" s="87"/>
      <c r="R959" s="87"/>
      <c r="S959" s="87"/>
      <c r="T959" s="88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T959" s="20" t="s">
        <v>164</v>
      </c>
      <c r="AU959" s="20" t="s">
        <v>87</v>
      </c>
    </row>
    <row r="960" spans="1:65" s="2" customFormat="1" ht="16.5" customHeight="1">
      <c r="A960" s="41"/>
      <c r="B960" s="42"/>
      <c r="C960" s="215" t="s">
        <v>2036</v>
      </c>
      <c r="D960" s="215" t="s">
        <v>155</v>
      </c>
      <c r="E960" s="216" t="s">
        <v>2037</v>
      </c>
      <c r="F960" s="217" t="s">
        <v>2038</v>
      </c>
      <c r="G960" s="218" t="s">
        <v>258</v>
      </c>
      <c r="H960" s="219">
        <v>31.472</v>
      </c>
      <c r="I960" s="220"/>
      <c r="J960" s="221">
        <f>ROUND(I960*H960,2)</f>
        <v>0</v>
      </c>
      <c r="K960" s="217" t="s">
        <v>159</v>
      </c>
      <c r="L960" s="47"/>
      <c r="M960" s="222" t="s">
        <v>75</v>
      </c>
      <c r="N960" s="223" t="s">
        <v>47</v>
      </c>
      <c r="O960" s="87"/>
      <c r="P960" s="224">
        <f>O960*H960</f>
        <v>0</v>
      </c>
      <c r="Q960" s="224">
        <v>0.00014</v>
      </c>
      <c r="R960" s="224">
        <f>Q960*H960</f>
        <v>0.00440608</v>
      </c>
      <c r="S960" s="224">
        <v>0</v>
      </c>
      <c r="T960" s="225">
        <f>S960*H960</f>
        <v>0</v>
      </c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R960" s="226" t="s">
        <v>269</v>
      </c>
      <c r="AT960" s="226" t="s">
        <v>155</v>
      </c>
      <c r="AU960" s="226" t="s">
        <v>87</v>
      </c>
      <c r="AY960" s="20" t="s">
        <v>153</v>
      </c>
      <c r="BE960" s="227">
        <f>IF(N960="základní",J960,0)</f>
        <v>0</v>
      </c>
      <c r="BF960" s="227">
        <f>IF(N960="snížená",J960,0)</f>
        <v>0</v>
      </c>
      <c r="BG960" s="227">
        <f>IF(N960="zákl. přenesená",J960,0)</f>
        <v>0</v>
      </c>
      <c r="BH960" s="227">
        <f>IF(N960="sníž. přenesená",J960,0)</f>
        <v>0</v>
      </c>
      <c r="BI960" s="227">
        <f>IF(N960="nulová",J960,0)</f>
        <v>0</v>
      </c>
      <c r="BJ960" s="20" t="s">
        <v>85</v>
      </c>
      <c r="BK960" s="227">
        <f>ROUND(I960*H960,2)</f>
        <v>0</v>
      </c>
      <c r="BL960" s="20" t="s">
        <v>269</v>
      </c>
      <c r="BM960" s="226" t="s">
        <v>2039</v>
      </c>
    </row>
    <row r="961" spans="1:47" s="2" customFormat="1" ht="12">
      <c r="A961" s="41"/>
      <c r="B961" s="42"/>
      <c r="C961" s="43"/>
      <c r="D961" s="228" t="s">
        <v>162</v>
      </c>
      <c r="E961" s="43"/>
      <c r="F961" s="229" t="s">
        <v>2040</v>
      </c>
      <c r="G961" s="43"/>
      <c r="H961" s="43"/>
      <c r="I961" s="230"/>
      <c r="J961" s="43"/>
      <c r="K961" s="43"/>
      <c r="L961" s="47"/>
      <c r="M961" s="231"/>
      <c r="N961" s="232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T961" s="20" t="s">
        <v>162</v>
      </c>
      <c r="AU961" s="20" t="s">
        <v>87</v>
      </c>
    </row>
    <row r="962" spans="1:47" s="2" customFormat="1" ht="12">
      <c r="A962" s="41"/>
      <c r="B962" s="42"/>
      <c r="C962" s="43"/>
      <c r="D962" s="233" t="s">
        <v>164</v>
      </c>
      <c r="E962" s="43"/>
      <c r="F962" s="234" t="s">
        <v>2041</v>
      </c>
      <c r="G962" s="43"/>
      <c r="H962" s="43"/>
      <c r="I962" s="230"/>
      <c r="J962" s="43"/>
      <c r="K962" s="43"/>
      <c r="L962" s="47"/>
      <c r="M962" s="289"/>
      <c r="N962" s="290"/>
      <c r="O962" s="291"/>
      <c r="P962" s="291"/>
      <c r="Q962" s="291"/>
      <c r="R962" s="291"/>
      <c r="S962" s="291"/>
      <c r="T962" s="292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T962" s="20" t="s">
        <v>164</v>
      </c>
      <c r="AU962" s="20" t="s">
        <v>87</v>
      </c>
    </row>
    <row r="963" spans="1:31" s="2" customFormat="1" ht="6.95" customHeight="1">
      <c r="A963" s="41"/>
      <c r="B963" s="62"/>
      <c r="C963" s="63"/>
      <c r="D963" s="63"/>
      <c r="E963" s="63"/>
      <c r="F963" s="63"/>
      <c r="G963" s="63"/>
      <c r="H963" s="63"/>
      <c r="I963" s="63"/>
      <c r="J963" s="63"/>
      <c r="K963" s="63"/>
      <c r="L963" s="47"/>
      <c r="M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</row>
  </sheetData>
  <sheetProtection password="CC35" sheet="1" objects="1" scenarios="1" formatColumns="0" formatRows="0" autoFilter="0"/>
  <autoFilter ref="C102:K9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hyperlinks>
    <hyperlink ref="F108" r:id="rId1" display="https://podminky.urs.cz/item/CS_URS_2022_02/115001102"/>
    <hyperlink ref="F114" r:id="rId2" display="https://podminky.urs.cz/item/CS_URS_2022_02/115101201"/>
    <hyperlink ref="F120" r:id="rId3" display="https://podminky.urs.cz/item/CS_URS_2022_02/115101301"/>
    <hyperlink ref="F124" r:id="rId4" display="https://podminky.urs.cz/item/CS_URS_2022_02/121151113"/>
    <hyperlink ref="F128" r:id="rId5" display="https://podminky.urs.cz/item/CS_URS_2022_02/131351205"/>
    <hyperlink ref="F134" r:id="rId6" display="https://podminky.urs.cz/item/CS_URS_2022_02/132312211"/>
    <hyperlink ref="F142" r:id="rId7" display="https://podminky.urs.cz/item/CS_URS_2022_02/132354102"/>
    <hyperlink ref="F151" r:id="rId8" display="https://podminky.urs.cz/item/CS_URS_2022_02/161151113"/>
    <hyperlink ref="F162" r:id="rId9" display="https://podminky.urs.cz/item/CS_URS_2022_02/171201231"/>
    <hyperlink ref="F166" r:id="rId10" display="https://podminky.urs.cz/item/CS_URS_2022_02/174151101"/>
    <hyperlink ref="F180" r:id="rId11" display="https://podminky.urs.cz/item/CS_URS_2022_02/181351003"/>
    <hyperlink ref="F187" r:id="rId12" display="https://podminky.urs.cz/item/CS_URS_2022_02/311113134"/>
    <hyperlink ref="F197" r:id="rId13" display="https://podminky.urs.cz/item/CS_URS_2022_02/311361821"/>
    <hyperlink ref="F201" r:id="rId14" display="https://podminky.urs.cz/item/CS_URS_2022_02/346271113"/>
    <hyperlink ref="F214" r:id="rId15" display="https://podminky.urs.cz/item/CS_URS_2022_02/380326123"/>
    <hyperlink ref="F238" r:id="rId16" display="https://podminky.urs.cz/item/CS_URS_2022_02/380356211"/>
    <hyperlink ref="F264" r:id="rId17" display="https://podminky.urs.cz/item/CS_URS_2022_02/380356212"/>
    <hyperlink ref="F274" r:id="rId18" display="https://podminky.urs.cz/item/CS_URS_2022_02/380361006"/>
    <hyperlink ref="F280" r:id="rId19" display="https://podminky.urs.cz/item/CS_URS_2022_02/380361011"/>
    <hyperlink ref="F299" r:id="rId20" display="https://podminky.urs.cz/item/CS_URS_2022_02/411321414"/>
    <hyperlink ref="F306" r:id="rId21" display="https://podminky.urs.cz/item/CS_URS_2022_02/411351021"/>
    <hyperlink ref="F318" r:id="rId22" display="https://podminky.urs.cz/item/CS_URS_2022_02/411351022"/>
    <hyperlink ref="F321" r:id="rId23" display="https://podminky.urs.cz/item/CS_URS_2022_02/411354315"/>
    <hyperlink ref="F329" r:id="rId24" display="https://podminky.urs.cz/item/CS_URS_2022_02/411354316"/>
    <hyperlink ref="F333" r:id="rId25" display="https://podminky.urs.cz/item/CS_URS_2022_02/411361821"/>
    <hyperlink ref="F338" r:id="rId26" display="https://podminky.urs.cz/item/CS_URS_2022_02/411362021"/>
    <hyperlink ref="F344" r:id="rId27" display="https://podminky.urs.cz/item/CS_URS_2022_02/413321515"/>
    <hyperlink ref="F352" r:id="rId28" display="https://podminky.urs.cz/item/CS_URS_2022_02/413351121"/>
    <hyperlink ref="F362" r:id="rId29" display="https://podminky.urs.cz/item/CS_URS_2022_02/413351122"/>
    <hyperlink ref="F365" r:id="rId30" display="https://podminky.urs.cz/item/CS_URS_2022_02/413352115"/>
    <hyperlink ref="F372" r:id="rId31" display="https://podminky.urs.cz/item/CS_URS_2022_02/413352116"/>
    <hyperlink ref="F375" r:id="rId32" display="https://podminky.urs.cz/item/CS_URS_2022_02/413361821"/>
    <hyperlink ref="F381" r:id="rId33" display="https://podminky.urs.cz/item/CS_URS_2022_02/413941125"/>
    <hyperlink ref="F390" r:id="rId34" display="https://podminky.urs.cz/item/CS_URS_2022_02/413941135"/>
    <hyperlink ref="F399" r:id="rId35" display="https://podminky.urs.cz/item/CS_URS_2022_02/417321414"/>
    <hyperlink ref="F408" r:id="rId36" display="https://podminky.urs.cz/item/CS_URS_2022_02/417321515"/>
    <hyperlink ref="F418" r:id="rId37" display="https://podminky.urs.cz/item/CS_URS_2022_02/417351115"/>
    <hyperlink ref="F429" r:id="rId38" display="https://podminky.urs.cz/item/CS_URS_2022_02/417351116"/>
    <hyperlink ref="F432" r:id="rId39" display="https://podminky.urs.cz/item/CS_URS_2022_02/417361821"/>
    <hyperlink ref="F459" r:id="rId40" display="https://podminky.urs.cz/item/CS_URS_2022_02/612631011"/>
    <hyperlink ref="F517" r:id="rId41" display="https://podminky.urs.cz/item/CS_URS_2022_02/631311123"/>
    <hyperlink ref="F524" r:id="rId42" display="https://podminky.urs.cz/item/CS_URS_2022_02/631311134"/>
    <hyperlink ref="F533" r:id="rId43" display="https://podminky.urs.cz/item/CS_URS_2022_02/631319173"/>
    <hyperlink ref="F536" r:id="rId44" display="https://podminky.urs.cz/item/CS_URS_2022_02/631362021"/>
    <hyperlink ref="F547" r:id="rId45" display="https://podminky.urs.cz/item/CS_URS_2022_02/632451457"/>
    <hyperlink ref="F553" r:id="rId46" display="https://podminky.urs.cz/item/CS_URS_2022_02/637121112"/>
    <hyperlink ref="F558" r:id="rId47" display="https://podminky.urs.cz/item/CS_URS_2022_02/949101111"/>
    <hyperlink ref="F564" r:id="rId48" display="https://podminky.urs.cz/item/CS_URS_2022_02/949101112"/>
    <hyperlink ref="F574" r:id="rId49" display="https://podminky.urs.cz/item/CS_URS_2022_02/952901111"/>
    <hyperlink ref="F583" r:id="rId50" display="https://podminky.urs.cz/item/CS_URS_2022_02/977151111"/>
    <hyperlink ref="F589" r:id="rId51" display="https://podminky.urs.cz/item/CS_URS_2022_02/977151121"/>
    <hyperlink ref="F597" r:id="rId52" display="https://podminky.urs.cz/item/CS_URS_2022_02/977151127"/>
    <hyperlink ref="F601" r:id="rId53" display="https://podminky.urs.cz/item/CS_URS_2022_02/977151131"/>
    <hyperlink ref="F615" r:id="rId54" display="https://podminky.urs.cz/item/CS_URS_2022_02/998012101"/>
    <hyperlink ref="F620" r:id="rId55" display="https://podminky.urs.cz/item/CS_URS_2022_02/711111001"/>
    <hyperlink ref="F652" r:id="rId56" display="https://podminky.urs.cz/item/CS_URS_2022_02/711112001"/>
    <hyperlink ref="F671" r:id="rId57" display="https://podminky.urs.cz/item/CS_URS_2022_02/711141559"/>
    <hyperlink ref="F686" r:id="rId58" display="https://podminky.urs.cz/item/CS_URS_2022_02/711142559"/>
    <hyperlink ref="F722" r:id="rId59" display="https://podminky.urs.cz/item/CS_URS_2022_02/998711101"/>
    <hyperlink ref="F726" r:id="rId60" display="https://podminky.urs.cz/item/CS_URS_2022_02/712461701"/>
    <hyperlink ref="F745" r:id="rId61" display="https://podminky.urs.cz/item/CS_URS_2022_02/998712101"/>
    <hyperlink ref="F749" r:id="rId62" display="https://podminky.urs.cz/item/CS_URS_2022_02/713131145"/>
    <hyperlink ref="F758" r:id="rId63" display="https://podminky.urs.cz/item/CS_URS_2022_02/713132331"/>
    <hyperlink ref="F767" r:id="rId64" display="https://podminky.urs.cz/item/CS_URS_2022_02/713151111"/>
    <hyperlink ref="F780" r:id="rId65" display="https://podminky.urs.cz/item/CS_URS_2022_02/998713101"/>
    <hyperlink ref="F784" r:id="rId66" display="https://podminky.urs.cz/item/CS_URS_2022_02/762083122"/>
    <hyperlink ref="F790" r:id="rId67" display="https://podminky.urs.cz/item/CS_URS_2022_02/762131124"/>
    <hyperlink ref="F801" r:id="rId68" display="https://podminky.urs.cz/item/CS_URS_2022_02/762195000"/>
    <hyperlink ref="F804" r:id="rId69" display="https://podminky.urs.cz/item/CS_URS_2022_02/762332132"/>
    <hyperlink ref="F811" r:id="rId70" display="https://podminky.urs.cz/item/CS_URS_2022_02/762332133"/>
    <hyperlink ref="F833" r:id="rId71" display="https://podminky.urs.cz/item/CS_URS_2022_02/762341250"/>
    <hyperlink ref="F842" r:id="rId72" display="https://podminky.urs.cz/item/CS_URS_2022_02/762342214"/>
    <hyperlink ref="F857" r:id="rId73" display="https://podminky.urs.cz/item/CS_URS_2022_02/762395000"/>
    <hyperlink ref="F866" r:id="rId74" display="https://podminky.urs.cz/item/CS_URS_2022_02/762495000"/>
    <hyperlink ref="F878" r:id="rId75" display="https://podminky.urs.cz/item/CS_URS_2022_02/998762101"/>
    <hyperlink ref="F887" r:id="rId76" display="https://podminky.urs.cz/item/CS_URS_2022_02/764222403"/>
    <hyperlink ref="F899" r:id="rId77" display="https://podminky.urs.cz/item/CS_URS_2022_02/998764101"/>
    <hyperlink ref="F950" r:id="rId78" display="https://podminky.urs.cz/item/CS_URS_2022_02/783314203"/>
    <hyperlink ref="F959" r:id="rId79" display="https://podminky.urs.cz/item/CS_URS_2022_02/783315103"/>
    <hyperlink ref="F962" r:id="rId80" display="https://podminky.urs.cz/item/CS_URS_2022_02/783317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2042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2043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2044</v>
      </c>
      <c r="F23" s="41"/>
      <c r="G23" s="41"/>
      <c r="H23" s="41"/>
      <c r="I23" s="145" t="s">
        <v>30</v>
      </c>
      <c r="J23" s="136" t="s">
        <v>75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2043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2044</v>
      </c>
      <c r="F26" s="41"/>
      <c r="G26" s="41"/>
      <c r="H26" s="41"/>
      <c r="I26" s="145" t="s">
        <v>30</v>
      </c>
      <c r="J26" s="136" t="s">
        <v>75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75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ROUND(J92,2)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ROUND((SUM(BE92:BE217)),2)</f>
        <v>0</v>
      </c>
      <c r="G35" s="41"/>
      <c r="H35" s="41"/>
      <c r="I35" s="160">
        <v>0.21</v>
      </c>
      <c r="J35" s="159">
        <f>ROUND(((SUM(BE92:BE217))*I35),2)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ROUND((SUM(BF92:BF217)),2)</f>
        <v>0</v>
      </c>
      <c r="G36" s="41"/>
      <c r="H36" s="41"/>
      <c r="I36" s="160">
        <v>0.15</v>
      </c>
      <c r="J36" s="159">
        <f>ROUND(((SUM(BF92:BF217))*I36),2)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ROUND((SUM(BG92:BG217)),2)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ROUND((SUM(BH92:BH217)),2)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ROUND((SUM(BI92:BI217)),2)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05.2 - SO 306.2 - Čerpací stanice - elektroinstalace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Martin Müller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Martin Müller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J92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1086</v>
      </c>
      <c r="E64" s="180"/>
      <c r="F64" s="180"/>
      <c r="G64" s="180"/>
      <c r="H64" s="180"/>
      <c r="I64" s="180"/>
      <c r="J64" s="181">
        <f>J93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2045</v>
      </c>
      <c r="E65" s="185"/>
      <c r="F65" s="185"/>
      <c r="G65" s="185"/>
      <c r="H65" s="185"/>
      <c r="I65" s="185"/>
      <c r="J65" s="186">
        <f>J94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2046</v>
      </c>
      <c r="E66" s="185"/>
      <c r="F66" s="185"/>
      <c r="G66" s="185"/>
      <c r="H66" s="185"/>
      <c r="I66" s="185"/>
      <c r="J66" s="186">
        <f>J109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2047</v>
      </c>
      <c r="E67" s="185"/>
      <c r="F67" s="185"/>
      <c r="G67" s="185"/>
      <c r="H67" s="185"/>
      <c r="I67" s="185"/>
      <c r="J67" s="186">
        <f>J114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2048</v>
      </c>
      <c r="E68" s="185"/>
      <c r="F68" s="185"/>
      <c r="G68" s="185"/>
      <c r="H68" s="185"/>
      <c r="I68" s="185"/>
      <c r="J68" s="186">
        <f>J151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2049</v>
      </c>
      <c r="E69" s="185"/>
      <c r="F69" s="185"/>
      <c r="G69" s="185"/>
      <c r="H69" s="185"/>
      <c r="I69" s="185"/>
      <c r="J69" s="186">
        <f>J192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3"/>
      <c r="C70" s="128"/>
      <c r="D70" s="184" t="s">
        <v>2050</v>
      </c>
      <c r="E70" s="185"/>
      <c r="F70" s="185"/>
      <c r="G70" s="185"/>
      <c r="H70" s="185"/>
      <c r="I70" s="185"/>
      <c r="J70" s="186">
        <f>J203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6" spans="1:31" s="2" customFormat="1" ht="6.95" customHeight="1">
      <c r="A76" s="41"/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24.95" customHeight="1">
      <c r="A77" s="41"/>
      <c r="B77" s="42"/>
      <c r="C77" s="26" t="s">
        <v>138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16</v>
      </c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6.5" customHeight="1">
      <c r="A80" s="41"/>
      <c r="B80" s="42"/>
      <c r="C80" s="43"/>
      <c r="D80" s="43"/>
      <c r="E80" s="172" t="str">
        <f>E7</f>
        <v>ODKANALIZOVÁNÍ UL. LUKÁŠOVSKÁ A KADLICKÁ , LIBEREC</v>
      </c>
      <c r="F80" s="35"/>
      <c r="G80" s="35"/>
      <c r="H80" s="35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2:12" s="1" customFormat="1" ht="12" customHeight="1">
      <c r="B81" s="24"/>
      <c r="C81" s="35" t="s">
        <v>123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41"/>
      <c r="B82" s="42"/>
      <c r="C82" s="43"/>
      <c r="D82" s="43"/>
      <c r="E82" s="172" t="s">
        <v>1080</v>
      </c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2" customHeight="1">
      <c r="A83" s="41"/>
      <c r="B83" s="42"/>
      <c r="C83" s="35" t="s">
        <v>1081</v>
      </c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6.5" customHeight="1">
      <c r="A84" s="41"/>
      <c r="B84" s="42"/>
      <c r="C84" s="43"/>
      <c r="D84" s="43"/>
      <c r="E84" s="72" t="str">
        <f>E11</f>
        <v>05.2 - SO 306.2 - Čerpací stanice - elektroinstalace</v>
      </c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6.95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22</v>
      </c>
      <c r="D86" s="43"/>
      <c r="E86" s="43"/>
      <c r="F86" s="30" t="str">
        <f>F14</f>
        <v>Liberec</v>
      </c>
      <c r="G86" s="43"/>
      <c r="H86" s="43"/>
      <c r="I86" s="35" t="s">
        <v>24</v>
      </c>
      <c r="J86" s="75" t="str">
        <f>IF(J14="","",J14)</f>
        <v>16. 2. 2024</v>
      </c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6.95" customHeight="1">
      <c r="A87" s="41"/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26</v>
      </c>
      <c r="D88" s="43"/>
      <c r="E88" s="43"/>
      <c r="F88" s="30" t="str">
        <f>E17</f>
        <v>Statutární město Liberec</v>
      </c>
      <c r="G88" s="43"/>
      <c r="H88" s="43"/>
      <c r="I88" s="35" t="s">
        <v>34</v>
      </c>
      <c r="J88" s="39" t="str">
        <f>E23</f>
        <v>Martin Müller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5.15" customHeight="1">
      <c r="A89" s="41"/>
      <c r="B89" s="42"/>
      <c r="C89" s="35" t="s">
        <v>32</v>
      </c>
      <c r="D89" s="43"/>
      <c r="E89" s="43"/>
      <c r="F89" s="30" t="str">
        <f>IF(E20="","",E20)</f>
        <v>Vyplň údaj</v>
      </c>
      <c r="G89" s="43"/>
      <c r="H89" s="43"/>
      <c r="I89" s="35" t="s">
        <v>39</v>
      </c>
      <c r="J89" s="39" t="str">
        <f>E26</f>
        <v>Martin Müller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0.3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11" customFormat="1" ht="29.25" customHeight="1">
      <c r="A91" s="188"/>
      <c r="B91" s="189"/>
      <c r="C91" s="190" t="s">
        <v>139</v>
      </c>
      <c r="D91" s="191" t="s">
        <v>61</v>
      </c>
      <c r="E91" s="191" t="s">
        <v>57</v>
      </c>
      <c r="F91" s="191" t="s">
        <v>58</v>
      </c>
      <c r="G91" s="191" t="s">
        <v>140</v>
      </c>
      <c r="H91" s="191" t="s">
        <v>141</v>
      </c>
      <c r="I91" s="191" t="s">
        <v>142</v>
      </c>
      <c r="J91" s="191" t="s">
        <v>128</v>
      </c>
      <c r="K91" s="192" t="s">
        <v>143</v>
      </c>
      <c r="L91" s="193"/>
      <c r="M91" s="95" t="s">
        <v>75</v>
      </c>
      <c r="N91" s="96" t="s">
        <v>46</v>
      </c>
      <c r="O91" s="96" t="s">
        <v>144</v>
      </c>
      <c r="P91" s="96" t="s">
        <v>145</v>
      </c>
      <c r="Q91" s="96" t="s">
        <v>146</v>
      </c>
      <c r="R91" s="96" t="s">
        <v>147</v>
      </c>
      <c r="S91" s="96" t="s">
        <v>148</v>
      </c>
      <c r="T91" s="97" t="s">
        <v>149</v>
      </c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</row>
    <row r="92" spans="1:63" s="2" customFormat="1" ht="22.8" customHeight="1">
      <c r="A92" s="41"/>
      <c r="B92" s="42"/>
      <c r="C92" s="102" t="s">
        <v>150</v>
      </c>
      <c r="D92" s="43"/>
      <c r="E92" s="43"/>
      <c r="F92" s="43"/>
      <c r="G92" s="43"/>
      <c r="H92" s="43"/>
      <c r="I92" s="43"/>
      <c r="J92" s="194">
        <f>BK92</f>
        <v>0</v>
      </c>
      <c r="K92" s="43"/>
      <c r="L92" s="47"/>
      <c r="M92" s="98"/>
      <c r="N92" s="195"/>
      <c r="O92" s="99"/>
      <c r="P92" s="196">
        <f>P93</f>
        <v>0</v>
      </c>
      <c r="Q92" s="99"/>
      <c r="R92" s="196">
        <f>R93</f>
        <v>0</v>
      </c>
      <c r="S92" s="99"/>
      <c r="T92" s="197">
        <f>T93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T92" s="20" t="s">
        <v>76</v>
      </c>
      <c r="AU92" s="20" t="s">
        <v>129</v>
      </c>
      <c r="BK92" s="198">
        <f>BK93</f>
        <v>0</v>
      </c>
    </row>
    <row r="93" spans="1:63" s="12" customFormat="1" ht="25.9" customHeight="1">
      <c r="A93" s="12"/>
      <c r="B93" s="199"/>
      <c r="C93" s="200"/>
      <c r="D93" s="201" t="s">
        <v>76</v>
      </c>
      <c r="E93" s="202" t="s">
        <v>1613</v>
      </c>
      <c r="F93" s="202" t="s">
        <v>1614</v>
      </c>
      <c r="G93" s="200"/>
      <c r="H93" s="200"/>
      <c r="I93" s="203"/>
      <c r="J93" s="204">
        <f>BK93</f>
        <v>0</v>
      </c>
      <c r="K93" s="200"/>
      <c r="L93" s="205"/>
      <c r="M93" s="206"/>
      <c r="N93" s="207"/>
      <c r="O93" s="207"/>
      <c r="P93" s="208">
        <f>P94+P109+P114+P151+P192+P203</f>
        <v>0</v>
      </c>
      <c r="Q93" s="207"/>
      <c r="R93" s="208">
        <f>R94+R109+R114+R151+R192+R203</f>
        <v>0</v>
      </c>
      <c r="S93" s="207"/>
      <c r="T93" s="209">
        <f>T94+T109+T114+T151+T192+T203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87</v>
      </c>
      <c r="AT93" s="211" t="s">
        <v>76</v>
      </c>
      <c r="AU93" s="211" t="s">
        <v>77</v>
      </c>
      <c r="AY93" s="210" t="s">
        <v>153</v>
      </c>
      <c r="BK93" s="212">
        <f>BK94+BK109+BK114+BK151+BK192+BK203</f>
        <v>0</v>
      </c>
    </row>
    <row r="94" spans="1:63" s="12" customFormat="1" ht="22.8" customHeight="1">
      <c r="A94" s="12"/>
      <c r="B94" s="199"/>
      <c r="C94" s="200"/>
      <c r="D94" s="201" t="s">
        <v>76</v>
      </c>
      <c r="E94" s="213" t="s">
        <v>2051</v>
      </c>
      <c r="F94" s="213" t="s">
        <v>2052</v>
      </c>
      <c r="G94" s="200"/>
      <c r="H94" s="200"/>
      <c r="I94" s="203"/>
      <c r="J94" s="214">
        <f>BK94</f>
        <v>0</v>
      </c>
      <c r="K94" s="200"/>
      <c r="L94" s="205"/>
      <c r="M94" s="206"/>
      <c r="N94" s="207"/>
      <c r="O94" s="207"/>
      <c r="P94" s="208">
        <f>SUM(P95:P108)</f>
        <v>0</v>
      </c>
      <c r="Q94" s="207"/>
      <c r="R94" s="208">
        <f>SUM(R95:R108)</f>
        <v>0</v>
      </c>
      <c r="S94" s="207"/>
      <c r="T94" s="209">
        <f>SUM(T95:T108)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10" t="s">
        <v>87</v>
      </c>
      <c r="AT94" s="211" t="s">
        <v>76</v>
      </c>
      <c r="AU94" s="211" t="s">
        <v>85</v>
      </c>
      <c r="AY94" s="210" t="s">
        <v>153</v>
      </c>
      <c r="BK94" s="212">
        <f>SUM(BK95:BK108)</f>
        <v>0</v>
      </c>
    </row>
    <row r="95" spans="1:65" s="2" customFormat="1" ht="16.5" customHeight="1">
      <c r="A95" s="41"/>
      <c r="B95" s="42"/>
      <c r="C95" s="215" t="s">
        <v>85</v>
      </c>
      <c r="D95" s="215" t="s">
        <v>155</v>
      </c>
      <c r="E95" s="216" t="s">
        <v>2053</v>
      </c>
      <c r="F95" s="217" t="s">
        <v>2054</v>
      </c>
      <c r="G95" s="218" t="s">
        <v>1571</v>
      </c>
      <c r="H95" s="219">
        <v>1</v>
      </c>
      <c r="I95" s="220"/>
      <c r="J95" s="221">
        <f>ROUND(I95*H95,2)</f>
        <v>0</v>
      </c>
      <c r="K95" s="217" t="s">
        <v>75</v>
      </c>
      <c r="L95" s="47"/>
      <c r="M95" s="222" t="s">
        <v>75</v>
      </c>
      <c r="N95" s="223" t="s">
        <v>47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160</v>
      </c>
      <c r="AT95" s="226" t="s">
        <v>155</v>
      </c>
      <c r="AU95" s="226" t="s">
        <v>87</v>
      </c>
      <c r="AY95" s="20" t="s">
        <v>153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85</v>
      </c>
      <c r="BK95" s="227">
        <f>ROUND(I95*H95,2)</f>
        <v>0</v>
      </c>
      <c r="BL95" s="20" t="s">
        <v>160</v>
      </c>
      <c r="BM95" s="226" t="s">
        <v>2055</v>
      </c>
    </row>
    <row r="96" spans="1:47" s="2" customFormat="1" ht="12">
      <c r="A96" s="41"/>
      <c r="B96" s="42"/>
      <c r="C96" s="43"/>
      <c r="D96" s="228" t="s">
        <v>162</v>
      </c>
      <c r="E96" s="43"/>
      <c r="F96" s="229" t="s">
        <v>2054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162</v>
      </c>
      <c r="AU96" s="20" t="s">
        <v>87</v>
      </c>
    </row>
    <row r="97" spans="1:65" s="2" customFormat="1" ht="16.5" customHeight="1">
      <c r="A97" s="41"/>
      <c r="B97" s="42"/>
      <c r="C97" s="215" t="s">
        <v>87</v>
      </c>
      <c r="D97" s="215" t="s">
        <v>155</v>
      </c>
      <c r="E97" s="216" t="s">
        <v>2056</v>
      </c>
      <c r="F97" s="217" t="s">
        <v>2057</v>
      </c>
      <c r="G97" s="218" t="s">
        <v>185</v>
      </c>
      <c r="H97" s="219">
        <v>20</v>
      </c>
      <c r="I97" s="220"/>
      <c r="J97" s="221">
        <f>ROUND(I97*H97,2)</f>
        <v>0</v>
      </c>
      <c r="K97" s="217" t="s">
        <v>75</v>
      </c>
      <c r="L97" s="47"/>
      <c r="M97" s="222" t="s">
        <v>75</v>
      </c>
      <c r="N97" s="223" t="s">
        <v>47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160</v>
      </c>
      <c r="AT97" s="226" t="s">
        <v>155</v>
      </c>
      <c r="AU97" s="226" t="s">
        <v>87</v>
      </c>
      <c r="AY97" s="20" t="s">
        <v>153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85</v>
      </c>
      <c r="BK97" s="227">
        <f>ROUND(I97*H97,2)</f>
        <v>0</v>
      </c>
      <c r="BL97" s="20" t="s">
        <v>160</v>
      </c>
      <c r="BM97" s="226" t="s">
        <v>2058</v>
      </c>
    </row>
    <row r="98" spans="1:47" s="2" customFormat="1" ht="12">
      <c r="A98" s="41"/>
      <c r="B98" s="42"/>
      <c r="C98" s="43"/>
      <c r="D98" s="228" t="s">
        <v>162</v>
      </c>
      <c r="E98" s="43"/>
      <c r="F98" s="229" t="s">
        <v>2057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162</v>
      </c>
      <c r="AU98" s="20" t="s">
        <v>87</v>
      </c>
    </row>
    <row r="99" spans="1:65" s="2" customFormat="1" ht="16.5" customHeight="1">
      <c r="A99" s="41"/>
      <c r="B99" s="42"/>
      <c r="C99" s="215" t="s">
        <v>171</v>
      </c>
      <c r="D99" s="215" t="s">
        <v>155</v>
      </c>
      <c r="E99" s="216" t="s">
        <v>2059</v>
      </c>
      <c r="F99" s="217" t="s">
        <v>2060</v>
      </c>
      <c r="G99" s="218" t="s">
        <v>1571</v>
      </c>
      <c r="H99" s="219">
        <v>1</v>
      </c>
      <c r="I99" s="220"/>
      <c r="J99" s="221">
        <f>ROUND(I99*H99,2)</f>
        <v>0</v>
      </c>
      <c r="K99" s="217" t="s">
        <v>75</v>
      </c>
      <c r="L99" s="47"/>
      <c r="M99" s="222" t="s">
        <v>75</v>
      </c>
      <c r="N99" s="223" t="s">
        <v>47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160</v>
      </c>
      <c r="AT99" s="226" t="s">
        <v>155</v>
      </c>
      <c r="AU99" s="226" t="s">
        <v>87</v>
      </c>
      <c r="AY99" s="20" t="s">
        <v>153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85</v>
      </c>
      <c r="BK99" s="227">
        <f>ROUND(I99*H99,2)</f>
        <v>0</v>
      </c>
      <c r="BL99" s="20" t="s">
        <v>160</v>
      </c>
      <c r="BM99" s="226" t="s">
        <v>2061</v>
      </c>
    </row>
    <row r="100" spans="1:47" s="2" customFormat="1" ht="12">
      <c r="A100" s="41"/>
      <c r="B100" s="42"/>
      <c r="C100" s="43"/>
      <c r="D100" s="228" t="s">
        <v>162</v>
      </c>
      <c r="E100" s="43"/>
      <c r="F100" s="229" t="s">
        <v>2062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162</v>
      </c>
      <c r="AU100" s="20" t="s">
        <v>87</v>
      </c>
    </row>
    <row r="101" spans="1:65" s="2" customFormat="1" ht="16.5" customHeight="1">
      <c r="A101" s="41"/>
      <c r="B101" s="42"/>
      <c r="C101" s="215" t="s">
        <v>160</v>
      </c>
      <c r="D101" s="215" t="s">
        <v>155</v>
      </c>
      <c r="E101" s="216" t="s">
        <v>2063</v>
      </c>
      <c r="F101" s="217" t="s">
        <v>2064</v>
      </c>
      <c r="G101" s="218" t="s">
        <v>1571</v>
      </c>
      <c r="H101" s="219">
        <v>1</v>
      </c>
      <c r="I101" s="220"/>
      <c r="J101" s="221">
        <f>ROUND(I101*H101,2)</f>
        <v>0</v>
      </c>
      <c r="K101" s="217" t="s">
        <v>75</v>
      </c>
      <c r="L101" s="47"/>
      <c r="M101" s="222" t="s">
        <v>75</v>
      </c>
      <c r="N101" s="223" t="s">
        <v>47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160</v>
      </c>
      <c r="AT101" s="226" t="s">
        <v>155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2065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2064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65" s="2" customFormat="1" ht="16.5" customHeight="1">
      <c r="A103" s="41"/>
      <c r="B103" s="42"/>
      <c r="C103" s="215" t="s">
        <v>182</v>
      </c>
      <c r="D103" s="215" t="s">
        <v>155</v>
      </c>
      <c r="E103" s="216" t="s">
        <v>2066</v>
      </c>
      <c r="F103" s="217" t="s">
        <v>2067</v>
      </c>
      <c r="G103" s="218" t="s">
        <v>1571</v>
      </c>
      <c r="H103" s="219">
        <v>2</v>
      </c>
      <c r="I103" s="220"/>
      <c r="J103" s="221">
        <f>ROUND(I103*H103,2)</f>
        <v>0</v>
      </c>
      <c r="K103" s="217" t="s">
        <v>75</v>
      </c>
      <c r="L103" s="47"/>
      <c r="M103" s="222" t="s">
        <v>75</v>
      </c>
      <c r="N103" s="223" t="s">
        <v>47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160</v>
      </c>
      <c r="AT103" s="226" t="s">
        <v>155</v>
      </c>
      <c r="AU103" s="226" t="s">
        <v>87</v>
      </c>
      <c r="AY103" s="20" t="s">
        <v>153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85</v>
      </c>
      <c r="BK103" s="227">
        <f>ROUND(I103*H103,2)</f>
        <v>0</v>
      </c>
      <c r="BL103" s="20" t="s">
        <v>160</v>
      </c>
      <c r="BM103" s="226" t="s">
        <v>2068</v>
      </c>
    </row>
    <row r="104" spans="1:47" s="2" customFormat="1" ht="12">
      <c r="A104" s="41"/>
      <c r="B104" s="42"/>
      <c r="C104" s="43"/>
      <c r="D104" s="228" t="s">
        <v>162</v>
      </c>
      <c r="E104" s="43"/>
      <c r="F104" s="229" t="s">
        <v>2067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162</v>
      </c>
      <c r="AU104" s="20" t="s">
        <v>87</v>
      </c>
    </row>
    <row r="105" spans="1:65" s="2" customFormat="1" ht="16.5" customHeight="1">
      <c r="A105" s="41"/>
      <c r="B105" s="42"/>
      <c r="C105" s="215" t="s">
        <v>191</v>
      </c>
      <c r="D105" s="215" t="s">
        <v>155</v>
      </c>
      <c r="E105" s="216" t="s">
        <v>2069</v>
      </c>
      <c r="F105" s="217" t="s">
        <v>2070</v>
      </c>
      <c r="G105" s="218" t="s">
        <v>1571</v>
      </c>
      <c r="H105" s="219">
        <v>1</v>
      </c>
      <c r="I105" s="220"/>
      <c r="J105" s="221">
        <f>ROUND(I105*H105,2)</f>
        <v>0</v>
      </c>
      <c r="K105" s="217" t="s">
        <v>75</v>
      </c>
      <c r="L105" s="47"/>
      <c r="M105" s="222" t="s">
        <v>75</v>
      </c>
      <c r="N105" s="223" t="s">
        <v>47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6" t="s">
        <v>160</v>
      </c>
      <c r="AT105" s="226" t="s">
        <v>155</v>
      </c>
      <c r="AU105" s="226" t="s">
        <v>87</v>
      </c>
      <c r="AY105" s="20" t="s">
        <v>153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0" t="s">
        <v>85</v>
      </c>
      <c r="BK105" s="227">
        <f>ROUND(I105*H105,2)</f>
        <v>0</v>
      </c>
      <c r="BL105" s="20" t="s">
        <v>160</v>
      </c>
      <c r="BM105" s="226" t="s">
        <v>2071</v>
      </c>
    </row>
    <row r="106" spans="1:47" s="2" customFormat="1" ht="12">
      <c r="A106" s="41"/>
      <c r="B106" s="42"/>
      <c r="C106" s="43"/>
      <c r="D106" s="228" t="s">
        <v>162</v>
      </c>
      <c r="E106" s="43"/>
      <c r="F106" s="229" t="s">
        <v>2070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162</v>
      </c>
      <c r="AU106" s="20" t="s">
        <v>87</v>
      </c>
    </row>
    <row r="107" spans="1:65" s="2" customFormat="1" ht="16.5" customHeight="1">
      <c r="A107" s="41"/>
      <c r="B107" s="42"/>
      <c r="C107" s="215" t="s">
        <v>199</v>
      </c>
      <c r="D107" s="215" t="s">
        <v>155</v>
      </c>
      <c r="E107" s="216" t="s">
        <v>2072</v>
      </c>
      <c r="F107" s="217" t="s">
        <v>2073</v>
      </c>
      <c r="G107" s="218" t="s">
        <v>1571</v>
      </c>
      <c r="H107" s="219">
        <v>1</v>
      </c>
      <c r="I107" s="220"/>
      <c r="J107" s="221">
        <f>ROUND(I107*H107,2)</f>
        <v>0</v>
      </c>
      <c r="K107" s="217" t="s">
        <v>75</v>
      </c>
      <c r="L107" s="47"/>
      <c r="M107" s="222" t="s">
        <v>75</v>
      </c>
      <c r="N107" s="223" t="s">
        <v>47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87</v>
      </c>
      <c r="AY107" s="20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85</v>
      </c>
      <c r="BK107" s="227">
        <f>ROUND(I107*H107,2)</f>
        <v>0</v>
      </c>
      <c r="BL107" s="20" t="s">
        <v>160</v>
      </c>
      <c r="BM107" s="226" t="s">
        <v>2074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2073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162</v>
      </c>
      <c r="AU108" s="20" t="s">
        <v>87</v>
      </c>
    </row>
    <row r="109" spans="1:63" s="12" customFormat="1" ht="22.8" customHeight="1">
      <c r="A109" s="12"/>
      <c r="B109" s="199"/>
      <c r="C109" s="200"/>
      <c r="D109" s="201" t="s">
        <v>76</v>
      </c>
      <c r="E109" s="213" t="s">
        <v>2075</v>
      </c>
      <c r="F109" s="213" t="s">
        <v>2076</v>
      </c>
      <c r="G109" s="200"/>
      <c r="H109" s="200"/>
      <c r="I109" s="203"/>
      <c r="J109" s="214">
        <f>BK109</f>
        <v>0</v>
      </c>
      <c r="K109" s="200"/>
      <c r="L109" s="205"/>
      <c r="M109" s="206"/>
      <c r="N109" s="207"/>
      <c r="O109" s="207"/>
      <c r="P109" s="208">
        <f>SUM(P110:P113)</f>
        <v>0</v>
      </c>
      <c r="Q109" s="207"/>
      <c r="R109" s="208">
        <f>SUM(R110:R113)</f>
        <v>0</v>
      </c>
      <c r="S109" s="207"/>
      <c r="T109" s="209">
        <f>SUM(T110:T113)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87</v>
      </c>
      <c r="AT109" s="211" t="s">
        <v>76</v>
      </c>
      <c r="AU109" s="211" t="s">
        <v>85</v>
      </c>
      <c r="AY109" s="210" t="s">
        <v>153</v>
      </c>
      <c r="BK109" s="212">
        <f>SUM(BK110:BK113)</f>
        <v>0</v>
      </c>
    </row>
    <row r="110" spans="1:65" s="2" customFormat="1" ht="16.5" customHeight="1">
      <c r="A110" s="41"/>
      <c r="B110" s="42"/>
      <c r="C110" s="215" t="s">
        <v>206</v>
      </c>
      <c r="D110" s="215" t="s">
        <v>155</v>
      </c>
      <c r="E110" s="216" t="s">
        <v>2077</v>
      </c>
      <c r="F110" s="217" t="s">
        <v>2078</v>
      </c>
      <c r="G110" s="218" t="s">
        <v>1571</v>
      </c>
      <c r="H110" s="219">
        <v>6</v>
      </c>
      <c r="I110" s="220"/>
      <c r="J110" s="221">
        <f>ROUND(I110*H110,2)</f>
        <v>0</v>
      </c>
      <c r="K110" s="217" t="s">
        <v>75</v>
      </c>
      <c r="L110" s="47"/>
      <c r="M110" s="222" t="s">
        <v>75</v>
      </c>
      <c r="N110" s="223" t="s">
        <v>47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160</v>
      </c>
      <c r="AT110" s="226" t="s">
        <v>155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2079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2078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65" s="2" customFormat="1" ht="16.5" customHeight="1">
      <c r="A112" s="41"/>
      <c r="B112" s="42"/>
      <c r="C112" s="215" t="s">
        <v>212</v>
      </c>
      <c r="D112" s="215" t="s">
        <v>155</v>
      </c>
      <c r="E112" s="216" t="s">
        <v>2080</v>
      </c>
      <c r="F112" s="217" t="s">
        <v>2081</v>
      </c>
      <c r="G112" s="218" t="s">
        <v>1571</v>
      </c>
      <c r="H112" s="219">
        <v>1</v>
      </c>
      <c r="I112" s="220"/>
      <c r="J112" s="221">
        <f>ROUND(I112*H112,2)</f>
        <v>0</v>
      </c>
      <c r="K112" s="217" t="s">
        <v>75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2082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2081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63" s="12" customFormat="1" ht="22.8" customHeight="1">
      <c r="A114" s="12"/>
      <c r="B114" s="199"/>
      <c r="C114" s="200"/>
      <c r="D114" s="201" t="s">
        <v>76</v>
      </c>
      <c r="E114" s="213" t="s">
        <v>2083</v>
      </c>
      <c r="F114" s="213" t="s">
        <v>2084</v>
      </c>
      <c r="G114" s="200"/>
      <c r="H114" s="200"/>
      <c r="I114" s="203"/>
      <c r="J114" s="214">
        <f>BK114</f>
        <v>0</v>
      </c>
      <c r="K114" s="200"/>
      <c r="L114" s="205"/>
      <c r="M114" s="206"/>
      <c r="N114" s="207"/>
      <c r="O114" s="207"/>
      <c r="P114" s="208">
        <f>SUM(P115:P150)</f>
        <v>0</v>
      </c>
      <c r="Q114" s="207"/>
      <c r="R114" s="208">
        <f>SUM(R115:R150)</f>
        <v>0</v>
      </c>
      <c r="S114" s="207"/>
      <c r="T114" s="209">
        <f>SUM(T115:T150)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87</v>
      </c>
      <c r="AT114" s="211" t="s">
        <v>76</v>
      </c>
      <c r="AU114" s="211" t="s">
        <v>85</v>
      </c>
      <c r="AY114" s="210" t="s">
        <v>153</v>
      </c>
      <c r="BK114" s="212">
        <f>SUM(BK115:BK150)</f>
        <v>0</v>
      </c>
    </row>
    <row r="115" spans="1:65" s="2" customFormat="1" ht="16.5" customHeight="1">
      <c r="A115" s="41"/>
      <c r="B115" s="42"/>
      <c r="C115" s="215" t="s">
        <v>218</v>
      </c>
      <c r="D115" s="215" t="s">
        <v>155</v>
      </c>
      <c r="E115" s="216" t="s">
        <v>2085</v>
      </c>
      <c r="F115" s="217" t="s">
        <v>2086</v>
      </c>
      <c r="G115" s="218" t="s">
        <v>1571</v>
      </c>
      <c r="H115" s="219">
        <v>2</v>
      </c>
      <c r="I115" s="220"/>
      <c r="J115" s="221">
        <f>ROUND(I115*H115,2)</f>
        <v>0</v>
      </c>
      <c r="K115" s="217" t="s">
        <v>75</v>
      </c>
      <c r="L115" s="47"/>
      <c r="M115" s="222" t="s">
        <v>75</v>
      </c>
      <c r="N115" s="223" t="s">
        <v>47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160</v>
      </c>
      <c r="AT115" s="226" t="s">
        <v>155</v>
      </c>
      <c r="AU115" s="226" t="s">
        <v>87</v>
      </c>
      <c r="AY115" s="20" t="s">
        <v>153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0" t="s">
        <v>85</v>
      </c>
      <c r="BK115" s="227">
        <f>ROUND(I115*H115,2)</f>
        <v>0</v>
      </c>
      <c r="BL115" s="20" t="s">
        <v>160</v>
      </c>
      <c r="BM115" s="226" t="s">
        <v>2087</v>
      </c>
    </row>
    <row r="116" spans="1:47" s="2" customFormat="1" ht="12">
      <c r="A116" s="41"/>
      <c r="B116" s="42"/>
      <c r="C116" s="43"/>
      <c r="D116" s="228" t="s">
        <v>162</v>
      </c>
      <c r="E116" s="43"/>
      <c r="F116" s="229" t="s">
        <v>2086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162</v>
      </c>
      <c r="AU116" s="20" t="s">
        <v>87</v>
      </c>
    </row>
    <row r="117" spans="1:65" s="2" customFormat="1" ht="16.5" customHeight="1">
      <c r="A117" s="41"/>
      <c r="B117" s="42"/>
      <c r="C117" s="215" t="s">
        <v>224</v>
      </c>
      <c r="D117" s="215" t="s">
        <v>155</v>
      </c>
      <c r="E117" s="216" t="s">
        <v>2088</v>
      </c>
      <c r="F117" s="217" t="s">
        <v>2089</v>
      </c>
      <c r="G117" s="218" t="s">
        <v>1571</v>
      </c>
      <c r="H117" s="219">
        <v>3</v>
      </c>
      <c r="I117" s="220"/>
      <c r="J117" s="221">
        <f>ROUND(I117*H117,2)</f>
        <v>0</v>
      </c>
      <c r="K117" s="217" t="s">
        <v>75</v>
      </c>
      <c r="L117" s="47"/>
      <c r="M117" s="222" t="s">
        <v>75</v>
      </c>
      <c r="N117" s="223" t="s">
        <v>47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160</v>
      </c>
      <c r="AT117" s="226" t="s">
        <v>155</v>
      </c>
      <c r="AU117" s="226" t="s">
        <v>87</v>
      </c>
      <c r="AY117" s="20" t="s">
        <v>153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85</v>
      </c>
      <c r="BK117" s="227">
        <f>ROUND(I117*H117,2)</f>
        <v>0</v>
      </c>
      <c r="BL117" s="20" t="s">
        <v>160</v>
      </c>
      <c r="BM117" s="226" t="s">
        <v>2090</v>
      </c>
    </row>
    <row r="118" spans="1:47" s="2" customFormat="1" ht="12">
      <c r="A118" s="41"/>
      <c r="B118" s="42"/>
      <c r="C118" s="43"/>
      <c r="D118" s="228" t="s">
        <v>162</v>
      </c>
      <c r="E118" s="43"/>
      <c r="F118" s="229" t="s">
        <v>2089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162</v>
      </c>
      <c r="AU118" s="20" t="s">
        <v>87</v>
      </c>
    </row>
    <row r="119" spans="1:65" s="2" customFormat="1" ht="16.5" customHeight="1">
      <c r="A119" s="41"/>
      <c r="B119" s="42"/>
      <c r="C119" s="215" t="s">
        <v>242</v>
      </c>
      <c r="D119" s="215" t="s">
        <v>155</v>
      </c>
      <c r="E119" s="216" t="s">
        <v>2091</v>
      </c>
      <c r="F119" s="217" t="s">
        <v>2092</v>
      </c>
      <c r="G119" s="218" t="s">
        <v>1571</v>
      </c>
      <c r="H119" s="219">
        <v>1</v>
      </c>
      <c r="I119" s="220"/>
      <c r="J119" s="221">
        <f>ROUND(I119*H119,2)</f>
        <v>0</v>
      </c>
      <c r="K119" s="217" t="s">
        <v>75</v>
      </c>
      <c r="L119" s="47"/>
      <c r="M119" s="222" t="s">
        <v>75</v>
      </c>
      <c r="N119" s="223" t="s">
        <v>47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160</v>
      </c>
      <c r="AT119" s="226" t="s">
        <v>155</v>
      </c>
      <c r="AU119" s="226" t="s">
        <v>87</v>
      </c>
      <c r="AY119" s="20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85</v>
      </c>
      <c r="BK119" s="227">
        <f>ROUND(I119*H119,2)</f>
        <v>0</v>
      </c>
      <c r="BL119" s="20" t="s">
        <v>160</v>
      </c>
      <c r="BM119" s="226" t="s">
        <v>2093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2092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162</v>
      </c>
      <c r="AU120" s="20" t="s">
        <v>87</v>
      </c>
    </row>
    <row r="121" spans="1:65" s="2" customFormat="1" ht="16.5" customHeight="1">
      <c r="A121" s="41"/>
      <c r="B121" s="42"/>
      <c r="C121" s="215" t="s">
        <v>248</v>
      </c>
      <c r="D121" s="215" t="s">
        <v>155</v>
      </c>
      <c r="E121" s="216" t="s">
        <v>2094</v>
      </c>
      <c r="F121" s="217" t="s">
        <v>2095</v>
      </c>
      <c r="G121" s="218" t="s">
        <v>1571</v>
      </c>
      <c r="H121" s="219">
        <v>12</v>
      </c>
      <c r="I121" s="220"/>
      <c r="J121" s="221">
        <f>ROUND(I121*H121,2)</f>
        <v>0</v>
      </c>
      <c r="K121" s="217" t="s">
        <v>75</v>
      </c>
      <c r="L121" s="47"/>
      <c r="M121" s="222" t="s">
        <v>75</v>
      </c>
      <c r="N121" s="223" t="s">
        <v>47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160</v>
      </c>
      <c r="AT121" s="226" t="s">
        <v>155</v>
      </c>
      <c r="AU121" s="226" t="s">
        <v>87</v>
      </c>
      <c r="AY121" s="20" t="s">
        <v>153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85</v>
      </c>
      <c r="BK121" s="227">
        <f>ROUND(I121*H121,2)</f>
        <v>0</v>
      </c>
      <c r="BL121" s="20" t="s">
        <v>160</v>
      </c>
      <c r="BM121" s="226" t="s">
        <v>2096</v>
      </c>
    </row>
    <row r="122" spans="1:47" s="2" customFormat="1" ht="12">
      <c r="A122" s="41"/>
      <c r="B122" s="42"/>
      <c r="C122" s="43"/>
      <c r="D122" s="228" t="s">
        <v>162</v>
      </c>
      <c r="E122" s="43"/>
      <c r="F122" s="229" t="s">
        <v>2095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162</v>
      </c>
      <c r="AU122" s="20" t="s">
        <v>87</v>
      </c>
    </row>
    <row r="123" spans="1:65" s="2" customFormat="1" ht="16.5" customHeight="1">
      <c r="A123" s="41"/>
      <c r="B123" s="42"/>
      <c r="C123" s="215" t="s">
        <v>255</v>
      </c>
      <c r="D123" s="215" t="s">
        <v>155</v>
      </c>
      <c r="E123" s="216" t="s">
        <v>2097</v>
      </c>
      <c r="F123" s="217" t="s">
        <v>2098</v>
      </c>
      <c r="G123" s="218" t="s">
        <v>1571</v>
      </c>
      <c r="H123" s="219">
        <v>1</v>
      </c>
      <c r="I123" s="220"/>
      <c r="J123" s="221">
        <f>ROUND(I123*H123,2)</f>
        <v>0</v>
      </c>
      <c r="K123" s="217" t="s">
        <v>75</v>
      </c>
      <c r="L123" s="47"/>
      <c r="M123" s="222" t="s">
        <v>75</v>
      </c>
      <c r="N123" s="223" t="s">
        <v>47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160</v>
      </c>
      <c r="AT123" s="226" t="s">
        <v>155</v>
      </c>
      <c r="AU123" s="226" t="s">
        <v>87</v>
      </c>
      <c r="AY123" s="20" t="s">
        <v>153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85</v>
      </c>
      <c r="BK123" s="227">
        <f>ROUND(I123*H123,2)</f>
        <v>0</v>
      </c>
      <c r="BL123" s="20" t="s">
        <v>160</v>
      </c>
      <c r="BM123" s="226" t="s">
        <v>2099</v>
      </c>
    </row>
    <row r="124" spans="1:47" s="2" customFormat="1" ht="12">
      <c r="A124" s="41"/>
      <c r="B124" s="42"/>
      <c r="C124" s="43"/>
      <c r="D124" s="228" t="s">
        <v>162</v>
      </c>
      <c r="E124" s="43"/>
      <c r="F124" s="229" t="s">
        <v>2098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162</v>
      </c>
      <c r="AU124" s="20" t="s">
        <v>87</v>
      </c>
    </row>
    <row r="125" spans="1:65" s="2" customFormat="1" ht="16.5" customHeight="1">
      <c r="A125" s="41"/>
      <c r="B125" s="42"/>
      <c r="C125" s="215" t="s">
        <v>8</v>
      </c>
      <c r="D125" s="215" t="s">
        <v>155</v>
      </c>
      <c r="E125" s="216" t="s">
        <v>2100</v>
      </c>
      <c r="F125" s="217" t="s">
        <v>2101</v>
      </c>
      <c r="G125" s="218" t="s">
        <v>1571</v>
      </c>
      <c r="H125" s="219">
        <v>1</v>
      </c>
      <c r="I125" s="220"/>
      <c r="J125" s="221">
        <f>ROUND(I125*H125,2)</f>
        <v>0</v>
      </c>
      <c r="K125" s="217" t="s">
        <v>75</v>
      </c>
      <c r="L125" s="47"/>
      <c r="M125" s="222" t="s">
        <v>75</v>
      </c>
      <c r="N125" s="223" t="s">
        <v>47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160</v>
      </c>
      <c r="AT125" s="226" t="s">
        <v>155</v>
      </c>
      <c r="AU125" s="226" t="s">
        <v>87</v>
      </c>
      <c r="AY125" s="20" t="s">
        <v>153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85</v>
      </c>
      <c r="BK125" s="227">
        <f>ROUND(I125*H125,2)</f>
        <v>0</v>
      </c>
      <c r="BL125" s="20" t="s">
        <v>160</v>
      </c>
      <c r="BM125" s="226" t="s">
        <v>2102</v>
      </c>
    </row>
    <row r="126" spans="1:47" s="2" customFormat="1" ht="12">
      <c r="A126" s="41"/>
      <c r="B126" s="42"/>
      <c r="C126" s="43"/>
      <c r="D126" s="228" t="s">
        <v>162</v>
      </c>
      <c r="E126" s="43"/>
      <c r="F126" s="229" t="s">
        <v>2101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162</v>
      </c>
      <c r="AU126" s="20" t="s">
        <v>87</v>
      </c>
    </row>
    <row r="127" spans="1:65" s="2" customFormat="1" ht="16.5" customHeight="1">
      <c r="A127" s="41"/>
      <c r="B127" s="42"/>
      <c r="C127" s="215" t="s">
        <v>269</v>
      </c>
      <c r="D127" s="215" t="s">
        <v>155</v>
      </c>
      <c r="E127" s="216" t="s">
        <v>2103</v>
      </c>
      <c r="F127" s="217" t="s">
        <v>2104</v>
      </c>
      <c r="G127" s="218" t="s">
        <v>1571</v>
      </c>
      <c r="H127" s="219">
        <v>1</v>
      </c>
      <c r="I127" s="220"/>
      <c r="J127" s="221">
        <f>ROUND(I127*H127,2)</f>
        <v>0</v>
      </c>
      <c r="K127" s="217" t="s">
        <v>75</v>
      </c>
      <c r="L127" s="47"/>
      <c r="M127" s="222" t="s">
        <v>75</v>
      </c>
      <c r="N127" s="223" t="s">
        <v>47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160</v>
      </c>
      <c r="AT127" s="226" t="s">
        <v>155</v>
      </c>
      <c r="AU127" s="226" t="s">
        <v>87</v>
      </c>
      <c r="AY127" s="20" t="s">
        <v>153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85</v>
      </c>
      <c r="BK127" s="227">
        <f>ROUND(I127*H127,2)</f>
        <v>0</v>
      </c>
      <c r="BL127" s="20" t="s">
        <v>160</v>
      </c>
      <c r="BM127" s="226" t="s">
        <v>2105</v>
      </c>
    </row>
    <row r="128" spans="1:47" s="2" customFormat="1" ht="12">
      <c r="A128" s="41"/>
      <c r="B128" s="42"/>
      <c r="C128" s="43"/>
      <c r="D128" s="228" t="s">
        <v>162</v>
      </c>
      <c r="E128" s="43"/>
      <c r="F128" s="229" t="s">
        <v>2104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162</v>
      </c>
      <c r="AU128" s="20" t="s">
        <v>87</v>
      </c>
    </row>
    <row r="129" spans="1:65" s="2" customFormat="1" ht="16.5" customHeight="1">
      <c r="A129" s="41"/>
      <c r="B129" s="42"/>
      <c r="C129" s="215" t="s">
        <v>275</v>
      </c>
      <c r="D129" s="215" t="s">
        <v>155</v>
      </c>
      <c r="E129" s="216" t="s">
        <v>2106</v>
      </c>
      <c r="F129" s="217" t="s">
        <v>2107</v>
      </c>
      <c r="G129" s="218" t="s">
        <v>1571</v>
      </c>
      <c r="H129" s="219">
        <v>1</v>
      </c>
      <c r="I129" s="220"/>
      <c r="J129" s="221">
        <f>ROUND(I129*H129,2)</f>
        <v>0</v>
      </c>
      <c r="K129" s="217" t="s">
        <v>75</v>
      </c>
      <c r="L129" s="47"/>
      <c r="M129" s="222" t="s">
        <v>75</v>
      </c>
      <c r="N129" s="223" t="s">
        <v>47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160</v>
      </c>
      <c r="AT129" s="226" t="s">
        <v>155</v>
      </c>
      <c r="AU129" s="226" t="s">
        <v>87</v>
      </c>
      <c r="AY129" s="20" t="s">
        <v>153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85</v>
      </c>
      <c r="BK129" s="227">
        <f>ROUND(I129*H129,2)</f>
        <v>0</v>
      </c>
      <c r="BL129" s="20" t="s">
        <v>160</v>
      </c>
      <c r="BM129" s="226" t="s">
        <v>2108</v>
      </c>
    </row>
    <row r="130" spans="1:47" s="2" customFormat="1" ht="12">
      <c r="A130" s="41"/>
      <c r="B130" s="42"/>
      <c r="C130" s="43"/>
      <c r="D130" s="228" t="s">
        <v>162</v>
      </c>
      <c r="E130" s="43"/>
      <c r="F130" s="229" t="s">
        <v>2107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162</v>
      </c>
      <c r="AU130" s="20" t="s">
        <v>87</v>
      </c>
    </row>
    <row r="131" spans="1:65" s="2" customFormat="1" ht="16.5" customHeight="1">
      <c r="A131" s="41"/>
      <c r="B131" s="42"/>
      <c r="C131" s="215" t="s">
        <v>281</v>
      </c>
      <c r="D131" s="215" t="s">
        <v>155</v>
      </c>
      <c r="E131" s="216" t="s">
        <v>2109</v>
      </c>
      <c r="F131" s="217" t="s">
        <v>2110</v>
      </c>
      <c r="G131" s="218" t="s">
        <v>1571</v>
      </c>
      <c r="H131" s="219">
        <v>1</v>
      </c>
      <c r="I131" s="220"/>
      <c r="J131" s="221">
        <f>ROUND(I131*H131,2)</f>
        <v>0</v>
      </c>
      <c r="K131" s="217" t="s">
        <v>75</v>
      </c>
      <c r="L131" s="47"/>
      <c r="M131" s="222" t="s">
        <v>75</v>
      </c>
      <c r="N131" s="223" t="s">
        <v>47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160</v>
      </c>
      <c r="AT131" s="226" t="s">
        <v>155</v>
      </c>
      <c r="AU131" s="226" t="s">
        <v>87</v>
      </c>
      <c r="AY131" s="20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85</v>
      </c>
      <c r="BK131" s="227">
        <f>ROUND(I131*H131,2)</f>
        <v>0</v>
      </c>
      <c r="BL131" s="20" t="s">
        <v>160</v>
      </c>
      <c r="BM131" s="226" t="s">
        <v>2111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2110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162</v>
      </c>
      <c r="AU132" s="20" t="s">
        <v>87</v>
      </c>
    </row>
    <row r="133" spans="1:65" s="2" customFormat="1" ht="16.5" customHeight="1">
      <c r="A133" s="41"/>
      <c r="B133" s="42"/>
      <c r="C133" s="215" t="s">
        <v>287</v>
      </c>
      <c r="D133" s="215" t="s">
        <v>155</v>
      </c>
      <c r="E133" s="216" t="s">
        <v>2112</v>
      </c>
      <c r="F133" s="217" t="s">
        <v>2113</v>
      </c>
      <c r="G133" s="218" t="s">
        <v>1571</v>
      </c>
      <c r="H133" s="219">
        <v>1</v>
      </c>
      <c r="I133" s="220"/>
      <c r="J133" s="221">
        <f>ROUND(I133*H133,2)</f>
        <v>0</v>
      </c>
      <c r="K133" s="217" t="s">
        <v>75</v>
      </c>
      <c r="L133" s="47"/>
      <c r="M133" s="222" t="s">
        <v>75</v>
      </c>
      <c r="N133" s="223" t="s">
        <v>47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160</v>
      </c>
      <c r="AT133" s="226" t="s">
        <v>155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2114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2113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65" s="2" customFormat="1" ht="16.5" customHeight="1">
      <c r="A135" s="41"/>
      <c r="B135" s="42"/>
      <c r="C135" s="215" t="s">
        <v>293</v>
      </c>
      <c r="D135" s="215" t="s">
        <v>155</v>
      </c>
      <c r="E135" s="216" t="s">
        <v>2115</v>
      </c>
      <c r="F135" s="217" t="s">
        <v>2116</v>
      </c>
      <c r="G135" s="218" t="s">
        <v>1571</v>
      </c>
      <c r="H135" s="219">
        <v>1</v>
      </c>
      <c r="I135" s="220"/>
      <c r="J135" s="221">
        <f>ROUND(I135*H135,2)</f>
        <v>0</v>
      </c>
      <c r="K135" s="217" t="s">
        <v>75</v>
      </c>
      <c r="L135" s="47"/>
      <c r="M135" s="222" t="s">
        <v>75</v>
      </c>
      <c r="N135" s="223" t="s">
        <v>47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160</v>
      </c>
      <c r="AT135" s="226" t="s">
        <v>155</v>
      </c>
      <c r="AU135" s="226" t="s">
        <v>87</v>
      </c>
      <c r="AY135" s="20" t="s">
        <v>153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85</v>
      </c>
      <c r="BK135" s="227">
        <f>ROUND(I135*H135,2)</f>
        <v>0</v>
      </c>
      <c r="BL135" s="20" t="s">
        <v>160</v>
      </c>
      <c r="BM135" s="226" t="s">
        <v>2117</v>
      </c>
    </row>
    <row r="136" spans="1:47" s="2" customFormat="1" ht="12">
      <c r="A136" s="41"/>
      <c r="B136" s="42"/>
      <c r="C136" s="43"/>
      <c r="D136" s="228" t="s">
        <v>162</v>
      </c>
      <c r="E136" s="43"/>
      <c r="F136" s="229" t="s">
        <v>2116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162</v>
      </c>
      <c r="AU136" s="20" t="s">
        <v>87</v>
      </c>
    </row>
    <row r="137" spans="1:65" s="2" customFormat="1" ht="16.5" customHeight="1">
      <c r="A137" s="41"/>
      <c r="B137" s="42"/>
      <c r="C137" s="215" t="s">
        <v>7</v>
      </c>
      <c r="D137" s="215" t="s">
        <v>155</v>
      </c>
      <c r="E137" s="216" t="s">
        <v>2118</v>
      </c>
      <c r="F137" s="217" t="s">
        <v>2119</v>
      </c>
      <c r="G137" s="218" t="s">
        <v>1571</v>
      </c>
      <c r="H137" s="219">
        <v>1</v>
      </c>
      <c r="I137" s="220"/>
      <c r="J137" s="221">
        <f>ROUND(I137*H137,2)</f>
        <v>0</v>
      </c>
      <c r="K137" s="217" t="s">
        <v>75</v>
      </c>
      <c r="L137" s="47"/>
      <c r="M137" s="222" t="s">
        <v>75</v>
      </c>
      <c r="N137" s="223" t="s">
        <v>47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160</v>
      </c>
      <c r="AT137" s="226" t="s">
        <v>155</v>
      </c>
      <c r="AU137" s="226" t="s">
        <v>87</v>
      </c>
      <c r="AY137" s="20" t="s">
        <v>153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85</v>
      </c>
      <c r="BK137" s="227">
        <f>ROUND(I137*H137,2)</f>
        <v>0</v>
      </c>
      <c r="BL137" s="20" t="s">
        <v>160</v>
      </c>
      <c r="BM137" s="226" t="s">
        <v>2120</v>
      </c>
    </row>
    <row r="138" spans="1:47" s="2" customFormat="1" ht="12">
      <c r="A138" s="41"/>
      <c r="B138" s="42"/>
      <c r="C138" s="43"/>
      <c r="D138" s="228" t="s">
        <v>162</v>
      </c>
      <c r="E138" s="43"/>
      <c r="F138" s="229" t="s">
        <v>2119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162</v>
      </c>
      <c r="AU138" s="20" t="s">
        <v>87</v>
      </c>
    </row>
    <row r="139" spans="1:65" s="2" customFormat="1" ht="16.5" customHeight="1">
      <c r="A139" s="41"/>
      <c r="B139" s="42"/>
      <c r="C139" s="215" t="s">
        <v>304</v>
      </c>
      <c r="D139" s="215" t="s">
        <v>155</v>
      </c>
      <c r="E139" s="216" t="s">
        <v>2121</v>
      </c>
      <c r="F139" s="217" t="s">
        <v>2122</v>
      </c>
      <c r="G139" s="218" t="s">
        <v>1571</v>
      </c>
      <c r="H139" s="219">
        <v>2</v>
      </c>
      <c r="I139" s="220"/>
      <c r="J139" s="221">
        <f>ROUND(I139*H139,2)</f>
        <v>0</v>
      </c>
      <c r="K139" s="217" t="s">
        <v>75</v>
      </c>
      <c r="L139" s="47"/>
      <c r="M139" s="222" t="s">
        <v>75</v>
      </c>
      <c r="N139" s="223" t="s">
        <v>47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160</v>
      </c>
      <c r="AT139" s="226" t="s">
        <v>155</v>
      </c>
      <c r="AU139" s="226" t="s">
        <v>87</v>
      </c>
      <c r="AY139" s="20" t="s">
        <v>153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85</v>
      </c>
      <c r="BK139" s="227">
        <f>ROUND(I139*H139,2)</f>
        <v>0</v>
      </c>
      <c r="BL139" s="20" t="s">
        <v>160</v>
      </c>
      <c r="BM139" s="226" t="s">
        <v>2123</v>
      </c>
    </row>
    <row r="140" spans="1:47" s="2" customFormat="1" ht="12">
      <c r="A140" s="41"/>
      <c r="B140" s="42"/>
      <c r="C140" s="43"/>
      <c r="D140" s="228" t="s">
        <v>162</v>
      </c>
      <c r="E140" s="43"/>
      <c r="F140" s="229" t="s">
        <v>2122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162</v>
      </c>
      <c r="AU140" s="20" t="s">
        <v>87</v>
      </c>
    </row>
    <row r="141" spans="1:65" s="2" customFormat="1" ht="16.5" customHeight="1">
      <c r="A141" s="41"/>
      <c r="B141" s="42"/>
      <c r="C141" s="215" t="s">
        <v>310</v>
      </c>
      <c r="D141" s="215" t="s">
        <v>155</v>
      </c>
      <c r="E141" s="216" t="s">
        <v>2124</v>
      </c>
      <c r="F141" s="217" t="s">
        <v>2125</v>
      </c>
      <c r="G141" s="218" t="s">
        <v>1571</v>
      </c>
      <c r="H141" s="219">
        <v>1</v>
      </c>
      <c r="I141" s="220"/>
      <c r="J141" s="221">
        <f>ROUND(I141*H141,2)</f>
        <v>0</v>
      </c>
      <c r="K141" s="217" t="s">
        <v>75</v>
      </c>
      <c r="L141" s="47"/>
      <c r="M141" s="222" t="s">
        <v>75</v>
      </c>
      <c r="N141" s="223" t="s">
        <v>47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160</v>
      </c>
      <c r="AT141" s="226" t="s">
        <v>155</v>
      </c>
      <c r="AU141" s="226" t="s">
        <v>87</v>
      </c>
      <c r="AY141" s="20" t="s">
        <v>153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85</v>
      </c>
      <c r="BK141" s="227">
        <f>ROUND(I141*H141,2)</f>
        <v>0</v>
      </c>
      <c r="BL141" s="20" t="s">
        <v>160</v>
      </c>
      <c r="BM141" s="226" t="s">
        <v>2126</v>
      </c>
    </row>
    <row r="142" spans="1:47" s="2" customFormat="1" ht="12">
      <c r="A142" s="41"/>
      <c r="B142" s="42"/>
      <c r="C142" s="43"/>
      <c r="D142" s="228" t="s">
        <v>162</v>
      </c>
      <c r="E142" s="43"/>
      <c r="F142" s="229" t="s">
        <v>2125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162</v>
      </c>
      <c r="AU142" s="20" t="s">
        <v>87</v>
      </c>
    </row>
    <row r="143" spans="1:65" s="2" customFormat="1" ht="16.5" customHeight="1">
      <c r="A143" s="41"/>
      <c r="B143" s="42"/>
      <c r="C143" s="215" t="s">
        <v>316</v>
      </c>
      <c r="D143" s="215" t="s">
        <v>155</v>
      </c>
      <c r="E143" s="216" t="s">
        <v>2127</v>
      </c>
      <c r="F143" s="217" t="s">
        <v>2128</v>
      </c>
      <c r="G143" s="218" t="s">
        <v>1571</v>
      </c>
      <c r="H143" s="219">
        <v>1</v>
      </c>
      <c r="I143" s="220"/>
      <c r="J143" s="221">
        <f>ROUND(I143*H143,2)</f>
        <v>0</v>
      </c>
      <c r="K143" s="217" t="s">
        <v>75</v>
      </c>
      <c r="L143" s="47"/>
      <c r="M143" s="222" t="s">
        <v>75</v>
      </c>
      <c r="N143" s="223" t="s">
        <v>47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160</v>
      </c>
      <c r="AT143" s="226" t="s">
        <v>155</v>
      </c>
      <c r="AU143" s="226" t="s">
        <v>87</v>
      </c>
      <c r="AY143" s="20" t="s">
        <v>153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85</v>
      </c>
      <c r="BK143" s="227">
        <f>ROUND(I143*H143,2)</f>
        <v>0</v>
      </c>
      <c r="BL143" s="20" t="s">
        <v>160</v>
      </c>
      <c r="BM143" s="226" t="s">
        <v>2129</v>
      </c>
    </row>
    <row r="144" spans="1:47" s="2" customFormat="1" ht="12">
      <c r="A144" s="41"/>
      <c r="B144" s="42"/>
      <c r="C144" s="43"/>
      <c r="D144" s="228" t="s">
        <v>162</v>
      </c>
      <c r="E144" s="43"/>
      <c r="F144" s="229" t="s">
        <v>2128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162</v>
      </c>
      <c r="AU144" s="20" t="s">
        <v>87</v>
      </c>
    </row>
    <row r="145" spans="1:65" s="2" customFormat="1" ht="16.5" customHeight="1">
      <c r="A145" s="41"/>
      <c r="B145" s="42"/>
      <c r="C145" s="215" t="s">
        <v>322</v>
      </c>
      <c r="D145" s="215" t="s">
        <v>155</v>
      </c>
      <c r="E145" s="216" t="s">
        <v>2130</v>
      </c>
      <c r="F145" s="217" t="s">
        <v>2131</v>
      </c>
      <c r="G145" s="218" t="s">
        <v>1571</v>
      </c>
      <c r="H145" s="219">
        <v>1</v>
      </c>
      <c r="I145" s="220"/>
      <c r="J145" s="221">
        <f>ROUND(I145*H145,2)</f>
        <v>0</v>
      </c>
      <c r="K145" s="217" t="s">
        <v>75</v>
      </c>
      <c r="L145" s="47"/>
      <c r="M145" s="222" t="s">
        <v>75</v>
      </c>
      <c r="N145" s="223" t="s">
        <v>47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160</v>
      </c>
      <c r="AT145" s="226" t="s">
        <v>155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2132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2131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65" s="2" customFormat="1" ht="16.5" customHeight="1">
      <c r="A147" s="41"/>
      <c r="B147" s="42"/>
      <c r="C147" s="215" t="s">
        <v>328</v>
      </c>
      <c r="D147" s="215" t="s">
        <v>155</v>
      </c>
      <c r="E147" s="216" t="s">
        <v>2133</v>
      </c>
      <c r="F147" s="217" t="s">
        <v>2134</v>
      </c>
      <c r="G147" s="218" t="s">
        <v>1571</v>
      </c>
      <c r="H147" s="219">
        <v>3</v>
      </c>
      <c r="I147" s="220"/>
      <c r="J147" s="221">
        <f>ROUND(I147*H147,2)</f>
        <v>0</v>
      </c>
      <c r="K147" s="217" t="s">
        <v>75</v>
      </c>
      <c r="L147" s="47"/>
      <c r="M147" s="222" t="s">
        <v>75</v>
      </c>
      <c r="N147" s="223" t="s">
        <v>47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160</v>
      </c>
      <c r="AT147" s="226" t="s">
        <v>155</v>
      </c>
      <c r="AU147" s="226" t="s">
        <v>87</v>
      </c>
      <c r="AY147" s="20" t="s">
        <v>153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85</v>
      </c>
      <c r="BK147" s="227">
        <f>ROUND(I147*H147,2)</f>
        <v>0</v>
      </c>
      <c r="BL147" s="20" t="s">
        <v>160</v>
      </c>
      <c r="BM147" s="226" t="s">
        <v>2135</v>
      </c>
    </row>
    <row r="148" spans="1:47" s="2" customFormat="1" ht="12">
      <c r="A148" s="41"/>
      <c r="B148" s="42"/>
      <c r="C148" s="43"/>
      <c r="D148" s="228" t="s">
        <v>162</v>
      </c>
      <c r="E148" s="43"/>
      <c r="F148" s="229" t="s">
        <v>2134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162</v>
      </c>
      <c r="AU148" s="20" t="s">
        <v>87</v>
      </c>
    </row>
    <row r="149" spans="1:65" s="2" customFormat="1" ht="16.5" customHeight="1">
      <c r="A149" s="41"/>
      <c r="B149" s="42"/>
      <c r="C149" s="215" t="s">
        <v>334</v>
      </c>
      <c r="D149" s="215" t="s">
        <v>155</v>
      </c>
      <c r="E149" s="216" t="s">
        <v>2136</v>
      </c>
      <c r="F149" s="217" t="s">
        <v>2137</v>
      </c>
      <c r="G149" s="218" t="s">
        <v>1571</v>
      </c>
      <c r="H149" s="219">
        <v>3</v>
      </c>
      <c r="I149" s="220"/>
      <c r="J149" s="221">
        <f>ROUND(I149*H149,2)</f>
        <v>0</v>
      </c>
      <c r="K149" s="217" t="s">
        <v>75</v>
      </c>
      <c r="L149" s="47"/>
      <c r="M149" s="222" t="s">
        <v>75</v>
      </c>
      <c r="N149" s="223" t="s">
        <v>47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160</v>
      </c>
      <c r="AT149" s="226" t="s">
        <v>155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2138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2137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63" s="12" customFormat="1" ht="22.8" customHeight="1">
      <c r="A151" s="12"/>
      <c r="B151" s="199"/>
      <c r="C151" s="200"/>
      <c r="D151" s="201" t="s">
        <v>76</v>
      </c>
      <c r="E151" s="213" t="s">
        <v>2139</v>
      </c>
      <c r="F151" s="213" t="s">
        <v>2140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SUM(P152:P191)</f>
        <v>0</v>
      </c>
      <c r="Q151" s="207"/>
      <c r="R151" s="208">
        <f>SUM(R152:R191)</f>
        <v>0</v>
      </c>
      <c r="S151" s="207"/>
      <c r="T151" s="209">
        <f>SUM(T152:T191)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87</v>
      </c>
      <c r="AT151" s="211" t="s">
        <v>76</v>
      </c>
      <c r="AU151" s="211" t="s">
        <v>85</v>
      </c>
      <c r="AY151" s="210" t="s">
        <v>153</v>
      </c>
      <c r="BK151" s="212">
        <f>SUM(BK152:BK191)</f>
        <v>0</v>
      </c>
    </row>
    <row r="152" spans="1:65" s="2" customFormat="1" ht="16.5" customHeight="1">
      <c r="A152" s="41"/>
      <c r="B152" s="42"/>
      <c r="C152" s="215" t="s">
        <v>340</v>
      </c>
      <c r="D152" s="215" t="s">
        <v>155</v>
      </c>
      <c r="E152" s="216" t="s">
        <v>2141</v>
      </c>
      <c r="F152" s="217" t="s">
        <v>2142</v>
      </c>
      <c r="G152" s="218" t="s">
        <v>202</v>
      </c>
      <c r="H152" s="219">
        <v>100</v>
      </c>
      <c r="I152" s="220"/>
      <c r="J152" s="221">
        <f>ROUND(I152*H152,2)</f>
        <v>0</v>
      </c>
      <c r="K152" s="217" t="s">
        <v>75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2143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2142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65" s="2" customFormat="1" ht="16.5" customHeight="1">
      <c r="A154" s="41"/>
      <c r="B154" s="42"/>
      <c r="C154" s="215" t="s">
        <v>350</v>
      </c>
      <c r="D154" s="215" t="s">
        <v>155</v>
      </c>
      <c r="E154" s="216" t="s">
        <v>2144</v>
      </c>
      <c r="F154" s="217" t="s">
        <v>2145</v>
      </c>
      <c r="G154" s="218" t="s">
        <v>202</v>
      </c>
      <c r="H154" s="219">
        <v>30</v>
      </c>
      <c r="I154" s="220"/>
      <c r="J154" s="221">
        <f>ROUND(I154*H154,2)</f>
        <v>0</v>
      </c>
      <c r="K154" s="217" t="s">
        <v>75</v>
      </c>
      <c r="L154" s="47"/>
      <c r="M154" s="222" t="s">
        <v>75</v>
      </c>
      <c r="N154" s="223" t="s">
        <v>47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160</v>
      </c>
      <c r="AT154" s="226" t="s">
        <v>155</v>
      </c>
      <c r="AU154" s="226" t="s">
        <v>87</v>
      </c>
      <c r="AY154" s="20" t="s">
        <v>153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85</v>
      </c>
      <c r="BK154" s="227">
        <f>ROUND(I154*H154,2)</f>
        <v>0</v>
      </c>
      <c r="BL154" s="20" t="s">
        <v>160</v>
      </c>
      <c r="BM154" s="226" t="s">
        <v>2146</v>
      </c>
    </row>
    <row r="155" spans="1:47" s="2" customFormat="1" ht="12">
      <c r="A155" s="41"/>
      <c r="B155" s="42"/>
      <c r="C155" s="43"/>
      <c r="D155" s="228" t="s">
        <v>162</v>
      </c>
      <c r="E155" s="43"/>
      <c r="F155" s="229" t="s">
        <v>2145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162</v>
      </c>
      <c r="AU155" s="20" t="s">
        <v>87</v>
      </c>
    </row>
    <row r="156" spans="1:65" s="2" customFormat="1" ht="16.5" customHeight="1">
      <c r="A156" s="41"/>
      <c r="B156" s="42"/>
      <c r="C156" s="215" t="s">
        <v>357</v>
      </c>
      <c r="D156" s="215" t="s">
        <v>155</v>
      </c>
      <c r="E156" s="216" t="s">
        <v>2147</v>
      </c>
      <c r="F156" s="217" t="s">
        <v>2148</v>
      </c>
      <c r="G156" s="218" t="s">
        <v>202</v>
      </c>
      <c r="H156" s="219">
        <v>40</v>
      </c>
      <c r="I156" s="220"/>
      <c r="J156" s="221">
        <f>ROUND(I156*H156,2)</f>
        <v>0</v>
      </c>
      <c r="K156" s="217" t="s">
        <v>75</v>
      </c>
      <c r="L156" s="47"/>
      <c r="M156" s="222" t="s">
        <v>75</v>
      </c>
      <c r="N156" s="223" t="s">
        <v>47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87</v>
      </c>
      <c r="AY156" s="20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85</v>
      </c>
      <c r="BK156" s="227">
        <f>ROUND(I156*H156,2)</f>
        <v>0</v>
      </c>
      <c r="BL156" s="20" t="s">
        <v>160</v>
      </c>
      <c r="BM156" s="226" t="s">
        <v>2149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2148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162</v>
      </c>
      <c r="AU157" s="20" t="s">
        <v>87</v>
      </c>
    </row>
    <row r="158" spans="1:65" s="2" customFormat="1" ht="16.5" customHeight="1">
      <c r="A158" s="41"/>
      <c r="B158" s="42"/>
      <c r="C158" s="215" t="s">
        <v>365</v>
      </c>
      <c r="D158" s="215" t="s">
        <v>155</v>
      </c>
      <c r="E158" s="216" t="s">
        <v>2150</v>
      </c>
      <c r="F158" s="217" t="s">
        <v>2151</v>
      </c>
      <c r="G158" s="218" t="s">
        <v>202</v>
      </c>
      <c r="H158" s="219">
        <v>60</v>
      </c>
      <c r="I158" s="220"/>
      <c r="J158" s="221">
        <f>ROUND(I158*H158,2)</f>
        <v>0</v>
      </c>
      <c r="K158" s="217" t="s">
        <v>75</v>
      </c>
      <c r="L158" s="47"/>
      <c r="M158" s="222" t="s">
        <v>75</v>
      </c>
      <c r="N158" s="223" t="s">
        <v>47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160</v>
      </c>
      <c r="AT158" s="226" t="s">
        <v>155</v>
      </c>
      <c r="AU158" s="226" t="s">
        <v>87</v>
      </c>
      <c r="AY158" s="20" t="s">
        <v>153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0" t="s">
        <v>85</v>
      </c>
      <c r="BK158" s="227">
        <f>ROUND(I158*H158,2)</f>
        <v>0</v>
      </c>
      <c r="BL158" s="20" t="s">
        <v>160</v>
      </c>
      <c r="BM158" s="226" t="s">
        <v>2152</v>
      </c>
    </row>
    <row r="159" spans="1:47" s="2" customFormat="1" ht="12">
      <c r="A159" s="41"/>
      <c r="B159" s="42"/>
      <c r="C159" s="43"/>
      <c r="D159" s="228" t="s">
        <v>162</v>
      </c>
      <c r="E159" s="43"/>
      <c r="F159" s="229" t="s">
        <v>2151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162</v>
      </c>
      <c r="AU159" s="20" t="s">
        <v>87</v>
      </c>
    </row>
    <row r="160" spans="1:65" s="2" customFormat="1" ht="16.5" customHeight="1">
      <c r="A160" s="41"/>
      <c r="B160" s="42"/>
      <c r="C160" s="215" t="s">
        <v>371</v>
      </c>
      <c r="D160" s="215" t="s">
        <v>155</v>
      </c>
      <c r="E160" s="216" t="s">
        <v>2153</v>
      </c>
      <c r="F160" s="217" t="s">
        <v>2154</v>
      </c>
      <c r="G160" s="218" t="s">
        <v>202</v>
      </c>
      <c r="H160" s="219">
        <v>10</v>
      </c>
      <c r="I160" s="220"/>
      <c r="J160" s="221">
        <f>ROUND(I160*H160,2)</f>
        <v>0</v>
      </c>
      <c r="K160" s="217" t="s">
        <v>75</v>
      </c>
      <c r="L160" s="47"/>
      <c r="M160" s="222" t="s">
        <v>75</v>
      </c>
      <c r="N160" s="223" t="s">
        <v>47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160</v>
      </c>
      <c r="AT160" s="226" t="s">
        <v>155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2155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2154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65" s="2" customFormat="1" ht="16.5" customHeight="1">
      <c r="A162" s="41"/>
      <c r="B162" s="42"/>
      <c r="C162" s="215" t="s">
        <v>378</v>
      </c>
      <c r="D162" s="215" t="s">
        <v>155</v>
      </c>
      <c r="E162" s="216" t="s">
        <v>2156</v>
      </c>
      <c r="F162" s="217" t="s">
        <v>2157</v>
      </c>
      <c r="G162" s="218" t="s">
        <v>202</v>
      </c>
      <c r="H162" s="219">
        <v>20</v>
      </c>
      <c r="I162" s="220"/>
      <c r="J162" s="221">
        <f>ROUND(I162*H162,2)</f>
        <v>0</v>
      </c>
      <c r="K162" s="217" t="s">
        <v>75</v>
      </c>
      <c r="L162" s="47"/>
      <c r="M162" s="222" t="s">
        <v>75</v>
      </c>
      <c r="N162" s="223" t="s">
        <v>47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160</v>
      </c>
      <c r="AT162" s="226" t="s">
        <v>155</v>
      </c>
      <c r="AU162" s="226" t="s">
        <v>87</v>
      </c>
      <c r="AY162" s="20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0" t="s">
        <v>85</v>
      </c>
      <c r="BK162" s="227">
        <f>ROUND(I162*H162,2)</f>
        <v>0</v>
      </c>
      <c r="BL162" s="20" t="s">
        <v>160</v>
      </c>
      <c r="BM162" s="226" t="s">
        <v>2158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2157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162</v>
      </c>
      <c r="AU163" s="20" t="s">
        <v>87</v>
      </c>
    </row>
    <row r="164" spans="1:65" s="2" customFormat="1" ht="16.5" customHeight="1">
      <c r="A164" s="41"/>
      <c r="B164" s="42"/>
      <c r="C164" s="215" t="s">
        <v>386</v>
      </c>
      <c r="D164" s="215" t="s">
        <v>155</v>
      </c>
      <c r="E164" s="216" t="s">
        <v>2159</v>
      </c>
      <c r="F164" s="217" t="s">
        <v>2160</v>
      </c>
      <c r="G164" s="218" t="s">
        <v>202</v>
      </c>
      <c r="H164" s="219">
        <v>230</v>
      </c>
      <c r="I164" s="220"/>
      <c r="J164" s="221">
        <f>ROUND(I164*H164,2)</f>
        <v>0</v>
      </c>
      <c r="K164" s="217" t="s">
        <v>75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2161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2160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65" s="2" customFormat="1" ht="16.5" customHeight="1">
      <c r="A166" s="41"/>
      <c r="B166" s="42"/>
      <c r="C166" s="215" t="s">
        <v>391</v>
      </c>
      <c r="D166" s="215" t="s">
        <v>155</v>
      </c>
      <c r="E166" s="216" t="s">
        <v>2162</v>
      </c>
      <c r="F166" s="217" t="s">
        <v>2163</v>
      </c>
      <c r="G166" s="218" t="s">
        <v>202</v>
      </c>
      <c r="H166" s="219">
        <v>30</v>
      </c>
      <c r="I166" s="220"/>
      <c r="J166" s="221">
        <f>ROUND(I166*H166,2)</f>
        <v>0</v>
      </c>
      <c r="K166" s="217" t="s">
        <v>75</v>
      </c>
      <c r="L166" s="47"/>
      <c r="M166" s="222" t="s">
        <v>75</v>
      </c>
      <c r="N166" s="223" t="s">
        <v>47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160</v>
      </c>
      <c r="AT166" s="226" t="s">
        <v>155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2164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2163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65" s="2" customFormat="1" ht="16.5" customHeight="1">
      <c r="A168" s="41"/>
      <c r="B168" s="42"/>
      <c r="C168" s="215" t="s">
        <v>395</v>
      </c>
      <c r="D168" s="215" t="s">
        <v>155</v>
      </c>
      <c r="E168" s="216" t="s">
        <v>2165</v>
      </c>
      <c r="F168" s="217" t="s">
        <v>2166</v>
      </c>
      <c r="G168" s="218" t="s">
        <v>202</v>
      </c>
      <c r="H168" s="219">
        <v>15</v>
      </c>
      <c r="I168" s="220"/>
      <c r="J168" s="221">
        <f>ROUND(I168*H168,2)</f>
        <v>0</v>
      </c>
      <c r="K168" s="217" t="s">
        <v>75</v>
      </c>
      <c r="L168" s="47"/>
      <c r="M168" s="222" t="s">
        <v>75</v>
      </c>
      <c r="N168" s="223" t="s">
        <v>47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160</v>
      </c>
      <c r="AT168" s="226" t="s">
        <v>155</v>
      </c>
      <c r="AU168" s="226" t="s">
        <v>87</v>
      </c>
      <c r="AY168" s="20" t="s">
        <v>153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85</v>
      </c>
      <c r="BK168" s="227">
        <f>ROUND(I168*H168,2)</f>
        <v>0</v>
      </c>
      <c r="BL168" s="20" t="s">
        <v>160</v>
      </c>
      <c r="BM168" s="226" t="s">
        <v>2167</v>
      </c>
    </row>
    <row r="169" spans="1:47" s="2" customFormat="1" ht="12">
      <c r="A169" s="41"/>
      <c r="B169" s="42"/>
      <c r="C169" s="43"/>
      <c r="D169" s="228" t="s">
        <v>162</v>
      </c>
      <c r="E169" s="43"/>
      <c r="F169" s="229" t="s">
        <v>2166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162</v>
      </c>
      <c r="AU169" s="20" t="s">
        <v>87</v>
      </c>
    </row>
    <row r="170" spans="1:65" s="2" customFormat="1" ht="16.5" customHeight="1">
      <c r="A170" s="41"/>
      <c r="B170" s="42"/>
      <c r="C170" s="215" t="s">
        <v>401</v>
      </c>
      <c r="D170" s="215" t="s">
        <v>155</v>
      </c>
      <c r="E170" s="216" t="s">
        <v>2168</v>
      </c>
      <c r="F170" s="217" t="s">
        <v>2169</v>
      </c>
      <c r="G170" s="218" t="s">
        <v>202</v>
      </c>
      <c r="H170" s="219">
        <v>15</v>
      </c>
      <c r="I170" s="220"/>
      <c r="J170" s="221">
        <f>ROUND(I170*H170,2)</f>
        <v>0</v>
      </c>
      <c r="K170" s="217" t="s">
        <v>75</v>
      </c>
      <c r="L170" s="47"/>
      <c r="M170" s="222" t="s">
        <v>75</v>
      </c>
      <c r="N170" s="223" t="s">
        <v>47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160</v>
      </c>
      <c r="AT170" s="226" t="s">
        <v>155</v>
      </c>
      <c r="AU170" s="226" t="s">
        <v>87</v>
      </c>
      <c r="AY170" s="20" t="s">
        <v>153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0" t="s">
        <v>85</v>
      </c>
      <c r="BK170" s="227">
        <f>ROUND(I170*H170,2)</f>
        <v>0</v>
      </c>
      <c r="BL170" s="20" t="s">
        <v>160</v>
      </c>
      <c r="BM170" s="226" t="s">
        <v>2170</v>
      </c>
    </row>
    <row r="171" spans="1:47" s="2" customFormat="1" ht="12">
      <c r="A171" s="41"/>
      <c r="B171" s="42"/>
      <c r="C171" s="43"/>
      <c r="D171" s="228" t="s">
        <v>162</v>
      </c>
      <c r="E171" s="43"/>
      <c r="F171" s="229" t="s">
        <v>2169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162</v>
      </c>
      <c r="AU171" s="20" t="s">
        <v>87</v>
      </c>
    </row>
    <row r="172" spans="1:65" s="2" customFormat="1" ht="16.5" customHeight="1">
      <c r="A172" s="41"/>
      <c r="B172" s="42"/>
      <c r="C172" s="215" t="s">
        <v>413</v>
      </c>
      <c r="D172" s="215" t="s">
        <v>155</v>
      </c>
      <c r="E172" s="216" t="s">
        <v>2171</v>
      </c>
      <c r="F172" s="217" t="s">
        <v>2172</v>
      </c>
      <c r="G172" s="218" t="s">
        <v>202</v>
      </c>
      <c r="H172" s="219">
        <v>5</v>
      </c>
      <c r="I172" s="220"/>
      <c r="J172" s="221">
        <f>ROUND(I172*H172,2)</f>
        <v>0</v>
      </c>
      <c r="K172" s="217" t="s">
        <v>75</v>
      </c>
      <c r="L172" s="47"/>
      <c r="M172" s="222" t="s">
        <v>75</v>
      </c>
      <c r="N172" s="223" t="s">
        <v>47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160</v>
      </c>
      <c r="AT172" s="226" t="s">
        <v>155</v>
      </c>
      <c r="AU172" s="226" t="s">
        <v>87</v>
      </c>
      <c r="AY172" s="20" t="s">
        <v>153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85</v>
      </c>
      <c r="BK172" s="227">
        <f>ROUND(I172*H172,2)</f>
        <v>0</v>
      </c>
      <c r="BL172" s="20" t="s">
        <v>160</v>
      </c>
      <c r="BM172" s="226" t="s">
        <v>2173</v>
      </c>
    </row>
    <row r="173" spans="1:47" s="2" customFormat="1" ht="12">
      <c r="A173" s="41"/>
      <c r="B173" s="42"/>
      <c r="C173" s="43"/>
      <c r="D173" s="228" t="s">
        <v>162</v>
      </c>
      <c r="E173" s="43"/>
      <c r="F173" s="229" t="s">
        <v>2172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162</v>
      </c>
      <c r="AU173" s="20" t="s">
        <v>87</v>
      </c>
    </row>
    <row r="174" spans="1:65" s="2" customFormat="1" ht="16.5" customHeight="1">
      <c r="A174" s="41"/>
      <c r="B174" s="42"/>
      <c r="C174" s="215" t="s">
        <v>421</v>
      </c>
      <c r="D174" s="215" t="s">
        <v>155</v>
      </c>
      <c r="E174" s="216" t="s">
        <v>2174</v>
      </c>
      <c r="F174" s="217" t="s">
        <v>2175</v>
      </c>
      <c r="G174" s="218" t="s">
        <v>202</v>
      </c>
      <c r="H174" s="219">
        <v>110</v>
      </c>
      <c r="I174" s="220"/>
      <c r="J174" s="221">
        <f>ROUND(I174*H174,2)</f>
        <v>0</v>
      </c>
      <c r="K174" s="217" t="s">
        <v>75</v>
      </c>
      <c r="L174" s="47"/>
      <c r="M174" s="222" t="s">
        <v>75</v>
      </c>
      <c r="N174" s="223" t="s">
        <v>47</v>
      </c>
      <c r="O174" s="87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6" t="s">
        <v>160</v>
      </c>
      <c r="AT174" s="226" t="s">
        <v>155</v>
      </c>
      <c r="AU174" s="226" t="s">
        <v>87</v>
      </c>
      <c r="AY174" s="20" t="s">
        <v>153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20" t="s">
        <v>85</v>
      </c>
      <c r="BK174" s="227">
        <f>ROUND(I174*H174,2)</f>
        <v>0</v>
      </c>
      <c r="BL174" s="20" t="s">
        <v>160</v>
      </c>
      <c r="BM174" s="226" t="s">
        <v>2176</v>
      </c>
    </row>
    <row r="175" spans="1:47" s="2" customFormat="1" ht="12">
      <c r="A175" s="41"/>
      <c r="B175" s="42"/>
      <c r="C175" s="43"/>
      <c r="D175" s="228" t="s">
        <v>162</v>
      </c>
      <c r="E175" s="43"/>
      <c r="F175" s="229" t="s">
        <v>2175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162</v>
      </c>
      <c r="AU175" s="20" t="s">
        <v>87</v>
      </c>
    </row>
    <row r="176" spans="1:65" s="2" customFormat="1" ht="16.5" customHeight="1">
      <c r="A176" s="41"/>
      <c r="B176" s="42"/>
      <c r="C176" s="215" t="s">
        <v>432</v>
      </c>
      <c r="D176" s="215" t="s">
        <v>155</v>
      </c>
      <c r="E176" s="216" t="s">
        <v>2177</v>
      </c>
      <c r="F176" s="217" t="s">
        <v>2178</v>
      </c>
      <c r="G176" s="218" t="s">
        <v>1571</v>
      </c>
      <c r="H176" s="219">
        <v>1</v>
      </c>
      <c r="I176" s="220"/>
      <c r="J176" s="221">
        <f>ROUND(I176*H176,2)</f>
        <v>0</v>
      </c>
      <c r="K176" s="217" t="s">
        <v>75</v>
      </c>
      <c r="L176" s="47"/>
      <c r="M176" s="222" t="s">
        <v>75</v>
      </c>
      <c r="N176" s="223" t="s">
        <v>47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160</v>
      </c>
      <c r="AT176" s="226" t="s">
        <v>155</v>
      </c>
      <c r="AU176" s="226" t="s">
        <v>87</v>
      </c>
      <c r="AY176" s="20" t="s">
        <v>153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85</v>
      </c>
      <c r="BK176" s="227">
        <f>ROUND(I176*H176,2)</f>
        <v>0</v>
      </c>
      <c r="BL176" s="20" t="s">
        <v>160</v>
      </c>
      <c r="BM176" s="226" t="s">
        <v>2179</v>
      </c>
    </row>
    <row r="177" spans="1:47" s="2" customFormat="1" ht="12">
      <c r="A177" s="41"/>
      <c r="B177" s="42"/>
      <c r="C177" s="43"/>
      <c r="D177" s="228" t="s">
        <v>162</v>
      </c>
      <c r="E177" s="43"/>
      <c r="F177" s="229" t="s">
        <v>2178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162</v>
      </c>
      <c r="AU177" s="20" t="s">
        <v>87</v>
      </c>
    </row>
    <row r="178" spans="1:65" s="2" customFormat="1" ht="16.5" customHeight="1">
      <c r="A178" s="41"/>
      <c r="B178" s="42"/>
      <c r="C178" s="215" t="s">
        <v>437</v>
      </c>
      <c r="D178" s="215" t="s">
        <v>155</v>
      </c>
      <c r="E178" s="216" t="s">
        <v>2180</v>
      </c>
      <c r="F178" s="217" t="s">
        <v>2181</v>
      </c>
      <c r="G178" s="218" t="s">
        <v>202</v>
      </c>
      <c r="H178" s="219">
        <v>210</v>
      </c>
      <c r="I178" s="220"/>
      <c r="J178" s="221">
        <f>ROUND(I178*H178,2)</f>
        <v>0</v>
      </c>
      <c r="K178" s="217" t="s">
        <v>75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2182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2181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65" s="2" customFormat="1" ht="16.5" customHeight="1">
      <c r="A180" s="41"/>
      <c r="B180" s="42"/>
      <c r="C180" s="215" t="s">
        <v>442</v>
      </c>
      <c r="D180" s="215" t="s">
        <v>155</v>
      </c>
      <c r="E180" s="216" t="s">
        <v>2183</v>
      </c>
      <c r="F180" s="217" t="s">
        <v>2184</v>
      </c>
      <c r="G180" s="218" t="s">
        <v>202</v>
      </c>
      <c r="H180" s="219">
        <v>200</v>
      </c>
      <c r="I180" s="220"/>
      <c r="J180" s="221">
        <f>ROUND(I180*H180,2)</f>
        <v>0</v>
      </c>
      <c r="K180" s="217" t="s">
        <v>75</v>
      </c>
      <c r="L180" s="47"/>
      <c r="M180" s="222" t="s">
        <v>75</v>
      </c>
      <c r="N180" s="223" t="s">
        <v>47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160</v>
      </c>
      <c r="AT180" s="226" t="s">
        <v>155</v>
      </c>
      <c r="AU180" s="226" t="s">
        <v>87</v>
      </c>
      <c r="AY180" s="20" t="s">
        <v>153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85</v>
      </c>
      <c r="BK180" s="227">
        <f>ROUND(I180*H180,2)</f>
        <v>0</v>
      </c>
      <c r="BL180" s="20" t="s">
        <v>160</v>
      </c>
      <c r="BM180" s="226" t="s">
        <v>2185</v>
      </c>
    </row>
    <row r="181" spans="1:47" s="2" customFormat="1" ht="12">
      <c r="A181" s="41"/>
      <c r="B181" s="42"/>
      <c r="C181" s="43"/>
      <c r="D181" s="228" t="s">
        <v>162</v>
      </c>
      <c r="E181" s="43"/>
      <c r="F181" s="229" t="s">
        <v>2184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162</v>
      </c>
      <c r="AU181" s="20" t="s">
        <v>87</v>
      </c>
    </row>
    <row r="182" spans="1:65" s="2" customFormat="1" ht="16.5" customHeight="1">
      <c r="A182" s="41"/>
      <c r="B182" s="42"/>
      <c r="C182" s="215" t="s">
        <v>452</v>
      </c>
      <c r="D182" s="215" t="s">
        <v>155</v>
      </c>
      <c r="E182" s="216" t="s">
        <v>2186</v>
      </c>
      <c r="F182" s="217" t="s">
        <v>2187</v>
      </c>
      <c r="G182" s="218" t="s">
        <v>1571</v>
      </c>
      <c r="H182" s="219">
        <v>1</v>
      </c>
      <c r="I182" s="220"/>
      <c r="J182" s="221">
        <f>ROUND(I182*H182,2)</f>
        <v>0</v>
      </c>
      <c r="K182" s="217" t="s">
        <v>75</v>
      </c>
      <c r="L182" s="47"/>
      <c r="M182" s="222" t="s">
        <v>75</v>
      </c>
      <c r="N182" s="223" t="s">
        <v>47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160</v>
      </c>
      <c r="AT182" s="226" t="s">
        <v>155</v>
      </c>
      <c r="AU182" s="226" t="s">
        <v>87</v>
      </c>
      <c r="AY182" s="20" t="s">
        <v>153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85</v>
      </c>
      <c r="BK182" s="227">
        <f>ROUND(I182*H182,2)</f>
        <v>0</v>
      </c>
      <c r="BL182" s="20" t="s">
        <v>160</v>
      </c>
      <c r="BM182" s="226" t="s">
        <v>2188</v>
      </c>
    </row>
    <row r="183" spans="1:47" s="2" customFormat="1" ht="12">
      <c r="A183" s="41"/>
      <c r="B183" s="42"/>
      <c r="C183" s="43"/>
      <c r="D183" s="228" t="s">
        <v>162</v>
      </c>
      <c r="E183" s="43"/>
      <c r="F183" s="229" t="s">
        <v>2187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162</v>
      </c>
      <c r="AU183" s="20" t="s">
        <v>87</v>
      </c>
    </row>
    <row r="184" spans="1:65" s="2" customFormat="1" ht="16.5" customHeight="1">
      <c r="A184" s="41"/>
      <c r="B184" s="42"/>
      <c r="C184" s="215" t="s">
        <v>458</v>
      </c>
      <c r="D184" s="215" t="s">
        <v>155</v>
      </c>
      <c r="E184" s="216" t="s">
        <v>2189</v>
      </c>
      <c r="F184" s="217" t="s">
        <v>2190</v>
      </c>
      <c r="G184" s="218" t="s">
        <v>1571</v>
      </c>
      <c r="H184" s="219">
        <v>20</v>
      </c>
      <c r="I184" s="220"/>
      <c r="J184" s="221">
        <f>ROUND(I184*H184,2)</f>
        <v>0</v>
      </c>
      <c r="K184" s="217" t="s">
        <v>75</v>
      </c>
      <c r="L184" s="47"/>
      <c r="M184" s="222" t="s">
        <v>75</v>
      </c>
      <c r="N184" s="223" t="s">
        <v>47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160</v>
      </c>
      <c r="AT184" s="226" t="s">
        <v>155</v>
      </c>
      <c r="AU184" s="226" t="s">
        <v>87</v>
      </c>
      <c r="AY184" s="20" t="s">
        <v>153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85</v>
      </c>
      <c r="BK184" s="227">
        <f>ROUND(I184*H184,2)</f>
        <v>0</v>
      </c>
      <c r="BL184" s="20" t="s">
        <v>160</v>
      </c>
      <c r="BM184" s="226" t="s">
        <v>2191</v>
      </c>
    </row>
    <row r="185" spans="1:47" s="2" customFormat="1" ht="12">
      <c r="A185" s="41"/>
      <c r="B185" s="42"/>
      <c r="C185" s="43"/>
      <c r="D185" s="228" t="s">
        <v>162</v>
      </c>
      <c r="E185" s="43"/>
      <c r="F185" s="229" t="s">
        <v>2190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162</v>
      </c>
      <c r="AU185" s="20" t="s">
        <v>87</v>
      </c>
    </row>
    <row r="186" spans="1:65" s="2" customFormat="1" ht="16.5" customHeight="1">
      <c r="A186" s="41"/>
      <c r="B186" s="42"/>
      <c r="C186" s="215" t="s">
        <v>465</v>
      </c>
      <c r="D186" s="215" t="s">
        <v>155</v>
      </c>
      <c r="E186" s="216" t="s">
        <v>2192</v>
      </c>
      <c r="F186" s="217" t="s">
        <v>2193</v>
      </c>
      <c r="G186" s="218" t="s">
        <v>2194</v>
      </c>
      <c r="H186" s="219">
        <v>30</v>
      </c>
      <c r="I186" s="220"/>
      <c r="J186" s="221">
        <f>ROUND(I186*H186,2)</f>
        <v>0</v>
      </c>
      <c r="K186" s="217" t="s">
        <v>75</v>
      </c>
      <c r="L186" s="47"/>
      <c r="M186" s="222" t="s">
        <v>75</v>
      </c>
      <c r="N186" s="223" t="s">
        <v>47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160</v>
      </c>
      <c r="AT186" s="226" t="s">
        <v>155</v>
      </c>
      <c r="AU186" s="226" t="s">
        <v>87</v>
      </c>
      <c r="AY186" s="20" t="s">
        <v>153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85</v>
      </c>
      <c r="BK186" s="227">
        <f>ROUND(I186*H186,2)</f>
        <v>0</v>
      </c>
      <c r="BL186" s="20" t="s">
        <v>160</v>
      </c>
      <c r="BM186" s="226" t="s">
        <v>2195</v>
      </c>
    </row>
    <row r="187" spans="1:47" s="2" customFormat="1" ht="12">
      <c r="A187" s="41"/>
      <c r="B187" s="42"/>
      <c r="C187" s="43"/>
      <c r="D187" s="228" t="s">
        <v>162</v>
      </c>
      <c r="E187" s="43"/>
      <c r="F187" s="229" t="s">
        <v>2193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162</v>
      </c>
      <c r="AU187" s="20" t="s">
        <v>87</v>
      </c>
    </row>
    <row r="188" spans="1:65" s="2" customFormat="1" ht="16.5" customHeight="1">
      <c r="A188" s="41"/>
      <c r="B188" s="42"/>
      <c r="C188" s="215" t="s">
        <v>472</v>
      </c>
      <c r="D188" s="215" t="s">
        <v>155</v>
      </c>
      <c r="E188" s="216" t="s">
        <v>2196</v>
      </c>
      <c r="F188" s="217" t="s">
        <v>2197</v>
      </c>
      <c r="G188" s="218" t="s">
        <v>202</v>
      </c>
      <c r="H188" s="219">
        <v>60</v>
      </c>
      <c r="I188" s="220"/>
      <c r="J188" s="221">
        <f>ROUND(I188*H188,2)</f>
        <v>0</v>
      </c>
      <c r="K188" s="217" t="s">
        <v>75</v>
      </c>
      <c r="L188" s="47"/>
      <c r="M188" s="222" t="s">
        <v>75</v>
      </c>
      <c r="N188" s="223" t="s">
        <v>47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160</v>
      </c>
      <c r="AT188" s="226" t="s">
        <v>155</v>
      </c>
      <c r="AU188" s="226" t="s">
        <v>87</v>
      </c>
      <c r="AY188" s="20" t="s">
        <v>153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85</v>
      </c>
      <c r="BK188" s="227">
        <f>ROUND(I188*H188,2)</f>
        <v>0</v>
      </c>
      <c r="BL188" s="20" t="s">
        <v>160</v>
      </c>
      <c r="BM188" s="226" t="s">
        <v>2198</v>
      </c>
    </row>
    <row r="189" spans="1:47" s="2" customFormat="1" ht="12">
      <c r="A189" s="41"/>
      <c r="B189" s="42"/>
      <c r="C189" s="43"/>
      <c r="D189" s="228" t="s">
        <v>162</v>
      </c>
      <c r="E189" s="43"/>
      <c r="F189" s="229" t="s">
        <v>2197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162</v>
      </c>
      <c r="AU189" s="20" t="s">
        <v>87</v>
      </c>
    </row>
    <row r="190" spans="1:65" s="2" customFormat="1" ht="16.5" customHeight="1">
      <c r="A190" s="41"/>
      <c r="B190" s="42"/>
      <c r="C190" s="215" t="s">
        <v>479</v>
      </c>
      <c r="D190" s="215" t="s">
        <v>155</v>
      </c>
      <c r="E190" s="216" t="s">
        <v>2199</v>
      </c>
      <c r="F190" s="217" t="s">
        <v>2200</v>
      </c>
      <c r="G190" s="218" t="s">
        <v>202</v>
      </c>
      <c r="H190" s="219">
        <v>15</v>
      </c>
      <c r="I190" s="220"/>
      <c r="J190" s="221">
        <f>ROUND(I190*H190,2)</f>
        <v>0</v>
      </c>
      <c r="K190" s="217" t="s">
        <v>75</v>
      </c>
      <c r="L190" s="47"/>
      <c r="M190" s="222" t="s">
        <v>75</v>
      </c>
      <c r="N190" s="223" t="s">
        <v>47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160</v>
      </c>
      <c r="AT190" s="226" t="s">
        <v>155</v>
      </c>
      <c r="AU190" s="226" t="s">
        <v>87</v>
      </c>
      <c r="AY190" s="20" t="s">
        <v>153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85</v>
      </c>
      <c r="BK190" s="227">
        <f>ROUND(I190*H190,2)</f>
        <v>0</v>
      </c>
      <c r="BL190" s="20" t="s">
        <v>160</v>
      </c>
      <c r="BM190" s="226" t="s">
        <v>2201</v>
      </c>
    </row>
    <row r="191" spans="1:47" s="2" customFormat="1" ht="12">
      <c r="A191" s="41"/>
      <c r="B191" s="42"/>
      <c r="C191" s="43"/>
      <c r="D191" s="228" t="s">
        <v>162</v>
      </c>
      <c r="E191" s="43"/>
      <c r="F191" s="229" t="s">
        <v>2200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162</v>
      </c>
      <c r="AU191" s="20" t="s">
        <v>87</v>
      </c>
    </row>
    <row r="192" spans="1:63" s="12" customFormat="1" ht="22.8" customHeight="1">
      <c r="A192" s="12"/>
      <c r="B192" s="199"/>
      <c r="C192" s="200"/>
      <c r="D192" s="201" t="s">
        <v>76</v>
      </c>
      <c r="E192" s="213" t="s">
        <v>2202</v>
      </c>
      <c r="F192" s="213" t="s">
        <v>2203</v>
      </c>
      <c r="G192" s="200"/>
      <c r="H192" s="200"/>
      <c r="I192" s="203"/>
      <c r="J192" s="214">
        <f>BK192</f>
        <v>0</v>
      </c>
      <c r="K192" s="200"/>
      <c r="L192" s="205"/>
      <c r="M192" s="206"/>
      <c r="N192" s="207"/>
      <c r="O192" s="207"/>
      <c r="P192" s="208">
        <f>SUM(P193:P202)</f>
        <v>0</v>
      </c>
      <c r="Q192" s="207"/>
      <c r="R192" s="208">
        <f>SUM(R193:R202)</f>
        <v>0</v>
      </c>
      <c r="S192" s="207"/>
      <c r="T192" s="209">
        <f>SUM(T193:T202)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0" t="s">
        <v>87</v>
      </c>
      <c r="AT192" s="211" t="s">
        <v>76</v>
      </c>
      <c r="AU192" s="211" t="s">
        <v>85</v>
      </c>
      <c r="AY192" s="210" t="s">
        <v>153</v>
      </c>
      <c r="BK192" s="212">
        <f>SUM(BK193:BK202)</f>
        <v>0</v>
      </c>
    </row>
    <row r="193" spans="1:65" s="2" customFormat="1" ht="16.5" customHeight="1">
      <c r="A193" s="41"/>
      <c r="B193" s="42"/>
      <c r="C193" s="215" t="s">
        <v>485</v>
      </c>
      <c r="D193" s="215" t="s">
        <v>155</v>
      </c>
      <c r="E193" s="216" t="s">
        <v>2204</v>
      </c>
      <c r="F193" s="217" t="s">
        <v>2205</v>
      </c>
      <c r="G193" s="218" t="s">
        <v>202</v>
      </c>
      <c r="H193" s="219">
        <v>45</v>
      </c>
      <c r="I193" s="220"/>
      <c r="J193" s="221">
        <f>ROUND(I193*H193,2)</f>
        <v>0</v>
      </c>
      <c r="K193" s="217" t="s">
        <v>75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2206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2205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65" s="2" customFormat="1" ht="16.5" customHeight="1">
      <c r="A195" s="41"/>
      <c r="B195" s="42"/>
      <c r="C195" s="215" t="s">
        <v>489</v>
      </c>
      <c r="D195" s="215" t="s">
        <v>155</v>
      </c>
      <c r="E195" s="216" t="s">
        <v>2207</v>
      </c>
      <c r="F195" s="217" t="s">
        <v>2208</v>
      </c>
      <c r="G195" s="218" t="s">
        <v>202</v>
      </c>
      <c r="H195" s="219">
        <v>15</v>
      </c>
      <c r="I195" s="220"/>
      <c r="J195" s="221">
        <f>ROUND(I195*H195,2)</f>
        <v>0</v>
      </c>
      <c r="K195" s="217" t="s">
        <v>75</v>
      </c>
      <c r="L195" s="47"/>
      <c r="M195" s="222" t="s">
        <v>75</v>
      </c>
      <c r="N195" s="223" t="s">
        <v>47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160</v>
      </c>
      <c r="AT195" s="226" t="s">
        <v>155</v>
      </c>
      <c r="AU195" s="226" t="s">
        <v>87</v>
      </c>
      <c r="AY195" s="20" t="s">
        <v>153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85</v>
      </c>
      <c r="BK195" s="227">
        <f>ROUND(I195*H195,2)</f>
        <v>0</v>
      </c>
      <c r="BL195" s="20" t="s">
        <v>160</v>
      </c>
      <c r="BM195" s="226" t="s">
        <v>2209</v>
      </c>
    </row>
    <row r="196" spans="1:47" s="2" customFormat="1" ht="12">
      <c r="A196" s="41"/>
      <c r="B196" s="42"/>
      <c r="C196" s="43"/>
      <c r="D196" s="228" t="s">
        <v>162</v>
      </c>
      <c r="E196" s="43"/>
      <c r="F196" s="229" t="s">
        <v>2208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162</v>
      </c>
      <c r="AU196" s="20" t="s">
        <v>87</v>
      </c>
    </row>
    <row r="197" spans="1:65" s="2" customFormat="1" ht="16.5" customHeight="1">
      <c r="A197" s="41"/>
      <c r="B197" s="42"/>
      <c r="C197" s="215" t="s">
        <v>493</v>
      </c>
      <c r="D197" s="215" t="s">
        <v>155</v>
      </c>
      <c r="E197" s="216" t="s">
        <v>2210</v>
      </c>
      <c r="F197" s="217" t="s">
        <v>2211</v>
      </c>
      <c r="G197" s="218" t="s">
        <v>1571</v>
      </c>
      <c r="H197" s="219">
        <v>12</v>
      </c>
      <c r="I197" s="220"/>
      <c r="J197" s="221">
        <f>ROUND(I197*H197,2)</f>
        <v>0</v>
      </c>
      <c r="K197" s="217" t="s">
        <v>75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2212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2211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65" s="2" customFormat="1" ht="16.5" customHeight="1">
      <c r="A199" s="41"/>
      <c r="B199" s="42"/>
      <c r="C199" s="215" t="s">
        <v>497</v>
      </c>
      <c r="D199" s="215" t="s">
        <v>155</v>
      </c>
      <c r="E199" s="216" t="s">
        <v>2213</v>
      </c>
      <c r="F199" s="217" t="s">
        <v>2214</v>
      </c>
      <c r="G199" s="218" t="s">
        <v>1571</v>
      </c>
      <c r="H199" s="219">
        <v>18</v>
      </c>
      <c r="I199" s="220"/>
      <c r="J199" s="221">
        <f>ROUND(I199*H199,2)</f>
        <v>0</v>
      </c>
      <c r="K199" s="217" t="s">
        <v>75</v>
      </c>
      <c r="L199" s="47"/>
      <c r="M199" s="222" t="s">
        <v>75</v>
      </c>
      <c r="N199" s="223" t="s">
        <v>47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160</v>
      </c>
      <c r="AT199" s="226" t="s">
        <v>155</v>
      </c>
      <c r="AU199" s="226" t="s">
        <v>87</v>
      </c>
      <c r="AY199" s="20" t="s">
        <v>153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85</v>
      </c>
      <c r="BK199" s="227">
        <f>ROUND(I199*H199,2)</f>
        <v>0</v>
      </c>
      <c r="BL199" s="20" t="s">
        <v>160</v>
      </c>
      <c r="BM199" s="226" t="s">
        <v>2215</v>
      </c>
    </row>
    <row r="200" spans="1:47" s="2" customFormat="1" ht="12">
      <c r="A200" s="41"/>
      <c r="B200" s="42"/>
      <c r="C200" s="43"/>
      <c r="D200" s="228" t="s">
        <v>162</v>
      </c>
      <c r="E200" s="43"/>
      <c r="F200" s="229" t="s">
        <v>2214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162</v>
      </c>
      <c r="AU200" s="20" t="s">
        <v>87</v>
      </c>
    </row>
    <row r="201" spans="1:65" s="2" customFormat="1" ht="16.5" customHeight="1">
      <c r="A201" s="41"/>
      <c r="B201" s="42"/>
      <c r="C201" s="215" t="s">
        <v>503</v>
      </c>
      <c r="D201" s="215" t="s">
        <v>155</v>
      </c>
      <c r="E201" s="216" t="s">
        <v>2216</v>
      </c>
      <c r="F201" s="217" t="s">
        <v>2217</v>
      </c>
      <c r="G201" s="218" t="s">
        <v>1571</v>
      </c>
      <c r="H201" s="219">
        <v>4</v>
      </c>
      <c r="I201" s="220"/>
      <c r="J201" s="221">
        <f>ROUND(I201*H201,2)</f>
        <v>0</v>
      </c>
      <c r="K201" s="217" t="s">
        <v>75</v>
      </c>
      <c r="L201" s="47"/>
      <c r="M201" s="222" t="s">
        <v>75</v>
      </c>
      <c r="N201" s="223" t="s">
        <v>47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160</v>
      </c>
      <c r="AT201" s="226" t="s">
        <v>155</v>
      </c>
      <c r="AU201" s="226" t="s">
        <v>87</v>
      </c>
      <c r="AY201" s="20" t="s">
        <v>153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0" t="s">
        <v>85</v>
      </c>
      <c r="BK201" s="227">
        <f>ROUND(I201*H201,2)</f>
        <v>0</v>
      </c>
      <c r="BL201" s="20" t="s">
        <v>160</v>
      </c>
      <c r="BM201" s="226" t="s">
        <v>2218</v>
      </c>
    </row>
    <row r="202" spans="1:47" s="2" customFormat="1" ht="12">
      <c r="A202" s="41"/>
      <c r="B202" s="42"/>
      <c r="C202" s="43"/>
      <c r="D202" s="228" t="s">
        <v>162</v>
      </c>
      <c r="E202" s="43"/>
      <c r="F202" s="229" t="s">
        <v>2217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162</v>
      </c>
      <c r="AU202" s="20" t="s">
        <v>87</v>
      </c>
    </row>
    <row r="203" spans="1:63" s="12" customFormat="1" ht="22.8" customHeight="1">
      <c r="A203" s="12"/>
      <c r="B203" s="199"/>
      <c r="C203" s="200"/>
      <c r="D203" s="201" t="s">
        <v>76</v>
      </c>
      <c r="E203" s="213" t="s">
        <v>2219</v>
      </c>
      <c r="F203" s="213" t="s">
        <v>2220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SUM(P204:P217)</f>
        <v>0</v>
      </c>
      <c r="Q203" s="207"/>
      <c r="R203" s="208">
        <f>SUM(R204:R217)</f>
        <v>0</v>
      </c>
      <c r="S203" s="207"/>
      <c r="T203" s="209">
        <f>SUM(T204:T217)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87</v>
      </c>
      <c r="AT203" s="211" t="s">
        <v>76</v>
      </c>
      <c r="AU203" s="211" t="s">
        <v>85</v>
      </c>
      <c r="AY203" s="210" t="s">
        <v>153</v>
      </c>
      <c r="BK203" s="212">
        <f>SUM(BK204:BK217)</f>
        <v>0</v>
      </c>
    </row>
    <row r="204" spans="1:65" s="2" customFormat="1" ht="16.5" customHeight="1">
      <c r="A204" s="41"/>
      <c r="B204" s="42"/>
      <c r="C204" s="215" t="s">
        <v>507</v>
      </c>
      <c r="D204" s="215" t="s">
        <v>155</v>
      </c>
      <c r="E204" s="216" t="s">
        <v>2221</v>
      </c>
      <c r="F204" s="217" t="s">
        <v>2222</v>
      </c>
      <c r="G204" s="218" t="s">
        <v>185</v>
      </c>
      <c r="H204" s="219">
        <v>30</v>
      </c>
      <c r="I204" s="220"/>
      <c r="J204" s="221">
        <f>ROUND(I204*H204,2)</f>
        <v>0</v>
      </c>
      <c r="K204" s="217" t="s">
        <v>75</v>
      </c>
      <c r="L204" s="47"/>
      <c r="M204" s="222" t="s">
        <v>75</v>
      </c>
      <c r="N204" s="223" t="s">
        <v>47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160</v>
      </c>
      <c r="AT204" s="226" t="s">
        <v>155</v>
      </c>
      <c r="AU204" s="226" t="s">
        <v>87</v>
      </c>
      <c r="AY204" s="20" t="s">
        <v>153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85</v>
      </c>
      <c r="BK204" s="227">
        <f>ROUND(I204*H204,2)</f>
        <v>0</v>
      </c>
      <c r="BL204" s="20" t="s">
        <v>160</v>
      </c>
      <c r="BM204" s="226" t="s">
        <v>2223</v>
      </c>
    </row>
    <row r="205" spans="1:47" s="2" customFormat="1" ht="12">
      <c r="A205" s="41"/>
      <c r="B205" s="42"/>
      <c r="C205" s="43"/>
      <c r="D205" s="228" t="s">
        <v>162</v>
      </c>
      <c r="E205" s="43"/>
      <c r="F205" s="229" t="s">
        <v>2222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162</v>
      </c>
      <c r="AU205" s="20" t="s">
        <v>87</v>
      </c>
    </row>
    <row r="206" spans="1:65" s="2" customFormat="1" ht="16.5" customHeight="1">
      <c r="A206" s="41"/>
      <c r="B206" s="42"/>
      <c r="C206" s="215" t="s">
        <v>514</v>
      </c>
      <c r="D206" s="215" t="s">
        <v>155</v>
      </c>
      <c r="E206" s="216" t="s">
        <v>2224</v>
      </c>
      <c r="F206" s="217" t="s">
        <v>2225</v>
      </c>
      <c r="G206" s="218" t="s">
        <v>2194</v>
      </c>
      <c r="H206" s="219">
        <v>185</v>
      </c>
      <c r="I206" s="220"/>
      <c r="J206" s="221">
        <f>ROUND(I206*H206,2)</f>
        <v>0</v>
      </c>
      <c r="K206" s="217" t="s">
        <v>75</v>
      </c>
      <c r="L206" s="47"/>
      <c r="M206" s="222" t="s">
        <v>75</v>
      </c>
      <c r="N206" s="223" t="s">
        <v>47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160</v>
      </c>
      <c r="AT206" s="226" t="s">
        <v>155</v>
      </c>
      <c r="AU206" s="226" t="s">
        <v>87</v>
      </c>
      <c r="AY206" s="20" t="s">
        <v>153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85</v>
      </c>
      <c r="BK206" s="227">
        <f>ROUND(I206*H206,2)</f>
        <v>0</v>
      </c>
      <c r="BL206" s="20" t="s">
        <v>160</v>
      </c>
      <c r="BM206" s="226" t="s">
        <v>2226</v>
      </c>
    </row>
    <row r="207" spans="1:47" s="2" customFormat="1" ht="12">
      <c r="A207" s="41"/>
      <c r="B207" s="42"/>
      <c r="C207" s="43"/>
      <c r="D207" s="228" t="s">
        <v>162</v>
      </c>
      <c r="E207" s="43"/>
      <c r="F207" s="229" t="s">
        <v>2225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162</v>
      </c>
      <c r="AU207" s="20" t="s">
        <v>87</v>
      </c>
    </row>
    <row r="208" spans="1:65" s="2" customFormat="1" ht="16.5" customHeight="1">
      <c r="A208" s="41"/>
      <c r="B208" s="42"/>
      <c r="C208" s="215" t="s">
        <v>523</v>
      </c>
      <c r="D208" s="215" t="s">
        <v>155</v>
      </c>
      <c r="E208" s="216" t="s">
        <v>2227</v>
      </c>
      <c r="F208" s="217" t="s">
        <v>2228</v>
      </c>
      <c r="G208" s="218" t="s">
        <v>1571</v>
      </c>
      <c r="H208" s="219">
        <v>1</v>
      </c>
      <c r="I208" s="220"/>
      <c r="J208" s="221">
        <f>ROUND(I208*H208,2)</f>
        <v>0</v>
      </c>
      <c r="K208" s="217" t="s">
        <v>75</v>
      </c>
      <c r="L208" s="47"/>
      <c r="M208" s="222" t="s">
        <v>75</v>
      </c>
      <c r="N208" s="223" t="s">
        <v>47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160</v>
      </c>
      <c r="AT208" s="226" t="s">
        <v>155</v>
      </c>
      <c r="AU208" s="226" t="s">
        <v>87</v>
      </c>
      <c r="AY208" s="20" t="s">
        <v>153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0" t="s">
        <v>85</v>
      </c>
      <c r="BK208" s="227">
        <f>ROUND(I208*H208,2)</f>
        <v>0</v>
      </c>
      <c r="BL208" s="20" t="s">
        <v>160</v>
      </c>
      <c r="BM208" s="226" t="s">
        <v>2229</v>
      </c>
    </row>
    <row r="209" spans="1:47" s="2" customFormat="1" ht="12">
      <c r="A209" s="41"/>
      <c r="B209" s="42"/>
      <c r="C209" s="43"/>
      <c r="D209" s="228" t="s">
        <v>162</v>
      </c>
      <c r="E209" s="43"/>
      <c r="F209" s="229" t="s">
        <v>2228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162</v>
      </c>
      <c r="AU209" s="20" t="s">
        <v>87</v>
      </c>
    </row>
    <row r="210" spans="1:65" s="2" customFormat="1" ht="16.5" customHeight="1">
      <c r="A210" s="41"/>
      <c r="B210" s="42"/>
      <c r="C210" s="215" t="s">
        <v>531</v>
      </c>
      <c r="D210" s="215" t="s">
        <v>155</v>
      </c>
      <c r="E210" s="216" t="s">
        <v>2230</v>
      </c>
      <c r="F210" s="217" t="s">
        <v>2231</v>
      </c>
      <c r="G210" s="218" t="s">
        <v>1276</v>
      </c>
      <c r="H210" s="219">
        <v>1</v>
      </c>
      <c r="I210" s="220"/>
      <c r="J210" s="221">
        <f>ROUND(I210*H210,2)</f>
        <v>0</v>
      </c>
      <c r="K210" s="217" t="s">
        <v>75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2232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2231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65" s="2" customFormat="1" ht="16.5" customHeight="1">
      <c r="A212" s="41"/>
      <c r="B212" s="42"/>
      <c r="C212" s="215" t="s">
        <v>539</v>
      </c>
      <c r="D212" s="215" t="s">
        <v>155</v>
      </c>
      <c r="E212" s="216" t="s">
        <v>2233</v>
      </c>
      <c r="F212" s="217" t="s">
        <v>2234</v>
      </c>
      <c r="G212" s="218" t="s">
        <v>1571</v>
      </c>
      <c r="H212" s="219">
        <v>1</v>
      </c>
      <c r="I212" s="220"/>
      <c r="J212" s="221">
        <f>ROUND(I212*H212,2)</f>
        <v>0</v>
      </c>
      <c r="K212" s="217" t="s">
        <v>75</v>
      </c>
      <c r="L212" s="47"/>
      <c r="M212" s="222" t="s">
        <v>75</v>
      </c>
      <c r="N212" s="223" t="s">
        <v>47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160</v>
      </c>
      <c r="AT212" s="226" t="s">
        <v>155</v>
      </c>
      <c r="AU212" s="226" t="s">
        <v>87</v>
      </c>
      <c r="AY212" s="20" t="s">
        <v>153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85</v>
      </c>
      <c r="BK212" s="227">
        <f>ROUND(I212*H212,2)</f>
        <v>0</v>
      </c>
      <c r="BL212" s="20" t="s">
        <v>160</v>
      </c>
      <c r="BM212" s="226" t="s">
        <v>2235</v>
      </c>
    </row>
    <row r="213" spans="1:47" s="2" customFormat="1" ht="12">
      <c r="A213" s="41"/>
      <c r="B213" s="42"/>
      <c r="C213" s="43"/>
      <c r="D213" s="228" t="s">
        <v>162</v>
      </c>
      <c r="E213" s="43"/>
      <c r="F213" s="229" t="s">
        <v>2234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162</v>
      </c>
      <c r="AU213" s="20" t="s">
        <v>87</v>
      </c>
    </row>
    <row r="214" spans="1:65" s="2" customFormat="1" ht="24.15" customHeight="1">
      <c r="A214" s="41"/>
      <c r="B214" s="42"/>
      <c r="C214" s="215" t="s">
        <v>545</v>
      </c>
      <c r="D214" s="215" t="s">
        <v>155</v>
      </c>
      <c r="E214" s="216" t="s">
        <v>2236</v>
      </c>
      <c r="F214" s="217" t="s">
        <v>2237</v>
      </c>
      <c r="G214" s="218" t="s">
        <v>1571</v>
      </c>
      <c r="H214" s="219">
        <v>1</v>
      </c>
      <c r="I214" s="220"/>
      <c r="J214" s="221">
        <f>ROUND(I214*H214,2)</f>
        <v>0</v>
      </c>
      <c r="K214" s="217" t="s">
        <v>75</v>
      </c>
      <c r="L214" s="47"/>
      <c r="M214" s="222" t="s">
        <v>75</v>
      </c>
      <c r="N214" s="223" t="s">
        <v>47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160</v>
      </c>
      <c r="AT214" s="226" t="s">
        <v>155</v>
      </c>
      <c r="AU214" s="226" t="s">
        <v>87</v>
      </c>
      <c r="AY214" s="20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85</v>
      </c>
      <c r="BK214" s="227">
        <f>ROUND(I214*H214,2)</f>
        <v>0</v>
      </c>
      <c r="BL214" s="20" t="s">
        <v>160</v>
      </c>
      <c r="BM214" s="226" t="s">
        <v>2238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2237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162</v>
      </c>
      <c r="AU215" s="20" t="s">
        <v>87</v>
      </c>
    </row>
    <row r="216" spans="1:65" s="2" customFormat="1" ht="16.5" customHeight="1">
      <c r="A216" s="41"/>
      <c r="B216" s="42"/>
      <c r="C216" s="215" t="s">
        <v>554</v>
      </c>
      <c r="D216" s="215" t="s">
        <v>155</v>
      </c>
      <c r="E216" s="216" t="s">
        <v>2239</v>
      </c>
      <c r="F216" s="217" t="s">
        <v>2240</v>
      </c>
      <c r="G216" s="218" t="s">
        <v>1571</v>
      </c>
      <c r="H216" s="219">
        <v>2</v>
      </c>
      <c r="I216" s="220"/>
      <c r="J216" s="221">
        <f>ROUND(I216*H216,2)</f>
        <v>0</v>
      </c>
      <c r="K216" s="217" t="s">
        <v>75</v>
      </c>
      <c r="L216" s="47"/>
      <c r="M216" s="222" t="s">
        <v>75</v>
      </c>
      <c r="N216" s="223" t="s">
        <v>47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160</v>
      </c>
      <c r="AT216" s="226" t="s">
        <v>155</v>
      </c>
      <c r="AU216" s="226" t="s">
        <v>87</v>
      </c>
      <c r="AY216" s="20" t="s">
        <v>153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0" t="s">
        <v>85</v>
      </c>
      <c r="BK216" s="227">
        <f>ROUND(I216*H216,2)</f>
        <v>0</v>
      </c>
      <c r="BL216" s="20" t="s">
        <v>160</v>
      </c>
      <c r="BM216" s="226" t="s">
        <v>2241</v>
      </c>
    </row>
    <row r="217" spans="1:47" s="2" customFormat="1" ht="12">
      <c r="A217" s="41"/>
      <c r="B217" s="42"/>
      <c r="C217" s="43"/>
      <c r="D217" s="228" t="s">
        <v>162</v>
      </c>
      <c r="E217" s="43"/>
      <c r="F217" s="229" t="s">
        <v>2240</v>
      </c>
      <c r="G217" s="43"/>
      <c r="H217" s="43"/>
      <c r="I217" s="230"/>
      <c r="J217" s="43"/>
      <c r="K217" s="43"/>
      <c r="L217" s="47"/>
      <c r="M217" s="289"/>
      <c r="N217" s="290"/>
      <c r="O217" s="291"/>
      <c r="P217" s="291"/>
      <c r="Q217" s="291"/>
      <c r="R217" s="291"/>
      <c r="S217" s="291"/>
      <c r="T217" s="292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162</v>
      </c>
      <c r="AU217" s="20" t="s">
        <v>87</v>
      </c>
    </row>
    <row r="218" spans="1:31" s="2" customFormat="1" ht="6.95" customHeight="1">
      <c r="A218" s="4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47"/>
      <c r="M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</row>
  </sheetData>
  <sheetProtection password="CC35" sheet="1" objects="1" scenarios="1" formatColumns="0" formatRows="0" autoFilter="0"/>
  <autoFilter ref="C91:K2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2242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2243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2244</v>
      </c>
      <c r="F23" s="41"/>
      <c r="G23" s="41"/>
      <c r="H23" s="41"/>
      <c r="I23" s="145" t="s">
        <v>30</v>
      </c>
      <c r="J23" s="136" t="s">
        <v>75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2243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2244</v>
      </c>
      <c r="F26" s="41"/>
      <c r="G26" s="41"/>
      <c r="H26" s="41"/>
      <c r="I26" s="145" t="s">
        <v>30</v>
      </c>
      <c r="J26" s="136" t="s">
        <v>75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2245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ROUND(J95,2)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ROUND((SUM(BE95:BE330)),2)</f>
        <v>0</v>
      </c>
      <c r="G35" s="41"/>
      <c r="H35" s="41"/>
      <c r="I35" s="160">
        <v>0.21</v>
      </c>
      <c r="J35" s="159">
        <f>ROUND(((SUM(BE95:BE330))*I35),2)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ROUND((SUM(BF95:BF330)),2)</f>
        <v>0</v>
      </c>
      <c r="G36" s="41"/>
      <c r="H36" s="41"/>
      <c r="I36" s="160">
        <v>0.15</v>
      </c>
      <c r="J36" s="159">
        <f>ROUND(((SUM(BF95:BF330))*I36),2)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ROUND((SUM(BG95:BG330)),2)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ROUND((SUM(BH95:BH330)),2)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ROUND((SUM(BI95:BI330)),2)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05.3 - SO 306.4 - Čerpací stanice - technologická část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ing. Dana Polcarová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ing. Dana Polcarová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J95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130</v>
      </c>
      <c r="E64" s="180"/>
      <c r="F64" s="180"/>
      <c r="G64" s="180"/>
      <c r="H64" s="180"/>
      <c r="I64" s="180"/>
      <c r="J64" s="181">
        <f>J96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135</v>
      </c>
      <c r="E65" s="185"/>
      <c r="F65" s="185"/>
      <c r="G65" s="185"/>
      <c r="H65" s="185"/>
      <c r="I65" s="185"/>
      <c r="J65" s="186">
        <f>J97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2246</v>
      </c>
      <c r="E66" s="185"/>
      <c r="F66" s="185"/>
      <c r="G66" s="185"/>
      <c r="H66" s="185"/>
      <c r="I66" s="185"/>
      <c r="J66" s="186">
        <f>J168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136</v>
      </c>
      <c r="E67" s="185"/>
      <c r="F67" s="185"/>
      <c r="G67" s="185"/>
      <c r="H67" s="185"/>
      <c r="I67" s="185"/>
      <c r="J67" s="186">
        <f>J185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2247</v>
      </c>
      <c r="E68" s="185"/>
      <c r="F68" s="185"/>
      <c r="G68" s="185"/>
      <c r="H68" s="185"/>
      <c r="I68" s="185"/>
      <c r="J68" s="186">
        <f>J204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</v>
      </c>
      <c r="E69" s="185"/>
      <c r="F69" s="185"/>
      <c r="G69" s="185"/>
      <c r="H69" s="185"/>
      <c r="I69" s="185"/>
      <c r="J69" s="186">
        <f>J218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7"/>
      <c r="C70" s="178"/>
      <c r="D70" s="179" t="s">
        <v>1086</v>
      </c>
      <c r="E70" s="180"/>
      <c r="F70" s="180"/>
      <c r="G70" s="180"/>
      <c r="H70" s="180"/>
      <c r="I70" s="180"/>
      <c r="J70" s="181">
        <f>J222</f>
        <v>0</v>
      </c>
      <c r="K70" s="178"/>
      <c r="L70" s="18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3"/>
      <c r="C71" s="128"/>
      <c r="D71" s="184" t="s">
        <v>2248</v>
      </c>
      <c r="E71" s="185"/>
      <c r="F71" s="185"/>
      <c r="G71" s="185"/>
      <c r="H71" s="185"/>
      <c r="I71" s="185"/>
      <c r="J71" s="186">
        <f>J223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7"/>
      <c r="C72" s="178"/>
      <c r="D72" s="179" t="s">
        <v>2249</v>
      </c>
      <c r="E72" s="180"/>
      <c r="F72" s="180"/>
      <c r="G72" s="180"/>
      <c r="H72" s="180"/>
      <c r="I72" s="180"/>
      <c r="J72" s="181">
        <f>J249</f>
        <v>0</v>
      </c>
      <c r="K72" s="178"/>
      <c r="L72" s="182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3"/>
      <c r="C73" s="128"/>
      <c r="D73" s="184" t="s">
        <v>2250</v>
      </c>
      <c r="E73" s="185"/>
      <c r="F73" s="185"/>
      <c r="G73" s="185"/>
      <c r="H73" s="185"/>
      <c r="I73" s="185"/>
      <c r="J73" s="186">
        <f>J250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9" spans="1:31" s="2" customFormat="1" ht="6.95" customHeight="1">
      <c r="A79" s="41"/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24.95" customHeight="1">
      <c r="A80" s="41"/>
      <c r="B80" s="42"/>
      <c r="C80" s="26" t="s">
        <v>138</v>
      </c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16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172" t="str">
        <f>E7</f>
        <v>ODKANALIZOVÁNÍ UL. LUKÁŠOVSKÁ A KADLICKÁ , LIBEREC</v>
      </c>
      <c r="F83" s="35"/>
      <c r="G83" s="35"/>
      <c r="H83" s="35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2:12" s="1" customFormat="1" ht="12" customHeight="1">
      <c r="B84" s="24"/>
      <c r="C84" s="35" t="s">
        <v>123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41"/>
      <c r="B85" s="42"/>
      <c r="C85" s="43"/>
      <c r="D85" s="43"/>
      <c r="E85" s="172" t="s">
        <v>1080</v>
      </c>
      <c r="F85" s="43"/>
      <c r="G85" s="43"/>
      <c r="H85" s="43"/>
      <c r="I85" s="43"/>
      <c r="J85" s="43"/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5" t="s">
        <v>1081</v>
      </c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2" t="str">
        <f>E11</f>
        <v>05.3 - SO 306.4 - Čerpací stanice - technologická část</v>
      </c>
      <c r="F87" s="43"/>
      <c r="G87" s="43"/>
      <c r="H87" s="43"/>
      <c r="I87" s="43"/>
      <c r="J87" s="43"/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5" t="s">
        <v>22</v>
      </c>
      <c r="D89" s="43"/>
      <c r="E89" s="43"/>
      <c r="F89" s="30" t="str">
        <f>F14</f>
        <v>Liberec</v>
      </c>
      <c r="G89" s="43"/>
      <c r="H89" s="43"/>
      <c r="I89" s="35" t="s">
        <v>24</v>
      </c>
      <c r="J89" s="75" t="str">
        <f>IF(J14="","",J14)</f>
        <v>16. 2. 2024</v>
      </c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5" t="s">
        <v>26</v>
      </c>
      <c r="D91" s="43"/>
      <c r="E91" s="43"/>
      <c r="F91" s="30" t="str">
        <f>E17</f>
        <v>Statutární město Liberec</v>
      </c>
      <c r="G91" s="43"/>
      <c r="H91" s="43"/>
      <c r="I91" s="35" t="s">
        <v>34</v>
      </c>
      <c r="J91" s="39" t="str">
        <f>E23</f>
        <v>ing. Dana Polcarová</v>
      </c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5" t="s">
        <v>32</v>
      </c>
      <c r="D92" s="43"/>
      <c r="E92" s="43"/>
      <c r="F92" s="30" t="str">
        <f>IF(E20="","",E20)</f>
        <v>Vyplň údaj</v>
      </c>
      <c r="G92" s="43"/>
      <c r="H92" s="43"/>
      <c r="I92" s="35" t="s">
        <v>39</v>
      </c>
      <c r="J92" s="39" t="str">
        <f>E26</f>
        <v>ing. Dana Polcarová</v>
      </c>
      <c r="K92" s="43"/>
      <c r="L92" s="14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11" customFormat="1" ht="29.25" customHeight="1">
      <c r="A94" s="188"/>
      <c r="B94" s="189"/>
      <c r="C94" s="190" t="s">
        <v>139</v>
      </c>
      <c r="D94" s="191" t="s">
        <v>61</v>
      </c>
      <c r="E94" s="191" t="s">
        <v>57</v>
      </c>
      <c r="F94" s="191" t="s">
        <v>58</v>
      </c>
      <c r="G94" s="191" t="s">
        <v>140</v>
      </c>
      <c r="H94" s="191" t="s">
        <v>141</v>
      </c>
      <c r="I94" s="191" t="s">
        <v>142</v>
      </c>
      <c r="J94" s="191" t="s">
        <v>128</v>
      </c>
      <c r="K94" s="192" t="s">
        <v>143</v>
      </c>
      <c r="L94" s="193"/>
      <c r="M94" s="95" t="s">
        <v>75</v>
      </c>
      <c r="N94" s="96" t="s">
        <v>46</v>
      </c>
      <c r="O94" s="96" t="s">
        <v>144</v>
      </c>
      <c r="P94" s="96" t="s">
        <v>145</v>
      </c>
      <c r="Q94" s="96" t="s">
        <v>146</v>
      </c>
      <c r="R94" s="96" t="s">
        <v>147</v>
      </c>
      <c r="S94" s="96" t="s">
        <v>148</v>
      </c>
      <c r="T94" s="97" t="s">
        <v>149</v>
      </c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</row>
    <row r="95" spans="1:63" s="2" customFormat="1" ht="22.8" customHeight="1">
      <c r="A95" s="41"/>
      <c r="B95" s="42"/>
      <c r="C95" s="102" t="s">
        <v>150</v>
      </c>
      <c r="D95" s="43"/>
      <c r="E95" s="43"/>
      <c r="F95" s="43"/>
      <c r="G95" s="43"/>
      <c r="H95" s="43"/>
      <c r="I95" s="43"/>
      <c r="J95" s="194">
        <f>BK95</f>
        <v>0</v>
      </c>
      <c r="K95" s="43"/>
      <c r="L95" s="47"/>
      <c r="M95" s="98"/>
      <c r="N95" s="195"/>
      <c r="O95" s="99"/>
      <c r="P95" s="196">
        <f>P96+P222+P249</f>
        <v>0</v>
      </c>
      <c r="Q95" s="99"/>
      <c r="R95" s="196">
        <f>R96+R222+R249</f>
        <v>3.6226995599999996</v>
      </c>
      <c r="S95" s="99"/>
      <c r="T95" s="197">
        <f>T96+T222+T249</f>
        <v>0.547085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76</v>
      </c>
      <c r="AU95" s="20" t="s">
        <v>129</v>
      </c>
      <c r="BK95" s="198">
        <f>BK96+BK222+BK249</f>
        <v>0</v>
      </c>
    </row>
    <row r="96" spans="1:63" s="12" customFormat="1" ht="25.9" customHeight="1">
      <c r="A96" s="12"/>
      <c r="B96" s="199"/>
      <c r="C96" s="200"/>
      <c r="D96" s="201" t="s">
        <v>76</v>
      </c>
      <c r="E96" s="202" t="s">
        <v>151</v>
      </c>
      <c r="F96" s="202" t="s">
        <v>152</v>
      </c>
      <c r="G96" s="200"/>
      <c r="H96" s="200"/>
      <c r="I96" s="203"/>
      <c r="J96" s="204">
        <f>BK96</f>
        <v>0</v>
      </c>
      <c r="K96" s="200"/>
      <c r="L96" s="205"/>
      <c r="M96" s="206"/>
      <c r="N96" s="207"/>
      <c r="O96" s="207"/>
      <c r="P96" s="208">
        <f>P97+P168+P185+P204+P218</f>
        <v>0</v>
      </c>
      <c r="Q96" s="207"/>
      <c r="R96" s="208">
        <f>R97+R168+R185+R204+R218</f>
        <v>1.8532145599999998</v>
      </c>
      <c r="S96" s="207"/>
      <c r="T96" s="209">
        <f>T97+T168+T185+T204+T218</f>
        <v>0.547085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10" t="s">
        <v>85</v>
      </c>
      <c r="AT96" s="211" t="s">
        <v>76</v>
      </c>
      <c r="AU96" s="211" t="s">
        <v>77</v>
      </c>
      <c r="AY96" s="210" t="s">
        <v>153</v>
      </c>
      <c r="BK96" s="212">
        <f>BK97+BK168+BK185+BK204+BK218</f>
        <v>0</v>
      </c>
    </row>
    <row r="97" spans="1:63" s="12" customFormat="1" ht="22.8" customHeight="1">
      <c r="A97" s="12"/>
      <c r="B97" s="199"/>
      <c r="C97" s="200"/>
      <c r="D97" s="201" t="s">
        <v>76</v>
      </c>
      <c r="E97" s="213" t="s">
        <v>206</v>
      </c>
      <c r="F97" s="213" t="s">
        <v>538</v>
      </c>
      <c r="G97" s="200"/>
      <c r="H97" s="200"/>
      <c r="I97" s="203"/>
      <c r="J97" s="214">
        <f>BK97</f>
        <v>0</v>
      </c>
      <c r="K97" s="200"/>
      <c r="L97" s="205"/>
      <c r="M97" s="206"/>
      <c r="N97" s="207"/>
      <c r="O97" s="207"/>
      <c r="P97" s="208">
        <f>SUM(P98:P167)</f>
        <v>0</v>
      </c>
      <c r="Q97" s="207"/>
      <c r="R97" s="208">
        <f>SUM(R98:R167)</f>
        <v>1.8031005599999999</v>
      </c>
      <c r="S97" s="207"/>
      <c r="T97" s="209">
        <f>SUM(T98:T167)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0" t="s">
        <v>85</v>
      </c>
      <c r="AT97" s="211" t="s">
        <v>76</v>
      </c>
      <c r="AU97" s="211" t="s">
        <v>85</v>
      </c>
      <c r="AY97" s="210" t="s">
        <v>153</v>
      </c>
      <c r="BK97" s="212">
        <f>SUM(BK98:BK167)</f>
        <v>0</v>
      </c>
    </row>
    <row r="98" spans="1:65" s="2" customFormat="1" ht="21.75" customHeight="1">
      <c r="A98" s="41"/>
      <c r="B98" s="42"/>
      <c r="C98" s="215" t="s">
        <v>85</v>
      </c>
      <c r="D98" s="215" t="s">
        <v>155</v>
      </c>
      <c r="E98" s="216" t="s">
        <v>2251</v>
      </c>
      <c r="F98" s="217" t="s">
        <v>2252</v>
      </c>
      <c r="G98" s="218" t="s">
        <v>202</v>
      </c>
      <c r="H98" s="219">
        <v>2.5</v>
      </c>
      <c r="I98" s="220"/>
      <c r="J98" s="221">
        <f>ROUND(I98*H98,2)</f>
        <v>0</v>
      </c>
      <c r="K98" s="217" t="s">
        <v>159</v>
      </c>
      <c r="L98" s="47"/>
      <c r="M98" s="222" t="s">
        <v>75</v>
      </c>
      <c r="N98" s="223" t="s">
        <v>47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160</v>
      </c>
      <c r="AT98" s="226" t="s">
        <v>155</v>
      </c>
      <c r="AU98" s="226" t="s">
        <v>87</v>
      </c>
      <c r="AY98" s="20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85</v>
      </c>
      <c r="BK98" s="227">
        <f>ROUND(I98*H98,2)</f>
        <v>0</v>
      </c>
      <c r="BL98" s="20" t="s">
        <v>160</v>
      </c>
      <c r="BM98" s="226" t="s">
        <v>2253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2254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162</v>
      </c>
      <c r="AU99" s="20" t="s">
        <v>87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2255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164</v>
      </c>
      <c r="AU100" s="20" t="s">
        <v>87</v>
      </c>
    </row>
    <row r="101" spans="1:65" s="2" customFormat="1" ht="16.5" customHeight="1">
      <c r="A101" s="41"/>
      <c r="B101" s="42"/>
      <c r="C101" s="278" t="s">
        <v>87</v>
      </c>
      <c r="D101" s="278" t="s">
        <v>414</v>
      </c>
      <c r="E101" s="279" t="s">
        <v>2256</v>
      </c>
      <c r="F101" s="280" t="s">
        <v>2257</v>
      </c>
      <c r="G101" s="281" t="s">
        <v>202</v>
      </c>
      <c r="H101" s="282">
        <v>2.538</v>
      </c>
      <c r="I101" s="283"/>
      <c r="J101" s="284">
        <f>ROUND(I101*H101,2)</f>
        <v>0</v>
      </c>
      <c r="K101" s="280" t="s">
        <v>159</v>
      </c>
      <c r="L101" s="285"/>
      <c r="M101" s="286" t="s">
        <v>75</v>
      </c>
      <c r="N101" s="287" t="s">
        <v>47</v>
      </c>
      <c r="O101" s="87"/>
      <c r="P101" s="224">
        <f>O101*H101</f>
        <v>0</v>
      </c>
      <c r="Q101" s="224">
        <v>0.00212</v>
      </c>
      <c r="R101" s="224">
        <f>Q101*H101</f>
        <v>0.0053805599999999995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206</v>
      </c>
      <c r="AT101" s="226" t="s">
        <v>414</v>
      </c>
      <c r="AU101" s="226" t="s">
        <v>87</v>
      </c>
      <c r="AY101" s="20" t="s">
        <v>153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85</v>
      </c>
      <c r="BK101" s="227">
        <f>ROUND(I101*H101,2)</f>
        <v>0</v>
      </c>
      <c r="BL101" s="20" t="s">
        <v>160</v>
      </c>
      <c r="BM101" s="226" t="s">
        <v>2258</v>
      </c>
    </row>
    <row r="102" spans="1:47" s="2" customFormat="1" ht="12">
      <c r="A102" s="41"/>
      <c r="B102" s="42"/>
      <c r="C102" s="43"/>
      <c r="D102" s="228" t="s">
        <v>162</v>
      </c>
      <c r="E102" s="43"/>
      <c r="F102" s="229" t="s">
        <v>2257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162</v>
      </c>
      <c r="AU102" s="20" t="s">
        <v>87</v>
      </c>
    </row>
    <row r="103" spans="1:51" s="13" customFormat="1" ht="12">
      <c r="A103" s="13"/>
      <c r="B103" s="235"/>
      <c r="C103" s="236"/>
      <c r="D103" s="228" t="s">
        <v>189</v>
      </c>
      <c r="E103" s="236"/>
      <c r="F103" s="238" t="s">
        <v>2259</v>
      </c>
      <c r="G103" s="236"/>
      <c r="H103" s="239">
        <v>2.538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4</v>
      </c>
      <c r="AX103" s="13" t="s">
        <v>85</v>
      </c>
      <c r="AY103" s="245" t="s">
        <v>153</v>
      </c>
    </row>
    <row r="104" spans="1:65" s="2" customFormat="1" ht="16.5" customHeight="1">
      <c r="A104" s="41"/>
      <c r="B104" s="42"/>
      <c r="C104" s="215" t="s">
        <v>171</v>
      </c>
      <c r="D104" s="215" t="s">
        <v>155</v>
      </c>
      <c r="E104" s="216" t="s">
        <v>586</v>
      </c>
      <c r="F104" s="217" t="s">
        <v>587</v>
      </c>
      <c r="G104" s="218" t="s">
        <v>202</v>
      </c>
      <c r="H104" s="219">
        <v>4</v>
      </c>
      <c r="I104" s="220"/>
      <c r="J104" s="221">
        <f>ROUND(I104*H104,2)</f>
        <v>0</v>
      </c>
      <c r="K104" s="217" t="s">
        <v>159</v>
      </c>
      <c r="L104" s="47"/>
      <c r="M104" s="222" t="s">
        <v>75</v>
      </c>
      <c r="N104" s="223" t="s">
        <v>47</v>
      </c>
      <c r="O104" s="87"/>
      <c r="P104" s="224">
        <f>O104*H104</f>
        <v>0</v>
      </c>
      <c r="Q104" s="224">
        <v>0.01182</v>
      </c>
      <c r="R104" s="224">
        <f>Q104*H104</f>
        <v>0.04728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160</v>
      </c>
      <c r="AT104" s="226" t="s">
        <v>155</v>
      </c>
      <c r="AU104" s="226" t="s">
        <v>87</v>
      </c>
      <c r="AY104" s="20" t="s">
        <v>153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85</v>
      </c>
      <c r="BK104" s="227">
        <f>ROUND(I104*H104,2)</f>
        <v>0</v>
      </c>
      <c r="BL104" s="20" t="s">
        <v>160</v>
      </c>
      <c r="BM104" s="226" t="s">
        <v>2260</v>
      </c>
    </row>
    <row r="105" spans="1:47" s="2" customFormat="1" ht="12">
      <c r="A105" s="41"/>
      <c r="B105" s="42"/>
      <c r="C105" s="43"/>
      <c r="D105" s="228" t="s">
        <v>162</v>
      </c>
      <c r="E105" s="43"/>
      <c r="F105" s="229" t="s">
        <v>589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162</v>
      </c>
      <c r="AU105" s="20" t="s">
        <v>87</v>
      </c>
    </row>
    <row r="106" spans="1:47" s="2" customFormat="1" ht="12">
      <c r="A106" s="41"/>
      <c r="B106" s="42"/>
      <c r="C106" s="43"/>
      <c r="D106" s="233" t="s">
        <v>164</v>
      </c>
      <c r="E106" s="43"/>
      <c r="F106" s="234" t="s">
        <v>590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164</v>
      </c>
      <c r="AU106" s="20" t="s">
        <v>87</v>
      </c>
    </row>
    <row r="107" spans="1:65" s="2" customFormat="1" ht="16.5" customHeight="1">
      <c r="A107" s="41"/>
      <c r="B107" s="42"/>
      <c r="C107" s="215" t="s">
        <v>160</v>
      </c>
      <c r="D107" s="215" t="s">
        <v>155</v>
      </c>
      <c r="E107" s="216" t="s">
        <v>2261</v>
      </c>
      <c r="F107" s="217" t="s">
        <v>2262</v>
      </c>
      <c r="G107" s="218" t="s">
        <v>158</v>
      </c>
      <c r="H107" s="219">
        <v>2</v>
      </c>
      <c r="I107" s="220"/>
      <c r="J107" s="221">
        <f>ROUND(I107*H107,2)</f>
        <v>0</v>
      </c>
      <c r="K107" s="217" t="s">
        <v>159</v>
      </c>
      <c r="L107" s="47"/>
      <c r="M107" s="222" t="s">
        <v>75</v>
      </c>
      <c r="N107" s="223" t="s">
        <v>47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160</v>
      </c>
      <c r="AT107" s="226" t="s">
        <v>155</v>
      </c>
      <c r="AU107" s="226" t="s">
        <v>87</v>
      </c>
      <c r="AY107" s="20" t="s">
        <v>153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85</v>
      </c>
      <c r="BK107" s="227">
        <f>ROUND(I107*H107,2)</f>
        <v>0</v>
      </c>
      <c r="BL107" s="20" t="s">
        <v>160</v>
      </c>
      <c r="BM107" s="226" t="s">
        <v>2263</v>
      </c>
    </row>
    <row r="108" spans="1:47" s="2" customFormat="1" ht="12">
      <c r="A108" s="41"/>
      <c r="B108" s="42"/>
      <c r="C108" s="43"/>
      <c r="D108" s="228" t="s">
        <v>162</v>
      </c>
      <c r="E108" s="43"/>
      <c r="F108" s="229" t="s">
        <v>2264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162</v>
      </c>
      <c r="AU108" s="20" t="s">
        <v>87</v>
      </c>
    </row>
    <row r="109" spans="1:47" s="2" customFormat="1" ht="12">
      <c r="A109" s="41"/>
      <c r="B109" s="42"/>
      <c r="C109" s="43"/>
      <c r="D109" s="233" t="s">
        <v>164</v>
      </c>
      <c r="E109" s="43"/>
      <c r="F109" s="234" t="s">
        <v>2265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164</v>
      </c>
      <c r="AU109" s="20" t="s">
        <v>87</v>
      </c>
    </row>
    <row r="110" spans="1:65" s="2" customFormat="1" ht="16.5" customHeight="1">
      <c r="A110" s="41"/>
      <c r="B110" s="42"/>
      <c r="C110" s="278" t="s">
        <v>182</v>
      </c>
      <c r="D110" s="278" t="s">
        <v>414</v>
      </c>
      <c r="E110" s="279" t="s">
        <v>2266</v>
      </c>
      <c r="F110" s="280" t="s">
        <v>2267</v>
      </c>
      <c r="G110" s="281" t="s">
        <v>158</v>
      </c>
      <c r="H110" s="282">
        <v>1</v>
      </c>
      <c r="I110" s="283"/>
      <c r="J110" s="284">
        <f>ROUND(I110*H110,2)</f>
        <v>0</v>
      </c>
      <c r="K110" s="280" t="s">
        <v>75</v>
      </c>
      <c r="L110" s="285"/>
      <c r="M110" s="286" t="s">
        <v>75</v>
      </c>
      <c r="N110" s="287" t="s">
        <v>47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206</v>
      </c>
      <c r="AT110" s="226" t="s">
        <v>414</v>
      </c>
      <c r="AU110" s="226" t="s">
        <v>87</v>
      </c>
      <c r="AY110" s="20" t="s">
        <v>153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85</v>
      </c>
      <c r="BK110" s="227">
        <f>ROUND(I110*H110,2)</f>
        <v>0</v>
      </c>
      <c r="BL110" s="20" t="s">
        <v>160</v>
      </c>
      <c r="BM110" s="226" t="s">
        <v>2268</v>
      </c>
    </row>
    <row r="111" spans="1:47" s="2" customFormat="1" ht="12">
      <c r="A111" s="41"/>
      <c r="B111" s="42"/>
      <c r="C111" s="43"/>
      <c r="D111" s="228" t="s">
        <v>162</v>
      </c>
      <c r="E111" s="43"/>
      <c r="F111" s="229" t="s">
        <v>2267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162</v>
      </c>
      <c r="AU111" s="20" t="s">
        <v>87</v>
      </c>
    </row>
    <row r="112" spans="1:65" s="2" customFormat="1" ht="16.5" customHeight="1">
      <c r="A112" s="41"/>
      <c r="B112" s="42"/>
      <c r="C112" s="278" t="s">
        <v>191</v>
      </c>
      <c r="D112" s="278" t="s">
        <v>414</v>
      </c>
      <c r="E112" s="279" t="s">
        <v>2269</v>
      </c>
      <c r="F112" s="280" t="s">
        <v>2270</v>
      </c>
      <c r="G112" s="281" t="s">
        <v>158</v>
      </c>
      <c r="H112" s="282">
        <v>1</v>
      </c>
      <c r="I112" s="283"/>
      <c r="J112" s="284">
        <f>ROUND(I112*H112,2)</f>
        <v>0</v>
      </c>
      <c r="K112" s="280" t="s">
        <v>159</v>
      </c>
      <c r="L112" s="285"/>
      <c r="M112" s="286" t="s">
        <v>75</v>
      </c>
      <c r="N112" s="287" t="s">
        <v>47</v>
      </c>
      <c r="O112" s="87"/>
      <c r="P112" s="224">
        <f>O112*H112</f>
        <v>0</v>
      </c>
      <c r="Q112" s="224">
        <v>0.00039</v>
      </c>
      <c r="R112" s="224">
        <f>Q112*H112</f>
        <v>0.00039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206</v>
      </c>
      <c r="AT112" s="226" t="s">
        <v>414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2271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2270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65" s="2" customFormat="1" ht="16.5" customHeight="1">
      <c r="A114" s="41"/>
      <c r="B114" s="42"/>
      <c r="C114" s="215" t="s">
        <v>199</v>
      </c>
      <c r="D114" s="215" t="s">
        <v>155</v>
      </c>
      <c r="E114" s="216" t="s">
        <v>2272</v>
      </c>
      <c r="F114" s="217" t="s">
        <v>2273</v>
      </c>
      <c r="G114" s="218" t="s">
        <v>158</v>
      </c>
      <c r="H114" s="219">
        <v>1</v>
      </c>
      <c r="I114" s="220"/>
      <c r="J114" s="221">
        <f>ROUND(I114*H114,2)</f>
        <v>0</v>
      </c>
      <c r="K114" s="217" t="s">
        <v>159</v>
      </c>
      <c r="L114" s="47"/>
      <c r="M114" s="222" t="s">
        <v>75</v>
      </c>
      <c r="N114" s="223" t="s">
        <v>47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160</v>
      </c>
      <c r="AT114" s="226" t="s">
        <v>155</v>
      </c>
      <c r="AU114" s="226" t="s">
        <v>87</v>
      </c>
      <c r="AY114" s="20" t="s">
        <v>153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85</v>
      </c>
      <c r="BK114" s="227">
        <f>ROUND(I114*H114,2)</f>
        <v>0</v>
      </c>
      <c r="BL114" s="20" t="s">
        <v>160</v>
      </c>
      <c r="BM114" s="226" t="s">
        <v>2274</v>
      </c>
    </row>
    <row r="115" spans="1:47" s="2" customFormat="1" ht="12">
      <c r="A115" s="41"/>
      <c r="B115" s="42"/>
      <c r="C115" s="43"/>
      <c r="D115" s="228" t="s">
        <v>162</v>
      </c>
      <c r="E115" s="43"/>
      <c r="F115" s="229" t="s">
        <v>2275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162</v>
      </c>
      <c r="AU115" s="20" t="s">
        <v>87</v>
      </c>
    </row>
    <row r="116" spans="1:47" s="2" customFormat="1" ht="12">
      <c r="A116" s="41"/>
      <c r="B116" s="42"/>
      <c r="C116" s="43"/>
      <c r="D116" s="233" t="s">
        <v>164</v>
      </c>
      <c r="E116" s="43"/>
      <c r="F116" s="234" t="s">
        <v>2276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164</v>
      </c>
      <c r="AU116" s="20" t="s">
        <v>87</v>
      </c>
    </row>
    <row r="117" spans="1:65" s="2" customFormat="1" ht="16.5" customHeight="1">
      <c r="A117" s="41"/>
      <c r="B117" s="42"/>
      <c r="C117" s="278" t="s">
        <v>206</v>
      </c>
      <c r="D117" s="278" t="s">
        <v>414</v>
      </c>
      <c r="E117" s="279" t="s">
        <v>2277</v>
      </c>
      <c r="F117" s="280" t="s">
        <v>2278</v>
      </c>
      <c r="G117" s="281" t="s">
        <v>158</v>
      </c>
      <c r="H117" s="282">
        <v>1</v>
      </c>
      <c r="I117" s="283"/>
      <c r="J117" s="284">
        <f>ROUND(I117*H117,2)</f>
        <v>0</v>
      </c>
      <c r="K117" s="280" t="s">
        <v>159</v>
      </c>
      <c r="L117" s="285"/>
      <c r="M117" s="286" t="s">
        <v>75</v>
      </c>
      <c r="N117" s="287" t="s">
        <v>47</v>
      </c>
      <c r="O117" s="87"/>
      <c r="P117" s="224">
        <f>O117*H117</f>
        <v>0</v>
      </c>
      <c r="Q117" s="224">
        <v>0.00084</v>
      </c>
      <c r="R117" s="224">
        <f>Q117*H117</f>
        <v>0.00084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206</v>
      </c>
      <c r="AT117" s="226" t="s">
        <v>414</v>
      </c>
      <c r="AU117" s="226" t="s">
        <v>87</v>
      </c>
      <c r="AY117" s="20" t="s">
        <v>153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85</v>
      </c>
      <c r="BK117" s="227">
        <f>ROUND(I117*H117,2)</f>
        <v>0</v>
      </c>
      <c r="BL117" s="20" t="s">
        <v>160</v>
      </c>
      <c r="BM117" s="226" t="s">
        <v>2279</v>
      </c>
    </row>
    <row r="118" spans="1:47" s="2" customFormat="1" ht="12">
      <c r="A118" s="41"/>
      <c r="B118" s="42"/>
      <c r="C118" s="43"/>
      <c r="D118" s="228" t="s">
        <v>162</v>
      </c>
      <c r="E118" s="43"/>
      <c r="F118" s="229" t="s">
        <v>2278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162</v>
      </c>
      <c r="AU118" s="20" t="s">
        <v>87</v>
      </c>
    </row>
    <row r="119" spans="1:65" s="2" customFormat="1" ht="21.75" customHeight="1">
      <c r="A119" s="41"/>
      <c r="B119" s="42"/>
      <c r="C119" s="215" t="s">
        <v>212</v>
      </c>
      <c r="D119" s="215" t="s">
        <v>155</v>
      </c>
      <c r="E119" s="216" t="s">
        <v>2280</v>
      </c>
      <c r="F119" s="217" t="s">
        <v>2281</v>
      </c>
      <c r="G119" s="218" t="s">
        <v>158</v>
      </c>
      <c r="H119" s="219">
        <v>2</v>
      </c>
      <c r="I119" s="220"/>
      <c r="J119" s="221">
        <f>ROUND(I119*H119,2)</f>
        <v>0</v>
      </c>
      <c r="K119" s="217" t="s">
        <v>159</v>
      </c>
      <c r="L119" s="47"/>
      <c r="M119" s="222" t="s">
        <v>75</v>
      </c>
      <c r="N119" s="223" t="s">
        <v>47</v>
      </c>
      <c r="O119" s="87"/>
      <c r="P119" s="224">
        <f>O119*H119</f>
        <v>0</v>
      </c>
      <c r="Q119" s="224">
        <v>1E-05</v>
      </c>
      <c r="R119" s="224">
        <f>Q119*H119</f>
        <v>2E-05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160</v>
      </c>
      <c r="AT119" s="226" t="s">
        <v>155</v>
      </c>
      <c r="AU119" s="226" t="s">
        <v>87</v>
      </c>
      <c r="AY119" s="20" t="s">
        <v>153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85</v>
      </c>
      <c r="BK119" s="227">
        <f>ROUND(I119*H119,2)</f>
        <v>0</v>
      </c>
      <c r="BL119" s="20" t="s">
        <v>160</v>
      </c>
      <c r="BM119" s="226" t="s">
        <v>2282</v>
      </c>
    </row>
    <row r="120" spans="1:47" s="2" customFormat="1" ht="12">
      <c r="A120" s="41"/>
      <c r="B120" s="42"/>
      <c r="C120" s="43"/>
      <c r="D120" s="228" t="s">
        <v>162</v>
      </c>
      <c r="E120" s="43"/>
      <c r="F120" s="229" t="s">
        <v>2283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162</v>
      </c>
      <c r="AU120" s="20" t="s">
        <v>87</v>
      </c>
    </row>
    <row r="121" spans="1:47" s="2" customFormat="1" ht="12">
      <c r="A121" s="41"/>
      <c r="B121" s="42"/>
      <c r="C121" s="43"/>
      <c r="D121" s="233" t="s">
        <v>164</v>
      </c>
      <c r="E121" s="43"/>
      <c r="F121" s="234" t="s">
        <v>2284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164</v>
      </c>
      <c r="AU121" s="20" t="s">
        <v>87</v>
      </c>
    </row>
    <row r="122" spans="1:65" s="2" customFormat="1" ht="16.5" customHeight="1">
      <c r="A122" s="41"/>
      <c r="B122" s="42"/>
      <c r="C122" s="278" t="s">
        <v>218</v>
      </c>
      <c r="D122" s="278" t="s">
        <v>414</v>
      </c>
      <c r="E122" s="279" t="s">
        <v>2285</v>
      </c>
      <c r="F122" s="280" t="s">
        <v>2286</v>
      </c>
      <c r="G122" s="281" t="s">
        <v>158</v>
      </c>
      <c r="H122" s="282">
        <v>2</v>
      </c>
      <c r="I122" s="283"/>
      <c r="J122" s="284">
        <f>ROUND(I122*H122,2)</f>
        <v>0</v>
      </c>
      <c r="K122" s="280" t="s">
        <v>159</v>
      </c>
      <c r="L122" s="285"/>
      <c r="M122" s="286" t="s">
        <v>75</v>
      </c>
      <c r="N122" s="287" t="s">
        <v>47</v>
      </c>
      <c r="O122" s="87"/>
      <c r="P122" s="224">
        <f>O122*H122</f>
        <v>0</v>
      </c>
      <c r="Q122" s="224">
        <v>0.0064</v>
      </c>
      <c r="R122" s="224">
        <f>Q122*H122</f>
        <v>0.0128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206</v>
      </c>
      <c r="AT122" s="226" t="s">
        <v>414</v>
      </c>
      <c r="AU122" s="226" t="s">
        <v>87</v>
      </c>
      <c r="AY122" s="20" t="s">
        <v>153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85</v>
      </c>
      <c r="BK122" s="227">
        <f>ROUND(I122*H122,2)</f>
        <v>0</v>
      </c>
      <c r="BL122" s="20" t="s">
        <v>160</v>
      </c>
      <c r="BM122" s="226" t="s">
        <v>2287</v>
      </c>
    </row>
    <row r="123" spans="1:47" s="2" customFormat="1" ht="12">
      <c r="A123" s="41"/>
      <c r="B123" s="42"/>
      <c r="C123" s="43"/>
      <c r="D123" s="228" t="s">
        <v>162</v>
      </c>
      <c r="E123" s="43"/>
      <c r="F123" s="229" t="s">
        <v>2286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162</v>
      </c>
      <c r="AU123" s="20" t="s">
        <v>87</v>
      </c>
    </row>
    <row r="124" spans="1:65" s="2" customFormat="1" ht="16.5" customHeight="1">
      <c r="A124" s="41"/>
      <c r="B124" s="42"/>
      <c r="C124" s="215" t="s">
        <v>224</v>
      </c>
      <c r="D124" s="215" t="s">
        <v>155</v>
      </c>
      <c r="E124" s="216" t="s">
        <v>2288</v>
      </c>
      <c r="F124" s="217" t="s">
        <v>2289</v>
      </c>
      <c r="G124" s="218" t="s">
        <v>158</v>
      </c>
      <c r="H124" s="219">
        <v>1</v>
      </c>
      <c r="I124" s="220"/>
      <c r="J124" s="221">
        <f>ROUND(I124*H124,2)</f>
        <v>0</v>
      </c>
      <c r="K124" s="217" t="s">
        <v>159</v>
      </c>
      <c r="L124" s="47"/>
      <c r="M124" s="222" t="s">
        <v>75</v>
      </c>
      <c r="N124" s="223" t="s">
        <v>47</v>
      </c>
      <c r="O124" s="87"/>
      <c r="P124" s="224">
        <f>O124*H124</f>
        <v>0</v>
      </c>
      <c r="Q124" s="224">
        <v>0.00072</v>
      </c>
      <c r="R124" s="224">
        <f>Q124*H124</f>
        <v>0.00072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160</v>
      </c>
      <c r="AT124" s="226" t="s">
        <v>155</v>
      </c>
      <c r="AU124" s="226" t="s">
        <v>87</v>
      </c>
      <c r="AY124" s="20" t="s">
        <v>153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85</v>
      </c>
      <c r="BK124" s="227">
        <f>ROUND(I124*H124,2)</f>
        <v>0</v>
      </c>
      <c r="BL124" s="20" t="s">
        <v>160</v>
      </c>
      <c r="BM124" s="226" t="s">
        <v>2290</v>
      </c>
    </row>
    <row r="125" spans="1:47" s="2" customFormat="1" ht="12">
      <c r="A125" s="41"/>
      <c r="B125" s="42"/>
      <c r="C125" s="43"/>
      <c r="D125" s="228" t="s">
        <v>162</v>
      </c>
      <c r="E125" s="43"/>
      <c r="F125" s="229" t="s">
        <v>2291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162</v>
      </c>
      <c r="AU125" s="20" t="s">
        <v>87</v>
      </c>
    </row>
    <row r="126" spans="1:47" s="2" customFormat="1" ht="12">
      <c r="A126" s="41"/>
      <c r="B126" s="42"/>
      <c r="C126" s="43"/>
      <c r="D126" s="233" t="s">
        <v>164</v>
      </c>
      <c r="E126" s="43"/>
      <c r="F126" s="234" t="s">
        <v>2292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164</v>
      </c>
      <c r="AU126" s="20" t="s">
        <v>87</v>
      </c>
    </row>
    <row r="127" spans="1:65" s="2" customFormat="1" ht="16.5" customHeight="1">
      <c r="A127" s="41"/>
      <c r="B127" s="42"/>
      <c r="C127" s="278" t="s">
        <v>242</v>
      </c>
      <c r="D127" s="278" t="s">
        <v>414</v>
      </c>
      <c r="E127" s="279" t="s">
        <v>2293</v>
      </c>
      <c r="F127" s="280" t="s">
        <v>2294</v>
      </c>
      <c r="G127" s="281" t="s">
        <v>158</v>
      </c>
      <c r="H127" s="282">
        <v>1</v>
      </c>
      <c r="I127" s="283"/>
      <c r="J127" s="284">
        <f>ROUND(I127*H127,2)</f>
        <v>0</v>
      </c>
      <c r="K127" s="280" t="s">
        <v>75</v>
      </c>
      <c r="L127" s="285"/>
      <c r="M127" s="286" t="s">
        <v>75</v>
      </c>
      <c r="N127" s="287" t="s">
        <v>47</v>
      </c>
      <c r="O127" s="87"/>
      <c r="P127" s="224">
        <f>O127*H127</f>
        <v>0</v>
      </c>
      <c r="Q127" s="224">
        <v>0.006</v>
      </c>
      <c r="R127" s="224">
        <f>Q127*H127</f>
        <v>0.006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206</v>
      </c>
      <c r="AT127" s="226" t="s">
        <v>414</v>
      </c>
      <c r="AU127" s="226" t="s">
        <v>87</v>
      </c>
      <c r="AY127" s="20" t="s">
        <v>153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85</v>
      </c>
      <c r="BK127" s="227">
        <f>ROUND(I127*H127,2)</f>
        <v>0</v>
      </c>
      <c r="BL127" s="20" t="s">
        <v>160</v>
      </c>
      <c r="BM127" s="226" t="s">
        <v>2295</v>
      </c>
    </row>
    <row r="128" spans="1:47" s="2" customFormat="1" ht="12">
      <c r="A128" s="41"/>
      <c r="B128" s="42"/>
      <c r="C128" s="43"/>
      <c r="D128" s="228" t="s">
        <v>162</v>
      </c>
      <c r="E128" s="43"/>
      <c r="F128" s="229" t="s">
        <v>2294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162</v>
      </c>
      <c r="AU128" s="20" t="s">
        <v>87</v>
      </c>
    </row>
    <row r="129" spans="1:65" s="2" customFormat="1" ht="16.5" customHeight="1">
      <c r="A129" s="41"/>
      <c r="B129" s="42"/>
      <c r="C129" s="278" t="s">
        <v>248</v>
      </c>
      <c r="D129" s="278" t="s">
        <v>414</v>
      </c>
      <c r="E129" s="279" t="s">
        <v>2296</v>
      </c>
      <c r="F129" s="280" t="s">
        <v>2297</v>
      </c>
      <c r="G129" s="281" t="s">
        <v>158</v>
      </c>
      <c r="H129" s="282">
        <v>1</v>
      </c>
      <c r="I129" s="283"/>
      <c r="J129" s="284">
        <f>ROUND(I129*H129,2)</f>
        <v>0</v>
      </c>
      <c r="K129" s="280" t="s">
        <v>75</v>
      </c>
      <c r="L129" s="285"/>
      <c r="M129" s="286" t="s">
        <v>75</v>
      </c>
      <c r="N129" s="287" t="s">
        <v>47</v>
      </c>
      <c r="O129" s="87"/>
      <c r="P129" s="224">
        <f>O129*H129</f>
        <v>0</v>
      </c>
      <c r="Q129" s="224">
        <v>0.0015</v>
      </c>
      <c r="R129" s="224">
        <f>Q129*H129</f>
        <v>0.0015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206</v>
      </c>
      <c r="AT129" s="226" t="s">
        <v>414</v>
      </c>
      <c r="AU129" s="226" t="s">
        <v>87</v>
      </c>
      <c r="AY129" s="20" t="s">
        <v>153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85</v>
      </c>
      <c r="BK129" s="227">
        <f>ROUND(I129*H129,2)</f>
        <v>0</v>
      </c>
      <c r="BL129" s="20" t="s">
        <v>160</v>
      </c>
      <c r="BM129" s="226" t="s">
        <v>2298</v>
      </c>
    </row>
    <row r="130" spans="1:47" s="2" customFormat="1" ht="12">
      <c r="A130" s="41"/>
      <c r="B130" s="42"/>
      <c r="C130" s="43"/>
      <c r="D130" s="228" t="s">
        <v>162</v>
      </c>
      <c r="E130" s="43"/>
      <c r="F130" s="229" t="s">
        <v>2297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162</v>
      </c>
      <c r="AU130" s="20" t="s">
        <v>87</v>
      </c>
    </row>
    <row r="131" spans="1:65" s="2" customFormat="1" ht="16.5" customHeight="1">
      <c r="A131" s="41"/>
      <c r="B131" s="42"/>
      <c r="C131" s="215" t="s">
        <v>255</v>
      </c>
      <c r="D131" s="215" t="s">
        <v>155</v>
      </c>
      <c r="E131" s="216" t="s">
        <v>2299</v>
      </c>
      <c r="F131" s="217" t="s">
        <v>2300</v>
      </c>
      <c r="G131" s="218" t="s">
        <v>158</v>
      </c>
      <c r="H131" s="219">
        <v>1</v>
      </c>
      <c r="I131" s="220"/>
      <c r="J131" s="221">
        <f>ROUND(I131*H131,2)</f>
        <v>0</v>
      </c>
      <c r="K131" s="217" t="s">
        <v>75</v>
      </c>
      <c r="L131" s="47"/>
      <c r="M131" s="222" t="s">
        <v>75</v>
      </c>
      <c r="N131" s="223" t="s">
        <v>47</v>
      </c>
      <c r="O131" s="87"/>
      <c r="P131" s="224">
        <f>O131*H131</f>
        <v>0</v>
      </c>
      <c r="Q131" s="224">
        <v>0.0018</v>
      </c>
      <c r="R131" s="224">
        <f>Q131*H131</f>
        <v>0.0018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160</v>
      </c>
      <c r="AT131" s="226" t="s">
        <v>155</v>
      </c>
      <c r="AU131" s="226" t="s">
        <v>87</v>
      </c>
      <c r="AY131" s="20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85</v>
      </c>
      <c r="BK131" s="227">
        <f>ROUND(I131*H131,2)</f>
        <v>0</v>
      </c>
      <c r="BL131" s="20" t="s">
        <v>160</v>
      </c>
      <c r="BM131" s="226" t="s">
        <v>2301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2302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162</v>
      </c>
      <c r="AU132" s="20" t="s">
        <v>87</v>
      </c>
    </row>
    <row r="133" spans="1:65" s="2" customFormat="1" ht="16.5" customHeight="1">
      <c r="A133" s="41"/>
      <c r="B133" s="42"/>
      <c r="C133" s="278" t="s">
        <v>8</v>
      </c>
      <c r="D133" s="278" t="s">
        <v>414</v>
      </c>
      <c r="E133" s="279" t="s">
        <v>2303</v>
      </c>
      <c r="F133" s="280" t="s">
        <v>2304</v>
      </c>
      <c r="G133" s="281" t="s">
        <v>158</v>
      </c>
      <c r="H133" s="282">
        <v>1</v>
      </c>
      <c r="I133" s="283"/>
      <c r="J133" s="284">
        <f>ROUND(I133*H133,2)</f>
        <v>0</v>
      </c>
      <c r="K133" s="280" t="s">
        <v>75</v>
      </c>
      <c r="L133" s="285"/>
      <c r="M133" s="286" t="s">
        <v>75</v>
      </c>
      <c r="N133" s="287" t="s">
        <v>47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206</v>
      </c>
      <c r="AT133" s="226" t="s">
        <v>414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2305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2304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65" s="2" customFormat="1" ht="16.5" customHeight="1">
      <c r="A135" s="41"/>
      <c r="B135" s="42"/>
      <c r="C135" s="215" t="s">
        <v>269</v>
      </c>
      <c r="D135" s="215" t="s">
        <v>155</v>
      </c>
      <c r="E135" s="216" t="s">
        <v>2306</v>
      </c>
      <c r="F135" s="217" t="s">
        <v>2307</v>
      </c>
      <c r="G135" s="218" t="s">
        <v>158</v>
      </c>
      <c r="H135" s="219">
        <v>5</v>
      </c>
      <c r="I135" s="220"/>
      <c r="J135" s="221">
        <f>ROUND(I135*H135,2)</f>
        <v>0</v>
      </c>
      <c r="K135" s="217" t="s">
        <v>159</v>
      </c>
      <c r="L135" s="47"/>
      <c r="M135" s="222" t="s">
        <v>75</v>
      </c>
      <c r="N135" s="223" t="s">
        <v>47</v>
      </c>
      <c r="O135" s="87"/>
      <c r="P135" s="224">
        <f>O135*H135</f>
        <v>0</v>
      </c>
      <c r="Q135" s="224">
        <v>0.00162</v>
      </c>
      <c r="R135" s="224">
        <f>Q135*H135</f>
        <v>0.0081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160</v>
      </c>
      <c r="AT135" s="226" t="s">
        <v>155</v>
      </c>
      <c r="AU135" s="226" t="s">
        <v>87</v>
      </c>
      <c r="AY135" s="20" t="s">
        <v>153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85</v>
      </c>
      <c r="BK135" s="227">
        <f>ROUND(I135*H135,2)</f>
        <v>0</v>
      </c>
      <c r="BL135" s="20" t="s">
        <v>160</v>
      </c>
      <c r="BM135" s="226" t="s">
        <v>2308</v>
      </c>
    </row>
    <row r="136" spans="1:47" s="2" customFormat="1" ht="12">
      <c r="A136" s="41"/>
      <c r="B136" s="42"/>
      <c r="C136" s="43"/>
      <c r="D136" s="228" t="s">
        <v>162</v>
      </c>
      <c r="E136" s="43"/>
      <c r="F136" s="229" t="s">
        <v>2309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162</v>
      </c>
      <c r="AU136" s="20" t="s">
        <v>87</v>
      </c>
    </row>
    <row r="137" spans="1:47" s="2" customFormat="1" ht="12">
      <c r="A137" s="41"/>
      <c r="B137" s="42"/>
      <c r="C137" s="43"/>
      <c r="D137" s="233" t="s">
        <v>164</v>
      </c>
      <c r="E137" s="43"/>
      <c r="F137" s="234" t="s">
        <v>2310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164</v>
      </c>
      <c r="AU137" s="20" t="s">
        <v>87</v>
      </c>
    </row>
    <row r="138" spans="1:65" s="2" customFormat="1" ht="16.5" customHeight="1">
      <c r="A138" s="41"/>
      <c r="B138" s="42"/>
      <c r="C138" s="278" t="s">
        <v>275</v>
      </c>
      <c r="D138" s="278" t="s">
        <v>414</v>
      </c>
      <c r="E138" s="279" t="s">
        <v>2311</v>
      </c>
      <c r="F138" s="280" t="s">
        <v>2312</v>
      </c>
      <c r="G138" s="281" t="s">
        <v>158</v>
      </c>
      <c r="H138" s="282">
        <v>5</v>
      </c>
      <c r="I138" s="283"/>
      <c r="J138" s="284">
        <f>ROUND(I138*H138,2)</f>
        <v>0</v>
      </c>
      <c r="K138" s="280" t="s">
        <v>75</v>
      </c>
      <c r="L138" s="285"/>
      <c r="M138" s="286" t="s">
        <v>75</v>
      </c>
      <c r="N138" s="287" t="s">
        <v>47</v>
      </c>
      <c r="O138" s="87"/>
      <c r="P138" s="224">
        <f>O138*H138</f>
        <v>0</v>
      </c>
      <c r="Q138" s="224">
        <v>0.013</v>
      </c>
      <c r="R138" s="224">
        <f>Q138*H138</f>
        <v>0.065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206</v>
      </c>
      <c r="AT138" s="226" t="s">
        <v>414</v>
      </c>
      <c r="AU138" s="226" t="s">
        <v>87</v>
      </c>
      <c r="AY138" s="20" t="s">
        <v>153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85</v>
      </c>
      <c r="BK138" s="227">
        <f>ROUND(I138*H138,2)</f>
        <v>0</v>
      </c>
      <c r="BL138" s="20" t="s">
        <v>160</v>
      </c>
      <c r="BM138" s="226" t="s">
        <v>2313</v>
      </c>
    </row>
    <row r="139" spans="1:47" s="2" customFormat="1" ht="12">
      <c r="A139" s="41"/>
      <c r="B139" s="42"/>
      <c r="C139" s="43"/>
      <c r="D139" s="228" t="s">
        <v>162</v>
      </c>
      <c r="E139" s="43"/>
      <c r="F139" s="229" t="s">
        <v>2312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162</v>
      </c>
      <c r="AU139" s="20" t="s">
        <v>87</v>
      </c>
    </row>
    <row r="140" spans="1:65" s="2" customFormat="1" ht="16.5" customHeight="1">
      <c r="A140" s="41"/>
      <c r="B140" s="42"/>
      <c r="C140" s="278" t="s">
        <v>281</v>
      </c>
      <c r="D140" s="278" t="s">
        <v>414</v>
      </c>
      <c r="E140" s="279" t="s">
        <v>2314</v>
      </c>
      <c r="F140" s="280" t="s">
        <v>2315</v>
      </c>
      <c r="G140" s="281" t="s">
        <v>158</v>
      </c>
      <c r="H140" s="282">
        <v>5</v>
      </c>
      <c r="I140" s="283"/>
      <c r="J140" s="284">
        <f>ROUND(I140*H140,2)</f>
        <v>0</v>
      </c>
      <c r="K140" s="280" t="s">
        <v>75</v>
      </c>
      <c r="L140" s="285"/>
      <c r="M140" s="286" t="s">
        <v>75</v>
      </c>
      <c r="N140" s="287" t="s">
        <v>47</v>
      </c>
      <c r="O140" s="87"/>
      <c r="P140" s="224">
        <f>O140*H140</f>
        <v>0</v>
      </c>
      <c r="Q140" s="224">
        <v>0.002</v>
      </c>
      <c r="R140" s="224">
        <f>Q140*H140</f>
        <v>0.01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206</v>
      </c>
      <c r="AT140" s="226" t="s">
        <v>414</v>
      </c>
      <c r="AU140" s="226" t="s">
        <v>87</v>
      </c>
      <c r="AY140" s="20" t="s">
        <v>153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85</v>
      </c>
      <c r="BK140" s="227">
        <f>ROUND(I140*H140,2)</f>
        <v>0</v>
      </c>
      <c r="BL140" s="20" t="s">
        <v>160</v>
      </c>
      <c r="BM140" s="226" t="s">
        <v>2316</v>
      </c>
    </row>
    <row r="141" spans="1:47" s="2" customFormat="1" ht="12">
      <c r="A141" s="41"/>
      <c r="B141" s="42"/>
      <c r="C141" s="43"/>
      <c r="D141" s="228" t="s">
        <v>162</v>
      </c>
      <c r="E141" s="43"/>
      <c r="F141" s="229" t="s">
        <v>2315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162</v>
      </c>
      <c r="AU141" s="20" t="s">
        <v>87</v>
      </c>
    </row>
    <row r="142" spans="1:65" s="2" customFormat="1" ht="16.5" customHeight="1">
      <c r="A142" s="41"/>
      <c r="B142" s="42"/>
      <c r="C142" s="215" t="s">
        <v>287</v>
      </c>
      <c r="D142" s="215" t="s">
        <v>155</v>
      </c>
      <c r="E142" s="216" t="s">
        <v>2317</v>
      </c>
      <c r="F142" s="217" t="s">
        <v>2318</v>
      </c>
      <c r="G142" s="218" t="s">
        <v>158</v>
      </c>
      <c r="H142" s="219">
        <v>1</v>
      </c>
      <c r="I142" s="220"/>
      <c r="J142" s="221">
        <f>ROUND(I142*H142,2)</f>
        <v>0</v>
      </c>
      <c r="K142" s="217" t="s">
        <v>159</v>
      </c>
      <c r="L142" s="47"/>
      <c r="M142" s="222" t="s">
        <v>75</v>
      </c>
      <c r="N142" s="223" t="s">
        <v>47</v>
      </c>
      <c r="O142" s="87"/>
      <c r="P142" s="224">
        <f>O142*H142</f>
        <v>0</v>
      </c>
      <c r="Q142" s="224">
        <v>0.00159</v>
      </c>
      <c r="R142" s="224">
        <f>Q142*H142</f>
        <v>0.00159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160</v>
      </c>
      <c r="AT142" s="226" t="s">
        <v>155</v>
      </c>
      <c r="AU142" s="226" t="s">
        <v>87</v>
      </c>
      <c r="AY142" s="20" t="s">
        <v>153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85</v>
      </c>
      <c r="BK142" s="227">
        <f>ROUND(I142*H142,2)</f>
        <v>0</v>
      </c>
      <c r="BL142" s="20" t="s">
        <v>160</v>
      </c>
      <c r="BM142" s="226" t="s">
        <v>2319</v>
      </c>
    </row>
    <row r="143" spans="1:47" s="2" customFormat="1" ht="12">
      <c r="A143" s="41"/>
      <c r="B143" s="42"/>
      <c r="C143" s="43"/>
      <c r="D143" s="228" t="s">
        <v>162</v>
      </c>
      <c r="E143" s="43"/>
      <c r="F143" s="229" t="s">
        <v>2320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162</v>
      </c>
      <c r="AU143" s="20" t="s">
        <v>87</v>
      </c>
    </row>
    <row r="144" spans="1:47" s="2" customFormat="1" ht="12">
      <c r="A144" s="41"/>
      <c r="B144" s="42"/>
      <c r="C144" s="43"/>
      <c r="D144" s="233" t="s">
        <v>164</v>
      </c>
      <c r="E144" s="43"/>
      <c r="F144" s="234" t="s">
        <v>2321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164</v>
      </c>
      <c r="AU144" s="20" t="s">
        <v>87</v>
      </c>
    </row>
    <row r="145" spans="1:65" s="2" customFormat="1" ht="16.5" customHeight="1">
      <c r="A145" s="41"/>
      <c r="B145" s="42"/>
      <c r="C145" s="278" t="s">
        <v>293</v>
      </c>
      <c r="D145" s="278" t="s">
        <v>414</v>
      </c>
      <c r="E145" s="279" t="s">
        <v>2322</v>
      </c>
      <c r="F145" s="280" t="s">
        <v>2323</v>
      </c>
      <c r="G145" s="281" t="s">
        <v>158</v>
      </c>
      <c r="H145" s="282">
        <v>1</v>
      </c>
      <c r="I145" s="283"/>
      <c r="J145" s="284">
        <f>ROUND(I145*H145,2)</f>
        <v>0</v>
      </c>
      <c r="K145" s="280" t="s">
        <v>75</v>
      </c>
      <c r="L145" s="285"/>
      <c r="M145" s="286" t="s">
        <v>75</v>
      </c>
      <c r="N145" s="287" t="s">
        <v>47</v>
      </c>
      <c r="O145" s="87"/>
      <c r="P145" s="224">
        <f>O145*H145</f>
        <v>0</v>
      </c>
      <c r="Q145" s="224">
        <v>0.018</v>
      </c>
      <c r="R145" s="224">
        <f>Q145*H145</f>
        <v>0.018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206</v>
      </c>
      <c r="AT145" s="226" t="s">
        <v>414</v>
      </c>
      <c r="AU145" s="226" t="s">
        <v>87</v>
      </c>
      <c r="AY145" s="20" t="s">
        <v>153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85</v>
      </c>
      <c r="BK145" s="227">
        <f>ROUND(I145*H145,2)</f>
        <v>0</v>
      </c>
      <c r="BL145" s="20" t="s">
        <v>160</v>
      </c>
      <c r="BM145" s="226" t="s">
        <v>2324</v>
      </c>
    </row>
    <row r="146" spans="1:47" s="2" customFormat="1" ht="12">
      <c r="A146" s="41"/>
      <c r="B146" s="42"/>
      <c r="C146" s="43"/>
      <c r="D146" s="228" t="s">
        <v>162</v>
      </c>
      <c r="E146" s="43"/>
      <c r="F146" s="229" t="s">
        <v>2323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162</v>
      </c>
      <c r="AU146" s="20" t="s">
        <v>87</v>
      </c>
    </row>
    <row r="147" spans="1:65" s="2" customFormat="1" ht="16.5" customHeight="1">
      <c r="A147" s="41"/>
      <c r="B147" s="42"/>
      <c r="C147" s="215" t="s">
        <v>7</v>
      </c>
      <c r="D147" s="215" t="s">
        <v>155</v>
      </c>
      <c r="E147" s="216" t="s">
        <v>2325</v>
      </c>
      <c r="F147" s="217" t="s">
        <v>2326</v>
      </c>
      <c r="G147" s="218" t="s">
        <v>158</v>
      </c>
      <c r="H147" s="219">
        <v>3</v>
      </c>
      <c r="I147" s="220"/>
      <c r="J147" s="221">
        <f>ROUND(I147*H147,2)</f>
        <v>0</v>
      </c>
      <c r="K147" s="217" t="s">
        <v>159</v>
      </c>
      <c r="L147" s="47"/>
      <c r="M147" s="222" t="s">
        <v>75</v>
      </c>
      <c r="N147" s="223" t="s">
        <v>47</v>
      </c>
      <c r="O147" s="87"/>
      <c r="P147" s="224">
        <f>O147*H147</f>
        <v>0</v>
      </c>
      <c r="Q147" s="224">
        <v>0.00087</v>
      </c>
      <c r="R147" s="224">
        <f>Q147*H147</f>
        <v>0.00261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160</v>
      </c>
      <c r="AT147" s="226" t="s">
        <v>155</v>
      </c>
      <c r="AU147" s="226" t="s">
        <v>87</v>
      </c>
      <c r="AY147" s="20" t="s">
        <v>153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85</v>
      </c>
      <c r="BK147" s="227">
        <f>ROUND(I147*H147,2)</f>
        <v>0</v>
      </c>
      <c r="BL147" s="20" t="s">
        <v>160</v>
      </c>
      <c r="BM147" s="226" t="s">
        <v>2327</v>
      </c>
    </row>
    <row r="148" spans="1:47" s="2" customFormat="1" ht="12">
      <c r="A148" s="41"/>
      <c r="B148" s="42"/>
      <c r="C148" s="43"/>
      <c r="D148" s="228" t="s">
        <v>162</v>
      </c>
      <c r="E148" s="43"/>
      <c r="F148" s="229" t="s">
        <v>2328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162</v>
      </c>
      <c r="AU148" s="20" t="s">
        <v>87</v>
      </c>
    </row>
    <row r="149" spans="1:47" s="2" customFormat="1" ht="12">
      <c r="A149" s="41"/>
      <c r="B149" s="42"/>
      <c r="C149" s="43"/>
      <c r="D149" s="233" t="s">
        <v>164</v>
      </c>
      <c r="E149" s="43"/>
      <c r="F149" s="234" t="s">
        <v>2329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164</v>
      </c>
      <c r="AU149" s="20" t="s">
        <v>87</v>
      </c>
    </row>
    <row r="150" spans="1:65" s="2" customFormat="1" ht="16.5" customHeight="1">
      <c r="A150" s="41"/>
      <c r="B150" s="42"/>
      <c r="C150" s="278" t="s">
        <v>304</v>
      </c>
      <c r="D150" s="278" t="s">
        <v>414</v>
      </c>
      <c r="E150" s="279" t="s">
        <v>2330</v>
      </c>
      <c r="F150" s="280" t="s">
        <v>2331</v>
      </c>
      <c r="G150" s="281" t="s">
        <v>158</v>
      </c>
      <c r="H150" s="282">
        <v>3</v>
      </c>
      <c r="I150" s="283"/>
      <c r="J150" s="284">
        <f>ROUND(I150*H150,2)</f>
        <v>0</v>
      </c>
      <c r="K150" s="280" t="s">
        <v>75</v>
      </c>
      <c r="L150" s="285"/>
      <c r="M150" s="286" t="s">
        <v>75</v>
      </c>
      <c r="N150" s="287" t="s">
        <v>47</v>
      </c>
      <c r="O150" s="87"/>
      <c r="P150" s="224">
        <f>O150*H150</f>
        <v>0</v>
      </c>
      <c r="Q150" s="224">
        <v>0.013</v>
      </c>
      <c r="R150" s="224">
        <f>Q150*H150</f>
        <v>0.039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206</v>
      </c>
      <c r="AT150" s="226" t="s">
        <v>414</v>
      </c>
      <c r="AU150" s="226" t="s">
        <v>87</v>
      </c>
      <c r="AY150" s="20" t="s">
        <v>153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0" t="s">
        <v>85</v>
      </c>
      <c r="BK150" s="227">
        <f>ROUND(I150*H150,2)</f>
        <v>0</v>
      </c>
      <c r="BL150" s="20" t="s">
        <v>160</v>
      </c>
      <c r="BM150" s="226" t="s">
        <v>2332</v>
      </c>
    </row>
    <row r="151" spans="1:47" s="2" customFormat="1" ht="12">
      <c r="A151" s="41"/>
      <c r="B151" s="42"/>
      <c r="C151" s="43"/>
      <c r="D151" s="228" t="s">
        <v>162</v>
      </c>
      <c r="E151" s="43"/>
      <c r="F151" s="229" t="s">
        <v>2331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162</v>
      </c>
      <c r="AU151" s="20" t="s">
        <v>87</v>
      </c>
    </row>
    <row r="152" spans="1:65" s="2" customFormat="1" ht="16.5" customHeight="1">
      <c r="A152" s="41"/>
      <c r="B152" s="42"/>
      <c r="C152" s="215" t="s">
        <v>310</v>
      </c>
      <c r="D152" s="215" t="s">
        <v>155</v>
      </c>
      <c r="E152" s="216" t="s">
        <v>2333</v>
      </c>
      <c r="F152" s="217" t="s">
        <v>2334</v>
      </c>
      <c r="G152" s="218" t="s">
        <v>158</v>
      </c>
      <c r="H152" s="219">
        <v>4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0.17657</v>
      </c>
      <c r="R152" s="224">
        <f>Q152*H152</f>
        <v>0.70628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2335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2336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2337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65" s="2" customFormat="1" ht="16.5" customHeight="1">
      <c r="A155" s="41"/>
      <c r="B155" s="42"/>
      <c r="C155" s="278" t="s">
        <v>316</v>
      </c>
      <c r="D155" s="278" t="s">
        <v>414</v>
      </c>
      <c r="E155" s="279" t="s">
        <v>2338</v>
      </c>
      <c r="F155" s="280" t="s">
        <v>2339</v>
      </c>
      <c r="G155" s="281" t="s">
        <v>158</v>
      </c>
      <c r="H155" s="282">
        <v>4</v>
      </c>
      <c r="I155" s="283"/>
      <c r="J155" s="284">
        <f>ROUND(I155*H155,2)</f>
        <v>0</v>
      </c>
      <c r="K155" s="280" t="s">
        <v>75</v>
      </c>
      <c r="L155" s="285"/>
      <c r="M155" s="286" t="s">
        <v>75</v>
      </c>
      <c r="N155" s="287" t="s">
        <v>47</v>
      </c>
      <c r="O155" s="87"/>
      <c r="P155" s="224">
        <f>O155*H155</f>
        <v>0</v>
      </c>
      <c r="Q155" s="224">
        <v>0.041</v>
      </c>
      <c r="R155" s="224">
        <f>Q155*H155</f>
        <v>0.164</v>
      </c>
      <c r="S155" s="224">
        <v>0</v>
      </c>
      <c r="T155" s="22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6" t="s">
        <v>206</v>
      </c>
      <c r="AT155" s="226" t="s">
        <v>414</v>
      </c>
      <c r="AU155" s="226" t="s">
        <v>87</v>
      </c>
      <c r="AY155" s="20" t="s">
        <v>153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0" t="s">
        <v>85</v>
      </c>
      <c r="BK155" s="227">
        <f>ROUND(I155*H155,2)</f>
        <v>0</v>
      </c>
      <c r="BL155" s="20" t="s">
        <v>160</v>
      </c>
      <c r="BM155" s="226" t="s">
        <v>2340</v>
      </c>
    </row>
    <row r="156" spans="1:47" s="2" customFormat="1" ht="12">
      <c r="A156" s="41"/>
      <c r="B156" s="42"/>
      <c r="C156" s="43"/>
      <c r="D156" s="228" t="s">
        <v>162</v>
      </c>
      <c r="E156" s="43"/>
      <c r="F156" s="229" t="s">
        <v>2339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162</v>
      </c>
      <c r="AU156" s="20" t="s">
        <v>87</v>
      </c>
    </row>
    <row r="157" spans="1:65" s="2" customFormat="1" ht="16.5" customHeight="1">
      <c r="A157" s="41"/>
      <c r="B157" s="42"/>
      <c r="C157" s="215" t="s">
        <v>322</v>
      </c>
      <c r="D157" s="215" t="s">
        <v>155</v>
      </c>
      <c r="E157" s="216" t="s">
        <v>2341</v>
      </c>
      <c r="F157" s="217" t="s">
        <v>2342</v>
      </c>
      <c r="G157" s="218" t="s">
        <v>158</v>
      </c>
      <c r="H157" s="219">
        <v>1</v>
      </c>
      <c r="I157" s="220"/>
      <c r="J157" s="221">
        <f>ROUND(I157*H157,2)</f>
        <v>0</v>
      </c>
      <c r="K157" s="217" t="s">
        <v>159</v>
      </c>
      <c r="L157" s="47"/>
      <c r="M157" s="222" t="s">
        <v>75</v>
      </c>
      <c r="N157" s="223" t="s">
        <v>47</v>
      </c>
      <c r="O157" s="87"/>
      <c r="P157" s="224">
        <f>O157*H157</f>
        <v>0</v>
      </c>
      <c r="Q157" s="224">
        <v>0.58779</v>
      </c>
      <c r="R157" s="224">
        <f>Q157*H157</f>
        <v>0.58779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160</v>
      </c>
      <c r="AT157" s="226" t="s">
        <v>155</v>
      </c>
      <c r="AU157" s="226" t="s">
        <v>87</v>
      </c>
      <c r="AY157" s="20" t="s">
        <v>153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85</v>
      </c>
      <c r="BK157" s="227">
        <f>ROUND(I157*H157,2)</f>
        <v>0</v>
      </c>
      <c r="BL157" s="20" t="s">
        <v>160</v>
      </c>
      <c r="BM157" s="226" t="s">
        <v>2343</v>
      </c>
    </row>
    <row r="158" spans="1:47" s="2" customFormat="1" ht="12">
      <c r="A158" s="41"/>
      <c r="B158" s="42"/>
      <c r="C158" s="43"/>
      <c r="D158" s="228" t="s">
        <v>162</v>
      </c>
      <c r="E158" s="43"/>
      <c r="F158" s="229" t="s">
        <v>2344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162</v>
      </c>
      <c r="AU158" s="20" t="s">
        <v>87</v>
      </c>
    </row>
    <row r="159" spans="1:47" s="2" customFormat="1" ht="12">
      <c r="A159" s="41"/>
      <c r="B159" s="42"/>
      <c r="C159" s="43"/>
      <c r="D159" s="233" t="s">
        <v>164</v>
      </c>
      <c r="E159" s="43"/>
      <c r="F159" s="234" t="s">
        <v>2345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164</v>
      </c>
      <c r="AU159" s="20" t="s">
        <v>87</v>
      </c>
    </row>
    <row r="160" spans="1:65" s="2" customFormat="1" ht="16.5" customHeight="1">
      <c r="A160" s="41"/>
      <c r="B160" s="42"/>
      <c r="C160" s="278" t="s">
        <v>328</v>
      </c>
      <c r="D160" s="278" t="s">
        <v>414</v>
      </c>
      <c r="E160" s="279" t="s">
        <v>2346</v>
      </c>
      <c r="F160" s="280" t="s">
        <v>2347</v>
      </c>
      <c r="G160" s="281" t="s">
        <v>158</v>
      </c>
      <c r="H160" s="282">
        <v>1</v>
      </c>
      <c r="I160" s="283"/>
      <c r="J160" s="284">
        <f>ROUND(I160*H160,2)</f>
        <v>0</v>
      </c>
      <c r="K160" s="280" t="s">
        <v>75</v>
      </c>
      <c r="L160" s="285"/>
      <c r="M160" s="286" t="s">
        <v>75</v>
      </c>
      <c r="N160" s="287" t="s">
        <v>47</v>
      </c>
      <c r="O160" s="87"/>
      <c r="P160" s="224">
        <f>O160*H160</f>
        <v>0</v>
      </c>
      <c r="Q160" s="224">
        <v>0.107</v>
      </c>
      <c r="R160" s="224">
        <f>Q160*H160</f>
        <v>0.107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206</v>
      </c>
      <c r="AT160" s="226" t="s">
        <v>414</v>
      </c>
      <c r="AU160" s="226" t="s">
        <v>87</v>
      </c>
      <c r="AY160" s="20" t="s">
        <v>153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85</v>
      </c>
      <c r="BK160" s="227">
        <f>ROUND(I160*H160,2)</f>
        <v>0</v>
      </c>
      <c r="BL160" s="20" t="s">
        <v>160</v>
      </c>
      <c r="BM160" s="226" t="s">
        <v>2348</v>
      </c>
    </row>
    <row r="161" spans="1:47" s="2" customFormat="1" ht="12">
      <c r="A161" s="41"/>
      <c r="B161" s="42"/>
      <c r="C161" s="43"/>
      <c r="D161" s="228" t="s">
        <v>162</v>
      </c>
      <c r="E161" s="43"/>
      <c r="F161" s="229" t="s">
        <v>2347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162</v>
      </c>
      <c r="AU161" s="20" t="s">
        <v>87</v>
      </c>
    </row>
    <row r="162" spans="1:65" s="2" customFormat="1" ht="16.5" customHeight="1">
      <c r="A162" s="41"/>
      <c r="B162" s="42"/>
      <c r="C162" s="278" t="s">
        <v>334</v>
      </c>
      <c r="D162" s="278" t="s">
        <v>414</v>
      </c>
      <c r="E162" s="279" t="s">
        <v>2349</v>
      </c>
      <c r="F162" s="280" t="s">
        <v>2350</v>
      </c>
      <c r="G162" s="281" t="s">
        <v>158</v>
      </c>
      <c r="H162" s="282">
        <v>1</v>
      </c>
      <c r="I162" s="283"/>
      <c r="J162" s="284">
        <f>ROUND(I162*H162,2)</f>
        <v>0</v>
      </c>
      <c r="K162" s="280" t="s">
        <v>75</v>
      </c>
      <c r="L162" s="285"/>
      <c r="M162" s="286" t="s">
        <v>75</v>
      </c>
      <c r="N162" s="287" t="s">
        <v>47</v>
      </c>
      <c r="O162" s="87"/>
      <c r="P162" s="224">
        <f>O162*H162</f>
        <v>0</v>
      </c>
      <c r="Q162" s="224">
        <v>0.017</v>
      </c>
      <c r="R162" s="224">
        <f>Q162*H162</f>
        <v>0.017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206</v>
      </c>
      <c r="AT162" s="226" t="s">
        <v>414</v>
      </c>
      <c r="AU162" s="226" t="s">
        <v>87</v>
      </c>
      <c r="AY162" s="20" t="s">
        <v>153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0" t="s">
        <v>85</v>
      </c>
      <c r="BK162" s="227">
        <f>ROUND(I162*H162,2)</f>
        <v>0</v>
      </c>
      <c r="BL162" s="20" t="s">
        <v>160</v>
      </c>
      <c r="BM162" s="226" t="s">
        <v>2351</v>
      </c>
    </row>
    <row r="163" spans="1:47" s="2" customFormat="1" ht="12">
      <c r="A163" s="41"/>
      <c r="B163" s="42"/>
      <c r="C163" s="43"/>
      <c r="D163" s="228" t="s">
        <v>162</v>
      </c>
      <c r="E163" s="43"/>
      <c r="F163" s="229" t="s">
        <v>2350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162</v>
      </c>
      <c r="AU163" s="20" t="s">
        <v>87</v>
      </c>
    </row>
    <row r="164" spans="1:65" s="2" customFormat="1" ht="16.5" customHeight="1">
      <c r="A164" s="41"/>
      <c r="B164" s="42"/>
      <c r="C164" s="215" t="s">
        <v>340</v>
      </c>
      <c r="D164" s="215" t="s">
        <v>155</v>
      </c>
      <c r="E164" s="216" t="s">
        <v>2352</v>
      </c>
      <c r="F164" s="217" t="s">
        <v>2353</v>
      </c>
      <c r="G164" s="218" t="s">
        <v>75</v>
      </c>
      <c r="H164" s="219">
        <v>1</v>
      </c>
      <c r="I164" s="220"/>
      <c r="J164" s="221">
        <f>ROUND(I164*H164,2)</f>
        <v>0</v>
      </c>
      <c r="K164" s="217" t="s">
        <v>75</v>
      </c>
      <c r="L164" s="47"/>
      <c r="M164" s="222" t="s">
        <v>75</v>
      </c>
      <c r="N164" s="223" t="s">
        <v>47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160</v>
      </c>
      <c r="AT164" s="226" t="s">
        <v>155</v>
      </c>
      <c r="AU164" s="226" t="s">
        <v>87</v>
      </c>
      <c r="AY164" s="20" t="s">
        <v>153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85</v>
      </c>
      <c r="BK164" s="227">
        <f>ROUND(I164*H164,2)</f>
        <v>0</v>
      </c>
      <c r="BL164" s="20" t="s">
        <v>160</v>
      </c>
      <c r="BM164" s="226" t="s">
        <v>2354</v>
      </c>
    </row>
    <row r="165" spans="1:47" s="2" customFormat="1" ht="12">
      <c r="A165" s="41"/>
      <c r="B165" s="42"/>
      <c r="C165" s="43"/>
      <c r="D165" s="228" t="s">
        <v>162</v>
      </c>
      <c r="E165" s="43"/>
      <c r="F165" s="229" t="s">
        <v>2353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162</v>
      </c>
      <c r="AU165" s="20" t="s">
        <v>87</v>
      </c>
    </row>
    <row r="166" spans="1:65" s="2" customFormat="1" ht="16.5" customHeight="1">
      <c r="A166" s="41"/>
      <c r="B166" s="42"/>
      <c r="C166" s="278" t="s">
        <v>350</v>
      </c>
      <c r="D166" s="278" t="s">
        <v>414</v>
      </c>
      <c r="E166" s="279" t="s">
        <v>2355</v>
      </c>
      <c r="F166" s="280" t="s">
        <v>2356</v>
      </c>
      <c r="G166" s="281" t="s">
        <v>158</v>
      </c>
      <c r="H166" s="282">
        <v>2</v>
      </c>
      <c r="I166" s="283"/>
      <c r="J166" s="284">
        <f>ROUND(I166*H166,2)</f>
        <v>0</v>
      </c>
      <c r="K166" s="280" t="s">
        <v>75</v>
      </c>
      <c r="L166" s="285"/>
      <c r="M166" s="286" t="s">
        <v>75</v>
      </c>
      <c r="N166" s="287" t="s">
        <v>47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206</v>
      </c>
      <c r="AT166" s="226" t="s">
        <v>414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2357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2356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63" s="12" customFormat="1" ht="22.8" customHeight="1">
      <c r="A168" s="12"/>
      <c r="B168" s="199"/>
      <c r="C168" s="200"/>
      <c r="D168" s="201" t="s">
        <v>76</v>
      </c>
      <c r="E168" s="213" t="s">
        <v>2358</v>
      </c>
      <c r="F168" s="213" t="s">
        <v>2359</v>
      </c>
      <c r="G168" s="200"/>
      <c r="H168" s="200"/>
      <c r="I168" s="203"/>
      <c r="J168" s="214">
        <f>BK168</f>
        <v>0</v>
      </c>
      <c r="K168" s="200"/>
      <c r="L168" s="205"/>
      <c r="M168" s="206"/>
      <c r="N168" s="207"/>
      <c r="O168" s="207"/>
      <c r="P168" s="208">
        <f>SUM(P169:P184)</f>
        <v>0</v>
      </c>
      <c r="Q168" s="207"/>
      <c r="R168" s="208">
        <f>SUM(R169:R184)</f>
        <v>0.03847999999999999</v>
      </c>
      <c r="S168" s="207"/>
      <c r="T168" s="209">
        <f>SUM(T169:T184)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0" t="s">
        <v>85</v>
      </c>
      <c r="AT168" s="211" t="s">
        <v>76</v>
      </c>
      <c r="AU168" s="211" t="s">
        <v>85</v>
      </c>
      <c r="AY168" s="210" t="s">
        <v>153</v>
      </c>
      <c r="BK168" s="212">
        <f>SUM(BK169:BK184)</f>
        <v>0</v>
      </c>
    </row>
    <row r="169" spans="1:65" s="2" customFormat="1" ht="16.5" customHeight="1">
      <c r="A169" s="41"/>
      <c r="B169" s="42"/>
      <c r="C169" s="278" t="s">
        <v>357</v>
      </c>
      <c r="D169" s="278" t="s">
        <v>414</v>
      </c>
      <c r="E169" s="279" t="s">
        <v>2360</v>
      </c>
      <c r="F169" s="280" t="s">
        <v>2361</v>
      </c>
      <c r="G169" s="281" t="s">
        <v>2362</v>
      </c>
      <c r="H169" s="282">
        <v>12</v>
      </c>
      <c r="I169" s="283"/>
      <c r="J169" s="284">
        <f>ROUND(I169*H169,2)</f>
        <v>0</v>
      </c>
      <c r="K169" s="280" t="s">
        <v>75</v>
      </c>
      <c r="L169" s="285"/>
      <c r="M169" s="286" t="s">
        <v>75</v>
      </c>
      <c r="N169" s="287" t="s">
        <v>47</v>
      </c>
      <c r="O169" s="87"/>
      <c r="P169" s="224">
        <f>O169*H169</f>
        <v>0</v>
      </c>
      <c r="Q169" s="224">
        <v>0.0003</v>
      </c>
      <c r="R169" s="224">
        <f>Q169*H169</f>
        <v>0.0036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206</v>
      </c>
      <c r="AT169" s="226" t="s">
        <v>414</v>
      </c>
      <c r="AU169" s="226" t="s">
        <v>87</v>
      </c>
      <c r="AY169" s="20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85</v>
      </c>
      <c r="BK169" s="227">
        <f>ROUND(I169*H169,2)</f>
        <v>0</v>
      </c>
      <c r="BL169" s="20" t="s">
        <v>160</v>
      </c>
      <c r="BM169" s="226" t="s">
        <v>2363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2361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162</v>
      </c>
      <c r="AU170" s="20" t="s">
        <v>87</v>
      </c>
    </row>
    <row r="171" spans="1:65" s="2" customFormat="1" ht="24.15" customHeight="1">
      <c r="A171" s="41"/>
      <c r="B171" s="42"/>
      <c r="C171" s="278" t="s">
        <v>365</v>
      </c>
      <c r="D171" s="278" t="s">
        <v>414</v>
      </c>
      <c r="E171" s="279" t="s">
        <v>2364</v>
      </c>
      <c r="F171" s="280" t="s">
        <v>2365</v>
      </c>
      <c r="G171" s="281" t="s">
        <v>158</v>
      </c>
      <c r="H171" s="282">
        <v>40</v>
      </c>
      <c r="I171" s="283"/>
      <c r="J171" s="284">
        <f>ROUND(I171*H171,2)</f>
        <v>0</v>
      </c>
      <c r="K171" s="280" t="s">
        <v>75</v>
      </c>
      <c r="L171" s="285"/>
      <c r="M171" s="286" t="s">
        <v>75</v>
      </c>
      <c r="N171" s="287" t="s">
        <v>47</v>
      </c>
      <c r="O171" s="87"/>
      <c r="P171" s="224">
        <f>O171*H171</f>
        <v>0</v>
      </c>
      <c r="Q171" s="224">
        <v>0.0003</v>
      </c>
      <c r="R171" s="224">
        <f>Q171*H171</f>
        <v>0.011999999999999999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206</v>
      </c>
      <c r="AT171" s="226" t="s">
        <v>414</v>
      </c>
      <c r="AU171" s="226" t="s">
        <v>87</v>
      </c>
      <c r="AY171" s="20" t="s">
        <v>153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85</v>
      </c>
      <c r="BK171" s="227">
        <f>ROUND(I171*H171,2)</f>
        <v>0</v>
      </c>
      <c r="BL171" s="20" t="s">
        <v>160</v>
      </c>
      <c r="BM171" s="226" t="s">
        <v>2366</v>
      </c>
    </row>
    <row r="172" spans="1:47" s="2" customFormat="1" ht="12">
      <c r="A172" s="41"/>
      <c r="B172" s="42"/>
      <c r="C172" s="43"/>
      <c r="D172" s="228" t="s">
        <v>162</v>
      </c>
      <c r="E172" s="43"/>
      <c r="F172" s="229" t="s">
        <v>2365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162</v>
      </c>
      <c r="AU172" s="20" t="s">
        <v>87</v>
      </c>
    </row>
    <row r="173" spans="1:65" s="2" customFormat="1" ht="24.15" customHeight="1">
      <c r="A173" s="41"/>
      <c r="B173" s="42"/>
      <c r="C173" s="278" t="s">
        <v>371</v>
      </c>
      <c r="D173" s="278" t="s">
        <v>414</v>
      </c>
      <c r="E173" s="279" t="s">
        <v>2367</v>
      </c>
      <c r="F173" s="280" t="s">
        <v>2368</v>
      </c>
      <c r="G173" s="281" t="s">
        <v>158</v>
      </c>
      <c r="H173" s="282">
        <v>88</v>
      </c>
      <c r="I173" s="283"/>
      <c r="J173" s="284">
        <f>ROUND(I173*H173,2)</f>
        <v>0</v>
      </c>
      <c r="K173" s="280" t="s">
        <v>75</v>
      </c>
      <c r="L173" s="285"/>
      <c r="M173" s="286" t="s">
        <v>75</v>
      </c>
      <c r="N173" s="287" t="s">
        <v>47</v>
      </c>
      <c r="O173" s="87"/>
      <c r="P173" s="224">
        <f>O173*H173</f>
        <v>0</v>
      </c>
      <c r="Q173" s="224">
        <v>0.00025</v>
      </c>
      <c r="R173" s="224">
        <f>Q173*H173</f>
        <v>0.022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206</v>
      </c>
      <c r="AT173" s="226" t="s">
        <v>414</v>
      </c>
      <c r="AU173" s="226" t="s">
        <v>87</v>
      </c>
      <c r="AY173" s="20" t="s">
        <v>153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85</v>
      </c>
      <c r="BK173" s="227">
        <f>ROUND(I173*H173,2)</f>
        <v>0</v>
      </c>
      <c r="BL173" s="20" t="s">
        <v>160</v>
      </c>
      <c r="BM173" s="226" t="s">
        <v>2369</v>
      </c>
    </row>
    <row r="174" spans="1:47" s="2" customFormat="1" ht="12">
      <c r="A174" s="41"/>
      <c r="B174" s="42"/>
      <c r="C174" s="43"/>
      <c r="D174" s="228" t="s">
        <v>162</v>
      </c>
      <c r="E174" s="43"/>
      <c r="F174" s="229" t="s">
        <v>2368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162</v>
      </c>
      <c r="AU174" s="20" t="s">
        <v>87</v>
      </c>
    </row>
    <row r="175" spans="1:65" s="2" customFormat="1" ht="24.15" customHeight="1">
      <c r="A175" s="41"/>
      <c r="B175" s="42"/>
      <c r="C175" s="278" t="s">
        <v>378</v>
      </c>
      <c r="D175" s="278" t="s">
        <v>414</v>
      </c>
      <c r="E175" s="279" t="s">
        <v>2370</v>
      </c>
      <c r="F175" s="280" t="s">
        <v>2371</v>
      </c>
      <c r="G175" s="281" t="s">
        <v>158</v>
      </c>
      <c r="H175" s="282">
        <v>4</v>
      </c>
      <c r="I175" s="283"/>
      <c r="J175" s="284">
        <f>ROUND(I175*H175,2)</f>
        <v>0</v>
      </c>
      <c r="K175" s="280" t="s">
        <v>75</v>
      </c>
      <c r="L175" s="285"/>
      <c r="M175" s="286" t="s">
        <v>75</v>
      </c>
      <c r="N175" s="287" t="s">
        <v>47</v>
      </c>
      <c r="O175" s="87"/>
      <c r="P175" s="224">
        <f>O175*H175</f>
        <v>0</v>
      </c>
      <c r="Q175" s="224">
        <v>0.00022</v>
      </c>
      <c r="R175" s="224">
        <f>Q175*H175</f>
        <v>0.00088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206</v>
      </c>
      <c r="AT175" s="226" t="s">
        <v>414</v>
      </c>
      <c r="AU175" s="226" t="s">
        <v>87</v>
      </c>
      <c r="AY175" s="20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85</v>
      </c>
      <c r="BK175" s="227">
        <f>ROUND(I175*H175,2)</f>
        <v>0</v>
      </c>
      <c r="BL175" s="20" t="s">
        <v>160</v>
      </c>
      <c r="BM175" s="226" t="s">
        <v>2372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2371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162</v>
      </c>
      <c r="AU176" s="20" t="s">
        <v>87</v>
      </c>
    </row>
    <row r="177" spans="1:65" s="2" customFormat="1" ht="16.5" customHeight="1">
      <c r="A177" s="41"/>
      <c r="B177" s="42"/>
      <c r="C177" s="278" t="s">
        <v>386</v>
      </c>
      <c r="D177" s="278" t="s">
        <v>414</v>
      </c>
      <c r="E177" s="279" t="s">
        <v>2373</v>
      </c>
      <c r="F177" s="280" t="s">
        <v>2374</v>
      </c>
      <c r="G177" s="281" t="s">
        <v>158</v>
      </c>
      <c r="H177" s="282">
        <v>132</v>
      </c>
      <c r="I177" s="283"/>
      <c r="J177" s="284">
        <f>ROUND(I177*H177,2)</f>
        <v>0</v>
      </c>
      <c r="K177" s="280" t="s">
        <v>75</v>
      </c>
      <c r="L177" s="285"/>
      <c r="M177" s="286" t="s">
        <v>75</v>
      </c>
      <c r="N177" s="287" t="s">
        <v>47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206</v>
      </c>
      <c r="AT177" s="226" t="s">
        <v>414</v>
      </c>
      <c r="AU177" s="226" t="s">
        <v>87</v>
      </c>
      <c r="AY177" s="20" t="s">
        <v>153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85</v>
      </c>
      <c r="BK177" s="227">
        <f>ROUND(I177*H177,2)</f>
        <v>0</v>
      </c>
      <c r="BL177" s="20" t="s">
        <v>160</v>
      </c>
      <c r="BM177" s="226" t="s">
        <v>2375</v>
      </c>
    </row>
    <row r="178" spans="1:47" s="2" customFormat="1" ht="12">
      <c r="A178" s="41"/>
      <c r="B178" s="42"/>
      <c r="C178" s="43"/>
      <c r="D178" s="228" t="s">
        <v>162</v>
      </c>
      <c r="E178" s="43"/>
      <c r="F178" s="229" t="s">
        <v>2374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162</v>
      </c>
      <c r="AU178" s="20" t="s">
        <v>87</v>
      </c>
    </row>
    <row r="179" spans="1:65" s="2" customFormat="1" ht="16.5" customHeight="1">
      <c r="A179" s="41"/>
      <c r="B179" s="42"/>
      <c r="C179" s="278" t="s">
        <v>391</v>
      </c>
      <c r="D179" s="278" t="s">
        <v>414</v>
      </c>
      <c r="E179" s="279" t="s">
        <v>2376</v>
      </c>
      <c r="F179" s="280" t="s">
        <v>2377</v>
      </c>
      <c r="G179" s="281" t="s">
        <v>158</v>
      </c>
      <c r="H179" s="282">
        <v>12</v>
      </c>
      <c r="I179" s="283"/>
      <c r="J179" s="284">
        <f>ROUND(I179*H179,2)</f>
        <v>0</v>
      </c>
      <c r="K179" s="280" t="s">
        <v>75</v>
      </c>
      <c r="L179" s="285"/>
      <c r="M179" s="286" t="s">
        <v>75</v>
      </c>
      <c r="N179" s="287" t="s">
        <v>47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206</v>
      </c>
      <c r="AT179" s="226" t="s">
        <v>414</v>
      </c>
      <c r="AU179" s="226" t="s">
        <v>87</v>
      </c>
      <c r="AY179" s="20" t="s">
        <v>153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85</v>
      </c>
      <c r="BK179" s="227">
        <f>ROUND(I179*H179,2)</f>
        <v>0</v>
      </c>
      <c r="BL179" s="20" t="s">
        <v>160</v>
      </c>
      <c r="BM179" s="226" t="s">
        <v>2378</v>
      </c>
    </row>
    <row r="180" spans="1:47" s="2" customFormat="1" ht="12">
      <c r="A180" s="41"/>
      <c r="B180" s="42"/>
      <c r="C180" s="43"/>
      <c r="D180" s="228" t="s">
        <v>162</v>
      </c>
      <c r="E180" s="43"/>
      <c r="F180" s="229" t="s">
        <v>2377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162</v>
      </c>
      <c r="AU180" s="20" t="s">
        <v>87</v>
      </c>
    </row>
    <row r="181" spans="1:65" s="2" customFormat="1" ht="16.5" customHeight="1">
      <c r="A181" s="41"/>
      <c r="B181" s="42"/>
      <c r="C181" s="278" t="s">
        <v>395</v>
      </c>
      <c r="D181" s="278" t="s">
        <v>414</v>
      </c>
      <c r="E181" s="279" t="s">
        <v>2379</v>
      </c>
      <c r="F181" s="280" t="s">
        <v>2380</v>
      </c>
      <c r="G181" s="281" t="s">
        <v>158</v>
      </c>
      <c r="H181" s="282">
        <v>144</v>
      </c>
      <c r="I181" s="283"/>
      <c r="J181" s="284">
        <f>ROUND(I181*H181,2)</f>
        <v>0</v>
      </c>
      <c r="K181" s="280" t="s">
        <v>75</v>
      </c>
      <c r="L181" s="285"/>
      <c r="M181" s="286" t="s">
        <v>75</v>
      </c>
      <c r="N181" s="287" t="s">
        <v>47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206</v>
      </c>
      <c r="AT181" s="226" t="s">
        <v>414</v>
      </c>
      <c r="AU181" s="226" t="s">
        <v>87</v>
      </c>
      <c r="AY181" s="20" t="s">
        <v>153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85</v>
      </c>
      <c r="BK181" s="227">
        <f>ROUND(I181*H181,2)</f>
        <v>0</v>
      </c>
      <c r="BL181" s="20" t="s">
        <v>160</v>
      </c>
      <c r="BM181" s="226" t="s">
        <v>2381</v>
      </c>
    </row>
    <row r="182" spans="1:47" s="2" customFormat="1" ht="12">
      <c r="A182" s="41"/>
      <c r="B182" s="42"/>
      <c r="C182" s="43"/>
      <c r="D182" s="228" t="s">
        <v>162</v>
      </c>
      <c r="E182" s="43"/>
      <c r="F182" s="229" t="s">
        <v>2380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162</v>
      </c>
      <c r="AU182" s="20" t="s">
        <v>87</v>
      </c>
    </row>
    <row r="183" spans="1:65" s="2" customFormat="1" ht="16.5" customHeight="1">
      <c r="A183" s="41"/>
      <c r="B183" s="42"/>
      <c r="C183" s="215" t="s">
        <v>401</v>
      </c>
      <c r="D183" s="215" t="s">
        <v>155</v>
      </c>
      <c r="E183" s="216" t="s">
        <v>2382</v>
      </c>
      <c r="F183" s="217" t="s">
        <v>2383</v>
      </c>
      <c r="G183" s="218" t="s">
        <v>158</v>
      </c>
      <c r="H183" s="219">
        <v>69</v>
      </c>
      <c r="I183" s="220"/>
      <c r="J183" s="221">
        <f>ROUND(I183*H183,2)</f>
        <v>0</v>
      </c>
      <c r="K183" s="217" t="s">
        <v>75</v>
      </c>
      <c r="L183" s="47"/>
      <c r="M183" s="222" t="s">
        <v>75</v>
      </c>
      <c r="N183" s="223" t="s">
        <v>47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160</v>
      </c>
      <c r="AT183" s="226" t="s">
        <v>155</v>
      </c>
      <c r="AU183" s="226" t="s">
        <v>87</v>
      </c>
      <c r="AY183" s="20" t="s">
        <v>153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85</v>
      </c>
      <c r="BK183" s="227">
        <f>ROUND(I183*H183,2)</f>
        <v>0</v>
      </c>
      <c r="BL183" s="20" t="s">
        <v>160</v>
      </c>
      <c r="BM183" s="226" t="s">
        <v>2384</v>
      </c>
    </row>
    <row r="184" spans="1:47" s="2" customFormat="1" ht="12">
      <c r="A184" s="41"/>
      <c r="B184" s="42"/>
      <c r="C184" s="43"/>
      <c r="D184" s="228" t="s">
        <v>162</v>
      </c>
      <c r="E184" s="43"/>
      <c r="F184" s="229" t="s">
        <v>2383</v>
      </c>
      <c r="G184" s="43"/>
      <c r="H184" s="43"/>
      <c r="I184" s="230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162</v>
      </c>
      <c r="AU184" s="20" t="s">
        <v>87</v>
      </c>
    </row>
    <row r="185" spans="1:63" s="12" customFormat="1" ht="22.8" customHeight="1">
      <c r="A185" s="12"/>
      <c r="B185" s="199"/>
      <c r="C185" s="200"/>
      <c r="D185" s="201" t="s">
        <v>76</v>
      </c>
      <c r="E185" s="213" t="s">
        <v>212</v>
      </c>
      <c r="F185" s="213" t="s">
        <v>681</v>
      </c>
      <c r="G185" s="200"/>
      <c r="H185" s="200"/>
      <c r="I185" s="203"/>
      <c r="J185" s="214">
        <f>BK185</f>
        <v>0</v>
      </c>
      <c r="K185" s="200"/>
      <c r="L185" s="205"/>
      <c r="M185" s="206"/>
      <c r="N185" s="207"/>
      <c r="O185" s="207"/>
      <c r="P185" s="208">
        <f>SUM(P186:P203)</f>
        <v>0</v>
      </c>
      <c r="Q185" s="207"/>
      <c r="R185" s="208">
        <f>SUM(R186:R203)</f>
        <v>0.011634000000000002</v>
      </c>
      <c r="S185" s="207"/>
      <c r="T185" s="209">
        <f>SUM(T186:T203)</f>
        <v>0.547085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0" t="s">
        <v>85</v>
      </c>
      <c r="AT185" s="211" t="s">
        <v>76</v>
      </c>
      <c r="AU185" s="211" t="s">
        <v>85</v>
      </c>
      <c r="AY185" s="210" t="s">
        <v>153</v>
      </c>
      <c r="BK185" s="212">
        <f>SUM(BK186:BK203)</f>
        <v>0</v>
      </c>
    </row>
    <row r="186" spans="1:65" s="2" customFormat="1" ht="16.5" customHeight="1">
      <c r="A186" s="41"/>
      <c r="B186" s="42"/>
      <c r="C186" s="215" t="s">
        <v>413</v>
      </c>
      <c r="D186" s="215" t="s">
        <v>155</v>
      </c>
      <c r="E186" s="216" t="s">
        <v>1573</v>
      </c>
      <c r="F186" s="217" t="s">
        <v>1574</v>
      </c>
      <c r="G186" s="218" t="s">
        <v>202</v>
      </c>
      <c r="H186" s="219">
        <v>0.35</v>
      </c>
      <c r="I186" s="220"/>
      <c r="J186" s="221">
        <f>ROUND(I186*H186,2)</f>
        <v>0</v>
      </c>
      <c r="K186" s="217" t="s">
        <v>159</v>
      </c>
      <c r="L186" s="47"/>
      <c r="M186" s="222" t="s">
        <v>75</v>
      </c>
      <c r="N186" s="223" t="s">
        <v>47</v>
      </c>
      <c r="O186" s="87"/>
      <c r="P186" s="224">
        <f>O186*H186</f>
        <v>0</v>
      </c>
      <c r="Q186" s="224">
        <v>0.00076</v>
      </c>
      <c r="R186" s="224">
        <f>Q186*H186</f>
        <v>0.000266</v>
      </c>
      <c r="S186" s="224">
        <v>0.0021</v>
      </c>
      <c r="T186" s="225">
        <f>S186*H186</f>
        <v>0.0007349999999999999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160</v>
      </c>
      <c r="AT186" s="226" t="s">
        <v>155</v>
      </c>
      <c r="AU186" s="226" t="s">
        <v>87</v>
      </c>
      <c r="AY186" s="20" t="s">
        <v>153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85</v>
      </c>
      <c r="BK186" s="227">
        <f>ROUND(I186*H186,2)</f>
        <v>0</v>
      </c>
      <c r="BL186" s="20" t="s">
        <v>160</v>
      </c>
      <c r="BM186" s="226" t="s">
        <v>2385</v>
      </c>
    </row>
    <row r="187" spans="1:47" s="2" customFormat="1" ht="12">
      <c r="A187" s="41"/>
      <c r="B187" s="42"/>
      <c r="C187" s="43"/>
      <c r="D187" s="228" t="s">
        <v>162</v>
      </c>
      <c r="E187" s="43"/>
      <c r="F187" s="229" t="s">
        <v>1576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162</v>
      </c>
      <c r="AU187" s="20" t="s">
        <v>87</v>
      </c>
    </row>
    <row r="188" spans="1:47" s="2" customFormat="1" ht="12">
      <c r="A188" s="41"/>
      <c r="B188" s="42"/>
      <c r="C188" s="43"/>
      <c r="D188" s="233" t="s">
        <v>164</v>
      </c>
      <c r="E188" s="43"/>
      <c r="F188" s="234" t="s">
        <v>1577</v>
      </c>
      <c r="G188" s="43"/>
      <c r="H188" s="43"/>
      <c r="I188" s="230"/>
      <c r="J188" s="43"/>
      <c r="K188" s="43"/>
      <c r="L188" s="47"/>
      <c r="M188" s="231"/>
      <c r="N188" s="232"/>
      <c r="O188" s="87"/>
      <c r="P188" s="87"/>
      <c r="Q188" s="87"/>
      <c r="R188" s="87"/>
      <c r="S188" s="87"/>
      <c r="T188" s="88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20" t="s">
        <v>164</v>
      </c>
      <c r="AU188" s="20" t="s">
        <v>87</v>
      </c>
    </row>
    <row r="189" spans="1:65" s="2" customFormat="1" ht="16.5" customHeight="1">
      <c r="A189" s="41"/>
      <c r="B189" s="42"/>
      <c r="C189" s="215" t="s">
        <v>421</v>
      </c>
      <c r="D189" s="215" t="s">
        <v>155</v>
      </c>
      <c r="E189" s="216" t="s">
        <v>2386</v>
      </c>
      <c r="F189" s="217" t="s">
        <v>2387</v>
      </c>
      <c r="G189" s="218" t="s">
        <v>202</v>
      </c>
      <c r="H189" s="219">
        <v>1.05</v>
      </c>
      <c r="I189" s="220"/>
      <c r="J189" s="221">
        <f>ROUND(I189*H189,2)</f>
        <v>0</v>
      </c>
      <c r="K189" s="217" t="s">
        <v>159</v>
      </c>
      <c r="L189" s="47"/>
      <c r="M189" s="222" t="s">
        <v>75</v>
      </c>
      <c r="N189" s="223" t="s">
        <v>47</v>
      </c>
      <c r="O189" s="87"/>
      <c r="P189" s="224">
        <f>O189*H189</f>
        <v>0</v>
      </c>
      <c r="Q189" s="224">
        <v>0.00123</v>
      </c>
      <c r="R189" s="224">
        <f>Q189*H189</f>
        <v>0.0012915000000000001</v>
      </c>
      <c r="S189" s="224">
        <v>0.017</v>
      </c>
      <c r="T189" s="225">
        <f>S189*H189</f>
        <v>0.01785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26" t="s">
        <v>160</v>
      </c>
      <c r="AT189" s="226" t="s">
        <v>155</v>
      </c>
      <c r="AU189" s="226" t="s">
        <v>87</v>
      </c>
      <c r="AY189" s="20" t="s">
        <v>153</v>
      </c>
      <c r="BE189" s="227">
        <f>IF(N189="základní",J189,0)</f>
        <v>0</v>
      </c>
      <c r="BF189" s="227">
        <f>IF(N189="snížená",J189,0)</f>
        <v>0</v>
      </c>
      <c r="BG189" s="227">
        <f>IF(N189="zákl. přenesená",J189,0)</f>
        <v>0</v>
      </c>
      <c r="BH189" s="227">
        <f>IF(N189="sníž. přenesená",J189,0)</f>
        <v>0</v>
      </c>
      <c r="BI189" s="227">
        <f>IF(N189="nulová",J189,0)</f>
        <v>0</v>
      </c>
      <c r="BJ189" s="20" t="s">
        <v>85</v>
      </c>
      <c r="BK189" s="227">
        <f>ROUND(I189*H189,2)</f>
        <v>0</v>
      </c>
      <c r="BL189" s="20" t="s">
        <v>160</v>
      </c>
      <c r="BM189" s="226" t="s">
        <v>2388</v>
      </c>
    </row>
    <row r="190" spans="1:47" s="2" customFormat="1" ht="12">
      <c r="A190" s="41"/>
      <c r="B190" s="42"/>
      <c r="C190" s="43"/>
      <c r="D190" s="228" t="s">
        <v>162</v>
      </c>
      <c r="E190" s="43"/>
      <c r="F190" s="229" t="s">
        <v>2389</v>
      </c>
      <c r="G190" s="43"/>
      <c r="H190" s="43"/>
      <c r="I190" s="230"/>
      <c r="J190" s="43"/>
      <c r="K190" s="43"/>
      <c r="L190" s="47"/>
      <c r="M190" s="231"/>
      <c r="N190" s="232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162</v>
      </c>
      <c r="AU190" s="20" t="s">
        <v>87</v>
      </c>
    </row>
    <row r="191" spans="1:47" s="2" customFormat="1" ht="12">
      <c r="A191" s="41"/>
      <c r="B191" s="42"/>
      <c r="C191" s="43"/>
      <c r="D191" s="233" t="s">
        <v>164</v>
      </c>
      <c r="E191" s="43"/>
      <c r="F191" s="234" t="s">
        <v>2390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164</v>
      </c>
      <c r="AU191" s="20" t="s">
        <v>87</v>
      </c>
    </row>
    <row r="192" spans="1:51" s="13" customFormat="1" ht="12">
      <c r="A192" s="13"/>
      <c r="B192" s="235"/>
      <c r="C192" s="236"/>
      <c r="D192" s="228" t="s">
        <v>189</v>
      </c>
      <c r="E192" s="237" t="s">
        <v>75</v>
      </c>
      <c r="F192" s="238" t="s">
        <v>2391</v>
      </c>
      <c r="G192" s="236"/>
      <c r="H192" s="239">
        <v>1.05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189</v>
      </c>
      <c r="AU192" s="245" t="s">
        <v>87</v>
      </c>
      <c r="AV192" s="13" t="s">
        <v>87</v>
      </c>
      <c r="AW192" s="13" t="s">
        <v>38</v>
      </c>
      <c r="AX192" s="13" t="s">
        <v>85</v>
      </c>
      <c r="AY192" s="245" t="s">
        <v>153</v>
      </c>
    </row>
    <row r="193" spans="1:65" s="2" customFormat="1" ht="16.5" customHeight="1">
      <c r="A193" s="41"/>
      <c r="B193" s="42"/>
      <c r="C193" s="215" t="s">
        <v>432</v>
      </c>
      <c r="D193" s="215" t="s">
        <v>155</v>
      </c>
      <c r="E193" s="216" t="s">
        <v>1580</v>
      </c>
      <c r="F193" s="217" t="s">
        <v>1581</v>
      </c>
      <c r="G193" s="218" t="s">
        <v>202</v>
      </c>
      <c r="H193" s="219">
        <v>0.7</v>
      </c>
      <c r="I193" s="220"/>
      <c r="J193" s="221">
        <f>ROUND(I193*H193,2)</f>
        <v>0</v>
      </c>
      <c r="K193" s="217" t="s">
        <v>159</v>
      </c>
      <c r="L193" s="47"/>
      <c r="M193" s="222" t="s">
        <v>75</v>
      </c>
      <c r="N193" s="223" t="s">
        <v>47</v>
      </c>
      <c r="O193" s="87"/>
      <c r="P193" s="224">
        <f>O193*H193</f>
        <v>0</v>
      </c>
      <c r="Q193" s="224">
        <v>0.00132</v>
      </c>
      <c r="R193" s="224">
        <f>Q193*H193</f>
        <v>0.0009239999999999999</v>
      </c>
      <c r="S193" s="224">
        <v>0.025</v>
      </c>
      <c r="T193" s="225">
        <f>S193*H193</f>
        <v>0.017499999999999998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160</v>
      </c>
      <c r="AT193" s="226" t="s">
        <v>155</v>
      </c>
      <c r="AU193" s="226" t="s">
        <v>87</v>
      </c>
      <c r="AY193" s="20" t="s">
        <v>153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85</v>
      </c>
      <c r="BK193" s="227">
        <f>ROUND(I193*H193,2)</f>
        <v>0</v>
      </c>
      <c r="BL193" s="20" t="s">
        <v>160</v>
      </c>
      <c r="BM193" s="226" t="s">
        <v>2392</v>
      </c>
    </row>
    <row r="194" spans="1:47" s="2" customFormat="1" ht="12">
      <c r="A194" s="41"/>
      <c r="B194" s="42"/>
      <c r="C194" s="43"/>
      <c r="D194" s="228" t="s">
        <v>162</v>
      </c>
      <c r="E194" s="43"/>
      <c r="F194" s="229" t="s">
        <v>1583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162</v>
      </c>
      <c r="AU194" s="20" t="s">
        <v>87</v>
      </c>
    </row>
    <row r="195" spans="1:47" s="2" customFormat="1" ht="12">
      <c r="A195" s="41"/>
      <c r="B195" s="42"/>
      <c r="C195" s="43"/>
      <c r="D195" s="233" t="s">
        <v>164</v>
      </c>
      <c r="E195" s="43"/>
      <c r="F195" s="234" t="s">
        <v>1584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164</v>
      </c>
      <c r="AU195" s="20" t="s">
        <v>87</v>
      </c>
    </row>
    <row r="196" spans="1:51" s="13" customFormat="1" ht="12">
      <c r="A196" s="13"/>
      <c r="B196" s="235"/>
      <c r="C196" s="236"/>
      <c r="D196" s="228" t="s">
        <v>189</v>
      </c>
      <c r="E196" s="237" t="s">
        <v>75</v>
      </c>
      <c r="F196" s="238" t="s">
        <v>2393</v>
      </c>
      <c r="G196" s="236"/>
      <c r="H196" s="239">
        <v>0.7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189</v>
      </c>
      <c r="AU196" s="245" t="s">
        <v>87</v>
      </c>
      <c r="AV196" s="13" t="s">
        <v>87</v>
      </c>
      <c r="AW196" s="13" t="s">
        <v>38</v>
      </c>
      <c r="AX196" s="13" t="s">
        <v>85</v>
      </c>
      <c r="AY196" s="245" t="s">
        <v>153</v>
      </c>
    </row>
    <row r="197" spans="1:65" s="2" customFormat="1" ht="16.5" customHeight="1">
      <c r="A197" s="41"/>
      <c r="B197" s="42"/>
      <c r="C197" s="215" t="s">
        <v>437</v>
      </c>
      <c r="D197" s="215" t="s">
        <v>155</v>
      </c>
      <c r="E197" s="216" t="s">
        <v>1589</v>
      </c>
      <c r="F197" s="217" t="s">
        <v>1590</v>
      </c>
      <c r="G197" s="218" t="s">
        <v>202</v>
      </c>
      <c r="H197" s="219">
        <v>0.35</v>
      </c>
      <c r="I197" s="220"/>
      <c r="J197" s="221">
        <f>ROUND(I197*H197,2)</f>
        <v>0</v>
      </c>
      <c r="K197" s="217" t="s">
        <v>159</v>
      </c>
      <c r="L197" s="47"/>
      <c r="M197" s="222" t="s">
        <v>75</v>
      </c>
      <c r="N197" s="223" t="s">
        <v>47</v>
      </c>
      <c r="O197" s="87"/>
      <c r="P197" s="224">
        <f>O197*H197</f>
        <v>0</v>
      </c>
      <c r="Q197" s="224">
        <v>0.00365</v>
      </c>
      <c r="R197" s="224">
        <f>Q197*H197</f>
        <v>0.0012775</v>
      </c>
      <c r="S197" s="224">
        <v>0.11</v>
      </c>
      <c r="T197" s="225">
        <f>S197*H197</f>
        <v>0.0385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160</v>
      </c>
      <c r="AT197" s="226" t="s">
        <v>155</v>
      </c>
      <c r="AU197" s="226" t="s">
        <v>87</v>
      </c>
      <c r="AY197" s="20" t="s">
        <v>153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85</v>
      </c>
      <c r="BK197" s="227">
        <f>ROUND(I197*H197,2)</f>
        <v>0</v>
      </c>
      <c r="BL197" s="20" t="s">
        <v>160</v>
      </c>
      <c r="BM197" s="226" t="s">
        <v>2394</v>
      </c>
    </row>
    <row r="198" spans="1:47" s="2" customFormat="1" ht="12">
      <c r="A198" s="41"/>
      <c r="B198" s="42"/>
      <c r="C198" s="43"/>
      <c r="D198" s="228" t="s">
        <v>162</v>
      </c>
      <c r="E198" s="43"/>
      <c r="F198" s="229" t="s">
        <v>1592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162</v>
      </c>
      <c r="AU198" s="20" t="s">
        <v>87</v>
      </c>
    </row>
    <row r="199" spans="1:47" s="2" customFormat="1" ht="12">
      <c r="A199" s="41"/>
      <c r="B199" s="42"/>
      <c r="C199" s="43"/>
      <c r="D199" s="233" t="s">
        <v>164</v>
      </c>
      <c r="E199" s="43"/>
      <c r="F199" s="234" t="s">
        <v>1593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164</v>
      </c>
      <c r="AU199" s="20" t="s">
        <v>87</v>
      </c>
    </row>
    <row r="200" spans="1:65" s="2" customFormat="1" ht="16.5" customHeight="1">
      <c r="A200" s="41"/>
      <c r="B200" s="42"/>
      <c r="C200" s="215" t="s">
        <v>442</v>
      </c>
      <c r="D200" s="215" t="s">
        <v>155</v>
      </c>
      <c r="E200" s="216" t="s">
        <v>1594</v>
      </c>
      <c r="F200" s="217" t="s">
        <v>1595</v>
      </c>
      <c r="G200" s="218" t="s">
        <v>202</v>
      </c>
      <c r="H200" s="219">
        <v>1.75</v>
      </c>
      <c r="I200" s="220"/>
      <c r="J200" s="221">
        <f>ROUND(I200*H200,2)</f>
        <v>0</v>
      </c>
      <c r="K200" s="217" t="s">
        <v>159</v>
      </c>
      <c r="L200" s="47"/>
      <c r="M200" s="222" t="s">
        <v>75</v>
      </c>
      <c r="N200" s="223" t="s">
        <v>47</v>
      </c>
      <c r="O200" s="87"/>
      <c r="P200" s="224">
        <f>O200*H200</f>
        <v>0</v>
      </c>
      <c r="Q200" s="224">
        <v>0.0045</v>
      </c>
      <c r="R200" s="224">
        <f>Q200*H200</f>
        <v>0.007875</v>
      </c>
      <c r="S200" s="224">
        <v>0.27</v>
      </c>
      <c r="T200" s="225">
        <f>S200*H200</f>
        <v>0.47250000000000003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160</v>
      </c>
      <c r="AT200" s="226" t="s">
        <v>155</v>
      </c>
      <c r="AU200" s="226" t="s">
        <v>87</v>
      </c>
      <c r="AY200" s="20" t="s">
        <v>153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85</v>
      </c>
      <c r="BK200" s="227">
        <f>ROUND(I200*H200,2)</f>
        <v>0</v>
      </c>
      <c r="BL200" s="20" t="s">
        <v>160</v>
      </c>
      <c r="BM200" s="226" t="s">
        <v>2395</v>
      </c>
    </row>
    <row r="201" spans="1:47" s="2" customFormat="1" ht="12">
      <c r="A201" s="41"/>
      <c r="B201" s="42"/>
      <c r="C201" s="43"/>
      <c r="D201" s="228" t="s">
        <v>162</v>
      </c>
      <c r="E201" s="43"/>
      <c r="F201" s="229" t="s">
        <v>1597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162</v>
      </c>
      <c r="AU201" s="20" t="s">
        <v>87</v>
      </c>
    </row>
    <row r="202" spans="1:47" s="2" customFormat="1" ht="12">
      <c r="A202" s="41"/>
      <c r="B202" s="42"/>
      <c r="C202" s="43"/>
      <c r="D202" s="233" t="s">
        <v>164</v>
      </c>
      <c r="E202" s="43"/>
      <c r="F202" s="234" t="s">
        <v>1598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164</v>
      </c>
      <c r="AU202" s="20" t="s">
        <v>87</v>
      </c>
    </row>
    <row r="203" spans="1:51" s="13" customFormat="1" ht="12">
      <c r="A203" s="13"/>
      <c r="B203" s="235"/>
      <c r="C203" s="236"/>
      <c r="D203" s="228" t="s">
        <v>189</v>
      </c>
      <c r="E203" s="237" t="s">
        <v>75</v>
      </c>
      <c r="F203" s="238" t="s">
        <v>2396</v>
      </c>
      <c r="G203" s="236"/>
      <c r="H203" s="239">
        <v>1.75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5" t="s">
        <v>189</v>
      </c>
      <c r="AU203" s="245" t="s">
        <v>87</v>
      </c>
      <c r="AV203" s="13" t="s">
        <v>87</v>
      </c>
      <c r="AW203" s="13" t="s">
        <v>38</v>
      </c>
      <c r="AX203" s="13" t="s">
        <v>85</v>
      </c>
      <c r="AY203" s="245" t="s">
        <v>153</v>
      </c>
    </row>
    <row r="204" spans="1:63" s="12" customFormat="1" ht="22.8" customHeight="1">
      <c r="A204" s="12"/>
      <c r="B204" s="199"/>
      <c r="C204" s="200"/>
      <c r="D204" s="201" t="s">
        <v>76</v>
      </c>
      <c r="E204" s="213" t="s">
        <v>2397</v>
      </c>
      <c r="F204" s="213" t="s">
        <v>2398</v>
      </c>
      <c r="G204" s="200"/>
      <c r="H204" s="200"/>
      <c r="I204" s="203"/>
      <c r="J204" s="214">
        <f>BK204</f>
        <v>0</v>
      </c>
      <c r="K204" s="200"/>
      <c r="L204" s="205"/>
      <c r="M204" s="206"/>
      <c r="N204" s="207"/>
      <c r="O204" s="207"/>
      <c r="P204" s="208">
        <f>SUM(P205:P217)</f>
        <v>0</v>
      </c>
      <c r="Q204" s="207"/>
      <c r="R204" s="208">
        <f>SUM(R205:R217)</f>
        <v>0</v>
      </c>
      <c r="S204" s="207"/>
      <c r="T204" s="209">
        <f>SUM(T205:T217)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0" t="s">
        <v>85</v>
      </c>
      <c r="AT204" s="211" t="s">
        <v>76</v>
      </c>
      <c r="AU204" s="211" t="s">
        <v>85</v>
      </c>
      <c r="AY204" s="210" t="s">
        <v>153</v>
      </c>
      <c r="BK204" s="212">
        <f>SUM(BK205:BK217)</f>
        <v>0</v>
      </c>
    </row>
    <row r="205" spans="1:65" s="2" customFormat="1" ht="16.5" customHeight="1">
      <c r="A205" s="41"/>
      <c r="B205" s="42"/>
      <c r="C205" s="215" t="s">
        <v>452</v>
      </c>
      <c r="D205" s="215" t="s">
        <v>155</v>
      </c>
      <c r="E205" s="216" t="s">
        <v>2399</v>
      </c>
      <c r="F205" s="217" t="s">
        <v>2400</v>
      </c>
      <c r="G205" s="218" t="s">
        <v>381</v>
      </c>
      <c r="H205" s="219">
        <v>0.547</v>
      </c>
      <c r="I205" s="220"/>
      <c r="J205" s="221">
        <f>ROUND(I205*H205,2)</f>
        <v>0</v>
      </c>
      <c r="K205" s="217" t="s">
        <v>159</v>
      </c>
      <c r="L205" s="47"/>
      <c r="M205" s="222" t="s">
        <v>75</v>
      </c>
      <c r="N205" s="223" t="s">
        <v>47</v>
      </c>
      <c r="O205" s="87"/>
      <c r="P205" s="224">
        <f>O205*H205</f>
        <v>0</v>
      </c>
      <c r="Q205" s="224">
        <v>0</v>
      </c>
      <c r="R205" s="224">
        <f>Q205*H205</f>
        <v>0</v>
      </c>
      <c r="S205" s="224">
        <v>0</v>
      </c>
      <c r="T205" s="225">
        <f>S205*H205</f>
        <v>0</v>
      </c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R205" s="226" t="s">
        <v>160</v>
      </c>
      <c r="AT205" s="226" t="s">
        <v>155</v>
      </c>
      <c r="AU205" s="226" t="s">
        <v>87</v>
      </c>
      <c r="AY205" s="20" t="s">
        <v>153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0" t="s">
        <v>85</v>
      </c>
      <c r="BK205" s="227">
        <f>ROUND(I205*H205,2)</f>
        <v>0</v>
      </c>
      <c r="BL205" s="20" t="s">
        <v>160</v>
      </c>
      <c r="BM205" s="226" t="s">
        <v>2401</v>
      </c>
    </row>
    <row r="206" spans="1:47" s="2" customFormat="1" ht="12">
      <c r="A206" s="41"/>
      <c r="B206" s="42"/>
      <c r="C206" s="43"/>
      <c r="D206" s="228" t="s">
        <v>162</v>
      </c>
      <c r="E206" s="43"/>
      <c r="F206" s="229" t="s">
        <v>2402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162</v>
      </c>
      <c r="AU206" s="20" t="s">
        <v>87</v>
      </c>
    </row>
    <row r="207" spans="1:47" s="2" customFormat="1" ht="12">
      <c r="A207" s="41"/>
      <c r="B207" s="42"/>
      <c r="C207" s="43"/>
      <c r="D207" s="233" t="s">
        <v>164</v>
      </c>
      <c r="E207" s="43"/>
      <c r="F207" s="234" t="s">
        <v>2403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164</v>
      </c>
      <c r="AU207" s="20" t="s">
        <v>87</v>
      </c>
    </row>
    <row r="208" spans="1:51" s="15" customFormat="1" ht="12">
      <c r="A208" s="15"/>
      <c r="B208" s="257"/>
      <c r="C208" s="258"/>
      <c r="D208" s="228" t="s">
        <v>189</v>
      </c>
      <c r="E208" s="259" t="s">
        <v>75</v>
      </c>
      <c r="F208" s="260" t="s">
        <v>2404</v>
      </c>
      <c r="G208" s="258"/>
      <c r="H208" s="259" t="s">
        <v>75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6" t="s">
        <v>189</v>
      </c>
      <c r="AU208" s="266" t="s">
        <v>87</v>
      </c>
      <c r="AV208" s="15" t="s">
        <v>85</v>
      </c>
      <c r="AW208" s="15" t="s">
        <v>38</v>
      </c>
      <c r="AX208" s="15" t="s">
        <v>77</v>
      </c>
      <c r="AY208" s="266" t="s">
        <v>153</v>
      </c>
    </row>
    <row r="209" spans="1:51" s="13" customFormat="1" ht="12">
      <c r="A209" s="13"/>
      <c r="B209" s="235"/>
      <c r="C209" s="236"/>
      <c r="D209" s="228" t="s">
        <v>189</v>
      </c>
      <c r="E209" s="237" t="s">
        <v>75</v>
      </c>
      <c r="F209" s="238" t="s">
        <v>2405</v>
      </c>
      <c r="G209" s="236"/>
      <c r="H209" s="239">
        <v>0.547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189</v>
      </c>
      <c r="AU209" s="245" t="s">
        <v>87</v>
      </c>
      <c r="AV209" s="13" t="s">
        <v>87</v>
      </c>
      <c r="AW209" s="13" t="s">
        <v>38</v>
      </c>
      <c r="AX209" s="13" t="s">
        <v>85</v>
      </c>
      <c r="AY209" s="245" t="s">
        <v>153</v>
      </c>
    </row>
    <row r="210" spans="1:65" s="2" customFormat="1" ht="16.5" customHeight="1">
      <c r="A210" s="41"/>
      <c r="B210" s="42"/>
      <c r="C210" s="215" t="s">
        <v>458</v>
      </c>
      <c r="D210" s="215" t="s">
        <v>155</v>
      </c>
      <c r="E210" s="216" t="s">
        <v>2406</v>
      </c>
      <c r="F210" s="217" t="s">
        <v>2407</v>
      </c>
      <c r="G210" s="218" t="s">
        <v>381</v>
      </c>
      <c r="H210" s="219">
        <v>4.923</v>
      </c>
      <c r="I210" s="220"/>
      <c r="J210" s="221">
        <f>ROUND(I210*H210,2)</f>
        <v>0</v>
      </c>
      <c r="K210" s="217" t="s">
        <v>159</v>
      </c>
      <c r="L210" s="47"/>
      <c r="M210" s="222" t="s">
        <v>75</v>
      </c>
      <c r="N210" s="223" t="s">
        <v>47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160</v>
      </c>
      <c r="AT210" s="226" t="s">
        <v>155</v>
      </c>
      <c r="AU210" s="226" t="s">
        <v>87</v>
      </c>
      <c r="AY210" s="20" t="s">
        <v>153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85</v>
      </c>
      <c r="BK210" s="227">
        <f>ROUND(I210*H210,2)</f>
        <v>0</v>
      </c>
      <c r="BL210" s="20" t="s">
        <v>160</v>
      </c>
      <c r="BM210" s="226" t="s">
        <v>2408</v>
      </c>
    </row>
    <row r="211" spans="1:47" s="2" customFormat="1" ht="12">
      <c r="A211" s="41"/>
      <c r="B211" s="42"/>
      <c r="C211" s="43"/>
      <c r="D211" s="228" t="s">
        <v>162</v>
      </c>
      <c r="E211" s="43"/>
      <c r="F211" s="229" t="s">
        <v>2409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162</v>
      </c>
      <c r="AU211" s="20" t="s">
        <v>87</v>
      </c>
    </row>
    <row r="212" spans="1:47" s="2" customFormat="1" ht="12">
      <c r="A212" s="41"/>
      <c r="B212" s="42"/>
      <c r="C212" s="43"/>
      <c r="D212" s="233" t="s">
        <v>164</v>
      </c>
      <c r="E212" s="43"/>
      <c r="F212" s="234" t="s">
        <v>2410</v>
      </c>
      <c r="G212" s="43"/>
      <c r="H212" s="43"/>
      <c r="I212" s="230"/>
      <c r="J212" s="43"/>
      <c r="K212" s="43"/>
      <c r="L212" s="47"/>
      <c r="M212" s="231"/>
      <c r="N212" s="232"/>
      <c r="O212" s="87"/>
      <c r="P212" s="87"/>
      <c r="Q212" s="87"/>
      <c r="R212" s="87"/>
      <c r="S212" s="87"/>
      <c r="T212" s="88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T212" s="20" t="s">
        <v>164</v>
      </c>
      <c r="AU212" s="20" t="s">
        <v>87</v>
      </c>
    </row>
    <row r="213" spans="1:51" s="13" customFormat="1" ht="12">
      <c r="A213" s="13"/>
      <c r="B213" s="235"/>
      <c r="C213" s="236"/>
      <c r="D213" s="228" t="s">
        <v>189</v>
      </c>
      <c r="E213" s="237" t="s">
        <v>75</v>
      </c>
      <c r="F213" s="238" t="s">
        <v>2411</v>
      </c>
      <c r="G213" s="236"/>
      <c r="H213" s="239">
        <v>4.923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189</v>
      </c>
      <c r="AU213" s="245" t="s">
        <v>87</v>
      </c>
      <c r="AV213" s="13" t="s">
        <v>87</v>
      </c>
      <c r="AW213" s="13" t="s">
        <v>38</v>
      </c>
      <c r="AX213" s="13" t="s">
        <v>85</v>
      </c>
      <c r="AY213" s="245" t="s">
        <v>153</v>
      </c>
    </row>
    <row r="214" spans="1:65" s="2" customFormat="1" ht="21.75" customHeight="1">
      <c r="A214" s="41"/>
      <c r="B214" s="42"/>
      <c r="C214" s="215" t="s">
        <v>465</v>
      </c>
      <c r="D214" s="215" t="s">
        <v>155</v>
      </c>
      <c r="E214" s="216" t="s">
        <v>2412</v>
      </c>
      <c r="F214" s="217" t="s">
        <v>2413</v>
      </c>
      <c r="G214" s="218" t="s">
        <v>381</v>
      </c>
      <c r="H214" s="219">
        <v>0.547</v>
      </c>
      <c r="I214" s="220"/>
      <c r="J214" s="221">
        <f>ROUND(I214*H214,2)</f>
        <v>0</v>
      </c>
      <c r="K214" s="217" t="s">
        <v>159</v>
      </c>
      <c r="L214" s="47"/>
      <c r="M214" s="222" t="s">
        <v>75</v>
      </c>
      <c r="N214" s="223" t="s">
        <v>47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160</v>
      </c>
      <c r="AT214" s="226" t="s">
        <v>155</v>
      </c>
      <c r="AU214" s="226" t="s">
        <v>87</v>
      </c>
      <c r="AY214" s="20" t="s">
        <v>153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85</v>
      </c>
      <c r="BK214" s="227">
        <f>ROUND(I214*H214,2)</f>
        <v>0</v>
      </c>
      <c r="BL214" s="20" t="s">
        <v>160</v>
      </c>
      <c r="BM214" s="226" t="s">
        <v>2414</v>
      </c>
    </row>
    <row r="215" spans="1:47" s="2" customFormat="1" ht="12">
      <c r="A215" s="41"/>
      <c r="B215" s="42"/>
      <c r="C215" s="43"/>
      <c r="D215" s="228" t="s">
        <v>162</v>
      </c>
      <c r="E215" s="43"/>
      <c r="F215" s="229" t="s">
        <v>2415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162</v>
      </c>
      <c r="AU215" s="20" t="s">
        <v>87</v>
      </c>
    </row>
    <row r="216" spans="1:47" s="2" customFormat="1" ht="12">
      <c r="A216" s="41"/>
      <c r="B216" s="42"/>
      <c r="C216" s="43"/>
      <c r="D216" s="233" t="s">
        <v>164</v>
      </c>
      <c r="E216" s="43"/>
      <c r="F216" s="234" t="s">
        <v>2416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164</v>
      </c>
      <c r="AU216" s="20" t="s">
        <v>87</v>
      </c>
    </row>
    <row r="217" spans="1:51" s="13" customFormat="1" ht="12">
      <c r="A217" s="13"/>
      <c r="B217" s="235"/>
      <c r="C217" s="236"/>
      <c r="D217" s="228" t="s">
        <v>189</v>
      </c>
      <c r="E217" s="237" t="s">
        <v>75</v>
      </c>
      <c r="F217" s="238" t="s">
        <v>2405</v>
      </c>
      <c r="G217" s="236"/>
      <c r="H217" s="239">
        <v>0.547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189</v>
      </c>
      <c r="AU217" s="245" t="s">
        <v>87</v>
      </c>
      <c r="AV217" s="13" t="s">
        <v>87</v>
      </c>
      <c r="AW217" s="13" t="s">
        <v>38</v>
      </c>
      <c r="AX217" s="13" t="s">
        <v>85</v>
      </c>
      <c r="AY217" s="245" t="s">
        <v>153</v>
      </c>
    </row>
    <row r="218" spans="1:63" s="12" customFormat="1" ht="22.8" customHeight="1">
      <c r="A218" s="12"/>
      <c r="B218" s="199"/>
      <c r="C218" s="200"/>
      <c r="D218" s="201" t="s">
        <v>76</v>
      </c>
      <c r="E218" s="213" t="s">
        <v>692</v>
      </c>
      <c r="F218" s="213" t="s">
        <v>693</v>
      </c>
      <c r="G218" s="200"/>
      <c r="H218" s="200"/>
      <c r="I218" s="203"/>
      <c r="J218" s="214">
        <f>BK218</f>
        <v>0</v>
      </c>
      <c r="K218" s="200"/>
      <c r="L218" s="205"/>
      <c r="M218" s="206"/>
      <c r="N218" s="207"/>
      <c r="O218" s="207"/>
      <c r="P218" s="208">
        <f>SUM(P219:P221)</f>
        <v>0</v>
      </c>
      <c r="Q218" s="207"/>
      <c r="R218" s="208">
        <f>SUM(R219:R221)</f>
        <v>0</v>
      </c>
      <c r="S218" s="207"/>
      <c r="T218" s="209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0" t="s">
        <v>85</v>
      </c>
      <c r="AT218" s="211" t="s">
        <v>76</v>
      </c>
      <c r="AU218" s="211" t="s">
        <v>85</v>
      </c>
      <c r="AY218" s="210" t="s">
        <v>153</v>
      </c>
      <c r="BK218" s="212">
        <f>SUM(BK219:BK221)</f>
        <v>0</v>
      </c>
    </row>
    <row r="219" spans="1:65" s="2" customFormat="1" ht="16.5" customHeight="1">
      <c r="A219" s="41"/>
      <c r="B219" s="42"/>
      <c r="C219" s="215" t="s">
        <v>472</v>
      </c>
      <c r="D219" s="215" t="s">
        <v>155</v>
      </c>
      <c r="E219" s="216" t="s">
        <v>2417</v>
      </c>
      <c r="F219" s="217" t="s">
        <v>2418</v>
      </c>
      <c r="G219" s="218" t="s">
        <v>381</v>
      </c>
      <c r="H219" s="219">
        <v>1.853</v>
      </c>
      <c r="I219" s="220"/>
      <c r="J219" s="221">
        <f>ROUND(I219*H219,2)</f>
        <v>0</v>
      </c>
      <c r="K219" s="217" t="s">
        <v>159</v>
      </c>
      <c r="L219" s="47"/>
      <c r="M219" s="222" t="s">
        <v>75</v>
      </c>
      <c r="N219" s="223" t="s">
        <v>47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160</v>
      </c>
      <c r="AT219" s="226" t="s">
        <v>155</v>
      </c>
      <c r="AU219" s="226" t="s">
        <v>87</v>
      </c>
      <c r="AY219" s="20" t="s">
        <v>153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20" t="s">
        <v>85</v>
      </c>
      <c r="BK219" s="227">
        <f>ROUND(I219*H219,2)</f>
        <v>0</v>
      </c>
      <c r="BL219" s="20" t="s">
        <v>160</v>
      </c>
      <c r="BM219" s="226" t="s">
        <v>2419</v>
      </c>
    </row>
    <row r="220" spans="1:47" s="2" customFormat="1" ht="12">
      <c r="A220" s="41"/>
      <c r="B220" s="42"/>
      <c r="C220" s="43"/>
      <c r="D220" s="228" t="s">
        <v>162</v>
      </c>
      <c r="E220" s="43"/>
      <c r="F220" s="229" t="s">
        <v>2420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162</v>
      </c>
      <c r="AU220" s="20" t="s">
        <v>87</v>
      </c>
    </row>
    <row r="221" spans="1:47" s="2" customFormat="1" ht="12">
      <c r="A221" s="41"/>
      <c r="B221" s="42"/>
      <c r="C221" s="43"/>
      <c r="D221" s="233" t="s">
        <v>164</v>
      </c>
      <c r="E221" s="43"/>
      <c r="F221" s="234" t="s">
        <v>2421</v>
      </c>
      <c r="G221" s="43"/>
      <c r="H221" s="43"/>
      <c r="I221" s="230"/>
      <c r="J221" s="43"/>
      <c r="K221" s="43"/>
      <c r="L221" s="47"/>
      <c r="M221" s="231"/>
      <c r="N221" s="232"/>
      <c r="O221" s="87"/>
      <c r="P221" s="87"/>
      <c r="Q221" s="87"/>
      <c r="R221" s="87"/>
      <c r="S221" s="87"/>
      <c r="T221" s="88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T221" s="20" t="s">
        <v>164</v>
      </c>
      <c r="AU221" s="20" t="s">
        <v>87</v>
      </c>
    </row>
    <row r="222" spans="1:63" s="12" customFormat="1" ht="25.9" customHeight="1">
      <c r="A222" s="12"/>
      <c r="B222" s="199"/>
      <c r="C222" s="200"/>
      <c r="D222" s="201" t="s">
        <v>76</v>
      </c>
      <c r="E222" s="202" t="s">
        <v>1613</v>
      </c>
      <c r="F222" s="202" t="s">
        <v>1614</v>
      </c>
      <c r="G222" s="200"/>
      <c r="H222" s="200"/>
      <c r="I222" s="203"/>
      <c r="J222" s="204">
        <f>BK222</f>
        <v>0</v>
      </c>
      <c r="K222" s="200"/>
      <c r="L222" s="205"/>
      <c r="M222" s="206"/>
      <c r="N222" s="207"/>
      <c r="O222" s="207"/>
      <c r="P222" s="208">
        <f>P223</f>
        <v>0</v>
      </c>
      <c r="Q222" s="207"/>
      <c r="R222" s="208">
        <f>R223</f>
        <v>1.588</v>
      </c>
      <c r="S222" s="207"/>
      <c r="T222" s="209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0" t="s">
        <v>87</v>
      </c>
      <c r="AT222" s="211" t="s">
        <v>76</v>
      </c>
      <c r="AU222" s="211" t="s">
        <v>77</v>
      </c>
      <c r="AY222" s="210" t="s">
        <v>153</v>
      </c>
      <c r="BK222" s="212">
        <f>BK223</f>
        <v>0</v>
      </c>
    </row>
    <row r="223" spans="1:63" s="12" customFormat="1" ht="22.8" customHeight="1">
      <c r="A223" s="12"/>
      <c r="B223" s="199"/>
      <c r="C223" s="200"/>
      <c r="D223" s="201" t="s">
        <v>76</v>
      </c>
      <c r="E223" s="213" t="s">
        <v>2422</v>
      </c>
      <c r="F223" s="213" t="s">
        <v>2423</v>
      </c>
      <c r="G223" s="200"/>
      <c r="H223" s="200"/>
      <c r="I223" s="203"/>
      <c r="J223" s="214">
        <f>BK223</f>
        <v>0</v>
      </c>
      <c r="K223" s="200"/>
      <c r="L223" s="205"/>
      <c r="M223" s="206"/>
      <c r="N223" s="207"/>
      <c r="O223" s="207"/>
      <c r="P223" s="208">
        <f>SUM(P224:P248)</f>
        <v>0</v>
      </c>
      <c r="Q223" s="207"/>
      <c r="R223" s="208">
        <f>SUM(R224:R248)</f>
        <v>1.588</v>
      </c>
      <c r="S223" s="207"/>
      <c r="T223" s="209">
        <f>SUM(T224:T248)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0" t="s">
        <v>87</v>
      </c>
      <c r="AT223" s="211" t="s">
        <v>76</v>
      </c>
      <c r="AU223" s="211" t="s">
        <v>85</v>
      </c>
      <c r="AY223" s="210" t="s">
        <v>153</v>
      </c>
      <c r="BK223" s="212">
        <f>SUM(BK224:BK248)</f>
        <v>0</v>
      </c>
    </row>
    <row r="224" spans="1:65" s="2" customFormat="1" ht="16.5" customHeight="1">
      <c r="A224" s="41"/>
      <c r="B224" s="42"/>
      <c r="C224" s="215" t="s">
        <v>479</v>
      </c>
      <c r="D224" s="215" t="s">
        <v>155</v>
      </c>
      <c r="E224" s="216" t="s">
        <v>2424</v>
      </c>
      <c r="F224" s="217" t="s">
        <v>2425</v>
      </c>
      <c r="G224" s="218" t="s">
        <v>158</v>
      </c>
      <c r="H224" s="219">
        <v>3</v>
      </c>
      <c r="I224" s="220"/>
      <c r="J224" s="221">
        <f>ROUND(I224*H224,2)</f>
        <v>0</v>
      </c>
      <c r="K224" s="217" t="s">
        <v>75</v>
      </c>
      <c r="L224" s="47"/>
      <c r="M224" s="222" t="s">
        <v>75</v>
      </c>
      <c r="N224" s="223" t="s">
        <v>47</v>
      </c>
      <c r="O224" s="87"/>
      <c r="P224" s="224">
        <f>O224*H224</f>
        <v>0</v>
      </c>
      <c r="Q224" s="224">
        <v>0.171</v>
      </c>
      <c r="R224" s="224">
        <f>Q224*H224</f>
        <v>0.513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269</v>
      </c>
      <c r="AT224" s="226" t="s">
        <v>155</v>
      </c>
      <c r="AU224" s="226" t="s">
        <v>87</v>
      </c>
      <c r="AY224" s="20" t="s">
        <v>153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20" t="s">
        <v>85</v>
      </c>
      <c r="BK224" s="227">
        <f>ROUND(I224*H224,2)</f>
        <v>0</v>
      </c>
      <c r="BL224" s="20" t="s">
        <v>269</v>
      </c>
      <c r="BM224" s="226" t="s">
        <v>2426</v>
      </c>
    </row>
    <row r="225" spans="1:47" s="2" customFormat="1" ht="12">
      <c r="A225" s="41"/>
      <c r="B225" s="42"/>
      <c r="C225" s="43"/>
      <c r="D225" s="228" t="s">
        <v>162</v>
      </c>
      <c r="E225" s="43"/>
      <c r="F225" s="229" t="s">
        <v>2427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162</v>
      </c>
      <c r="AU225" s="20" t="s">
        <v>87</v>
      </c>
    </row>
    <row r="226" spans="1:65" s="2" customFormat="1" ht="16.5" customHeight="1">
      <c r="A226" s="41"/>
      <c r="B226" s="42"/>
      <c r="C226" s="215" t="s">
        <v>485</v>
      </c>
      <c r="D226" s="215" t="s">
        <v>155</v>
      </c>
      <c r="E226" s="216" t="s">
        <v>2428</v>
      </c>
      <c r="F226" s="217" t="s">
        <v>2429</v>
      </c>
      <c r="G226" s="218" t="s">
        <v>158</v>
      </c>
      <c r="H226" s="219">
        <v>1</v>
      </c>
      <c r="I226" s="220"/>
      <c r="J226" s="221">
        <f>ROUND(I226*H226,2)</f>
        <v>0</v>
      </c>
      <c r="K226" s="217" t="s">
        <v>75</v>
      </c>
      <c r="L226" s="47"/>
      <c r="M226" s="222" t="s">
        <v>75</v>
      </c>
      <c r="N226" s="223" t="s">
        <v>47</v>
      </c>
      <c r="O226" s="87"/>
      <c r="P226" s="224">
        <f>O226*H226</f>
        <v>0</v>
      </c>
      <c r="Q226" s="224">
        <v>0.13</v>
      </c>
      <c r="R226" s="224">
        <f>Q226*H226</f>
        <v>0.13</v>
      </c>
      <c r="S226" s="224">
        <v>0</v>
      </c>
      <c r="T226" s="225">
        <f>S226*H226</f>
        <v>0</v>
      </c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R226" s="226" t="s">
        <v>269</v>
      </c>
      <c r="AT226" s="226" t="s">
        <v>155</v>
      </c>
      <c r="AU226" s="226" t="s">
        <v>87</v>
      </c>
      <c r="AY226" s="20" t="s">
        <v>153</v>
      </c>
      <c r="BE226" s="227">
        <f>IF(N226="základní",J226,0)</f>
        <v>0</v>
      </c>
      <c r="BF226" s="227">
        <f>IF(N226="snížená",J226,0)</f>
        <v>0</v>
      </c>
      <c r="BG226" s="227">
        <f>IF(N226="zákl. přenesená",J226,0)</f>
        <v>0</v>
      </c>
      <c r="BH226" s="227">
        <f>IF(N226="sníž. přenesená",J226,0)</f>
        <v>0</v>
      </c>
      <c r="BI226" s="227">
        <f>IF(N226="nulová",J226,0)</f>
        <v>0</v>
      </c>
      <c r="BJ226" s="20" t="s">
        <v>85</v>
      </c>
      <c r="BK226" s="227">
        <f>ROUND(I226*H226,2)</f>
        <v>0</v>
      </c>
      <c r="BL226" s="20" t="s">
        <v>269</v>
      </c>
      <c r="BM226" s="226" t="s">
        <v>2430</v>
      </c>
    </row>
    <row r="227" spans="1:47" s="2" customFormat="1" ht="12">
      <c r="A227" s="41"/>
      <c r="B227" s="42"/>
      <c r="C227" s="43"/>
      <c r="D227" s="228" t="s">
        <v>162</v>
      </c>
      <c r="E227" s="43"/>
      <c r="F227" s="229" t="s">
        <v>2431</v>
      </c>
      <c r="G227" s="43"/>
      <c r="H227" s="43"/>
      <c r="I227" s="230"/>
      <c r="J227" s="43"/>
      <c r="K227" s="43"/>
      <c r="L227" s="47"/>
      <c r="M227" s="231"/>
      <c r="N227" s="232"/>
      <c r="O227" s="87"/>
      <c r="P227" s="87"/>
      <c r="Q227" s="87"/>
      <c r="R227" s="87"/>
      <c r="S227" s="87"/>
      <c r="T227" s="88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T227" s="20" t="s">
        <v>162</v>
      </c>
      <c r="AU227" s="20" t="s">
        <v>87</v>
      </c>
    </row>
    <row r="228" spans="1:65" s="2" customFormat="1" ht="16.5" customHeight="1">
      <c r="A228" s="41"/>
      <c r="B228" s="42"/>
      <c r="C228" s="215" t="s">
        <v>489</v>
      </c>
      <c r="D228" s="215" t="s">
        <v>155</v>
      </c>
      <c r="E228" s="216" t="s">
        <v>2432</v>
      </c>
      <c r="F228" s="217" t="s">
        <v>2433</v>
      </c>
      <c r="G228" s="218" t="s">
        <v>158</v>
      </c>
      <c r="H228" s="219">
        <v>1</v>
      </c>
      <c r="I228" s="220"/>
      <c r="J228" s="221">
        <f>ROUND(I228*H228,2)</f>
        <v>0</v>
      </c>
      <c r="K228" s="217" t="s">
        <v>75</v>
      </c>
      <c r="L228" s="47"/>
      <c r="M228" s="222" t="s">
        <v>75</v>
      </c>
      <c r="N228" s="223" t="s">
        <v>47</v>
      </c>
      <c r="O228" s="87"/>
      <c r="P228" s="224">
        <f>O228*H228</f>
        <v>0</v>
      </c>
      <c r="Q228" s="224">
        <v>0</v>
      </c>
      <c r="R228" s="224">
        <f>Q228*H228</f>
        <v>0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269</v>
      </c>
      <c r="AT228" s="226" t="s">
        <v>155</v>
      </c>
      <c r="AU228" s="226" t="s">
        <v>87</v>
      </c>
      <c r="AY228" s="20" t="s">
        <v>153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85</v>
      </c>
      <c r="BK228" s="227">
        <f>ROUND(I228*H228,2)</f>
        <v>0</v>
      </c>
      <c r="BL228" s="20" t="s">
        <v>269</v>
      </c>
      <c r="BM228" s="226" t="s">
        <v>2434</v>
      </c>
    </row>
    <row r="229" spans="1:47" s="2" customFormat="1" ht="12">
      <c r="A229" s="41"/>
      <c r="B229" s="42"/>
      <c r="C229" s="43"/>
      <c r="D229" s="228" t="s">
        <v>162</v>
      </c>
      <c r="E229" s="43"/>
      <c r="F229" s="229" t="s">
        <v>2433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162</v>
      </c>
      <c r="AU229" s="20" t="s">
        <v>87</v>
      </c>
    </row>
    <row r="230" spans="1:65" s="2" customFormat="1" ht="16.5" customHeight="1">
      <c r="A230" s="41"/>
      <c r="B230" s="42"/>
      <c r="C230" s="215" t="s">
        <v>493</v>
      </c>
      <c r="D230" s="215" t="s">
        <v>155</v>
      </c>
      <c r="E230" s="216" t="s">
        <v>2435</v>
      </c>
      <c r="F230" s="217" t="s">
        <v>2436</v>
      </c>
      <c r="G230" s="218" t="s">
        <v>158</v>
      </c>
      <c r="H230" s="219">
        <v>1</v>
      </c>
      <c r="I230" s="220"/>
      <c r="J230" s="221">
        <f>ROUND(I230*H230,2)</f>
        <v>0</v>
      </c>
      <c r="K230" s="217" t="s">
        <v>75</v>
      </c>
      <c r="L230" s="47"/>
      <c r="M230" s="222" t="s">
        <v>75</v>
      </c>
      <c r="N230" s="223" t="s">
        <v>47</v>
      </c>
      <c r="O230" s="87"/>
      <c r="P230" s="224">
        <f>O230*H230</f>
        <v>0</v>
      </c>
      <c r="Q230" s="224">
        <v>0</v>
      </c>
      <c r="R230" s="224">
        <f>Q230*H230</f>
        <v>0</v>
      </c>
      <c r="S230" s="224">
        <v>0</v>
      </c>
      <c r="T230" s="225">
        <f>S230*H230</f>
        <v>0</v>
      </c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R230" s="226" t="s">
        <v>269</v>
      </c>
      <c r="AT230" s="226" t="s">
        <v>155</v>
      </c>
      <c r="AU230" s="226" t="s">
        <v>87</v>
      </c>
      <c r="AY230" s="20" t="s">
        <v>153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0" t="s">
        <v>85</v>
      </c>
      <c r="BK230" s="227">
        <f>ROUND(I230*H230,2)</f>
        <v>0</v>
      </c>
      <c r="BL230" s="20" t="s">
        <v>269</v>
      </c>
      <c r="BM230" s="226" t="s">
        <v>2437</v>
      </c>
    </row>
    <row r="231" spans="1:47" s="2" customFormat="1" ht="12">
      <c r="A231" s="41"/>
      <c r="B231" s="42"/>
      <c r="C231" s="43"/>
      <c r="D231" s="228" t="s">
        <v>162</v>
      </c>
      <c r="E231" s="43"/>
      <c r="F231" s="229" t="s">
        <v>2436</v>
      </c>
      <c r="G231" s="43"/>
      <c r="H231" s="43"/>
      <c r="I231" s="230"/>
      <c r="J231" s="43"/>
      <c r="K231" s="43"/>
      <c r="L231" s="47"/>
      <c r="M231" s="231"/>
      <c r="N231" s="232"/>
      <c r="O231" s="87"/>
      <c r="P231" s="87"/>
      <c r="Q231" s="87"/>
      <c r="R231" s="87"/>
      <c r="S231" s="87"/>
      <c r="T231" s="88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T231" s="20" t="s">
        <v>162</v>
      </c>
      <c r="AU231" s="20" t="s">
        <v>87</v>
      </c>
    </row>
    <row r="232" spans="1:65" s="2" customFormat="1" ht="16.5" customHeight="1">
      <c r="A232" s="41"/>
      <c r="B232" s="42"/>
      <c r="C232" s="215" t="s">
        <v>497</v>
      </c>
      <c r="D232" s="215" t="s">
        <v>155</v>
      </c>
      <c r="E232" s="216" t="s">
        <v>2438</v>
      </c>
      <c r="F232" s="217" t="s">
        <v>2439</v>
      </c>
      <c r="G232" s="218" t="s">
        <v>158</v>
      </c>
      <c r="H232" s="219">
        <v>1</v>
      </c>
      <c r="I232" s="220"/>
      <c r="J232" s="221">
        <f>ROUND(I232*H232,2)</f>
        <v>0</v>
      </c>
      <c r="K232" s="217" t="s">
        <v>75</v>
      </c>
      <c r="L232" s="47"/>
      <c r="M232" s="222" t="s">
        <v>75</v>
      </c>
      <c r="N232" s="223" t="s">
        <v>47</v>
      </c>
      <c r="O232" s="87"/>
      <c r="P232" s="224">
        <f>O232*H232</f>
        <v>0</v>
      </c>
      <c r="Q232" s="224">
        <v>0.08</v>
      </c>
      <c r="R232" s="224">
        <f>Q232*H232</f>
        <v>0.08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269</v>
      </c>
      <c r="AT232" s="226" t="s">
        <v>155</v>
      </c>
      <c r="AU232" s="226" t="s">
        <v>87</v>
      </c>
      <c r="AY232" s="20" t="s">
        <v>153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85</v>
      </c>
      <c r="BK232" s="227">
        <f>ROUND(I232*H232,2)</f>
        <v>0</v>
      </c>
      <c r="BL232" s="20" t="s">
        <v>269</v>
      </c>
      <c r="BM232" s="226" t="s">
        <v>2440</v>
      </c>
    </row>
    <row r="233" spans="1:47" s="2" customFormat="1" ht="12">
      <c r="A233" s="41"/>
      <c r="B233" s="42"/>
      <c r="C233" s="43"/>
      <c r="D233" s="228" t="s">
        <v>162</v>
      </c>
      <c r="E233" s="43"/>
      <c r="F233" s="229" t="s">
        <v>2441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162</v>
      </c>
      <c r="AU233" s="20" t="s">
        <v>87</v>
      </c>
    </row>
    <row r="234" spans="1:65" s="2" customFormat="1" ht="16.5" customHeight="1">
      <c r="A234" s="41"/>
      <c r="B234" s="42"/>
      <c r="C234" s="215" t="s">
        <v>503</v>
      </c>
      <c r="D234" s="215" t="s">
        <v>155</v>
      </c>
      <c r="E234" s="216" t="s">
        <v>2442</v>
      </c>
      <c r="F234" s="217" t="s">
        <v>2443</v>
      </c>
      <c r="G234" s="218" t="s">
        <v>158</v>
      </c>
      <c r="H234" s="219">
        <v>1</v>
      </c>
      <c r="I234" s="220"/>
      <c r="J234" s="221">
        <f>ROUND(I234*H234,2)</f>
        <v>0</v>
      </c>
      <c r="K234" s="217" t="s">
        <v>75</v>
      </c>
      <c r="L234" s="47"/>
      <c r="M234" s="222" t="s">
        <v>75</v>
      </c>
      <c r="N234" s="223" t="s">
        <v>47</v>
      </c>
      <c r="O234" s="87"/>
      <c r="P234" s="224">
        <f>O234*H234</f>
        <v>0</v>
      </c>
      <c r="Q234" s="224">
        <v>0.14</v>
      </c>
      <c r="R234" s="224">
        <f>Q234*H234</f>
        <v>0.14</v>
      </c>
      <c r="S234" s="224">
        <v>0</v>
      </c>
      <c r="T234" s="225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26" t="s">
        <v>269</v>
      </c>
      <c r="AT234" s="226" t="s">
        <v>155</v>
      </c>
      <c r="AU234" s="226" t="s">
        <v>87</v>
      </c>
      <c r="AY234" s="20" t="s">
        <v>153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0" t="s">
        <v>85</v>
      </c>
      <c r="BK234" s="227">
        <f>ROUND(I234*H234,2)</f>
        <v>0</v>
      </c>
      <c r="BL234" s="20" t="s">
        <v>269</v>
      </c>
      <c r="BM234" s="226" t="s">
        <v>2444</v>
      </c>
    </row>
    <row r="235" spans="1:47" s="2" customFormat="1" ht="12">
      <c r="A235" s="41"/>
      <c r="B235" s="42"/>
      <c r="C235" s="43"/>
      <c r="D235" s="228" t="s">
        <v>162</v>
      </c>
      <c r="E235" s="43"/>
      <c r="F235" s="229" t="s">
        <v>2445</v>
      </c>
      <c r="G235" s="43"/>
      <c r="H235" s="43"/>
      <c r="I235" s="230"/>
      <c r="J235" s="43"/>
      <c r="K235" s="43"/>
      <c r="L235" s="47"/>
      <c r="M235" s="231"/>
      <c r="N235" s="232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162</v>
      </c>
      <c r="AU235" s="20" t="s">
        <v>87</v>
      </c>
    </row>
    <row r="236" spans="1:65" s="2" customFormat="1" ht="16.5" customHeight="1">
      <c r="A236" s="41"/>
      <c r="B236" s="42"/>
      <c r="C236" s="215" t="s">
        <v>507</v>
      </c>
      <c r="D236" s="215" t="s">
        <v>155</v>
      </c>
      <c r="E236" s="216" t="s">
        <v>2446</v>
      </c>
      <c r="F236" s="217" t="s">
        <v>2447</v>
      </c>
      <c r="G236" s="218" t="s">
        <v>158</v>
      </c>
      <c r="H236" s="219">
        <v>1</v>
      </c>
      <c r="I236" s="220"/>
      <c r="J236" s="221">
        <f>ROUND(I236*H236,2)</f>
        <v>0</v>
      </c>
      <c r="K236" s="217" t="s">
        <v>75</v>
      </c>
      <c r="L236" s="47"/>
      <c r="M236" s="222" t="s">
        <v>75</v>
      </c>
      <c r="N236" s="223" t="s">
        <v>47</v>
      </c>
      <c r="O236" s="87"/>
      <c r="P236" s="224">
        <f>O236*H236</f>
        <v>0</v>
      </c>
      <c r="Q236" s="224">
        <v>0.1</v>
      </c>
      <c r="R236" s="224">
        <f>Q236*H236</f>
        <v>0.1</v>
      </c>
      <c r="S236" s="224">
        <v>0</v>
      </c>
      <c r="T236" s="225">
        <f>S236*H236</f>
        <v>0</v>
      </c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R236" s="226" t="s">
        <v>269</v>
      </c>
      <c r="AT236" s="226" t="s">
        <v>155</v>
      </c>
      <c r="AU236" s="226" t="s">
        <v>87</v>
      </c>
      <c r="AY236" s="20" t="s">
        <v>153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0" t="s">
        <v>85</v>
      </c>
      <c r="BK236" s="227">
        <f>ROUND(I236*H236,2)</f>
        <v>0</v>
      </c>
      <c r="BL236" s="20" t="s">
        <v>269</v>
      </c>
      <c r="BM236" s="226" t="s">
        <v>2448</v>
      </c>
    </row>
    <row r="237" spans="1:47" s="2" customFormat="1" ht="12">
      <c r="A237" s="41"/>
      <c r="B237" s="42"/>
      <c r="C237" s="43"/>
      <c r="D237" s="228" t="s">
        <v>162</v>
      </c>
      <c r="E237" s="43"/>
      <c r="F237" s="229" t="s">
        <v>2449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162</v>
      </c>
      <c r="AU237" s="20" t="s">
        <v>87</v>
      </c>
    </row>
    <row r="238" spans="1:65" s="2" customFormat="1" ht="16.5" customHeight="1">
      <c r="A238" s="41"/>
      <c r="B238" s="42"/>
      <c r="C238" s="215" t="s">
        <v>514</v>
      </c>
      <c r="D238" s="215" t="s">
        <v>155</v>
      </c>
      <c r="E238" s="216" t="s">
        <v>2450</v>
      </c>
      <c r="F238" s="217" t="s">
        <v>2451</v>
      </c>
      <c r="G238" s="218" t="s">
        <v>158</v>
      </c>
      <c r="H238" s="219">
        <v>1</v>
      </c>
      <c r="I238" s="220"/>
      <c r="J238" s="221">
        <f>ROUND(I238*H238,2)</f>
        <v>0</v>
      </c>
      <c r="K238" s="217" t="s">
        <v>75</v>
      </c>
      <c r="L238" s="47"/>
      <c r="M238" s="222" t="s">
        <v>75</v>
      </c>
      <c r="N238" s="223" t="s">
        <v>47</v>
      </c>
      <c r="O238" s="87"/>
      <c r="P238" s="224">
        <f>O238*H238</f>
        <v>0</v>
      </c>
      <c r="Q238" s="224">
        <v>0.21</v>
      </c>
      <c r="R238" s="224">
        <f>Q238*H238</f>
        <v>0.21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269</v>
      </c>
      <c r="AT238" s="226" t="s">
        <v>155</v>
      </c>
      <c r="AU238" s="226" t="s">
        <v>87</v>
      </c>
      <c r="AY238" s="20" t="s">
        <v>153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0" t="s">
        <v>85</v>
      </c>
      <c r="BK238" s="227">
        <f>ROUND(I238*H238,2)</f>
        <v>0</v>
      </c>
      <c r="BL238" s="20" t="s">
        <v>269</v>
      </c>
      <c r="BM238" s="226" t="s">
        <v>2452</v>
      </c>
    </row>
    <row r="239" spans="1:47" s="2" customFormat="1" ht="12">
      <c r="A239" s="41"/>
      <c r="B239" s="42"/>
      <c r="C239" s="43"/>
      <c r="D239" s="228" t="s">
        <v>162</v>
      </c>
      <c r="E239" s="43"/>
      <c r="F239" s="229" t="s">
        <v>2453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162</v>
      </c>
      <c r="AU239" s="20" t="s">
        <v>87</v>
      </c>
    </row>
    <row r="240" spans="1:65" s="2" customFormat="1" ht="16.5" customHeight="1">
      <c r="A240" s="41"/>
      <c r="B240" s="42"/>
      <c r="C240" s="215" t="s">
        <v>523</v>
      </c>
      <c r="D240" s="215" t="s">
        <v>155</v>
      </c>
      <c r="E240" s="216" t="s">
        <v>2454</v>
      </c>
      <c r="F240" s="217" t="s">
        <v>2455</v>
      </c>
      <c r="G240" s="218" t="s">
        <v>158</v>
      </c>
      <c r="H240" s="219">
        <v>1</v>
      </c>
      <c r="I240" s="220"/>
      <c r="J240" s="221">
        <f>ROUND(I240*H240,2)</f>
        <v>0</v>
      </c>
      <c r="K240" s="217" t="s">
        <v>75</v>
      </c>
      <c r="L240" s="47"/>
      <c r="M240" s="222" t="s">
        <v>75</v>
      </c>
      <c r="N240" s="223" t="s">
        <v>47</v>
      </c>
      <c r="O240" s="87"/>
      <c r="P240" s="224">
        <f>O240*H240</f>
        <v>0</v>
      </c>
      <c r="Q240" s="224">
        <v>0.05</v>
      </c>
      <c r="R240" s="224">
        <f>Q240*H240</f>
        <v>0.05</v>
      </c>
      <c r="S240" s="224">
        <v>0</v>
      </c>
      <c r="T240" s="225">
        <f>S240*H240</f>
        <v>0</v>
      </c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R240" s="226" t="s">
        <v>269</v>
      </c>
      <c r="AT240" s="226" t="s">
        <v>155</v>
      </c>
      <c r="AU240" s="226" t="s">
        <v>87</v>
      </c>
      <c r="AY240" s="20" t="s">
        <v>153</v>
      </c>
      <c r="BE240" s="227">
        <f>IF(N240="základní",J240,0)</f>
        <v>0</v>
      </c>
      <c r="BF240" s="227">
        <f>IF(N240="snížená",J240,0)</f>
        <v>0</v>
      </c>
      <c r="BG240" s="227">
        <f>IF(N240="zákl. přenesená",J240,0)</f>
        <v>0</v>
      </c>
      <c r="BH240" s="227">
        <f>IF(N240="sníž. přenesená",J240,0)</f>
        <v>0</v>
      </c>
      <c r="BI240" s="227">
        <f>IF(N240="nulová",J240,0)</f>
        <v>0</v>
      </c>
      <c r="BJ240" s="20" t="s">
        <v>85</v>
      </c>
      <c r="BK240" s="227">
        <f>ROUND(I240*H240,2)</f>
        <v>0</v>
      </c>
      <c r="BL240" s="20" t="s">
        <v>269</v>
      </c>
      <c r="BM240" s="226" t="s">
        <v>2456</v>
      </c>
    </row>
    <row r="241" spans="1:47" s="2" customFormat="1" ht="12">
      <c r="A241" s="41"/>
      <c r="B241" s="42"/>
      <c r="C241" s="43"/>
      <c r="D241" s="228" t="s">
        <v>162</v>
      </c>
      <c r="E241" s="43"/>
      <c r="F241" s="229" t="s">
        <v>2457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162</v>
      </c>
      <c r="AU241" s="20" t="s">
        <v>87</v>
      </c>
    </row>
    <row r="242" spans="1:65" s="2" customFormat="1" ht="16.5" customHeight="1">
      <c r="A242" s="41"/>
      <c r="B242" s="42"/>
      <c r="C242" s="215" t="s">
        <v>531</v>
      </c>
      <c r="D242" s="215" t="s">
        <v>155</v>
      </c>
      <c r="E242" s="216" t="s">
        <v>2458</v>
      </c>
      <c r="F242" s="217" t="s">
        <v>2459</v>
      </c>
      <c r="G242" s="218" t="s">
        <v>158</v>
      </c>
      <c r="H242" s="219">
        <v>1</v>
      </c>
      <c r="I242" s="220"/>
      <c r="J242" s="221">
        <f>ROUND(I242*H242,2)</f>
        <v>0</v>
      </c>
      <c r="K242" s="217" t="s">
        <v>75</v>
      </c>
      <c r="L242" s="47"/>
      <c r="M242" s="222" t="s">
        <v>75</v>
      </c>
      <c r="N242" s="223" t="s">
        <v>47</v>
      </c>
      <c r="O242" s="87"/>
      <c r="P242" s="224">
        <f>O242*H242</f>
        <v>0</v>
      </c>
      <c r="Q242" s="224">
        <v>0.05</v>
      </c>
      <c r="R242" s="224">
        <f>Q242*H242</f>
        <v>0.05</v>
      </c>
      <c r="S242" s="224">
        <v>0</v>
      </c>
      <c r="T242" s="22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6" t="s">
        <v>269</v>
      </c>
      <c r="AT242" s="226" t="s">
        <v>155</v>
      </c>
      <c r="AU242" s="226" t="s">
        <v>87</v>
      </c>
      <c r="AY242" s="20" t="s">
        <v>153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20" t="s">
        <v>85</v>
      </c>
      <c r="BK242" s="227">
        <f>ROUND(I242*H242,2)</f>
        <v>0</v>
      </c>
      <c r="BL242" s="20" t="s">
        <v>269</v>
      </c>
      <c r="BM242" s="226" t="s">
        <v>2460</v>
      </c>
    </row>
    <row r="243" spans="1:47" s="2" customFormat="1" ht="12">
      <c r="A243" s="41"/>
      <c r="B243" s="42"/>
      <c r="C243" s="43"/>
      <c r="D243" s="228" t="s">
        <v>162</v>
      </c>
      <c r="E243" s="43"/>
      <c r="F243" s="229" t="s">
        <v>2461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162</v>
      </c>
      <c r="AU243" s="20" t="s">
        <v>87</v>
      </c>
    </row>
    <row r="244" spans="1:65" s="2" customFormat="1" ht="16.5" customHeight="1">
      <c r="A244" s="41"/>
      <c r="B244" s="42"/>
      <c r="C244" s="215" t="s">
        <v>539</v>
      </c>
      <c r="D244" s="215" t="s">
        <v>155</v>
      </c>
      <c r="E244" s="216" t="s">
        <v>2462</v>
      </c>
      <c r="F244" s="217" t="s">
        <v>2463</v>
      </c>
      <c r="G244" s="218" t="s">
        <v>158</v>
      </c>
      <c r="H244" s="219">
        <v>1</v>
      </c>
      <c r="I244" s="220"/>
      <c r="J244" s="221">
        <f>ROUND(I244*H244,2)</f>
        <v>0</v>
      </c>
      <c r="K244" s="217" t="s">
        <v>75</v>
      </c>
      <c r="L244" s="47"/>
      <c r="M244" s="222" t="s">
        <v>75</v>
      </c>
      <c r="N244" s="223" t="s">
        <v>47</v>
      </c>
      <c r="O244" s="87"/>
      <c r="P244" s="224">
        <f>O244*H244</f>
        <v>0</v>
      </c>
      <c r="Q244" s="224">
        <v>0.315</v>
      </c>
      <c r="R244" s="224">
        <f>Q244*H244</f>
        <v>0.315</v>
      </c>
      <c r="S244" s="224">
        <v>0</v>
      </c>
      <c r="T244" s="225">
        <f>S244*H244</f>
        <v>0</v>
      </c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R244" s="226" t="s">
        <v>269</v>
      </c>
      <c r="AT244" s="226" t="s">
        <v>155</v>
      </c>
      <c r="AU244" s="226" t="s">
        <v>87</v>
      </c>
      <c r="AY244" s="20" t="s">
        <v>153</v>
      </c>
      <c r="BE244" s="227">
        <f>IF(N244="základní",J244,0)</f>
        <v>0</v>
      </c>
      <c r="BF244" s="227">
        <f>IF(N244="snížená",J244,0)</f>
        <v>0</v>
      </c>
      <c r="BG244" s="227">
        <f>IF(N244="zákl. přenesená",J244,0)</f>
        <v>0</v>
      </c>
      <c r="BH244" s="227">
        <f>IF(N244="sníž. přenesená",J244,0)</f>
        <v>0</v>
      </c>
      <c r="BI244" s="227">
        <f>IF(N244="nulová",J244,0)</f>
        <v>0</v>
      </c>
      <c r="BJ244" s="20" t="s">
        <v>85</v>
      </c>
      <c r="BK244" s="227">
        <f>ROUND(I244*H244,2)</f>
        <v>0</v>
      </c>
      <c r="BL244" s="20" t="s">
        <v>269</v>
      </c>
      <c r="BM244" s="226" t="s">
        <v>2464</v>
      </c>
    </row>
    <row r="245" spans="1:47" s="2" customFormat="1" ht="12">
      <c r="A245" s="41"/>
      <c r="B245" s="42"/>
      <c r="C245" s="43"/>
      <c r="D245" s="228" t="s">
        <v>162</v>
      </c>
      <c r="E245" s="43"/>
      <c r="F245" s="229" t="s">
        <v>2465</v>
      </c>
      <c r="G245" s="43"/>
      <c r="H245" s="43"/>
      <c r="I245" s="230"/>
      <c r="J245" s="43"/>
      <c r="K245" s="43"/>
      <c r="L245" s="47"/>
      <c r="M245" s="231"/>
      <c r="N245" s="232"/>
      <c r="O245" s="87"/>
      <c r="P245" s="87"/>
      <c r="Q245" s="87"/>
      <c r="R245" s="87"/>
      <c r="S245" s="87"/>
      <c r="T245" s="88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T245" s="20" t="s">
        <v>162</v>
      </c>
      <c r="AU245" s="20" t="s">
        <v>87</v>
      </c>
    </row>
    <row r="246" spans="1:65" s="2" customFormat="1" ht="16.5" customHeight="1">
      <c r="A246" s="41"/>
      <c r="B246" s="42"/>
      <c r="C246" s="215" t="s">
        <v>545</v>
      </c>
      <c r="D246" s="215" t="s">
        <v>155</v>
      </c>
      <c r="E246" s="216" t="s">
        <v>2466</v>
      </c>
      <c r="F246" s="217" t="s">
        <v>2467</v>
      </c>
      <c r="G246" s="218" t="s">
        <v>381</v>
      </c>
      <c r="H246" s="219">
        <v>1.588</v>
      </c>
      <c r="I246" s="220"/>
      <c r="J246" s="221">
        <f>ROUND(I246*H246,2)</f>
        <v>0</v>
      </c>
      <c r="K246" s="217" t="s">
        <v>159</v>
      </c>
      <c r="L246" s="47"/>
      <c r="M246" s="222" t="s">
        <v>75</v>
      </c>
      <c r="N246" s="223" t="s">
        <v>47</v>
      </c>
      <c r="O246" s="87"/>
      <c r="P246" s="224">
        <f>O246*H246</f>
        <v>0</v>
      </c>
      <c r="Q246" s="224">
        <v>0</v>
      </c>
      <c r="R246" s="224">
        <f>Q246*H246</f>
        <v>0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269</v>
      </c>
      <c r="AT246" s="226" t="s">
        <v>155</v>
      </c>
      <c r="AU246" s="226" t="s">
        <v>87</v>
      </c>
      <c r="AY246" s="20" t="s">
        <v>153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85</v>
      </c>
      <c r="BK246" s="227">
        <f>ROUND(I246*H246,2)</f>
        <v>0</v>
      </c>
      <c r="BL246" s="20" t="s">
        <v>269</v>
      </c>
      <c r="BM246" s="226" t="s">
        <v>2468</v>
      </c>
    </row>
    <row r="247" spans="1:47" s="2" customFormat="1" ht="12">
      <c r="A247" s="41"/>
      <c r="B247" s="42"/>
      <c r="C247" s="43"/>
      <c r="D247" s="228" t="s">
        <v>162</v>
      </c>
      <c r="E247" s="43"/>
      <c r="F247" s="229" t="s">
        <v>2469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162</v>
      </c>
      <c r="AU247" s="20" t="s">
        <v>87</v>
      </c>
    </row>
    <row r="248" spans="1:47" s="2" customFormat="1" ht="12">
      <c r="A248" s="41"/>
      <c r="B248" s="42"/>
      <c r="C248" s="43"/>
      <c r="D248" s="233" t="s">
        <v>164</v>
      </c>
      <c r="E248" s="43"/>
      <c r="F248" s="234" t="s">
        <v>2470</v>
      </c>
      <c r="G248" s="43"/>
      <c r="H248" s="43"/>
      <c r="I248" s="230"/>
      <c r="J248" s="43"/>
      <c r="K248" s="43"/>
      <c r="L248" s="47"/>
      <c r="M248" s="231"/>
      <c r="N248" s="232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164</v>
      </c>
      <c r="AU248" s="20" t="s">
        <v>87</v>
      </c>
    </row>
    <row r="249" spans="1:63" s="12" customFormat="1" ht="25.9" customHeight="1">
      <c r="A249" s="12"/>
      <c r="B249" s="199"/>
      <c r="C249" s="200"/>
      <c r="D249" s="201" t="s">
        <v>76</v>
      </c>
      <c r="E249" s="202" t="s">
        <v>414</v>
      </c>
      <c r="F249" s="202" t="s">
        <v>2471</v>
      </c>
      <c r="G249" s="200"/>
      <c r="H249" s="200"/>
      <c r="I249" s="203"/>
      <c r="J249" s="204">
        <f>BK249</f>
        <v>0</v>
      </c>
      <c r="K249" s="200"/>
      <c r="L249" s="205"/>
      <c r="M249" s="206"/>
      <c r="N249" s="207"/>
      <c r="O249" s="207"/>
      <c r="P249" s="208">
        <f>P250</f>
        <v>0</v>
      </c>
      <c r="Q249" s="207"/>
      <c r="R249" s="208">
        <f>R250</f>
        <v>0.18148499999999998</v>
      </c>
      <c r="S249" s="207"/>
      <c r="T249" s="209">
        <f>T250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0" t="s">
        <v>171</v>
      </c>
      <c r="AT249" s="211" t="s">
        <v>76</v>
      </c>
      <c r="AU249" s="211" t="s">
        <v>77</v>
      </c>
      <c r="AY249" s="210" t="s">
        <v>153</v>
      </c>
      <c r="BK249" s="212">
        <f>BK250</f>
        <v>0</v>
      </c>
    </row>
    <row r="250" spans="1:63" s="12" customFormat="1" ht="22.8" customHeight="1">
      <c r="A250" s="12"/>
      <c r="B250" s="199"/>
      <c r="C250" s="200"/>
      <c r="D250" s="201" t="s">
        <v>76</v>
      </c>
      <c r="E250" s="213" t="s">
        <v>2472</v>
      </c>
      <c r="F250" s="213" t="s">
        <v>2473</v>
      </c>
      <c r="G250" s="200"/>
      <c r="H250" s="200"/>
      <c r="I250" s="203"/>
      <c r="J250" s="214">
        <f>BK250</f>
        <v>0</v>
      </c>
      <c r="K250" s="200"/>
      <c r="L250" s="205"/>
      <c r="M250" s="206"/>
      <c r="N250" s="207"/>
      <c r="O250" s="207"/>
      <c r="P250" s="208">
        <f>SUM(P251:P330)</f>
        <v>0</v>
      </c>
      <c r="Q250" s="207"/>
      <c r="R250" s="208">
        <f>SUM(R251:R330)</f>
        <v>0.18148499999999998</v>
      </c>
      <c r="S250" s="207"/>
      <c r="T250" s="209">
        <f>SUM(T251:T330)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0" t="s">
        <v>171</v>
      </c>
      <c r="AT250" s="211" t="s">
        <v>76</v>
      </c>
      <c r="AU250" s="211" t="s">
        <v>85</v>
      </c>
      <c r="AY250" s="210" t="s">
        <v>153</v>
      </c>
      <c r="BK250" s="212">
        <f>SUM(BK251:BK330)</f>
        <v>0</v>
      </c>
    </row>
    <row r="251" spans="1:65" s="2" customFormat="1" ht="16.5" customHeight="1">
      <c r="A251" s="41"/>
      <c r="B251" s="42"/>
      <c r="C251" s="215" t="s">
        <v>554</v>
      </c>
      <c r="D251" s="215" t="s">
        <v>155</v>
      </c>
      <c r="E251" s="216" t="s">
        <v>2474</v>
      </c>
      <c r="F251" s="217" t="s">
        <v>2475</v>
      </c>
      <c r="G251" s="218" t="s">
        <v>158</v>
      </c>
      <c r="H251" s="219">
        <v>2</v>
      </c>
      <c r="I251" s="220"/>
      <c r="J251" s="221">
        <f>ROUND(I251*H251,2)</f>
        <v>0</v>
      </c>
      <c r="K251" s="217" t="s">
        <v>159</v>
      </c>
      <c r="L251" s="47"/>
      <c r="M251" s="222" t="s">
        <v>75</v>
      </c>
      <c r="N251" s="223" t="s">
        <v>47</v>
      </c>
      <c r="O251" s="87"/>
      <c r="P251" s="224">
        <f>O251*H251</f>
        <v>0</v>
      </c>
      <c r="Q251" s="224">
        <v>0</v>
      </c>
      <c r="R251" s="224">
        <f>Q251*H251</f>
        <v>0</v>
      </c>
      <c r="S251" s="224">
        <v>0</v>
      </c>
      <c r="T251" s="225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26" t="s">
        <v>580</v>
      </c>
      <c r="AT251" s="226" t="s">
        <v>155</v>
      </c>
      <c r="AU251" s="226" t="s">
        <v>87</v>
      </c>
      <c r="AY251" s="20" t="s">
        <v>153</v>
      </c>
      <c r="BE251" s="227">
        <f>IF(N251="základní",J251,0)</f>
        <v>0</v>
      </c>
      <c r="BF251" s="227">
        <f>IF(N251="snížená",J251,0)</f>
        <v>0</v>
      </c>
      <c r="BG251" s="227">
        <f>IF(N251="zákl. přenesená",J251,0)</f>
        <v>0</v>
      </c>
      <c r="BH251" s="227">
        <f>IF(N251="sníž. přenesená",J251,0)</f>
        <v>0</v>
      </c>
      <c r="BI251" s="227">
        <f>IF(N251="nulová",J251,0)</f>
        <v>0</v>
      </c>
      <c r="BJ251" s="20" t="s">
        <v>85</v>
      </c>
      <c r="BK251" s="227">
        <f>ROUND(I251*H251,2)</f>
        <v>0</v>
      </c>
      <c r="BL251" s="20" t="s">
        <v>580</v>
      </c>
      <c r="BM251" s="226" t="s">
        <v>2476</v>
      </c>
    </row>
    <row r="252" spans="1:47" s="2" customFormat="1" ht="12">
      <c r="A252" s="41"/>
      <c r="B252" s="42"/>
      <c r="C252" s="43"/>
      <c r="D252" s="228" t="s">
        <v>162</v>
      </c>
      <c r="E252" s="43"/>
      <c r="F252" s="229" t="s">
        <v>2475</v>
      </c>
      <c r="G252" s="43"/>
      <c r="H252" s="43"/>
      <c r="I252" s="230"/>
      <c r="J252" s="43"/>
      <c r="K252" s="43"/>
      <c r="L252" s="47"/>
      <c r="M252" s="231"/>
      <c r="N252" s="232"/>
      <c r="O252" s="87"/>
      <c r="P252" s="87"/>
      <c r="Q252" s="87"/>
      <c r="R252" s="87"/>
      <c r="S252" s="87"/>
      <c r="T252" s="88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T252" s="20" t="s">
        <v>162</v>
      </c>
      <c r="AU252" s="20" t="s">
        <v>87</v>
      </c>
    </row>
    <row r="253" spans="1:47" s="2" customFormat="1" ht="12">
      <c r="A253" s="41"/>
      <c r="B253" s="42"/>
      <c r="C253" s="43"/>
      <c r="D253" s="233" t="s">
        <v>164</v>
      </c>
      <c r="E253" s="43"/>
      <c r="F253" s="234" t="s">
        <v>2477</v>
      </c>
      <c r="G253" s="43"/>
      <c r="H253" s="43"/>
      <c r="I253" s="230"/>
      <c r="J253" s="43"/>
      <c r="K253" s="43"/>
      <c r="L253" s="47"/>
      <c r="M253" s="231"/>
      <c r="N253" s="232"/>
      <c r="O253" s="87"/>
      <c r="P253" s="87"/>
      <c r="Q253" s="87"/>
      <c r="R253" s="87"/>
      <c r="S253" s="87"/>
      <c r="T253" s="88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T253" s="20" t="s">
        <v>164</v>
      </c>
      <c r="AU253" s="20" t="s">
        <v>87</v>
      </c>
    </row>
    <row r="254" spans="1:65" s="2" customFormat="1" ht="16.5" customHeight="1">
      <c r="A254" s="41"/>
      <c r="B254" s="42"/>
      <c r="C254" s="215" t="s">
        <v>559</v>
      </c>
      <c r="D254" s="215" t="s">
        <v>155</v>
      </c>
      <c r="E254" s="216" t="s">
        <v>2478</v>
      </c>
      <c r="F254" s="217" t="s">
        <v>2479</v>
      </c>
      <c r="G254" s="218" t="s">
        <v>158</v>
      </c>
      <c r="H254" s="219">
        <v>14</v>
      </c>
      <c r="I254" s="220"/>
      <c r="J254" s="221">
        <f>ROUND(I254*H254,2)</f>
        <v>0</v>
      </c>
      <c r="K254" s="217" t="s">
        <v>159</v>
      </c>
      <c r="L254" s="47"/>
      <c r="M254" s="222" t="s">
        <v>75</v>
      </c>
      <c r="N254" s="223" t="s">
        <v>47</v>
      </c>
      <c r="O254" s="87"/>
      <c r="P254" s="224">
        <f>O254*H254</f>
        <v>0</v>
      </c>
      <c r="Q254" s="224">
        <v>0</v>
      </c>
      <c r="R254" s="224">
        <f>Q254*H254</f>
        <v>0</v>
      </c>
      <c r="S254" s="224">
        <v>0</v>
      </c>
      <c r="T254" s="225">
        <f>S254*H254</f>
        <v>0</v>
      </c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R254" s="226" t="s">
        <v>580</v>
      </c>
      <c r="AT254" s="226" t="s">
        <v>155</v>
      </c>
      <c r="AU254" s="226" t="s">
        <v>87</v>
      </c>
      <c r="AY254" s="20" t="s">
        <v>153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20" t="s">
        <v>85</v>
      </c>
      <c r="BK254" s="227">
        <f>ROUND(I254*H254,2)</f>
        <v>0</v>
      </c>
      <c r="BL254" s="20" t="s">
        <v>580</v>
      </c>
      <c r="BM254" s="226" t="s">
        <v>2480</v>
      </c>
    </row>
    <row r="255" spans="1:47" s="2" customFormat="1" ht="12">
      <c r="A255" s="41"/>
      <c r="B255" s="42"/>
      <c r="C255" s="43"/>
      <c r="D255" s="228" t="s">
        <v>162</v>
      </c>
      <c r="E255" s="43"/>
      <c r="F255" s="229" t="s">
        <v>2479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162</v>
      </c>
      <c r="AU255" s="20" t="s">
        <v>87</v>
      </c>
    </row>
    <row r="256" spans="1:47" s="2" customFormat="1" ht="12">
      <c r="A256" s="41"/>
      <c r="B256" s="42"/>
      <c r="C256" s="43"/>
      <c r="D256" s="233" t="s">
        <v>164</v>
      </c>
      <c r="E256" s="43"/>
      <c r="F256" s="234" t="s">
        <v>2481</v>
      </c>
      <c r="G256" s="43"/>
      <c r="H256" s="43"/>
      <c r="I256" s="230"/>
      <c r="J256" s="43"/>
      <c r="K256" s="43"/>
      <c r="L256" s="47"/>
      <c r="M256" s="231"/>
      <c r="N256" s="232"/>
      <c r="O256" s="87"/>
      <c r="P256" s="87"/>
      <c r="Q256" s="87"/>
      <c r="R256" s="87"/>
      <c r="S256" s="87"/>
      <c r="T256" s="88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T256" s="20" t="s">
        <v>164</v>
      </c>
      <c r="AU256" s="20" t="s">
        <v>87</v>
      </c>
    </row>
    <row r="257" spans="1:65" s="2" customFormat="1" ht="16.5" customHeight="1">
      <c r="A257" s="41"/>
      <c r="B257" s="42"/>
      <c r="C257" s="215" t="s">
        <v>564</v>
      </c>
      <c r="D257" s="215" t="s">
        <v>155</v>
      </c>
      <c r="E257" s="216" t="s">
        <v>2482</v>
      </c>
      <c r="F257" s="217" t="s">
        <v>2483</v>
      </c>
      <c r="G257" s="218" t="s">
        <v>158</v>
      </c>
      <c r="H257" s="219">
        <v>1</v>
      </c>
      <c r="I257" s="220"/>
      <c r="J257" s="221">
        <f>ROUND(I257*H257,2)</f>
        <v>0</v>
      </c>
      <c r="K257" s="217" t="s">
        <v>159</v>
      </c>
      <c r="L257" s="47"/>
      <c r="M257" s="222" t="s">
        <v>75</v>
      </c>
      <c r="N257" s="223" t="s">
        <v>47</v>
      </c>
      <c r="O257" s="87"/>
      <c r="P257" s="224">
        <f>O257*H257</f>
        <v>0</v>
      </c>
      <c r="Q257" s="224">
        <v>0</v>
      </c>
      <c r="R257" s="224">
        <f>Q257*H257</f>
        <v>0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580</v>
      </c>
      <c r="AT257" s="226" t="s">
        <v>155</v>
      </c>
      <c r="AU257" s="226" t="s">
        <v>87</v>
      </c>
      <c r="AY257" s="20" t="s">
        <v>153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85</v>
      </c>
      <c r="BK257" s="227">
        <f>ROUND(I257*H257,2)</f>
        <v>0</v>
      </c>
      <c r="BL257" s="20" t="s">
        <v>580</v>
      </c>
      <c r="BM257" s="226" t="s">
        <v>2484</v>
      </c>
    </row>
    <row r="258" spans="1:47" s="2" customFormat="1" ht="12">
      <c r="A258" s="41"/>
      <c r="B258" s="42"/>
      <c r="C258" s="43"/>
      <c r="D258" s="228" t="s">
        <v>162</v>
      </c>
      <c r="E258" s="43"/>
      <c r="F258" s="229" t="s">
        <v>2483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162</v>
      </c>
      <c r="AU258" s="20" t="s">
        <v>87</v>
      </c>
    </row>
    <row r="259" spans="1:47" s="2" customFormat="1" ht="12">
      <c r="A259" s="41"/>
      <c r="B259" s="42"/>
      <c r="C259" s="43"/>
      <c r="D259" s="233" t="s">
        <v>164</v>
      </c>
      <c r="E259" s="43"/>
      <c r="F259" s="234" t="s">
        <v>2485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164</v>
      </c>
      <c r="AU259" s="20" t="s">
        <v>87</v>
      </c>
    </row>
    <row r="260" spans="1:65" s="2" customFormat="1" ht="16.5" customHeight="1">
      <c r="A260" s="41"/>
      <c r="B260" s="42"/>
      <c r="C260" s="215" t="s">
        <v>570</v>
      </c>
      <c r="D260" s="215" t="s">
        <v>155</v>
      </c>
      <c r="E260" s="216" t="s">
        <v>2486</v>
      </c>
      <c r="F260" s="217" t="s">
        <v>2487</v>
      </c>
      <c r="G260" s="218" t="s">
        <v>158</v>
      </c>
      <c r="H260" s="219">
        <v>1</v>
      </c>
      <c r="I260" s="220"/>
      <c r="J260" s="221">
        <f>ROUND(I260*H260,2)</f>
        <v>0</v>
      </c>
      <c r="K260" s="217" t="s">
        <v>159</v>
      </c>
      <c r="L260" s="47"/>
      <c r="M260" s="222" t="s">
        <v>75</v>
      </c>
      <c r="N260" s="223" t="s">
        <v>47</v>
      </c>
      <c r="O260" s="87"/>
      <c r="P260" s="224">
        <f>O260*H260</f>
        <v>0</v>
      </c>
      <c r="Q260" s="224">
        <v>0</v>
      </c>
      <c r="R260" s="224">
        <f>Q260*H260</f>
        <v>0</v>
      </c>
      <c r="S260" s="224">
        <v>0</v>
      </c>
      <c r="T260" s="225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26" t="s">
        <v>580</v>
      </c>
      <c r="AT260" s="226" t="s">
        <v>155</v>
      </c>
      <c r="AU260" s="226" t="s">
        <v>87</v>
      </c>
      <c r="AY260" s="20" t="s">
        <v>153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20" t="s">
        <v>85</v>
      </c>
      <c r="BK260" s="227">
        <f>ROUND(I260*H260,2)</f>
        <v>0</v>
      </c>
      <c r="BL260" s="20" t="s">
        <v>580</v>
      </c>
      <c r="BM260" s="226" t="s">
        <v>2488</v>
      </c>
    </row>
    <row r="261" spans="1:47" s="2" customFormat="1" ht="12">
      <c r="A261" s="41"/>
      <c r="B261" s="42"/>
      <c r="C261" s="43"/>
      <c r="D261" s="228" t="s">
        <v>162</v>
      </c>
      <c r="E261" s="43"/>
      <c r="F261" s="229" t="s">
        <v>2487</v>
      </c>
      <c r="G261" s="43"/>
      <c r="H261" s="43"/>
      <c r="I261" s="230"/>
      <c r="J261" s="43"/>
      <c r="K261" s="43"/>
      <c r="L261" s="47"/>
      <c r="M261" s="231"/>
      <c r="N261" s="232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162</v>
      </c>
      <c r="AU261" s="20" t="s">
        <v>87</v>
      </c>
    </row>
    <row r="262" spans="1:47" s="2" customFormat="1" ht="12">
      <c r="A262" s="41"/>
      <c r="B262" s="42"/>
      <c r="C262" s="43"/>
      <c r="D262" s="233" t="s">
        <v>164</v>
      </c>
      <c r="E262" s="43"/>
      <c r="F262" s="234" t="s">
        <v>2489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164</v>
      </c>
      <c r="AU262" s="20" t="s">
        <v>87</v>
      </c>
    </row>
    <row r="263" spans="1:65" s="2" customFormat="1" ht="16.5" customHeight="1">
      <c r="A263" s="41"/>
      <c r="B263" s="42"/>
      <c r="C263" s="215" t="s">
        <v>574</v>
      </c>
      <c r="D263" s="215" t="s">
        <v>155</v>
      </c>
      <c r="E263" s="216" t="s">
        <v>2490</v>
      </c>
      <c r="F263" s="217" t="s">
        <v>2491</v>
      </c>
      <c r="G263" s="218" t="s">
        <v>202</v>
      </c>
      <c r="H263" s="219">
        <v>2.5</v>
      </c>
      <c r="I263" s="220"/>
      <c r="J263" s="221">
        <f>ROUND(I263*H263,2)</f>
        <v>0</v>
      </c>
      <c r="K263" s="217" t="s">
        <v>159</v>
      </c>
      <c r="L263" s="47"/>
      <c r="M263" s="222" t="s">
        <v>75</v>
      </c>
      <c r="N263" s="223" t="s">
        <v>47</v>
      </c>
      <c r="O263" s="87"/>
      <c r="P263" s="224">
        <f>O263*H263</f>
        <v>0</v>
      </c>
      <c r="Q263" s="224">
        <v>0</v>
      </c>
      <c r="R263" s="224">
        <f>Q263*H263</f>
        <v>0</v>
      </c>
      <c r="S263" s="224">
        <v>0</v>
      </c>
      <c r="T263" s="225">
        <f>S263*H263</f>
        <v>0</v>
      </c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R263" s="226" t="s">
        <v>580</v>
      </c>
      <c r="AT263" s="226" t="s">
        <v>155</v>
      </c>
      <c r="AU263" s="226" t="s">
        <v>87</v>
      </c>
      <c r="AY263" s="20" t="s">
        <v>153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0" t="s">
        <v>85</v>
      </c>
      <c r="BK263" s="227">
        <f>ROUND(I263*H263,2)</f>
        <v>0</v>
      </c>
      <c r="BL263" s="20" t="s">
        <v>580</v>
      </c>
      <c r="BM263" s="226" t="s">
        <v>2492</v>
      </c>
    </row>
    <row r="264" spans="1:47" s="2" customFormat="1" ht="12">
      <c r="A264" s="41"/>
      <c r="B264" s="42"/>
      <c r="C264" s="43"/>
      <c r="D264" s="228" t="s">
        <v>162</v>
      </c>
      <c r="E264" s="43"/>
      <c r="F264" s="229" t="s">
        <v>2493</v>
      </c>
      <c r="G264" s="43"/>
      <c r="H264" s="43"/>
      <c r="I264" s="230"/>
      <c r="J264" s="43"/>
      <c r="K264" s="43"/>
      <c r="L264" s="47"/>
      <c r="M264" s="231"/>
      <c r="N264" s="232"/>
      <c r="O264" s="87"/>
      <c r="P264" s="87"/>
      <c r="Q264" s="87"/>
      <c r="R264" s="87"/>
      <c r="S264" s="87"/>
      <c r="T264" s="88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T264" s="20" t="s">
        <v>162</v>
      </c>
      <c r="AU264" s="20" t="s">
        <v>87</v>
      </c>
    </row>
    <row r="265" spans="1:47" s="2" customFormat="1" ht="12">
      <c r="A265" s="41"/>
      <c r="B265" s="42"/>
      <c r="C265" s="43"/>
      <c r="D265" s="233" t="s">
        <v>164</v>
      </c>
      <c r="E265" s="43"/>
      <c r="F265" s="234" t="s">
        <v>2494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164</v>
      </c>
      <c r="AU265" s="20" t="s">
        <v>87</v>
      </c>
    </row>
    <row r="266" spans="1:65" s="2" customFormat="1" ht="16.5" customHeight="1">
      <c r="A266" s="41"/>
      <c r="B266" s="42"/>
      <c r="C266" s="278" t="s">
        <v>580</v>
      </c>
      <c r="D266" s="278" t="s">
        <v>414</v>
      </c>
      <c r="E266" s="279" t="s">
        <v>2495</v>
      </c>
      <c r="F266" s="280" t="s">
        <v>2496</v>
      </c>
      <c r="G266" s="281" t="s">
        <v>202</v>
      </c>
      <c r="H266" s="282">
        <v>2.5</v>
      </c>
      <c r="I266" s="283"/>
      <c r="J266" s="284">
        <f>ROUND(I266*H266,2)</f>
        <v>0</v>
      </c>
      <c r="K266" s="280" t="s">
        <v>75</v>
      </c>
      <c r="L266" s="285"/>
      <c r="M266" s="286" t="s">
        <v>75</v>
      </c>
      <c r="N266" s="287" t="s">
        <v>47</v>
      </c>
      <c r="O266" s="87"/>
      <c r="P266" s="224">
        <f>O266*H266</f>
        <v>0</v>
      </c>
      <c r="Q266" s="224">
        <v>0</v>
      </c>
      <c r="R266" s="224">
        <f>Q266*H266</f>
        <v>0</v>
      </c>
      <c r="S266" s="224">
        <v>0</v>
      </c>
      <c r="T266" s="225">
        <f>S266*H266</f>
        <v>0</v>
      </c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R266" s="226" t="s">
        <v>2497</v>
      </c>
      <c r="AT266" s="226" t="s">
        <v>414</v>
      </c>
      <c r="AU266" s="226" t="s">
        <v>87</v>
      </c>
      <c r="AY266" s="20" t="s">
        <v>153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20" t="s">
        <v>85</v>
      </c>
      <c r="BK266" s="227">
        <f>ROUND(I266*H266,2)</f>
        <v>0</v>
      </c>
      <c r="BL266" s="20" t="s">
        <v>580</v>
      </c>
      <c r="BM266" s="226" t="s">
        <v>2498</v>
      </c>
    </row>
    <row r="267" spans="1:47" s="2" customFormat="1" ht="12">
      <c r="A267" s="41"/>
      <c r="B267" s="42"/>
      <c r="C267" s="43"/>
      <c r="D267" s="228" t="s">
        <v>162</v>
      </c>
      <c r="E267" s="43"/>
      <c r="F267" s="229" t="s">
        <v>2499</v>
      </c>
      <c r="G267" s="43"/>
      <c r="H267" s="43"/>
      <c r="I267" s="230"/>
      <c r="J267" s="43"/>
      <c r="K267" s="43"/>
      <c r="L267" s="47"/>
      <c r="M267" s="231"/>
      <c r="N267" s="232"/>
      <c r="O267" s="87"/>
      <c r="P267" s="87"/>
      <c r="Q267" s="87"/>
      <c r="R267" s="87"/>
      <c r="S267" s="87"/>
      <c r="T267" s="88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20" t="s">
        <v>162</v>
      </c>
      <c r="AU267" s="20" t="s">
        <v>87</v>
      </c>
    </row>
    <row r="268" spans="1:65" s="2" customFormat="1" ht="16.5" customHeight="1">
      <c r="A268" s="41"/>
      <c r="B268" s="42"/>
      <c r="C268" s="215" t="s">
        <v>585</v>
      </c>
      <c r="D268" s="215" t="s">
        <v>155</v>
      </c>
      <c r="E268" s="216" t="s">
        <v>2500</v>
      </c>
      <c r="F268" s="217" t="s">
        <v>2501</v>
      </c>
      <c r="G268" s="218" t="s">
        <v>202</v>
      </c>
      <c r="H268" s="219">
        <v>7</v>
      </c>
      <c r="I268" s="220"/>
      <c r="J268" s="221">
        <f>ROUND(I268*H268,2)</f>
        <v>0</v>
      </c>
      <c r="K268" s="217" t="s">
        <v>159</v>
      </c>
      <c r="L268" s="47"/>
      <c r="M268" s="222" t="s">
        <v>75</v>
      </c>
      <c r="N268" s="223" t="s">
        <v>47</v>
      </c>
      <c r="O268" s="87"/>
      <c r="P268" s="224">
        <f>O268*H268</f>
        <v>0</v>
      </c>
      <c r="Q268" s="224">
        <v>0</v>
      </c>
      <c r="R268" s="224">
        <f>Q268*H268</f>
        <v>0</v>
      </c>
      <c r="S268" s="224">
        <v>0</v>
      </c>
      <c r="T268" s="22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6" t="s">
        <v>580</v>
      </c>
      <c r="AT268" s="226" t="s">
        <v>155</v>
      </c>
      <c r="AU268" s="226" t="s">
        <v>87</v>
      </c>
      <c r="AY268" s="20" t="s">
        <v>153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0" t="s">
        <v>85</v>
      </c>
      <c r="BK268" s="227">
        <f>ROUND(I268*H268,2)</f>
        <v>0</v>
      </c>
      <c r="BL268" s="20" t="s">
        <v>580</v>
      </c>
      <c r="BM268" s="226" t="s">
        <v>2502</v>
      </c>
    </row>
    <row r="269" spans="1:47" s="2" customFormat="1" ht="12">
      <c r="A269" s="41"/>
      <c r="B269" s="42"/>
      <c r="C269" s="43"/>
      <c r="D269" s="228" t="s">
        <v>162</v>
      </c>
      <c r="E269" s="43"/>
      <c r="F269" s="229" t="s">
        <v>2503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162</v>
      </c>
      <c r="AU269" s="20" t="s">
        <v>87</v>
      </c>
    </row>
    <row r="270" spans="1:47" s="2" customFormat="1" ht="12">
      <c r="A270" s="41"/>
      <c r="B270" s="42"/>
      <c r="C270" s="43"/>
      <c r="D270" s="233" t="s">
        <v>164</v>
      </c>
      <c r="E270" s="43"/>
      <c r="F270" s="234" t="s">
        <v>2504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164</v>
      </c>
      <c r="AU270" s="20" t="s">
        <v>87</v>
      </c>
    </row>
    <row r="271" spans="1:65" s="2" customFormat="1" ht="16.5" customHeight="1">
      <c r="A271" s="41"/>
      <c r="B271" s="42"/>
      <c r="C271" s="278" t="s">
        <v>591</v>
      </c>
      <c r="D271" s="278" t="s">
        <v>414</v>
      </c>
      <c r="E271" s="279" t="s">
        <v>2505</v>
      </c>
      <c r="F271" s="280" t="s">
        <v>2499</v>
      </c>
      <c r="G271" s="281" t="s">
        <v>202</v>
      </c>
      <c r="H271" s="282">
        <v>7</v>
      </c>
      <c r="I271" s="283"/>
      <c r="J271" s="284">
        <f>ROUND(I271*H271,2)</f>
        <v>0</v>
      </c>
      <c r="K271" s="280" t="s">
        <v>75</v>
      </c>
      <c r="L271" s="285"/>
      <c r="M271" s="286" t="s">
        <v>75</v>
      </c>
      <c r="N271" s="287" t="s">
        <v>47</v>
      </c>
      <c r="O271" s="87"/>
      <c r="P271" s="224">
        <f>O271*H271</f>
        <v>0</v>
      </c>
      <c r="Q271" s="224">
        <v>0</v>
      </c>
      <c r="R271" s="224">
        <f>Q271*H271</f>
        <v>0</v>
      </c>
      <c r="S271" s="224">
        <v>0</v>
      </c>
      <c r="T271" s="225">
        <f>S271*H271</f>
        <v>0</v>
      </c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R271" s="226" t="s">
        <v>2497</v>
      </c>
      <c r="AT271" s="226" t="s">
        <v>414</v>
      </c>
      <c r="AU271" s="226" t="s">
        <v>87</v>
      </c>
      <c r="AY271" s="20" t="s">
        <v>153</v>
      </c>
      <c r="BE271" s="227">
        <f>IF(N271="základní",J271,0)</f>
        <v>0</v>
      </c>
      <c r="BF271" s="227">
        <f>IF(N271="snížená",J271,0)</f>
        <v>0</v>
      </c>
      <c r="BG271" s="227">
        <f>IF(N271="zákl. přenesená",J271,0)</f>
        <v>0</v>
      </c>
      <c r="BH271" s="227">
        <f>IF(N271="sníž. přenesená",J271,0)</f>
        <v>0</v>
      </c>
      <c r="BI271" s="227">
        <f>IF(N271="nulová",J271,0)</f>
        <v>0</v>
      </c>
      <c r="BJ271" s="20" t="s">
        <v>85</v>
      </c>
      <c r="BK271" s="227">
        <f>ROUND(I271*H271,2)</f>
        <v>0</v>
      </c>
      <c r="BL271" s="20" t="s">
        <v>580</v>
      </c>
      <c r="BM271" s="226" t="s">
        <v>2506</v>
      </c>
    </row>
    <row r="272" spans="1:47" s="2" customFormat="1" ht="12">
      <c r="A272" s="41"/>
      <c r="B272" s="42"/>
      <c r="C272" s="43"/>
      <c r="D272" s="228" t="s">
        <v>162</v>
      </c>
      <c r="E272" s="43"/>
      <c r="F272" s="229" t="s">
        <v>2499</v>
      </c>
      <c r="G272" s="43"/>
      <c r="H272" s="43"/>
      <c r="I272" s="230"/>
      <c r="J272" s="43"/>
      <c r="K272" s="43"/>
      <c r="L272" s="47"/>
      <c r="M272" s="231"/>
      <c r="N272" s="232"/>
      <c r="O272" s="87"/>
      <c r="P272" s="87"/>
      <c r="Q272" s="87"/>
      <c r="R272" s="87"/>
      <c r="S272" s="87"/>
      <c r="T272" s="88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20" t="s">
        <v>162</v>
      </c>
      <c r="AU272" s="20" t="s">
        <v>87</v>
      </c>
    </row>
    <row r="273" spans="1:65" s="2" customFormat="1" ht="16.5" customHeight="1">
      <c r="A273" s="41"/>
      <c r="B273" s="42"/>
      <c r="C273" s="215" t="s">
        <v>598</v>
      </c>
      <c r="D273" s="215" t="s">
        <v>155</v>
      </c>
      <c r="E273" s="216" t="s">
        <v>2507</v>
      </c>
      <c r="F273" s="217" t="s">
        <v>2508</v>
      </c>
      <c r="G273" s="218" t="s">
        <v>202</v>
      </c>
      <c r="H273" s="219">
        <v>24.5</v>
      </c>
      <c r="I273" s="220"/>
      <c r="J273" s="221">
        <f>ROUND(I273*H273,2)</f>
        <v>0</v>
      </c>
      <c r="K273" s="217" t="s">
        <v>159</v>
      </c>
      <c r="L273" s="47"/>
      <c r="M273" s="222" t="s">
        <v>75</v>
      </c>
      <c r="N273" s="223" t="s">
        <v>47</v>
      </c>
      <c r="O273" s="87"/>
      <c r="P273" s="224">
        <f>O273*H273</f>
        <v>0</v>
      </c>
      <c r="Q273" s="224">
        <v>0</v>
      </c>
      <c r="R273" s="224">
        <f>Q273*H273</f>
        <v>0</v>
      </c>
      <c r="S273" s="224">
        <v>0</v>
      </c>
      <c r="T273" s="225">
        <f>S273*H273</f>
        <v>0</v>
      </c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R273" s="226" t="s">
        <v>580</v>
      </c>
      <c r="AT273" s="226" t="s">
        <v>155</v>
      </c>
      <c r="AU273" s="226" t="s">
        <v>87</v>
      </c>
      <c r="AY273" s="20" t="s">
        <v>153</v>
      </c>
      <c r="BE273" s="227">
        <f>IF(N273="základní",J273,0)</f>
        <v>0</v>
      </c>
      <c r="BF273" s="227">
        <f>IF(N273="snížená",J273,0)</f>
        <v>0</v>
      </c>
      <c r="BG273" s="227">
        <f>IF(N273="zákl. přenesená",J273,0)</f>
        <v>0</v>
      </c>
      <c r="BH273" s="227">
        <f>IF(N273="sníž. přenesená",J273,0)</f>
        <v>0</v>
      </c>
      <c r="BI273" s="227">
        <f>IF(N273="nulová",J273,0)</f>
        <v>0</v>
      </c>
      <c r="BJ273" s="20" t="s">
        <v>85</v>
      </c>
      <c r="BK273" s="227">
        <f>ROUND(I273*H273,2)</f>
        <v>0</v>
      </c>
      <c r="BL273" s="20" t="s">
        <v>580</v>
      </c>
      <c r="BM273" s="226" t="s">
        <v>2509</v>
      </c>
    </row>
    <row r="274" spans="1:47" s="2" customFormat="1" ht="12">
      <c r="A274" s="41"/>
      <c r="B274" s="42"/>
      <c r="C274" s="43"/>
      <c r="D274" s="228" t="s">
        <v>162</v>
      </c>
      <c r="E274" s="43"/>
      <c r="F274" s="229" t="s">
        <v>2510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162</v>
      </c>
      <c r="AU274" s="20" t="s">
        <v>87</v>
      </c>
    </row>
    <row r="275" spans="1:47" s="2" customFormat="1" ht="12">
      <c r="A275" s="41"/>
      <c r="B275" s="42"/>
      <c r="C275" s="43"/>
      <c r="D275" s="233" t="s">
        <v>164</v>
      </c>
      <c r="E275" s="43"/>
      <c r="F275" s="234" t="s">
        <v>2511</v>
      </c>
      <c r="G275" s="43"/>
      <c r="H275" s="43"/>
      <c r="I275" s="230"/>
      <c r="J275" s="43"/>
      <c r="K275" s="43"/>
      <c r="L275" s="47"/>
      <c r="M275" s="231"/>
      <c r="N275" s="232"/>
      <c r="O275" s="87"/>
      <c r="P275" s="87"/>
      <c r="Q275" s="87"/>
      <c r="R275" s="87"/>
      <c r="S275" s="87"/>
      <c r="T275" s="88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20" t="s">
        <v>164</v>
      </c>
      <c r="AU275" s="20" t="s">
        <v>87</v>
      </c>
    </row>
    <row r="276" spans="1:65" s="2" customFormat="1" ht="16.5" customHeight="1">
      <c r="A276" s="41"/>
      <c r="B276" s="42"/>
      <c r="C276" s="278" t="s">
        <v>611</v>
      </c>
      <c r="D276" s="278" t="s">
        <v>414</v>
      </c>
      <c r="E276" s="279" t="s">
        <v>2512</v>
      </c>
      <c r="F276" s="280" t="s">
        <v>2513</v>
      </c>
      <c r="G276" s="281" t="s">
        <v>202</v>
      </c>
      <c r="H276" s="282">
        <v>24.5</v>
      </c>
      <c r="I276" s="283"/>
      <c r="J276" s="284">
        <f>ROUND(I276*H276,2)</f>
        <v>0</v>
      </c>
      <c r="K276" s="280" t="s">
        <v>75</v>
      </c>
      <c r="L276" s="285"/>
      <c r="M276" s="286" t="s">
        <v>75</v>
      </c>
      <c r="N276" s="287" t="s">
        <v>47</v>
      </c>
      <c r="O276" s="87"/>
      <c r="P276" s="224">
        <f>O276*H276</f>
        <v>0</v>
      </c>
      <c r="Q276" s="224">
        <v>0</v>
      </c>
      <c r="R276" s="224">
        <f>Q276*H276</f>
        <v>0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2497</v>
      </c>
      <c r="AT276" s="226" t="s">
        <v>414</v>
      </c>
      <c r="AU276" s="226" t="s">
        <v>87</v>
      </c>
      <c r="AY276" s="20" t="s">
        <v>153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85</v>
      </c>
      <c r="BK276" s="227">
        <f>ROUND(I276*H276,2)</f>
        <v>0</v>
      </c>
      <c r="BL276" s="20" t="s">
        <v>580</v>
      </c>
      <c r="BM276" s="226" t="s">
        <v>2514</v>
      </c>
    </row>
    <row r="277" spans="1:47" s="2" customFormat="1" ht="12">
      <c r="A277" s="41"/>
      <c r="B277" s="42"/>
      <c r="C277" s="43"/>
      <c r="D277" s="228" t="s">
        <v>162</v>
      </c>
      <c r="E277" s="43"/>
      <c r="F277" s="229" t="s">
        <v>2513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162</v>
      </c>
      <c r="AU277" s="20" t="s">
        <v>87</v>
      </c>
    </row>
    <row r="278" spans="1:65" s="2" customFormat="1" ht="16.5" customHeight="1">
      <c r="A278" s="41"/>
      <c r="B278" s="42"/>
      <c r="C278" s="215" t="s">
        <v>616</v>
      </c>
      <c r="D278" s="215" t="s">
        <v>155</v>
      </c>
      <c r="E278" s="216" t="s">
        <v>2515</v>
      </c>
      <c r="F278" s="217" t="s">
        <v>2516</v>
      </c>
      <c r="G278" s="218" t="s">
        <v>202</v>
      </c>
      <c r="H278" s="219">
        <v>3</v>
      </c>
      <c r="I278" s="220"/>
      <c r="J278" s="221">
        <f>ROUND(I278*H278,2)</f>
        <v>0</v>
      </c>
      <c r="K278" s="217" t="s">
        <v>159</v>
      </c>
      <c r="L278" s="47"/>
      <c r="M278" s="222" t="s">
        <v>75</v>
      </c>
      <c r="N278" s="223" t="s">
        <v>47</v>
      </c>
      <c r="O278" s="87"/>
      <c r="P278" s="224">
        <f>O278*H278</f>
        <v>0</v>
      </c>
      <c r="Q278" s="224">
        <v>0</v>
      </c>
      <c r="R278" s="224">
        <f>Q278*H278</f>
        <v>0</v>
      </c>
      <c r="S278" s="224">
        <v>0</v>
      </c>
      <c r="T278" s="225">
        <f>S278*H278</f>
        <v>0</v>
      </c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R278" s="226" t="s">
        <v>580</v>
      </c>
      <c r="AT278" s="226" t="s">
        <v>155</v>
      </c>
      <c r="AU278" s="226" t="s">
        <v>87</v>
      </c>
      <c r="AY278" s="20" t="s">
        <v>153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0" t="s">
        <v>85</v>
      </c>
      <c r="BK278" s="227">
        <f>ROUND(I278*H278,2)</f>
        <v>0</v>
      </c>
      <c r="BL278" s="20" t="s">
        <v>580</v>
      </c>
      <c r="BM278" s="226" t="s">
        <v>2517</v>
      </c>
    </row>
    <row r="279" spans="1:47" s="2" customFormat="1" ht="12">
      <c r="A279" s="41"/>
      <c r="B279" s="42"/>
      <c r="C279" s="43"/>
      <c r="D279" s="228" t="s">
        <v>162</v>
      </c>
      <c r="E279" s="43"/>
      <c r="F279" s="229" t="s">
        <v>2518</v>
      </c>
      <c r="G279" s="43"/>
      <c r="H279" s="43"/>
      <c r="I279" s="230"/>
      <c r="J279" s="43"/>
      <c r="K279" s="43"/>
      <c r="L279" s="47"/>
      <c r="M279" s="231"/>
      <c r="N279" s="232"/>
      <c r="O279" s="87"/>
      <c r="P279" s="87"/>
      <c r="Q279" s="87"/>
      <c r="R279" s="87"/>
      <c r="S279" s="87"/>
      <c r="T279" s="88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20" t="s">
        <v>162</v>
      </c>
      <c r="AU279" s="20" t="s">
        <v>87</v>
      </c>
    </row>
    <row r="280" spans="1:47" s="2" customFormat="1" ht="12">
      <c r="A280" s="41"/>
      <c r="B280" s="42"/>
      <c r="C280" s="43"/>
      <c r="D280" s="233" t="s">
        <v>164</v>
      </c>
      <c r="E280" s="43"/>
      <c r="F280" s="234" t="s">
        <v>2519</v>
      </c>
      <c r="G280" s="43"/>
      <c r="H280" s="43"/>
      <c r="I280" s="230"/>
      <c r="J280" s="43"/>
      <c r="K280" s="43"/>
      <c r="L280" s="47"/>
      <c r="M280" s="231"/>
      <c r="N280" s="232"/>
      <c r="O280" s="87"/>
      <c r="P280" s="87"/>
      <c r="Q280" s="87"/>
      <c r="R280" s="87"/>
      <c r="S280" s="87"/>
      <c r="T280" s="88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20" t="s">
        <v>164</v>
      </c>
      <c r="AU280" s="20" t="s">
        <v>87</v>
      </c>
    </row>
    <row r="281" spans="1:65" s="2" customFormat="1" ht="16.5" customHeight="1">
      <c r="A281" s="41"/>
      <c r="B281" s="42"/>
      <c r="C281" s="278" t="s">
        <v>620</v>
      </c>
      <c r="D281" s="278" t="s">
        <v>414</v>
      </c>
      <c r="E281" s="279" t="s">
        <v>2520</v>
      </c>
      <c r="F281" s="280" t="s">
        <v>2521</v>
      </c>
      <c r="G281" s="281" t="s">
        <v>202</v>
      </c>
      <c r="H281" s="282">
        <v>3</v>
      </c>
      <c r="I281" s="283"/>
      <c r="J281" s="284">
        <f>ROUND(I281*H281,2)</f>
        <v>0</v>
      </c>
      <c r="K281" s="280" t="s">
        <v>75</v>
      </c>
      <c r="L281" s="285"/>
      <c r="M281" s="286" t="s">
        <v>75</v>
      </c>
      <c r="N281" s="287" t="s">
        <v>47</v>
      </c>
      <c r="O281" s="87"/>
      <c r="P281" s="224">
        <f>O281*H281</f>
        <v>0</v>
      </c>
      <c r="Q281" s="224">
        <v>0</v>
      </c>
      <c r="R281" s="224">
        <f>Q281*H281</f>
        <v>0</v>
      </c>
      <c r="S281" s="224">
        <v>0</v>
      </c>
      <c r="T281" s="225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26" t="s">
        <v>2497</v>
      </c>
      <c r="AT281" s="226" t="s">
        <v>414</v>
      </c>
      <c r="AU281" s="226" t="s">
        <v>87</v>
      </c>
      <c r="AY281" s="20" t="s">
        <v>153</v>
      </c>
      <c r="BE281" s="227">
        <f>IF(N281="základní",J281,0)</f>
        <v>0</v>
      </c>
      <c r="BF281" s="227">
        <f>IF(N281="snížená",J281,0)</f>
        <v>0</v>
      </c>
      <c r="BG281" s="227">
        <f>IF(N281="zákl. přenesená",J281,0)</f>
        <v>0</v>
      </c>
      <c r="BH281" s="227">
        <f>IF(N281="sníž. přenesená",J281,0)</f>
        <v>0</v>
      </c>
      <c r="BI281" s="227">
        <f>IF(N281="nulová",J281,0)</f>
        <v>0</v>
      </c>
      <c r="BJ281" s="20" t="s">
        <v>85</v>
      </c>
      <c r="BK281" s="227">
        <f>ROUND(I281*H281,2)</f>
        <v>0</v>
      </c>
      <c r="BL281" s="20" t="s">
        <v>580</v>
      </c>
      <c r="BM281" s="226" t="s">
        <v>2522</v>
      </c>
    </row>
    <row r="282" spans="1:47" s="2" customFormat="1" ht="12">
      <c r="A282" s="41"/>
      <c r="B282" s="42"/>
      <c r="C282" s="43"/>
      <c r="D282" s="228" t="s">
        <v>162</v>
      </c>
      <c r="E282" s="43"/>
      <c r="F282" s="229" t="s">
        <v>2513</v>
      </c>
      <c r="G282" s="43"/>
      <c r="H282" s="43"/>
      <c r="I282" s="230"/>
      <c r="J282" s="43"/>
      <c r="K282" s="43"/>
      <c r="L282" s="47"/>
      <c r="M282" s="231"/>
      <c r="N282" s="232"/>
      <c r="O282" s="87"/>
      <c r="P282" s="87"/>
      <c r="Q282" s="87"/>
      <c r="R282" s="87"/>
      <c r="S282" s="87"/>
      <c r="T282" s="88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20" t="s">
        <v>162</v>
      </c>
      <c r="AU282" s="20" t="s">
        <v>87</v>
      </c>
    </row>
    <row r="283" spans="1:65" s="2" customFormat="1" ht="16.5" customHeight="1">
      <c r="A283" s="41"/>
      <c r="B283" s="42"/>
      <c r="C283" s="215" t="s">
        <v>624</v>
      </c>
      <c r="D283" s="215" t="s">
        <v>155</v>
      </c>
      <c r="E283" s="216" t="s">
        <v>2523</v>
      </c>
      <c r="F283" s="217" t="s">
        <v>2524</v>
      </c>
      <c r="G283" s="218" t="s">
        <v>202</v>
      </c>
      <c r="H283" s="219">
        <v>13.5</v>
      </c>
      <c r="I283" s="220"/>
      <c r="J283" s="221">
        <f>ROUND(I283*H283,2)</f>
        <v>0</v>
      </c>
      <c r="K283" s="217" t="s">
        <v>75</v>
      </c>
      <c r="L283" s="47"/>
      <c r="M283" s="222" t="s">
        <v>75</v>
      </c>
      <c r="N283" s="223" t="s">
        <v>47</v>
      </c>
      <c r="O283" s="87"/>
      <c r="P283" s="224">
        <f>O283*H283</f>
        <v>0</v>
      </c>
      <c r="Q283" s="224">
        <v>1E-05</v>
      </c>
      <c r="R283" s="224">
        <f>Q283*H283</f>
        <v>0.000135</v>
      </c>
      <c r="S283" s="224">
        <v>0</v>
      </c>
      <c r="T283" s="225">
        <f>S283*H283</f>
        <v>0</v>
      </c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R283" s="226" t="s">
        <v>580</v>
      </c>
      <c r="AT283" s="226" t="s">
        <v>155</v>
      </c>
      <c r="AU283" s="226" t="s">
        <v>87</v>
      </c>
      <c r="AY283" s="20" t="s">
        <v>153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0" t="s">
        <v>85</v>
      </c>
      <c r="BK283" s="227">
        <f>ROUND(I283*H283,2)</f>
        <v>0</v>
      </c>
      <c r="BL283" s="20" t="s">
        <v>580</v>
      </c>
      <c r="BM283" s="226" t="s">
        <v>2525</v>
      </c>
    </row>
    <row r="284" spans="1:47" s="2" customFormat="1" ht="12">
      <c r="A284" s="41"/>
      <c r="B284" s="42"/>
      <c r="C284" s="43"/>
      <c r="D284" s="228" t="s">
        <v>162</v>
      </c>
      <c r="E284" s="43"/>
      <c r="F284" s="229" t="s">
        <v>2526</v>
      </c>
      <c r="G284" s="43"/>
      <c r="H284" s="43"/>
      <c r="I284" s="230"/>
      <c r="J284" s="43"/>
      <c r="K284" s="43"/>
      <c r="L284" s="47"/>
      <c r="M284" s="231"/>
      <c r="N284" s="232"/>
      <c r="O284" s="87"/>
      <c r="P284" s="87"/>
      <c r="Q284" s="87"/>
      <c r="R284" s="87"/>
      <c r="S284" s="87"/>
      <c r="T284" s="88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T284" s="20" t="s">
        <v>162</v>
      </c>
      <c r="AU284" s="20" t="s">
        <v>87</v>
      </c>
    </row>
    <row r="285" spans="1:65" s="2" customFormat="1" ht="16.5" customHeight="1">
      <c r="A285" s="41"/>
      <c r="B285" s="42"/>
      <c r="C285" s="278" t="s">
        <v>628</v>
      </c>
      <c r="D285" s="278" t="s">
        <v>414</v>
      </c>
      <c r="E285" s="279" t="s">
        <v>2527</v>
      </c>
      <c r="F285" s="280" t="s">
        <v>2528</v>
      </c>
      <c r="G285" s="281" t="s">
        <v>202</v>
      </c>
      <c r="H285" s="282">
        <v>13.5</v>
      </c>
      <c r="I285" s="283"/>
      <c r="J285" s="284">
        <f>ROUND(I285*H285,2)</f>
        <v>0</v>
      </c>
      <c r="K285" s="280" t="s">
        <v>75</v>
      </c>
      <c r="L285" s="285"/>
      <c r="M285" s="286" t="s">
        <v>75</v>
      </c>
      <c r="N285" s="287" t="s">
        <v>47</v>
      </c>
      <c r="O285" s="87"/>
      <c r="P285" s="224">
        <f>O285*H285</f>
        <v>0</v>
      </c>
      <c r="Q285" s="224">
        <v>0.00518</v>
      </c>
      <c r="R285" s="224">
        <f>Q285*H285</f>
        <v>0.06992999999999999</v>
      </c>
      <c r="S285" s="224">
        <v>0</v>
      </c>
      <c r="T285" s="225">
        <f>S285*H285</f>
        <v>0</v>
      </c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R285" s="226" t="s">
        <v>2497</v>
      </c>
      <c r="AT285" s="226" t="s">
        <v>414</v>
      </c>
      <c r="AU285" s="226" t="s">
        <v>87</v>
      </c>
      <c r="AY285" s="20" t="s">
        <v>153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0" t="s">
        <v>85</v>
      </c>
      <c r="BK285" s="227">
        <f>ROUND(I285*H285,2)</f>
        <v>0</v>
      </c>
      <c r="BL285" s="20" t="s">
        <v>580</v>
      </c>
      <c r="BM285" s="226" t="s">
        <v>2529</v>
      </c>
    </row>
    <row r="286" spans="1:47" s="2" customFormat="1" ht="12">
      <c r="A286" s="41"/>
      <c r="B286" s="42"/>
      <c r="C286" s="43"/>
      <c r="D286" s="228" t="s">
        <v>162</v>
      </c>
      <c r="E286" s="43"/>
      <c r="F286" s="229" t="s">
        <v>2528</v>
      </c>
      <c r="G286" s="43"/>
      <c r="H286" s="43"/>
      <c r="I286" s="230"/>
      <c r="J286" s="43"/>
      <c r="K286" s="43"/>
      <c r="L286" s="47"/>
      <c r="M286" s="231"/>
      <c r="N286" s="232"/>
      <c r="O286" s="87"/>
      <c r="P286" s="87"/>
      <c r="Q286" s="87"/>
      <c r="R286" s="87"/>
      <c r="S286" s="87"/>
      <c r="T286" s="88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20" t="s">
        <v>162</v>
      </c>
      <c r="AU286" s="20" t="s">
        <v>87</v>
      </c>
    </row>
    <row r="287" spans="1:65" s="2" customFormat="1" ht="16.5" customHeight="1">
      <c r="A287" s="41"/>
      <c r="B287" s="42"/>
      <c r="C287" s="215" t="s">
        <v>632</v>
      </c>
      <c r="D287" s="215" t="s">
        <v>155</v>
      </c>
      <c r="E287" s="216" t="s">
        <v>2530</v>
      </c>
      <c r="F287" s="217" t="s">
        <v>2531</v>
      </c>
      <c r="G287" s="218" t="s">
        <v>158</v>
      </c>
      <c r="H287" s="219">
        <v>4</v>
      </c>
      <c r="I287" s="220"/>
      <c r="J287" s="221">
        <f>ROUND(I287*H287,2)</f>
        <v>0</v>
      </c>
      <c r="K287" s="217" t="s">
        <v>159</v>
      </c>
      <c r="L287" s="47"/>
      <c r="M287" s="222" t="s">
        <v>75</v>
      </c>
      <c r="N287" s="223" t="s">
        <v>47</v>
      </c>
      <c r="O287" s="87"/>
      <c r="P287" s="224">
        <f>O287*H287</f>
        <v>0</v>
      </c>
      <c r="Q287" s="224">
        <v>0</v>
      </c>
      <c r="R287" s="224">
        <f>Q287*H287</f>
        <v>0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580</v>
      </c>
      <c r="AT287" s="226" t="s">
        <v>155</v>
      </c>
      <c r="AU287" s="226" t="s">
        <v>87</v>
      </c>
      <c r="AY287" s="20" t="s">
        <v>153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20" t="s">
        <v>85</v>
      </c>
      <c r="BK287" s="227">
        <f>ROUND(I287*H287,2)</f>
        <v>0</v>
      </c>
      <c r="BL287" s="20" t="s">
        <v>580</v>
      </c>
      <c r="BM287" s="226" t="s">
        <v>2532</v>
      </c>
    </row>
    <row r="288" spans="1:47" s="2" customFormat="1" ht="12">
      <c r="A288" s="41"/>
      <c r="B288" s="42"/>
      <c r="C288" s="43"/>
      <c r="D288" s="228" t="s">
        <v>162</v>
      </c>
      <c r="E288" s="43"/>
      <c r="F288" s="229" t="s">
        <v>2533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162</v>
      </c>
      <c r="AU288" s="20" t="s">
        <v>87</v>
      </c>
    </row>
    <row r="289" spans="1:47" s="2" customFormat="1" ht="12">
      <c r="A289" s="41"/>
      <c r="B289" s="42"/>
      <c r="C289" s="43"/>
      <c r="D289" s="233" t="s">
        <v>164</v>
      </c>
      <c r="E289" s="43"/>
      <c r="F289" s="234" t="s">
        <v>2534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164</v>
      </c>
      <c r="AU289" s="20" t="s">
        <v>87</v>
      </c>
    </row>
    <row r="290" spans="1:65" s="2" customFormat="1" ht="16.5" customHeight="1">
      <c r="A290" s="41"/>
      <c r="B290" s="42"/>
      <c r="C290" s="278" t="s">
        <v>637</v>
      </c>
      <c r="D290" s="278" t="s">
        <v>414</v>
      </c>
      <c r="E290" s="279" t="s">
        <v>2535</v>
      </c>
      <c r="F290" s="280" t="s">
        <v>2536</v>
      </c>
      <c r="G290" s="281" t="s">
        <v>1571</v>
      </c>
      <c r="H290" s="282">
        <v>4</v>
      </c>
      <c r="I290" s="283"/>
      <c r="J290" s="284">
        <f>ROUND(I290*H290,2)</f>
        <v>0</v>
      </c>
      <c r="K290" s="280" t="s">
        <v>75</v>
      </c>
      <c r="L290" s="285"/>
      <c r="M290" s="286" t="s">
        <v>75</v>
      </c>
      <c r="N290" s="287" t="s">
        <v>47</v>
      </c>
      <c r="O290" s="87"/>
      <c r="P290" s="224">
        <f>O290*H290</f>
        <v>0</v>
      </c>
      <c r="Q290" s="224">
        <v>0.0019</v>
      </c>
      <c r="R290" s="224">
        <f>Q290*H290</f>
        <v>0.0076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2497</v>
      </c>
      <c r="AT290" s="226" t="s">
        <v>414</v>
      </c>
      <c r="AU290" s="226" t="s">
        <v>87</v>
      </c>
      <c r="AY290" s="20" t="s">
        <v>153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85</v>
      </c>
      <c r="BK290" s="227">
        <f>ROUND(I290*H290,2)</f>
        <v>0</v>
      </c>
      <c r="BL290" s="20" t="s">
        <v>580</v>
      </c>
      <c r="BM290" s="226" t="s">
        <v>2537</v>
      </c>
    </row>
    <row r="291" spans="1:47" s="2" customFormat="1" ht="12">
      <c r="A291" s="41"/>
      <c r="B291" s="42"/>
      <c r="C291" s="43"/>
      <c r="D291" s="228" t="s">
        <v>162</v>
      </c>
      <c r="E291" s="43"/>
      <c r="F291" s="229" t="s">
        <v>2536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162</v>
      </c>
      <c r="AU291" s="20" t="s">
        <v>87</v>
      </c>
    </row>
    <row r="292" spans="1:65" s="2" customFormat="1" ht="16.5" customHeight="1">
      <c r="A292" s="41"/>
      <c r="B292" s="42"/>
      <c r="C292" s="215" t="s">
        <v>641</v>
      </c>
      <c r="D292" s="215" t="s">
        <v>155</v>
      </c>
      <c r="E292" s="216" t="s">
        <v>2538</v>
      </c>
      <c r="F292" s="217" t="s">
        <v>2539</v>
      </c>
      <c r="G292" s="218" t="s">
        <v>158</v>
      </c>
      <c r="H292" s="219">
        <v>6</v>
      </c>
      <c r="I292" s="220"/>
      <c r="J292" s="221">
        <f>ROUND(I292*H292,2)</f>
        <v>0</v>
      </c>
      <c r="K292" s="217" t="s">
        <v>159</v>
      </c>
      <c r="L292" s="47"/>
      <c r="M292" s="222" t="s">
        <v>75</v>
      </c>
      <c r="N292" s="223" t="s">
        <v>47</v>
      </c>
      <c r="O292" s="87"/>
      <c r="P292" s="224">
        <f>O292*H292</f>
        <v>0</v>
      </c>
      <c r="Q292" s="224">
        <v>1E-05</v>
      </c>
      <c r="R292" s="224">
        <f>Q292*H292</f>
        <v>6.000000000000001E-05</v>
      </c>
      <c r="S292" s="224">
        <v>0</v>
      </c>
      <c r="T292" s="225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26" t="s">
        <v>580</v>
      </c>
      <c r="AT292" s="226" t="s">
        <v>155</v>
      </c>
      <c r="AU292" s="226" t="s">
        <v>87</v>
      </c>
      <c r="AY292" s="20" t="s">
        <v>153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0" t="s">
        <v>85</v>
      </c>
      <c r="BK292" s="227">
        <f>ROUND(I292*H292,2)</f>
        <v>0</v>
      </c>
      <c r="BL292" s="20" t="s">
        <v>580</v>
      </c>
      <c r="BM292" s="226" t="s">
        <v>2540</v>
      </c>
    </row>
    <row r="293" spans="1:47" s="2" customFormat="1" ht="12">
      <c r="A293" s="41"/>
      <c r="B293" s="42"/>
      <c r="C293" s="43"/>
      <c r="D293" s="228" t="s">
        <v>162</v>
      </c>
      <c r="E293" s="43"/>
      <c r="F293" s="229" t="s">
        <v>2541</v>
      </c>
      <c r="G293" s="43"/>
      <c r="H293" s="43"/>
      <c r="I293" s="230"/>
      <c r="J293" s="43"/>
      <c r="K293" s="43"/>
      <c r="L293" s="47"/>
      <c r="M293" s="231"/>
      <c r="N293" s="232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162</v>
      </c>
      <c r="AU293" s="20" t="s">
        <v>87</v>
      </c>
    </row>
    <row r="294" spans="1:47" s="2" customFormat="1" ht="12">
      <c r="A294" s="41"/>
      <c r="B294" s="42"/>
      <c r="C294" s="43"/>
      <c r="D294" s="233" t="s">
        <v>164</v>
      </c>
      <c r="E294" s="43"/>
      <c r="F294" s="234" t="s">
        <v>2542</v>
      </c>
      <c r="G294" s="43"/>
      <c r="H294" s="43"/>
      <c r="I294" s="230"/>
      <c r="J294" s="43"/>
      <c r="K294" s="43"/>
      <c r="L294" s="47"/>
      <c r="M294" s="231"/>
      <c r="N294" s="232"/>
      <c r="O294" s="87"/>
      <c r="P294" s="87"/>
      <c r="Q294" s="87"/>
      <c r="R294" s="87"/>
      <c r="S294" s="87"/>
      <c r="T294" s="88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T294" s="20" t="s">
        <v>164</v>
      </c>
      <c r="AU294" s="20" t="s">
        <v>87</v>
      </c>
    </row>
    <row r="295" spans="1:65" s="2" customFormat="1" ht="16.5" customHeight="1">
      <c r="A295" s="41"/>
      <c r="B295" s="42"/>
      <c r="C295" s="278" t="s">
        <v>646</v>
      </c>
      <c r="D295" s="278" t="s">
        <v>414</v>
      </c>
      <c r="E295" s="279" t="s">
        <v>2543</v>
      </c>
      <c r="F295" s="280" t="s">
        <v>2544</v>
      </c>
      <c r="G295" s="281" t="s">
        <v>1571</v>
      </c>
      <c r="H295" s="282">
        <v>3</v>
      </c>
      <c r="I295" s="283"/>
      <c r="J295" s="284">
        <f>ROUND(I295*H295,2)</f>
        <v>0</v>
      </c>
      <c r="K295" s="280" t="s">
        <v>75</v>
      </c>
      <c r="L295" s="285"/>
      <c r="M295" s="286" t="s">
        <v>75</v>
      </c>
      <c r="N295" s="287" t="s">
        <v>47</v>
      </c>
      <c r="O295" s="87"/>
      <c r="P295" s="224">
        <f>O295*H295</f>
        <v>0</v>
      </c>
      <c r="Q295" s="224">
        <v>0.0019</v>
      </c>
      <c r="R295" s="224">
        <f>Q295*H295</f>
        <v>0.0057</v>
      </c>
      <c r="S295" s="224">
        <v>0</v>
      </c>
      <c r="T295" s="225">
        <f>S295*H295</f>
        <v>0</v>
      </c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R295" s="226" t="s">
        <v>2497</v>
      </c>
      <c r="AT295" s="226" t="s">
        <v>414</v>
      </c>
      <c r="AU295" s="226" t="s">
        <v>87</v>
      </c>
      <c r="AY295" s="20" t="s">
        <v>153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20" t="s">
        <v>85</v>
      </c>
      <c r="BK295" s="227">
        <f>ROUND(I295*H295,2)</f>
        <v>0</v>
      </c>
      <c r="BL295" s="20" t="s">
        <v>580</v>
      </c>
      <c r="BM295" s="226" t="s">
        <v>2545</v>
      </c>
    </row>
    <row r="296" spans="1:47" s="2" customFormat="1" ht="12">
      <c r="A296" s="41"/>
      <c r="B296" s="42"/>
      <c r="C296" s="43"/>
      <c r="D296" s="228" t="s">
        <v>162</v>
      </c>
      <c r="E296" s="43"/>
      <c r="F296" s="229" t="s">
        <v>2544</v>
      </c>
      <c r="G296" s="43"/>
      <c r="H296" s="43"/>
      <c r="I296" s="230"/>
      <c r="J296" s="43"/>
      <c r="K296" s="43"/>
      <c r="L296" s="47"/>
      <c r="M296" s="231"/>
      <c r="N296" s="232"/>
      <c r="O296" s="87"/>
      <c r="P296" s="87"/>
      <c r="Q296" s="87"/>
      <c r="R296" s="87"/>
      <c r="S296" s="87"/>
      <c r="T296" s="88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T296" s="20" t="s">
        <v>162</v>
      </c>
      <c r="AU296" s="20" t="s">
        <v>87</v>
      </c>
    </row>
    <row r="297" spans="1:65" s="2" customFormat="1" ht="16.5" customHeight="1">
      <c r="A297" s="41"/>
      <c r="B297" s="42"/>
      <c r="C297" s="278" t="s">
        <v>650</v>
      </c>
      <c r="D297" s="278" t="s">
        <v>414</v>
      </c>
      <c r="E297" s="279" t="s">
        <v>2546</v>
      </c>
      <c r="F297" s="280" t="s">
        <v>2547</v>
      </c>
      <c r="G297" s="281" t="s">
        <v>1571</v>
      </c>
      <c r="H297" s="282">
        <v>2</v>
      </c>
      <c r="I297" s="283"/>
      <c r="J297" s="284">
        <f>ROUND(I297*H297,2)</f>
        <v>0</v>
      </c>
      <c r="K297" s="280" t="s">
        <v>75</v>
      </c>
      <c r="L297" s="285"/>
      <c r="M297" s="286" t="s">
        <v>75</v>
      </c>
      <c r="N297" s="287" t="s">
        <v>47</v>
      </c>
      <c r="O297" s="87"/>
      <c r="P297" s="224">
        <f>O297*H297</f>
        <v>0</v>
      </c>
      <c r="Q297" s="224">
        <v>0</v>
      </c>
      <c r="R297" s="224">
        <f>Q297*H297</f>
        <v>0</v>
      </c>
      <c r="S297" s="224">
        <v>0</v>
      </c>
      <c r="T297" s="225">
        <f>S297*H297</f>
        <v>0</v>
      </c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R297" s="226" t="s">
        <v>2497</v>
      </c>
      <c r="AT297" s="226" t="s">
        <v>414</v>
      </c>
      <c r="AU297" s="226" t="s">
        <v>87</v>
      </c>
      <c r="AY297" s="20" t="s">
        <v>153</v>
      </c>
      <c r="BE297" s="227">
        <f>IF(N297="základní",J297,0)</f>
        <v>0</v>
      </c>
      <c r="BF297" s="227">
        <f>IF(N297="snížená",J297,0)</f>
        <v>0</v>
      </c>
      <c r="BG297" s="227">
        <f>IF(N297="zákl. přenesená",J297,0)</f>
        <v>0</v>
      </c>
      <c r="BH297" s="227">
        <f>IF(N297="sníž. přenesená",J297,0)</f>
        <v>0</v>
      </c>
      <c r="BI297" s="227">
        <f>IF(N297="nulová",J297,0)</f>
        <v>0</v>
      </c>
      <c r="BJ297" s="20" t="s">
        <v>85</v>
      </c>
      <c r="BK297" s="227">
        <f>ROUND(I297*H297,2)</f>
        <v>0</v>
      </c>
      <c r="BL297" s="20" t="s">
        <v>580</v>
      </c>
      <c r="BM297" s="226" t="s">
        <v>2548</v>
      </c>
    </row>
    <row r="298" spans="1:47" s="2" customFormat="1" ht="12">
      <c r="A298" s="41"/>
      <c r="B298" s="42"/>
      <c r="C298" s="43"/>
      <c r="D298" s="228" t="s">
        <v>162</v>
      </c>
      <c r="E298" s="43"/>
      <c r="F298" s="229" t="s">
        <v>2547</v>
      </c>
      <c r="G298" s="43"/>
      <c r="H298" s="43"/>
      <c r="I298" s="230"/>
      <c r="J298" s="43"/>
      <c r="K298" s="43"/>
      <c r="L298" s="47"/>
      <c r="M298" s="231"/>
      <c r="N298" s="232"/>
      <c r="O298" s="87"/>
      <c r="P298" s="87"/>
      <c r="Q298" s="87"/>
      <c r="R298" s="87"/>
      <c r="S298" s="87"/>
      <c r="T298" s="88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T298" s="20" t="s">
        <v>162</v>
      </c>
      <c r="AU298" s="20" t="s">
        <v>87</v>
      </c>
    </row>
    <row r="299" spans="1:65" s="2" customFormat="1" ht="16.5" customHeight="1">
      <c r="A299" s="41"/>
      <c r="B299" s="42"/>
      <c r="C299" s="278" t="s">
        <v>652</v>
      </c>
      <c r="D299" s="278" t="s">
        <v>414</v>
      </c>
      <c r="E299" s="279" t="s">
        <v>2549</v>
      </c>
      <c r="F299" s="280" t="s">
        <v>2550</v>
      </c>
      <c r="G299" s="281" t="s">
        <v>1571</v>
      </c>
      <c r="H299" s="282">
        <v>1</v>
      </c>
      <c r="I299" s="283"/>
      <c r="J299" s="284">
        <f>ROUND(I299*H299,2)</f>
        <v>0</v>
      </c>
      <c r="K299" s="280" t="s">
        <v>75</v>
      </c>
      <c r="L299" s="285"/>
      <c r="M299" s="286" t="s">
        <v>75</v>
      </c>
      <c r="N299" s="287" t="s">
        <v>47</v>
      </c>
      <c r="O299" s="87"/>
      <c r="P299" s="224">
        <f>O299*H299</f>
        <v>0</v>
      </c>
      <c r="Q299" s="224">
        <v>0.0019</v>
      </c>
      <c r="R299" s="224">
        <f>Q299*H299</f>
        <v>0.0019</v>
      </c>
      <c r="S299" s="224">
        <v>0</v>
      </c>
      <c r="T299" s="225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26" t="s">
        <v>2497</v>
      </c>
      <c r="AT299" s="226" t="s">
        <v>414</v>
      </c>
      <c r="AU299" s="226" t="s">
        <v>87</v>
      </c>
      <c r="AY299" s="20" t="s">
        <v>153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20" t="s">
        <v>85</v>
      </c>
      <c r="BK299" s="227">
        <f>ROUND(I299*H299,2)</f>
        <v>0</v>
      </c>
      <c r="BL299" s="20" t="s">
        <v>580</v>
      </c>
      <c r="BM299" s="226" t="s">
        <v>2551</v>
      </c>
    </row>
    <row r="300" spans="1:47" s="2" customFormat="1" ht="12">
      <c r="A300" s="41"/>
      <c r="B300" s="42"/>
      <c r="C300" s="43"/>
      <c r="D300" s="228" t="s">
        <v>162</v>
      </c>
      <c r="E300" s="43"/>
      <c r="F300" s="229" t="s">
        <v>2552</v>
      </c>
      <c r="G300" s="43"/>
      <c r="H300" s="43"/>
      <c r="I300" s="230"/>
      <c r="J300" s="43"/>
      <c r="K300" s="43"/>
      <c r="L300" s="47"/>
      <c r="M300" s="231"/>
      <c r="N300" s="232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162</v>
      </c>
      <c r="AU300" s="20" t="s">
        <v>87</v>
      </c>
    </row>
    <row r="301" spans="1:65" s="2" customFormat="1" ht="16.5" customHeight="1">
      <c r="A301" s="41"/>
      <c r="B301" s="42"/>
      <c r="C301" s="215" t="s">
        <v>657</v>
      </c>
      <c r="D301" s="215" t="s">
        <v>155</v>
      </c>
      <c r="E301" s="216" t="s">
        <v>2553</v>
      </c>
      <c r="F301" s="217" t="s">
        <v>2554</v>
      </c>
      <c r="G301" s="218" t="s">
        <v>158</v>
      </c>
      <c r="H301" s="219">
        <v>32</v>
      </c>
      <c r="I301" s="220"/>
      <c r="J301" s="221">
        <f>ROUND(I301*H301,2)</f>
        <v>0</v>
      </c>
      <c r="K301" s="217" t="s">
        <v>159</v>
      </c>
      <c r="L301" s="47"/>
      <c r="M301" s="222" t="s">
        <v>75</v>
      </c>
      <c r="N301" s="223" t="s">
        <v>47</v>
      </c>
      <c r="O301" s="87"/>
      <c r="P301" s="224">
        <f>O301*H301</f>
        <v>0</v>
      </c>
      <c r="Q301" s="224">
        <v>1E-05</v>
      </c>
      <c r="R301" s="224">
        <f>Q301*H301</f>
        <v>0.00032</v>
      </c>
      <c r="S301" s="224">
        <v>0</v>
      </c>
      <c r="T301" s="225">
        <f>S301*H301</f>
        <v>0</v>
      </c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R301" s="226" t="s">
        <v>580</v>
      </c>
      <c r="AT301" s="226" t="s">
        <v>155</v>
      </c>
      <c r="AU301" s="226" t="s">
        <v>87</v>
      </c>
      <c r="AY301" s="20" t="s">
        <v>153</v>
      </c>
      <c r="BE301" s="227">
        <f>IF(N301="základní",J301,0)</f>
        <v>0</v>
      </c>
      <c r="BF301" s="227">
        <f>IF(N301="snížená",J301,0)</f>
        <v>0</v>
      </c>
      <c r="BG301" s="227">
        <f>IF(N301="zákl. přenesená",J301,0)</f>
        <v>0</v>
      </c>
      <c r="BH301" s="227">
        <f>IF(N301="sníž. přenesená",J301,0)</f>
        <v>0</v>
      </c>
      <c r="BI301" s="227">
        <f>IF(N301="nulová",J301,0)</f>
        <v>0</v>
      </c>
      <c r="BJ301" s="20" t="s">
        <v>85</v>
      </c>
      <c r="BK301" s="227">
        <f>ROUND(I301*H301,2)</f>
        <v>0</v>
      </c>
      <c r="BL301" s="20" t="s">
        <v>580</v>
      </c>
      <c r="BM301" s="226" t="s">
        <v>2555</v>
      </c>
    </row>
    <row r="302" spans="1:47" s="2" customFormat="1" ht="12">
      <c r="A302" s="41"/>
      <c r="B302" s="42"/>
      <c r="C302" s="43"/>
      <c r="D302" s="228" t="s">
        <v>162</v>
      </c>
      <c r="E302" s="43"/>
      <c r="F302" s="229" t="s">
        <v>2556</v>
      </c>
      <c r="G302" s="43"/>
      <c r="H302" s="43"/>
      <c r="I302" s="230"/>
      <c r="J302" s="43"/>
      <c r="K302" s="43"/>
      <c r="L302" s="47"/>
      <c r="M302" s="231"/>
      <c r="N302" s="232"/>
      <c r="O302" s="87"/>
      <c r="P302" s="87"/>
      <c r="Q302" s="87"/>
      <c r="R302" s="87"/>
      <c r="S302" s="87"/>
      <c r="T302" s="88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T302" s="20" t="s">
        <v>162</v>
      </c>
      <c r="AU302" s="20" t="s">
        <v>87</v>
      </c>
    </row>
    <row r="303" spans="1:47" s="2" customFormat="1" ht="12">
      <c r="A303" s="41"/>
      <c r="B303" s="42"/>
      <c r="C303" s="43"/>
      <c r="D303" s="233" t="s">
        <v>164</v>
      </c>
      <c r="E303" s="43"/>
      <c r="F303" s="234" t="s">
        <v>2557</v>
      </c>
      <c r="G303" s="43"/>
      <c r="H303" s="43"/>
      <c r="I303" s="230"/>
      <c r="J303" s="43"/>
      <c r="K303" s="43"/>
      <c r="L303" s="47"/>
      <c r="M303" s="231"/>
      <c r="N303" s="232"/>
      <c r="O303" s="87"/>
      <c r="P303" s="87"/>
      <c r="Q303" s="87"/>
      <c r="R303" s="87"/>
      <c r="S303" s="87"/>
      <c r="T303" s="88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T303" s="20" t="s">
        <v>164</v>
      </c>
      <c r="AU303" s="20" t="s">
        <v>87</v>
      </c>
    </row>
    <row r="304" spans="1:65" s="2" customFormat="1" ht="16.5" customHeight="1">
      <c r="A304" s="41"/>
      <c r="B304" s="42"/>
      <c r="C304" s="278" t="s">
        <v>661</v>
      </c>
      <c r="D304" s="278" t="s">
        <v>414</v>
      </c>
      <c r="E304" s="279" t="s">
        <v>2558</v>
      </c>
      <c r="F304" s="280" t="s">
        <v>2559</v>
      </c>
      <c r="G304" s="281" t="s">
        <v>1571</v>
      </c>
      <c r="H304" s="282">
        <v>22</v>
      </c>
      <c r="I304" s="283"/>
      <c r="J304" s="284">
        <f>ROUND(I304*H304,2)</f>
        <v>0</v>
      </c>
      <c r="K304" s="280" t="s">
        <v>75</v>
      </c>
      <c r="L304" s="285"/>
      <c r="M304" s="286" t="s">
        <v>75</v>
      </c>
      <c r="N304" s="287" t="s">
        <v>47</v>
      </c>
      <c r="O304" s="87"/>
      <c r="P304" s="224">
        <f>O304*H304</f>
        <v>0</v>
      </c>
      <c r="Q304" s="224">
        <v>0</v>
      </c>
      <c r="R304" s="224">
        <f>Q304*H304</f>
        <v>0</v>
      </c>
      <c r="S304" s="224">
        <v>0</v>
      </c>
      <c r="T304" s="225">
        <f>S304*H304</f>
        <v>0</v>
      </c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R304" s="226" t="s">
        <v>2497</v>
      </c>
      <c r="AT304" s="226" t="s">
        <v>414</v>
      </c>
      <c r="AU304" s="226" t="s">
        <v>87</v>
      </c>
      <c r="AY304" s="20" t="s">
        <v>153</v>
      </c>
      <c r="BE304" s="227">
        <f>IF(N304="základní",J304,0)</f>
        <v>0</v>
      </c>
      <c r="BF304" s="227">
        <f>IF(N304="snížená",J304,0)</f>
        <v>0</v>
      </c>
      <c r="BG304" s="227">
        <f>IF(N304="zákl. přenesená",J304,0)</f>
        <v>0</v>
      </c>
      <c r="BH304" s="227">
        <f>IF(N304="sníž. přenesená",J304,0)</f>
        <v>0</v>
      </c>
      <c r="BI304" s="227">
        <f>IF(N304="nulová",J304,0)</f>
        <v>0</v>
      </c>
      <c r="BJ304" s="20" t="s">
        <v>85</v>
      </c>
      <c r="BK304" s="227">
        <f>ROUND(I304*H304,2)</f>
        <v>0</v>
      </c>
      <c r="BL304" s="20" t="s">
        <v>580</v>
      </c>
      <c r="BM304" s="226" t="s">
        <v>2560</v>
      </c>
    </row>
    <row r="305" spans="1:47" s="2" customFormat="1" ht="12">
      <c r="A305" s="41"/>
      <c r="B305" s="42"/>
      <c r="C305" s="43"/>
      <c r="D305" s="228" t="s">
        <v>162</v>
      </c>
      <c r="E305" s="43"/>
      <c r="F305" s="229" t="s">
        <v>2559</v>
      </c>
      <c r="G305" s="43"/>
      <c r="H305" s="43"/>
      <c r="I305" s="230"/>
      <c r="J305" s="43"/>
      <c r="K305" s="43"/>
      <c r="L305" s="47"/>
      <c r="M305" s="231"/>
      <c r="N305" s="232"/>
      <c r="O305" s="87"/>
      <c r="P305" s="87"/>
      <c r="Q305" s="87"/>
      <c r="R305" s="87"/>
      <c r="S305" s="87"/>
      <c r="T305" s="88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T305" s="20" t="s">
        <v>162</v>
      </c>
      <c r="AU305" s="20" t="s">
        <v>87</v>
      </c>
    </row>
    <row r="306" spans="1:65" s="2" customFormat="1" ht="16.5" customHeight="1">
      <c r="A306" s="41"/>
      <c r="B306" s="42"/>
      <c r="C306" s="278" t="s">
        <v>667</v>
      </c>
      <c r="D306" s="278" t="s">
        <v>414</v>
      </c>
      <c r="E306" s="279" t="s">
        <v>2561</v>
      </c>
      <c r="F306" s="280" t="s">
        <v>2562</v>
      </c>
      <c r="G306" s="281" t="s">
        <v>1571</v>
      </c>
      <c r="H306" s="282">
        <v>3</v>
      </c>
      <c r="I306" s="283"/>
      <c r="J306" s="284">
        <f>ROUND(I306*H306,2)</f>
        <v>0</v>
      </c>
      <c r="K306" s="280" t="s">
        <v>75</v>
      </c>
      <c r="L306" s="285"/>
      <c r="M306" s="286" t="s">
        <v>75</v>
      </c>
      <c r="N306" s="287" t="s">
        <v>47</v>
      </c>
      <c r="O306" s="87"/>
      <c r="P306" s="224">
        <f>O306*H306</f>
        <v>0</v>
      </c>
      <c r="Q306" s="224">
        <v>0.0019</v>
      </c>
      <c r="R306" s="224">
        <f>Q306*H306</f>
        <v>0.0057</v>
      </c>
      <c r="S306" s="224">
        <v>0</v>
      </c>
      <c r="T306" s="225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26" t="s">
        <v>2497</v>
      </c>
      <c r="AT306" s="226" t="s">
        <v>414</v>
      </c>
      <c r="AU306" s="226" t="s">
        <v>87</v>
      </c>
      <c r="AY306" s="20" t="s">
        <v>153</v>
      </c>
      <c r="BE306" s="227">
        <f>IF(N306="základní",J306,0)</f>
        <v>0</v>
      </c>
      <c r="BF306" s="227">
        <f>IF(N306="snížená",J306,0)</f>
        <v>0</v>
      </c>
      <c r="BG306" s="227">
        <f>IF(N306="zákl. přenesená",J306,0)</f>
        <v>0</v>
      </c>
      <c r="BH306" s="227">
        <f>IF(N306="sníž. přenesená",J306,0)</f>
        <v>0</v>
      </c>
      <c r="BI306" s="227">
        <f>IF(N306="nulová",J306,0)</f>
        <v>0</v>
      </c>
      <c r="BJ306" s="20" t="s">
        <v>85</v>
      </c>
      <c r="BK306" s="227">
        <f>ROUND(I306*H306,2)</f>
        <v>0</v>
      </c>
      <c r="BL306" s="20" t="s">
        <v>580</v>
      </c>
      <c r="BM306" s="226" t="s">
        <v>2563</v>
      </c>
    </row>
    <row r="307" spans="1:47" s="2" customFormat="1" ht="12">
      <c r="A307" s="41"/>
      <c r="B307" s="42"/>
      <c r="C307" s="43"/>
      <c r="D307" s="228" t="s">
        <v>162</v>
      </c>
      <c r="E307" s="43"/>
      <c r="F307" s="229" t="s">
        <v>2564</v>
      </c>
      <c r="G307" s="43"/>
      <c r="H307" s="43"/>
      <c r="I307" s="230"/>
      <c r="J307" s="43"/>
      <c r="K307" s="43"/>
      <c r="L307" s="47"/>
      <c r="M307" s="231"/>
      <c r="N307" s="232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162</v>
      </c>
      <c r="AU307" s="20" t="s">
        <v>87</v>
      </c>
    </row>
    <row r="308" spans="1:65" s="2" customFormat="1" ht="16.5" customHeight="1">
      <c r="A308" s="41"/>
      <c r="B308" s="42"/>
      <c r="C308" s="278" t="s">
        <v>671</v>
      </c>
      <c r="D308" s="278" t="s">
        <v>414</v>
      </c>
      <c r="E308" s="279" t="s">
        <v>2565</v>
      </c>
      <c r="F308" s="280" t="s">
        <v>2566</v>
      </c>
      <c r="G308" s="281" t="s">
        <v>1571</v>
      </c>
      <c r="H308" s="282">
        <v>5</v>
      </c>
      <c r="I308" s="283"/>
      <c r="J308" s="284">
        <f>ROUND(I308*H308,2)</f>
        <v>0</v>
      </c>
      <c r="K308" s="280" t="s">
        <v>75</v>
      </c>
      <c r="L308" s="285"/>
      <c r="M308" s="286" t="s">
        <v>75</v>
      </c>
      <c r="N308" s="287" t="s">
        <v>47</v>
      </c>
      <c r="O308" s="87"/>
      <c r="P308" s="224">
        <f>O308*H308</f>
        <v>0</v>
      </c>
      <c r="Q308" s="224">
        <v>0.0019</v>
      </c>
      <c r="R308" s="224">
        <f>Q308*H308</f>
        <v>0.0095</v>
      </c>
      <c r="S308" s="224">
        <v>0</v>
      </c>
      <c r="T308" s="225">
        <f>S308*H308</f>
        <v>0</v>
      </c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R308" s="226" t="s">
        <v>2497</v>
      </c>
      <c r="AT308" s="226" t="s">
        <v>414</v>
      </c>
      <c r="AU308" s="226" t="s">
        <v>87</v>
      </c>
      <c r="AY308" s="20" t="s">
        <v>153</v>
      </c>
      <c r="BE308" s="227">
        <f>IF(N308="základní",J308,0)</f>
        <v>0</v>
      </c>
      <c r="BF308" s="227">
        <f>IF(N308="snížená",J308,0)</f>
        <v>0</v>
      </c>
      <c r="BG308" s="227">
        <f>IF(N308="zákl. přenesená",J308,0)</f>
        <v>0</v>
      </c>
      <c r="BH308" s="227">
        <f>IF(N308="sníž. přenesená",J308,0)</f>
        <v>0</v>
      </c>
      <c r="BI308" s="227">
        <f>IF(N308="nulová",J308,0)</f>
        <v>0</v>
      </c>
      <c r="BJ308" s="20" t="s">
        <v>85</v>
      </c>
      <c r="BK308" s="227">
        <f>ROUND(I308*H308,2)</f>
        <v>0</v>
      </c>
      <c r="BL308" s="20" t="s">
        <v>580</v>
      </c>
      <c r="BM308" s="226" t="s">
        <v>2567</v>
      </c>
    </row>
    <row r="309" spans="1:47" s="2" customFormat="1" ht="12">
      <c r="A309" s="41"/>
      <c r="B309" s="42"/>
      <c r="C309" s="43"/>
      <c r="D309" s="228" t="s">
        <v>162</v>
      </c>
      <c r="E309" s="43"/>
      <c r="F309" s="229" t="s">
        <v>2566</v>
      </c>
      <c r="G309" s="43"/>
      <c r="H309" s="43"/>
      <c r="I309" s="230"/>
      <c r="J309" s="43"/>
      <c r="K309" s="43"/>
      <c r="L309" s="47"/>
      <c r="M309" s="231"/>
      <c r="N309" s="232"/>
      <c r="O309" s="87"/>
      <c r="P309" s="87"/>
      <c r="Q309" s="87"/>
      <c r="R309" s="87"/>
      <c r="S309" s="87"/>
      <c r="T309" s="88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T309" s="20" t="s">
        <v>162</v>
      </c>
      <c r="AU309" s="20" t="s">
        <v>87</v>
      </c>
    </row>
    <row r="310" spans="1:65" s="2" customFormat="1" ht="16.5" customHeight="1">
      <c r="A310" s="41"/>
      <c r="B310" s="42"/>
      <c r="C310" s="278" t="s">
        <v>682</v>
      </c>
      <c r="D310" s="278" t="s">
        <v>414</v>
      </c>
      <c r="E310" s="279" t="s">
        <v>2568</v>
      </c>
      <c r="F310" s="280" t="s">
        <v>2569</v>
      </c>
      <c r="G310" s="281" t="s">
        <v>1571</v>
      </c>
      <c r="H310" s="282">
        <v>2</v>
      </c>
      <c r="I310" s="283"/>
      <c r="J310" s="284">
        <f>ROUND(I310*H310,2)</f>
        <v>0</v>
      </c>
      <c r="K310" s="280" t="s">
        <v>75</v>
      </c>
      <c r="L310" s="285"/>
      <c r="M310" s="286" t="s">
        <v>75</v>
      </c>
      <c r="N310" s="287" t="s">
        <v>47</v>
      </c>
      <c r="O310" s="87"/>
      <c r="P310" s="224">
        <f>O310*H310</f>
        <v>0</v>
      </c>
      <c r="Q310" s="224">
        <v>0.0019</v>
      </c>
      <c r="R310" s="224">
        <f>Q310*H310</f>
        <v>0.0038</v>
      </c>
      <c r="S310" s="224">
        <v>0</v>
      </c>
      <c r="T310" s="225">
        <f>S310*H310</f>
        <v>0</v>
      </c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R310" s="226" t="s">
        <v>2497</v>
      </c>
      <c r="AT310" s="226" t="s">
        <v>414</v>
      </c>
      <c r="AU310" s="226" t="s">
        <v>87</v>
      </c>
      <c r="AY310" s="20" t="s">
        <v>153</v>
      </c>
      <c r="BE310" s="227">
        <f>IF(N310="základní",J310,0)</f>
        <v>0</v>
      </c>
      <c r="BF310" s="227">
        <f>IF(N310="snížená",J310,0)</f>
        <v>0</v>
      </c>
      <c r="BG310" s="227">
        <f>IF(N310="zákl. přenesená",J310,0)</f>
        <v>0</v>
      </c>
      <c r="BH310" s="227">
        <f>IF(N310="sníž. přenesená",J310,0)</f>
        <v>0</v>
      </c>
      <c r="BI310" s="227">
        <f>IF(N310="nulová",J310,0)</f>
        <v>0</v>
      </c>
      <c r="BJ310" s="20" t="s">
        <v>85</v>
      </c>
      <c r="BK310" s="227">
        <f>ROUND(I310*H310,2)</f>
        <v>0</v>
      </c>
      <c r="BL310" s="20" t="s">
        <v>580</v>
      </c>
      <c r="BM310" s="226" t="s">
        <v>2570</v>
      </c>
    </row>
    <row r="311" spans="1:47" s="2" customFormat="1" ht="12">
      <c r="A311" s="41"/>
      <c r="B311" s="42"/>
      <c r="C311" s="43"/>
      <c r="D311" s="228" t="s">
        <v>162</v>
      </c>
      <c r="E311" s="43"/>
      <c r="F311" s="229" t="s">
        <v>2566</v>
      </c>
      <c r="G311" s="43"/>
      <c r="H311" s="43"/>
      <c r="I311" s="230"/>
      <c r="J311" s="43"/>
      <c r="K311" s="43"/>
      <c r="L311" s="47"/>
      <c r="M311" s="231"/>
      <c r="N311" s="232"/>
      <c r="O311" s="87"/>
      <c r="P311" s="87"/>
      <c r="Q311" s="87"/>
      <c r="R311" s="87"/>
      <c r="S311" s="87"/>
      <c r="T311" s="88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T311" s="20" t="s">
        <v>162</v>
      </c>
      <c r="AU311" s="20" t="s">
        <v>87</v>
      </c>
    </row>
    <row r="312" spans="1:65" s="2" customFormat="1" ht="16.5" customHeight="1">
      <c r="A312" s="41"/>
      <c r="B312" s="42"/>
      <c r="C312" s="215" t="s">
        <v>687</v>
      </c>
      <c r="D312" s="215" t="s">
        <v>155</v>
      </c>
      <c r="E312" s="216" t="s">
        <v>2571</v>
      </c>
      <c r="F312" s="217" t="s">
        <v>2572</v>
      </c>
      <c r="G312" s="218" t="s">
        <v>158</v>
      </c>
      <c r="H312" s="219">
        <v>5</v>
      </c>
      <c r="I312" s="220"/>
      <c r="J312" s="221">
        <f>ROUND(I312*H312,2)</f>
        <v>0</v>
      </c>
      <c r="K312" s="217" t="s">
        <v>75</v>
      </c>
      <c r="L312" s="47"/>
      <c r="M312" s="222" t="s">
        <v>75</v>
      </c>
      <c r="N312" s="223" t="s">
        <v>47</v>
      </c>
      <c r="O312" s="87"/>
      <c r="P312" s="224">
        <f>O312*H312</f>
        <v>0</v>
      </c>
      <c r="Q312" s="224">
        <v>3E-05</v>
      </c>
      <c r="R312" s="224">
        <f>Q312*H312</f>
        <v>0.00015000000000000001</v>
      </c>
      <c r="S312" s="224">
        <v>0</v>
      </c>
      <c r="T312" s="225">
        <f>S312*H312</f>
        <v>0</v>
      </c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R312" s="226" t="s">
        <v>580</v>
      </c>
      <c r="AT312" s="226" t="s">
        <v>155</v>
      </c>
      <c r="AU312" s="226" t="s">
        <v>87</v>
      </c>
      <c r="AY312" s="20" t="s">
        <v>153</v>
      </c>
      <c r="BE312" s="227">
        <f>IF(N312="základní",J312,0)</f>
        <v>0</v>
      </c>
      <c r="BF312" s="227">
        <f>IF(N312="snížená",J312,0)</f>
        <v>0</v>
      </c>
      <c r="BG312" s="227">
        <f>IF(N312="zákl. přenesená",J312,0)</f>
        <v>0</v>
      </c>
      <c r="BH312" s="227">
        <f>IF(N312="sníž. přenesená",J312,0)</f>
        <v>0</v>
      </c>
      <c r="BI312" s="227">
        <f>IF(N312="nulová",J312,0)</f>
        <v>0</v>
      </c>
      <c r="BJ312" s="20" t="s">
        <v>85</v>
      </c>
      <c r="BK312" s="227">
        <f>ROUND(I312*H312,2)</f>
        <v>0</v>
      </c>
      <c r="BL312" s="20" t="s">
        <v>580</v>
      </c>
      <c r="BM312" s="226" t="s">
        <v>2573</v>
      </c>
    </row>
    <row r="313" spans="1:47" s="2" customFormat="1" ht="12">
      <c r="A313" s="41"/>
      <c r="B313" s="42"/>
      <c r="C313" s="43"/>
      <c r="D313" s="228" t="s">
        <v>162</v>
      </c>
      <c r="E313" s="43"/>
      <c r="F313" s="229" t="s">
        <v>2574</v>
      </c>
      <c r="G313" s="43"/>
      <c r="H313" s="43"/>
      <c r="I313" s="230"/>
      <c r="J313" s="43"/>
      <c r="K313" s="43"/>
      <c r="L313" s="47"/>
      <c r="M313" s="231"/>
      <c r="N313" s="232"/>
      <c r="O313" s="87"/>
      <c r="P313" s="87"/>
      <c r="Q313" s="87"/>
      <c r="R313" s="87"/>
      <c r="S313" s="87"/>
      <c r="T313" s="88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T313" s="20" t="s">
        <v>162</v>
      </c>
      <c r="AU313" s="20" t="s">
        <v>87</v>
      </c>
    </row>
    <row r="314" spans="1:65" s="2" customFormat="1" ht="16.5" customHeight="1">
      <c r="A314" s="41"/>
      <c r="B314" s="42"/>
      <c r="C314" s="278" t="s">
        <v>694</v>
      </c>
      <c r="D314" s="278" t="s">
        <v>414</v>
      </c>
      <c r="E314" s="279" t="s">
        <v>2575</v>
      </c>
      <c r="F314" s="280" t="s">
        <v>2576</v>
      </c>
      <c r="G314" s="281" t="s">
        <v>1571</v>
      </c>
      <c r="H314" s="282">
        <v>2</v>
      </c>
      <c r="I314" s="283"/>
      <c r="J314" s="284">
        <f>ROUND(I314*H314,2)</f>
        <v>0</v>
      </c>
      <c r="K314" s="280" t="s">
        <v>75</v>
      </c>
      <c r="L314" s="285"/>
      <c r="M314" s="286" t="s">
        <v>75</v>
      </c>
      <c r="N314" s="287" t="s">
        <v>47</v>
      </c>
      <c r="O314" s="87"/>
      <c r="P314" s="224">
        <f>O314*H314</f>
        <v>0</v>
      </c>
      <c r="Q314" s="224">
        <v>0.0019</v>
      </c>
      <c r="R314" s="224">
        <f>Q314*H314</f>
        <v>0.0038</v>
      </c>
      <c r="S314" s="224">
        <v>0</v>
      </c>
      <c r="T314" s="225">
        <f>S314*H314</f>
        <v>0</v>
      </c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R314" s="226" t="s">
        <v>2497</v>
      </c>
      <c r="AT314" s="226" t="s">
        <v>414</v>
      </c>
      <c r="AU314" s="226" t="s">
        <v>87</v>
      </c>
      <c r="AY314" s="20" t="s">
        <v>153</v>
      </c>
      <c r="BE314" s="227">
        <f>IF(N314="základní",J314,0)</f>
        <v>0</v>
      </c>
      <c r="BF314" s="227">
        <f>IF(N314="snížená",J314,0)</f>
        <v>0</v>
      </c>
      <c r="BG314" s="227">
        <f>IF(N314="zákl. přenesená",J314,0)</f>
        <v>0</v>
      </c>
      <c r="BH314" s="227">
        <f>IF(N314="sníž. přenesená",J314,0)</f>
        <v>0</v>
      </c>
      <c r="BI314" s="227">
        <f>IF(N314="nulová",J314,0)</f>
        <v>0</v>
      </c>
      <c r="BJ314" s="20" t="s">
        <v>85</v>
      </c>
      <c r="BK314" s="227">
        <f>ROUND(I314*H314,2)</f>
        <v>0</v>
      </c>
      <c r="BL314" s="20" t="s">
        <v>580</v>
      </c>
      <c r="BM314" s="226" t="s">
        <v>2577</v>
      </c>
    </row>
    <row r="315" spans="1:47" s="2" customFormat="1" ht="12">
      <c r="A315" s="41"/>
      <c r="B315" s="42"/>
      <c r="C315" s="43"/>
      <c r="D315" s="228" t="s">
        <v>162</v>
      </c>
      <c r="E315" s="43"/>
      <c r="F315" s="229" t="s">
        <v>2576</v>
      </c>
      <c r="G315" s="43"/>
      <c r="H315" s="43"/>
      <c r="I315" s="230"/>
      <c r="J315" s="43"/>
      <c r="K315" s="43"/>
      <c r="L315" s="47"/>
      <c r="M315" s="231"/>
      <c r="N315" s="232"/>
      <c r="O315" s="87"/>
      <c r="P315" s="87"/>
      <c r="Q315" s="87"/>
      <c r="R315" s="87"/>
      <c r="S315" s="87"/>
      <c r="T315" s="88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20" t="s">
        <v>162</v>
      </c>
      <c r="AU315" s="20" t="s">
        <v>87</v>
      </c>
    </row>
    <row r="316" spans="1:65" s="2" customFormat="1" ht="16.5" customHeight="1">
      <c r="A316" s="41"/>
      <c r="B316" s="42"/>
      <c r="C316" s="278" t="s">
        <v>419</v>
      </c>
      <c r="D316" s="278" t="s">
        <v>414</v>
      </c>
      <c r="E316" s="279" t="s">
        <v>2578</v>
      </c>
      <c r="F316" s="280" t="s">
        <v>2579</v>
      </c>
      <c r="G316" s="281" t="s">
        <v>158</v>
      </c>
      <c r="H316" s="282">
        <v>1</v>
      </c>
      <c r="I316" s="283"/>
      <c r="J316" s="284">
        <f>ROUND(I316*H316,2)</f>
        <v>0</v>
      </c>
      <c r="K316" s="280" t="s">
        <v>75</v>
      </c>
      <c r="L316" s="285"/>
      <c r="M316" s="286" t="s">
        <v>75</v>
      </c>
      <c r="N316" s="287" t="s">
        <v>47</v>
      </c>
      <c r="O316" s="87"/>
      <c r="P316" s="224">
        <f>O316*H316</f>
        <v>0</v>
      </c>
      <c r="Q316" s="224">
        <v>0</v>
      </c>
      <c r="R316" s="224">
        <f>Q316*H316</f>
        <v>0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2497</v>
      </c>
      <c r="AT316" s="226" t="s">
        <v>414</v>
      </c>
      <c r="AU316" s="226" t="s">
        <v>87</v>
      </c>
      <c r="AY316" s="20" t="s">
        <v>153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85</v>
      </c>
      <c r="BK316" s="227">
        <f>ROUND(I316*H316,2)</f>
        <v>0</v>
      </c>
      <c r="BL316" s="20" t="s">
        <v>580</v>
      </c>
      <c r="BM316" s="226" t="s">
        <v>2580</v>
      </c>
    </row>
    <row r="317" spans="1:47" s="2" customFormat="1" ht="12">
      <c r="A317" s="41"/>
      <c r="B317" s="42"/>
      <c r="C317" s="43"/>
      <c r="D317" s="228" t="s">
        <v>162</v>
      </c>
      <c r="E317" s="43"/>
      <c r="F317" s="229" t="s">
        <v>2579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162</v>
      </c>
      <c r="AU317" s="20" t="s">
        <v>87</v>
      </c>
    </row>
    <row r="318" spans="1:65" s="2" customFormat="1" ht="16.5" customHeight="1">
      <c r="A318" s="41"/>
      <c r="B318" s="42"/>
      <c r="C318" s="278" t="s">
        <v>675</v>
      </c>
      <c r="D318" s="278" t="s">
        <v>414</v>
      </c>
      <c r="E318" s="279" t="s">
        <v>2581</v>
      </c>
      <c r="F318" s="280" t="s">
        <v>2582</v>
      </c>
      <c r="G318" s="281" t="s">
        <v>1571</v>
      </c>
      <c r="H318" s="282">
        <v>2</v>
      </c>
      <c r="I318" s="283"/>
      <c r="J318" s="284">
        <f>ROUND(I318*H318,2)</f>
        <v>0</v>
      </c>
      <c r="K318" s="280" t="s">
        <v>75</v>
      </c>
      <c r="L318" s="285"/>
      <c r="M318" s="286" t="s">
        <v>75</v>
      </c>
      <c r="N318" s="287" t="s">
        <v>47</v>
      </c>
      <c r="O318" s="87"/>
      <c r="P318" s="224">
        <f>O318*H318</f>
        <v>0</v>
      </c>
      <c r="Q318" s="224">
        <v>0.0138</v>
      </c>
      <c r="R318" s="224">
        <f>Q318*H318</f>
        <v>0.0276</v>
      </c>
      <c r="S318" s="224">
        <v>0</v>
      </c>
      <c r="T318" s="225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26" t="s">
        <v>2497</v>
      </c>
      <c r="AT318" s="226" t="s">
        <v>414</v>
      </c>
      <c r="AU318" s="226" t="s">
        <v>87</v>
      </c>
      <c r="AY318" s="20" t="s">
        <v>153</v>
      </c>
      <c r="BE318" s="227">
        <f>IF(N318="základní",J318,0)</f>
        <v>0</v>
      </c>
      <c r="BF318" s="227">
        <f>IF(N318="snížená",J318,0)</f>
        <v>0</v>
      </c>
      <c r="BG318" s="227">
        <f>IF(N318="zákl. přenesená",J318,0)</f>
        <v>0</v>
      </c>
      <c r="BH318" s="227">
        <f>IF(N318="sníž. přenesená",J318,0)</f>
        <v>0</v>
      </c>
      <c r="BI318" s="227">
        <f>IF(N318="nulová",J318,0)</f>
        <v>0</v>
      </c>
      <c r="BJ318" s="20" t="s">
        <v>85</v>
      </c>
      <c r="BK318" s="227">
        <f>ROUND(I318*H318,2)</f>
        <v>0</v>
      </c>
      <c r="BL318" s="20" t="s">
        <v>580</v>
      </c>
      <c r="BM318" s="226" t="s">
        <v>2583</v>
      </c>
    </row>
    <row r="319" spans="1:47" s="2" customFormat="1" ht="12">
      <c r="A319" s="41"/>
      <c r="B319" s="42"/>
      <c r="C319" s="43"/>
      <c r="D319" s="228" t="s">
        <v>162</v>
      </c>
      <c r="E319" s="43"/>
      <c r="F319" s="229" t="s">
        <v>2584</v>
      </c>
      <c r="G319" s="43"/>
      <c r="H319" s="43"/>
      <c r="I319" s="230"/>
      <c r="J319" s="43"/>
      <c r="K319" s="43"/>
      <c r="L319" s="47"/>
      <c r="M319" s="231"/>
      <c r="N319" s="232"/>
      <c r="O319" s="87"/>
      <c r="P319" s="87"/>
      <c r="Q319" s="87"/>
      <c r="R319" s="87"/>
      <c r="S319" s="87"/>
      <c r="T319" s="88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20" t="s">
        <v>162</v>
      </c>
      <c r="AU319" s="20" t="s">
        <v>87</v>
      </c>
    </row>
    <row r="320" spans="1:65" s="2" customFormat="1" ht="16.5" customHeight="1">
      <c r="A320" s="41"/>
      <c r="B320" s="42"/>
      <c r="C320" s="215" t="s">
        <v>1704</v>
      </c>
      <c r="D320" s="215" t="s">
        <v>155</v>
      </c>
      <c r="E320" s="216" t="s">
        <v>2585</v>
      </c>
      <c r="F320" s="217" t="s">
        <v>2586</v>
      </c>
      <c r="G320" s="218" t="s">
        <v>158</v>
      </c>
      <c r="H320" s="219">
        <v>3</v>
      </c>
      <c r="I320" s="220"/>
      <c r="J320" s="221">
        <f>ROUND(I320*H320,2)</f>
        <v>0</v>
      </c>
      <c r="K320" s="217" t="s">
        <v>75</v>
      </c>
      <c r="L320" s="47"/>
      <c r="M320" s="222" t="s">
        <v>75</v>
      </c>
      <c r="N320" s="223" t="s">
        <v>47</v>
      </c>
      <c r="O320" s="87"/>
      <c r="P320" s="224">
        <f>O320*H320</f>
        <v>0</v>
      </c>
      <c r="Q320" s="224">
        <v>1E-05</v>
      </c>
      <c r="R320" s="224">
        <f>Q320*H320</f>
        <v>3.0000000000000004E-05</v>
      </c>
      <c r="S320" s="224">
        <v>0</v>
      </c>
      <c r="T320" s="225">
        <f>S320*H320</f>
        <v>0</v>
      </c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R320" s="226" t="s">
        <v>580</v>
      </c>
      <c r="AT320" s="226" t="s">
        <v>155</v>
      </c>
      <c r="AU320" s="226" t="s">
        <v>87</v>
      </c>
      <c r="AY320" s="20" t="s">
        <v>153</v>
      </c>
      <c r="BE320" s="227">
        <f>IF(N320="základní",J320,0)</f>
        <v>0</v>
      </c>
      <c r="BF320" s="227">
        <f>IF(N320="snížená",J320,0)</f>
        <v>0</v>
      </c>
      <c r="BG320" s="227">
        <f>IF(N320="zákl. přenesená",J320,0)</f>
        <v>0</v>
      </c>
      <c r="BH320" s="227">
        <f>IF(N320="sníž. přenesená",J320,0)</f>
        <v>0</v>
      </c>
      <c r="BI320" s="227">
        <f>IF(N320="nulová",J320,0)</f>
        <v>0</v>
      </c>
      <c r="BJ320" s="20" t="s">
        <v>85</v>
      </c>
      <c r="BK320" s="227">
        <f>ROUND(I320*H320,2)</f>
        <v>0</v>
      </c>
      <c r="BL320" s="20" t="s">
        <v>580</v>
      </c>
      <c r="BM320" s="226" t="s">
        <v>2587</v>
      </c>
    </row>
    <row r="321" spans="1:47" s="2" customFormat="1" ht="12">
      <c r="A321" s="41"/>
      <c r="B321" s="42"/>
      <c r="C321" s="43"/>
      <c r="D321" s="228" t="s">
        <v>162</v>
      </c>
      <c r="E321" s="43"/>
      <c r="F321" s="229" t="s">
        <v>2588</v>
      </c>
      <c r="G321" s="43"/>
      <c r="H321" s="43"/>
      <c r="I321" s="230"/>
      <c r="J321" s="43"/>
      <c r="K321" s="43"/>
      <c r="L321" s="47"/>
      <c r="M321" s="231"/>
      <c r="N321" s="232"/>
      <c r="O321" s="87"/>
      <c r="P321" s="87"/>
      <c r="Q321" s="87"/>
      <c r="R321" s="87"/>
      <c r="S321" s="87"/>
      <c r="T321" s="88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T321" s="20" t="s">
        <v>162</v>
      </c>
      <c r="AU321" s="20" t="s">
        <v>87</v>
      </c>
    </row>
    <row r="322" spans="1:65" s="2" customFormat="1" ht="16.5" customHeight="1">
      <c r="A322" s="41"/>
      <c r="B322" s="42"/>
      <c r="C322" s="278" t="s">
        <v>1708</v>
      </c>
      <c r="D322" s="278" t="s">
        <v>414</v>
      </c>
      <c r="E322" s="279" t="s">
        <v>2589</v>
      </c>
      <c r="F322" s="280" t="s">
        <v>2590</v>
      </c>
      <c r="G322" s="281" t="s">
        <v>1571</v>
      </c>
      <c r="H322" s="282">
        <v>3</v>
      </c>
      <c r="I322" s="283"/>
      <c r="J322" s="284">
        <f>ROUND(I322*H322,2)</f>
        <v>0</v>
      </c>
      <c r="K322" s="280" t="s">
        <v>75</v>
      </c>
      <c r="L322" s="285"/>
      <c r="M322" s="286" t="s">
        <v>75</v>
      </c>
      <c r="N322" s="287" t="s">
        <v>47</v>
      </c>
      <c r="O322" s="87"/>
      <c r="P322" s="224">
        <f>O322*H322</f>
        <v>0</v>
      </c>
      <c r="Q322" s="224">
        <v>0.0138</v>
      </c>
      <c r="R322" s="224">
        <f>Q322*H322</f>
        <v>0.0414</v>
      </c>
      <c r="S322" s="224">
        <v>0</v>
      </c>
      <c r="T322" s="225">
        <f>S322*H322</f>
        <v>0</v>
      </c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R322" s="226" t="s">
        <v>2497</v>
      </c>
      <c r="AT322" s="226" t="s">
        <v>414</v>
      </c>
      <c r="AU322" s="226" t="s">
        <v>87</v>
      </c>
      <c r="AY322" s="20" t="s">
        <v>153</v>
      </c>
      <c r="BE322" s="227">
        <f>IF(N322="základní",J322,0)</f>
        <v>0</v>
      </c>
      <c r="BF322" s="227">
        <f>IF(N322="snížená",J322,0)</f>
        <v>0</v>
      </c>
      <c r="BG322" s="227">
        <f>IF(N322="zákl. přenesená",J322,0)</f>
        <v>0</v>
      </c>
      <c r="BH322" s="227">
        <f>IF(N322="sníž. přenesená",J322,0)</f>
        <v>0</v>
      </c>
      <c r="BI322" s="227">
        <f>IF(N322="nulová",J322,0)</f>
        <v>0</v>
      </c>
      <c r="BJ322" s="20" t="s">
        <v>85</v>
      </c>
      <c r="BK322" s="227">
        <f>ROUND(I322*H322,2)</f>
        <v>0</v>
      </c>
      <c r="BL322" s="20" t="s">
        <v>580</v>
      </c>
      <c r="BM322" s="226" t="s">
        <v>2591</v>
      </c>
    </row>
    <row r="323" spans="1:47" s="2" customFormat="1" ht="12">
      <c r="A323" s="41"/>
      <c r="B323" s="42"/>
      <c r="C323" s="43"/>
      <c r="D323" s="228" t="s">
        <v>162</v>
      </c>
      <c r="E323" s="43"/>
      <c r="F323" s="229" t="s">
        <v>2592</v>
      </c>
      <c r="G323" s="43"/>
      <c r="H323" s="43"/>
      <c r="I323" s="230"/>
      <c r="J323" s="43"/>
      <c r="K323" s="43"/>
      <c r="L323" s="47"/>
      <c r="M323" s="231"/>
      <c r="N323" s="232"/>
      <c r="O323" s="87"/>
      <c r="P323" s="87"/>
      <c r="Q323" s="87"/>
      <c r="R323" s="87"/>
      <c r="S323" s="87"/>
      <c r="T323" s="88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20" t="s">
        <v>162</v>
      </c>
      <c r="AU323" s="20" t="s">
        <v>87</v>
      </c>
    </row>
    <row r="324" spans="1:65" s="2" customFormat="1" ht="16.5" customHeight="1">
      <c r="A324" s="41"/>
      <c r="B324" s="42"/>
      <c r="C324" s="215" t="s">
        <v>1715</v>
      </c>
      <c r="D324" s="215" t="s">
        <v>155</v>
      </c>
      <c r="E324" s="216" t="s">
        <v>2593</v>
      </c>
      <c r="F324" s="217" t="s">
        <v>2594</v>
      </c>
      <c r="G324" s="218" t="s">
        <v>158</v>
      </c>
      <c r="H324" s="219">
        <v>3</v>
      </c>
      <c r="I324" s="220"/>
      <c r="J324" s="221">
        <f>ROUND(I324*H324,2)</f>
        <v>0</v>
      </c>
      <c r="K324" s="217" t="s">
        <v>159</v>
      </c>
      <c r="L324" s="47"/>
      <c r="M324" s="222" t="s">
        <v>75</v>
      </c>
      <c r="N324" s="223" t="s">
        <v>47</v>
      </c>
      <c r="O324" s="87"/>
      <c r="P324" s="224">
        <f>O324*H324</f>
        <v>0</v>
      </c>
      <c r="Q324" s="224">
        <v>2E-05</v>
      </c>
      <c r="R324" s="224">
        <f>Q324*H324</f>
        <v>6.000000000000001E-05</v>
      </c>
      <c r="S324" s="224">
        <v>0</v>
      </c>
      <c r="T324" s="225">
        <f>S324*H324</f>
        <v>0</v>
      </c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R324" s="226" t="s">
        <v>580</v>
      </c>
      <c r="AT324" s="226" t="s">
        <v>155</v>
      </c>
      <c r="AU324" s="226" t="s">
        <v>87</v>
      </c>
      <c r="AY324" s="20" t="s">
        <v>153</v>
      </c>
      <c r="BE324" s="227">
        <f>IF(N324="základní",J324,0)</f>
        <v>0</v>
      </c>
      <c r="BF324" s="227">
        <f>IF(N324="snížená",J324,0)</f>
        <v>0</v>
      </c>
      <c r="BG324" s="227">
        <f>IF(N324="zákl. přenesená",J324,0)</f>
        <v>0</v>
      </c>
      <c r="BH324" s="227">
        <f>IF(N324="sníž. přenesená",J324,0)</f>
        <v>0</v>
      </c>
      <c r="BI324" s="227">
        <f>IF(N324="nulová",J324,0)</f>
        <v>0</v>
      </c>
      <c r="BJ324" s="20" t="s">
        <v>85</v>
      </c>
      <c r="BK324" s="227">
        <f>ROUND(I324*H324,2)</f>
        <v>0</v>
      </c>
      <c r="BL324" s="20" t="s">
        <v>580</v>
      </c>
      <c r="BM324" s="226" t="s">
        <v>2595</v>
      </c>
    </row>
    <row r="325" spans="1:47" s="2" customFormat="1" ht="12">
      <c r="A325" s="41"/>
      <c r="B325" s="42"/>
      <c r="C325" s="43"/>
      <c r="D325" s="228" t="s">
        <v>162</v>
      </c>
      <c r="E325" s="43"/>
      <c r="F325" s="229" t="s">
        <v>2596</v>
      </c>
      <c r="G325" s="43"/>
      <c r="H325" s="43"/>
      <c r="I325" s="230"/>
      <c r="J325" s="43"/>
      <c r="K325" s="43"/>
      <c r="L325" s="47"/>
      <c r="M325" s="231"/>
      <c r="N325" s="232"/>
      <c r="O325" s="87"/>
      <c r="P325" s="87"/>
      <c r="Q325" s="87"/>
      <c r="R325" s="87"/>
      <c r="S325" s="87"/>
      <c r="T325" s="88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T325" s="20" t="s">
        <v>162</v>
      </c>
      <c r="AU325" s="20" t="s">
        <v>87</v>
      </c>
    </row>
    <row r="326" spans="1:47" s="2" customFormat="1" ht="12">
      <c r="A326" s="41"/>
      <c r="B326" s="42"/>
      <c r="C326" s="43"/>
      <c r="D326" s="233" t="s">
        <v>164</v>
      </c>
      <c r="E326" s="43"/>
      <c r="F326" s="234" t="s">
        <v>2597</v>
      </c>
      <c r="G326" s="43"/>
      <c r="H326" s="43"/>
      <c r="I326" s="230"/>
      <c r="J326" s="43"/>
      <c r="K326" s="43"/>
      <c r="L326" s="47"/>
      <c r="M326" s="231"/>
      <c r="N326" s="232"/>
      <c r="O326" s="87"/>
      <c r="P326" s="87"/>
      <c r="Q326" s="87"/>
      <c r="R326" s="87"/>
      <c r="S326" s="87"/>
      <c r="T326" s="88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T326" s="20" t="s">
        <v>164</v>
      </c>
      <c r="AU326" s="20" t="s">
        <v>87</v>
      </c>
    </row>
    <row r="327" spans="1:65" s="2" customFormat="1" ht="16.5" customHeight="1">
      <c r="A327" s="41"/>
      <c r="B327" s="42"/>
      <c r="C327" s="278" t="s">
        <v>1723</v>
      </c>
      <c r="D327" s="278" t="s">
        <v>414</v>
      </c>
      <c r="E327" s="279" t="s">
        <v>2598</v>
      </c>
      <c r="F327" s="280" t="s">
        <v>2599</v>
      </c>
      <c r="G327" s="281" t="s">
        <v>1571</v>
      </c>
      <c r="H327" s="282">
        <v>2</v>
      </c>
      <c r="I327" s="283"/>
      <c r="J327" s="284">
        <f>ROUND(I327*H327,2)</f>
        <v>0</v>
      </c>
      <c r="K327" s="280" t="s">
        <v>75</v>
      </c>
      <c r="L327" s="285"/>
      <c r="M327" s="286" t="s">
        <v>75</v>
      </c>
      <c r="N327" s="287" t="s">
        <v>47</v>
      </c>
      <c r="O327" s="87"/>
      <c r="P327" s="224">
        <f>O327*H327</f>
        <v>0</v>
      </c>
      <c r="Q327" s="224">
        <v>0.0019</v>
      </c>
      <c r="R327" s="224">
        <f>Q327*H327</f>
        <v>0.0038</v>
      </c>
      <c r="S327" s="224">
        <v>0</v>
      </c>
      <c r="T327" s="225">
        <f>S327*H327</f>
        <v>0</v>
      </c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R327" s="226" t="s">
        <v>2497</v>
      </c>
      <c r="AT327" s="226" t="s">
        <v>414</v>
      </c>
      <c r="AU327" s="226" t="s">
        <v>87</v>
      </c>
      <c r="AY327" s="20" t="s">
        <v>153</v>
      </c>
      <c r="BE327" s="227">
        <f>IF(N327="základní",J327,0)</f>
        <v>0</v>
      </c>
      <c r="BF327" s="227">
        <f>IF(N327="snížená",J327,0)</f>
        <v>0</v>
      </c>
      <c r="BG327" s="227">
        <f>IF(N327="zákl. přenesená",J327,0)</f>
        <v>0</v>
      </c>
      <c r="BH327" s="227">
        <f>IF(N327="sníž. přenesená",J327,0)</f>
        <v>0</v>
      </c>
      <c r="BI327" s="227">
        <f>IF(N327="nulová",J327,0)</f>
        <v>0</v>
      </c>
      <c r="BJ327" s="20" t="s">
        <v>85</v>
      </c>
      <c r="BK327" s="227">
        <f>ROUND(I327*H327,2)</f>
        <v>0</v>
      </c>
      <c r="BL327" s="20" t="s">
        <v>580</v>
      </c>
      <c r="BM327" s="226" t="s">
        <v>2600</v>
      </c>
    </row>
    <row r="328" spans="1:47" s="2" customFormat="1" ht="12">
      <c r="A328" s="41"/>
      <c r="B328" s="42"/>
      <c r="C328" s="43"/>
      <c r="D328" s="228" t="s">
        <v>162</v>
      </c>
      <c r="E328" s="43"/>
      <c r="F328" s="229" t="s">
        <v>2599</v>
      </c>
      <c r="G328" s="43"/>
      <c r="H328" s="43"/>
      <c r="I328" s="230"/>
      <c r="J328" s="43"/>
      <c r="K328" s="43"/>
      <c r="L328" s="47"/>
      <c r="M328" s="231"/>
      <c r="N328" s="232"/>
      <c r="O328" s="87"/>
      <c r="P328" s="87"/>
      <c r="Q328" s="87"/>
      <c r="R328" s="87"/>
      <c r="S328" s="87"/>
      <c r="T328" s="88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T328" s="20" t="s">
        <v>162</v>
      </c>
      <c r="AU328" s="20" t="s">
        <v>87</v>
      </c>
    </row>
    <row r="329" spans="1:65" s="2" customFormat="1" ht="16.5" customHeight="1">
      <c r="A329" s="41"/>
      <c r="B329" s="42"/>
      <c r="C329" s="278" t="s">
        <v>1731</v>
      </c>
      <c r="D329" s="278" t="s">
        <v>414</v>
      </c>
      <c r="E329" s="279" t="s">
        <v>2601</v>
      </c>
      <c r="F329" s="280" t="s">
        <v>2602</v>
      </c>
      <c r="G329" s="281" t="s">
        <v>1571</v>
      </c>
      <c r="H329" s="282">
        <v>1</v>
      </c>
      <c r="I329" s="283"/>
      <c r="J329" s="284">
        <f>ROUND(I329*H329,2)</f>
        <v>0</v>
      </c>
      <c r="K329" s="280" t="s">
        <v>75</v>
      </c>
      <c r="L329" s="285"/>
      <c r="M329" s="286" t="s">
        <v>75</v>
      </c>
      <c r="N329" s="287" t="s">
        <v>47</v>
      </c>
      <c r="O329" s="87"/>
      <c r="P329" s="224">
        <f>O329*H329</f>
        <v>0</v>
      </c>
      <c r="Q329" s="224">
        <v>0</v>
      </c>
      <c r="R329" s="224">
        <f>Q329*H329</f>
        <v>0</v>
      </c>
      <c r="S329" s="224">
        <v>0</v>
      </c>
      <c r="T329" s="225">
        <f>S329*H329</f>
        <v>0</v>
      </c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R329" s="226" t="s">
        <v>2497</v>
      </c>
      <c r="AT329" s="226" t="s">
        <v>414</v>
      </c>
      <c r="AU329" s="226" t="s">
        <v>87</v>
      </c>
      <c r="AY329" s="20" t="s">
        <v>153</v>
      </c>
      <c r="BE329" s="227">
        <f>IF(N329="základní",J329,0)</f>
        <v>0</v>
      </c>
      <c r="BF329" s="227">
        <f>IF(N329="snížená",J329,0)</f>
        <v>0</v>
      </c>
      <c r="BG329" s="227">
        <f>IF(N329="zákl. přenesená",J329,0)</f>
        <v>0</v>
      </c>
      <c r="BH329" s="227">
        <f>IF(N329="sníž. přenesená",J329,0)</f>
        <v>0</v>
      </c>
      <c r="BI329" s="227">
        <f>IF(N329="nulová",J329,0)</f>
        <v>0</v>
      </c>
      <c r="BJ329" s="20" t="s">
        <v>85</v>
      </c>
      <c r="BK329" s="227">
        <f>ROUND(I329*H329,2)</f>
        <v>0</v>
      </c>
      <c r="BL329" s="20" t="s">
        <v>580</v>
      </c>
      <c r="BM329" s="226" t="s">
        <v>2603</v>
      </c>
    </row>
    <row r="330" spans="1:47" s="2" customFormat="1" ht="12">
      <c r="A330" s="41"/>
      <c r="B330" s="42"/>
      <c r="C330" s="43"/>
      <c r="D330" s="228" t="s">
        <v>162</v>
      </c>
      <c r="E330" s="43"/>
      <c r="F330" s="229" t="s">
        <v>2602</v>
      </c>
      <c r="G330" s="43"/>
      <c r="H330" s="43"/>
      <c r="I330" s="230"/>
      <c r="J330" s="43"/>
      <c r="K330" s="43"/>
      <c r="L330" s="47"/>
      <c r="M330" s="289"/>
      <c r="N330" s="290"/>
      <c r="O330" s="291"/>
      <c r="P330" s="291"/>
      <c r="Q330" s="291"/>
      <c r="R330" s="291"/>
      <c r="S330" s="291"/>
      <c r="T330" s="292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T330" s="20" t="s">
        <v>162</v>
      </c>
      <c r="AU330" s="20" t="s">
        <v>87</v>
      </c>
    </row>
    <row r="331" spans="1:31" s="2" customFormat="1" ht="6.95" customHeight="1">
      <c r="A331" s="41"/>
      <c r="B331" s="62"/>
      <c r="C331" s="63"/>
      <c r="D331" s="63"/>
      <c r="E331" s="63"/>
      <c r="F331" s="63"/>
      <c r="G331" s="63"/>
      <c r="H331" s="63"/>
      <c r="I331" s="63"/>
      <c r="J331" s="63"/>
      <c r="K331" s="63"/>
      <c r="L331" s="47"/>
      <c r="M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</row>
  </sheetData>
  <sheetProtection password="CC35" sheet="1" objects="1" scenarios="1" formatColumns="0" formatRows="0" autoFilter="0"/>
  <autoFilter ref="C94:K33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0" r:id="rId1" display="https://podminky.urs.cz/item/CS_URS_2022_02/871254202"/>
    <hyperlink ref="F106" r:id="rId2" display="https://podminky.urs.cz/item/CS_URS_2022_02/871375221"/>
    <hyperlink ref="F109" r:id="rId3" display="https://podminky.urs.cz/item/CS_URS_2022_02/877245201"/>
    <hyperlink ref="F116" r:id="rId4" display="https://podminky.urs.cz/item/CS_URS_2022_02/877245212"/>
    <hyperlink ref="F121" r:id="rId5" display="https://podminky.urs.cz/item/CS_URS_2022_02/877375211"/>
    <hyperlink ref="F126" r:id="rId6" display="https://podminky.urs.cz/item/CS_URS_2022_02/891212222"/>
    <hyperlink ref="F137" r:id="rId7" display="https://podminky.urs.cz/item/CS_URS_2022_02/891242222"/>
    <hyperlink ref="F144" r:id="rId8" display="https://podminky.urs.cz/item/CS_URS_2022_02/891243321"/>
    <hyperlink ref="F149" r:id="rId9" display="https://podminky.urs.cz/item/CS_URS_2022_02/891245321"/>
    <hyperlink ref="F154" r:id="rId10" display="https://podminky.urs.cz/item/CS_URS_2022_02/891392322"/>
    <hyperlink ref="F159" r:id="rId11" display="https://podminky.urs.cz/item/CS_URS_2022_02/891492322"/>
    <hyperlink ref="F188" r:id="rId12" display="https://podminky.urs.cz/item/CS_URS_2022_02/977151111"/>
    <hyperlink ref="F191" r:id="rId13" display="https://podminky.urs.cz/item/CS_URS_2022_02/977151118"/>
    <hyperlink ref="F195" r:id="rId14" display="https://podminky.urs.cz/item/CS_URS_2022_02/977151121"/>
    <hyperlink ref="F199" r:id="rId15" display="https://podminky.urs.cz/item/CS_URS_2022_02/977151127"/>
    <hyperlink ref="F202" r:id="rId16" display="https://podminky.urs.cz/item/CS_URS_2022_02/977151131"/>
    <hyperlink ref="F207" r:id="rId17" display="https://podminky.urs.cz/item/CS_URS_2022_02/997221561"/>
    <hyperlink ref="F212" r:id="rId18" display="https://podminky.urs.cz/item/CS_URS_2022_02/997221569"/>
    <hyperlink ref="F216" r:id="rId19" display="https://podminky.urs.cz/item/CS_URS_2022_02/997221625"/>
    <hyperlink ref="F221" r:id="rId20" display="https://podminky.urs.cz/item/CS_URS_2022_02/998276101"/>
    <hyperlink ref="F248" r:id="rId21" display="https://podminky.urs.cz/item/CS_URS_2022_02/998724101"/>
    <hyperlink ref="F253" r:id="rId22" display="https://podminky.urs.cz/item/CS_URS_2022_02/230032027"/>
    <hyperlink ref="F256" r:id="rId23" display="https://podminky.urs.cz/item/CS_URS_2022_02/230032029"/>
    <hyperlink ref="F259" r:id="rId24" display="https://podminky.urs.cz/item/CS_URS_2022_02/230032030"/>
    <hyperlink ref="F262" r:id="rId25" display="https://podminky.urs.cz/item/CS_URS_2022_02/230032033"/>
    <hyperlink ref="F265" r:id="rId26" display="https://podminky.urs.cz/item/CS_URS_2022_02/230140015"/>
    <hyperlink ref="F270" r:id="rId27" display="https://podminky.urs.cz/item/CS_URS_2022_02/230140037"/>
    <hyperlink ref="F275" r:id="rId28" display="https://podminky.urs.cz/item/CS_URS_2022_02/230140048"/>
    <hyperlink ref="F280" r:id="rId29" display="https://podminky.urs.cz/item/CS_URS_2022_02/230140080"/>
    <hyperlink ref="F289" r:id="rId30" display="https://podminky.urs.cz/item/CS_URS_2022_02/230140145"/>
    <hyperlink ref="F294" r:id="rId31" display="https://podminky.urs.cz/item/CS_URS_2022_02/230140167"/>
    <hyperlink ref="F303" r:id="rId32" display="https://podminky.urs.cz/item/CS_URS_2022_02/230140179"/>
    <hyperlink ref="F326" r:id="rId33" display="https://podminky.urs.cz/item/CS_URS_2022_02/23014021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87</v>
      </c>
    </row>
    <row r="4" spans="2:46" s="1" customFormat="1" ht="24.95" customHeight="1">
      <c r="B4" s="23"/>
      <c r="D4" s="143" t="s">
        <v>122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16.5" customHeight="1">
      <c r="B7" s="23"/>
      <c r="E7" s="146" t="str">
        <f>'Rekapitulace stavby'!K6</f>
        <v>ODKANALIZOVÁNÍ UL. LUKÁŠOVSKÁ A KADLICKÁ , LIBEREC</v>
      </c>
      <c r="F7" s="145"/>
      <c r="G7" s="145"/>
      <c r="H7" s="145"/>
      <c r="L7" s="23"/>
    </row>
    <row r="8" spans="2:12" s="1" customFormat="1" ht="12" customHeight="1">
      <c r="B8" s="23"/>
      <c r="D8" s="145" t="s">
        <v>123</v>
      </c>
      <c r="L8" s="23"/>
    </row>
    <row r="9" spans="1:31" s="2" customFormat="1" ht="16.5" customHeight="1">
      <c r="A9" s="41"/>
      <c r="B9" s="47"/>
      <c r="C9" s="41"/>
      <c r="D9" s="41"/>
      <c r="E9" s="146" t="s">
        <v>1080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1081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2604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75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22</v>
      </c>
      <c r="E14" s="41"/>
      <c r="F14" s="136" t="s">
        <v>23</v>
      </c>
      <c r="G14" s="41"/>
      <c r="H14" s="41"/>
      <c r="I14" s="145" t="s">
        <v>24</v>
      </c>
      <c r="J14" s="149" t="str">
        <f>'Rekapitulace stavby'!AN8</f>
        <v>16. 2. 2024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26</v>
      </c>
      <c r="E16" s="41"/>
      <c r="F16" s="41"/>
      <c r="G16" s="41"/>
      <c r="H16" s="41"/>
      <c r="I16" s="145" t="s">
        <v>27</v>
      </c>
      <c r="J16" s="136" t="s">
        <v>28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29</v>
      </c>
      <c r="F17" s="41"/>
      <c r="G17" s="41"/>
      <c r="H17" s="41"/>
      <c r="I17" s="145" t="s">
        <v>30</v>
      </c>
      <c r="J17" s="136" t="s">
        <v>31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32</v>
      </c>
      <c r="E19" s="41"/>
      <c r="F19" s="41"/>
      <c r="G19" s="41"/>
      <c r="H19" s="41"/>
      <c r="I19" s="145" t="s">
        <v>27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30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34</v>
      </c>
      <c r="E22" s="41"/>
      <c r="F22" s="41"/>
      <c r="G22" s="41"/>
      <c r="H22" s="41"/>
      <c r="I22" s="145" t="s">
        <v>27</v>
      </c>
      <c r="J22" s="136" t="s">
        <v>2243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2244</v>
      </c>
      <c r="F23" s="41"/>
      <c r="G23" s="41"/>
      <c r="H23" s="41"/>
      <c r="I23" s="145" t="s">
        <v>30</v>
      </c>
      <c r="J23" s="136" t="s">
        <v>75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39</v>
      </c>
      <c r="E25" s="41"/>
      <c r="F25" s="41"/>
      <c r="G25" s="41"/>
      <c r="H25" s="41"/>
      <c r="I25" s="145" t="s">
        <v>27</v>
      </c>
      <c r="J25" s="136" t="s">
        <v>2243</v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">
        <v>2244</v>
      </c>
      <c r="F26" s="41"/>
      <c r="G26" s="41"/>
      <c r="H26" s="41"/>
      <c r="I26" s="145" t="s">
        <v>30</v>
      </c>
      <c r="J26" s="136" t="s">
        <v>75</v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40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16.5" customHeight="1">
      <c r="A29" s="150"/>
      <c r="B29" s="151"/>
      <c r="C29" s="150"/>
      <c r="D29" s="150"/>
      <c r="E29" s="152" t="s">
        <v>2605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42</v>
      </c>
      <c r="E32" s="41"/>
      <c r="F32" s="41"/>
      <c r="G32" s="41"/>
      <c r="H32" s="41"/>
      <c r="I32" s="41"/>
      <c r="J32" s="156">
        <f>ROUND(J91,2)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44</v>
      </c>
      <c r="G34" s="41"/>
      <c r="H34" s="41"/>
      <c r="I34" s="157" t="s">
        <v>43</v>
      </c>
      <c r="J34" s="157" t="s">
        <v>45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46</v>
      </c>
      <c r="E35" s="145" t="s">
        <v>47</v>
      </c>
      <c r="F35" s="159">
        <f>ROUND((SUM(BE91:BE180)),2)</f>
        <v>0</v>
      </c>
      <c r="G35" s="41"/>
      <c r="H35" s="41"/>
      <c r="I35" s="160">
        <v>0.21</v>
      </c>
      <c r="J35" s="159">
        <f>ROUND(((SUM(BE91:BE180))*I35),2)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48</v>
      </c>
      <c r="F36" s="159">
        <f>ROUND((SUM(BF91:BF180)),2)</f>
        <v>0</v>
      </c>
      <c r="G36" s="41"/>
      <c r="H36" s="41"/>
      <c r="I36" s="160">
        <v>0.15</v>
      </c>
      <c r="J36" s="159">
        <f>ROUND(((SUM(BF91:BF180))*I36),2)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49</v>
      </c>
      <c r="F37" s="159">
        <f>ROUND((SUM(BG91:BG180)),2)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50</v>
      </c>
      <c r="F38" s="159">
        <f>ROUND((SUM(BH91:BH180)),2)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51</v>
      </c>
      <c r="F39" s="159">
        <f>ROUND((SUM(BI91:BI180)),2)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52</v>
      </c>
      <c r="E41" s="163"/>
      <c r="F41" s="163"/>
      <c r="G41" s="164" t="s">
        <v>53</v>
      </c>
      <c r="H41" s="165" t="s">
        <v>54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72" t="str">
        <f>E7</f>
        <v>ODKANALIZOVÁNÍ UL. LUKÁŠOVSKÁ A KADLICKÁ , LIBEREC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123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1080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1081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05.4 - SO 306.5 - Čerpací stanice - zpevněné plochy a oplocení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22</v>
      </c>
      <c r="D56" s="43"/>
      <c r="E56" s="43"/>
      <c r="F56" s="30" t="str">
        <f>F14</f>
        <v>Liberec</v>
      </c>
      <c r="G56" s="43"/>
      <c r="H56" s="43"/>
      <c r="I56" s="35" t="s">
        <v>24</v>
      </c>
      <c r="J56" s="75" t="str">
        <f>IF(J14="","",J14)</f>
        <v>16. 2. 2024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26</v>
      </c>
      <c r="D58" s="43"/>
      <c r="E58" s="43"/>
      <c r="F58" s="30" t="str">
        <f>E17</f>
        <v>Statutární město Liberec</v>
      </c>
      <c r="G58" s="43"/>
      <c r="H58" s="43"/>
      <c r="I58" s="35" t="s">
        <v>34</v>
      </c>
      <c r="J58" s="39" t="str">
        <f>E23</f>
        <v>ing. Dana Polcarová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32</v>
      </c>
      <c r="D59" s="43"/>
      <c r="E59" s="43"/>
      <c r="F59" s="30" t="str">
        <f>IF(E20="","",E20)</f>
        <v>Vyplň údaj</v>
      </c>
      <c r="G59" s="43"/>
      <c r="H59" s="43"/>
      <c r="I59" s="35" t="s">
        <v>39</v>
      </c>
      <c r="J59" s="39" t="str">
        <f>E26</f>
        <v>ing. Dana Polcarová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127</v>
      </c>
      <c r="D61" s="174"/>
      <c r="E61" s="174"/>
      <c r="F61" s="174"/>
      <c r="G61" s="174"/>
      <c r="H61" s="174"/>
      <c r="I61" s="174"/>
      <c r="J61" s="175" t="s">
        <v>128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74</v>
      </c>
      <c r="D63" s="43"/>
      <c r="E63" s="43"/>
      <c r="F63" s="43"/>
      <c r="G63" s="43"/>
      <c r="H63" s="43"/>
      <c r="I63" s="43"/>
      <c r="J63" s="105">
        <f>J91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129</v>
      </c>
    </row>
    <row r="64" spans="1:31" s="9" customFormat="1" ht="24.95" customHeight="1">
      <c r="A64" s="9"/>
      <c r="B64" s="177"/>
      <c r="C64" s="178"/>
      <c r="D64" s="179" t="s">
        <v>130</v>
      </c>
      <c r="E64" s="180"/>
      <c r="F64" s="180"/>
      <c r="G64" s="180"/>
      <c r="H64" s="180"/>
      <c r="I64" s="180"/>
      <c r="J64" s="181">
        <f>J92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131</v>
      </c>
      <c r="E65" s="185"/>
      <c r="F65" s="185"/>
      <c r="G65" s="185"/>
      <c r="H65" s="185"/>
      <c r="I65" s="185"/>
      <c r="J65" s="186">
        <f>J93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133</v>
      </c>
      <c r="E66" s="185"/>
      <c r="F66" s="185"/>
      <c r="G66" s="185"/>
      <c r="H66" s="185"/>
      <c r="I66" s="185"/>
      <c r="J66" s="186">
        <f>J127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2606</v>
      </c>
      <c r="E67" s="185"/>
      <c r="F67" s="185"/>
      <c r="G67" s="185"/>
      <c r="H67" s="185"/>
      <c r="I67" s="185"/>
      <c r="J67" s="186">
        <f>J151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136</v>
      </c>
      <c r="E68" s="185"/>
      <c r="F68" s="185"/>
      <c r="G68" s="185"/>
      <c r="H68" s="185"/>
      <c r="I68" s="185"/>
      <c r="J68" s="186">
        <f>J165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3"/>
      <c r="C69" s="128"/>
      <c r="D69" s="184" t="s">
        <v>137</v>
      </c>
      <c r="E69" s="185"/>
      <c r="F69" s="185"/>
      <c r="G69" s="185"/>
      <c r="H69" s="185"/>
      <c r="I69" s="185"/>
      <c r="J69" s="186">
        <f>J177</f>
        <v>0</v>
      </c>
      <c r="K69" s="128"/>
      <c r="L69" s="18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138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172" t="str">
        <f>E7</f>
        <v>ODKANALIZOVÁNÍ UL. LUKÁŠOVSKÁ A KADLICKÁ , LIBEREC</v>
      </c>
      <c r="F79" s="35"/>
      <c r="G79" s="35"/>
      <c r="H79" s="35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2:12" s="1" customFormat="1" ht="12" customHeight="1">
      <c r="B80" s="24"/>
      <c r="C80" s="35" t="s">
        <v>123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1:31" s="2" customFormat="1" ht="16.5" customHeight="1">
      <c r="A81" s="41"/>
      <c r="B81" s="42"/>
      <c r="C81" s="43"/>
      <c r="D81" s="43"/>
      <c r="E81" s="172" t="s">
        <v>1080</v>
      </c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2" customHeight="1">
      <c r="A82" s="41"/>
      <c r="B82" s="42"/>
      <c r="C82" s="35" t="s">
        <v>1081</v>
      </c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6.5" customHeight="1">
      <c r="A83" s="41"/>
      <c r="B83" s="42"/>
      <c r="C83" s="43"/>
      <c r="D83" s="43"/>
      <c r="E83" s="72" t="str">
        <f>E11</f>
        <v>05.4 - SO 306.5 - Čerpací stanice - zpevněné plochy a oplocení</v>
      </c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6.95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2" customHeight="1">
      <c r="A85" s="41"/>
      <c r="B85" s="42"/>
      <c r="C85" s="35" t="s">
        <v>22</v>
      </c>
      <c r="D85" s="43"/>
      <c r="E85" s="43"/>
      <c r="F85" s="30" t="str">
        <f>F14</f>
        <v>Liberec</v>
      </c>
      <c r="G85" s="43"/>
      <c r="H85" s="43"/>
      <c r="I85" s="35" t="s">
        <v>24</v>
      </c>
      <c r="J85" s="75" t="str">
        <f>IF(J14="","",J14)</f>
        <v>16. 2. 2024</v>
      </c>
      <c r="K85" s="43"/>
      <c r="L85" s="147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147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5.15" customHeight="1">
      <c r="A87" s="41"/>
      <c r="B87" s="42"/>
      <c r="C87" s="35" t="s">
        <v>26</v>
      </c>
      <c r="D87" s="43"/>
      <c r="E87" s="43"/>
      <c r="F87" s="30" t="str">
        <f>E17</f>
        <v>Statutární město Liberec</v>
      </c>
      <c r="G87" s="43"/>
      <c r="H87" s="43"/>
      <c r="I87" s="35" t="s">
        <v>34</v>
      </c>
      <c r="J87" s="39" t="str">
        <f>E23</f>
        <v>ing. Dana Polcarová</v>
      </c>
      <c r="K87" s="43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15.15" customHeight="1">
      <c r="A88" s="41"/>
      <c r="B88" s="42"/>
      <c r="C88" s="35" t="s">
        <v>32</v>
      </c>
      <c r="D88" s="43"/>
      <c r="E88" s="43"/>
      <c r="F88" s="30" t="str">
        <f>IF(E20="","",E20)</f>
        <v>Vyplň údaj</v>
      </c>
      <c r="G88" s="43"/>
      <c r="H88" s="43"/>
      <c r="I88" s="35" t="s">
        <v>39</v>
      </c>
      <c r="J88" s="39" t="str">
        <f>E26</f>
        <v>ing. Dana Polcarová</v>
      </c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0.3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11" customFormat="1" ht="29.25" customHeight="1">
      <c r="A90" s="188"/>
      <c r="B90" s="189"/>
      <c r="C90" s="190" t="s">
        <v>139</v>
      </c>
      <c r="D90" s="191" t="s">
        <v>61</v>
      </c>
      <c r="E90" s="191" t="s">
        <v>57</v>
      </c>
      <c r="F90" s="191" t="s">
        <v>58</v>
      </c>
      <c r="G90" s="191" t="s">
        <v>140</v>
      </c>
      <c r="H90" s="191" t="s">
        <v>141</v>
      </c>
      <c r="I90" s="191" t="s">
        <v>142</v>
      </c>
      <c r="J90" s="191" t="s">
        <v>128</v>
      </c>
      <c r="K90" s="192" t="s">
        <v>143</v>
      </c>
      <c r="L90" s="193"/>
      <c r="M90" s="95" t="s">
        <v>75</v>
      </c>
      <c r="N90" s="96" t="s">
        <v>46</v>
      </c>
      <c r="O90" s="96" t="s">
        <v>144</v>
      </c>
      <c r="P90" s="96" t="s">
        <v>145</v>
      </c>
      <c r="Q90" s="96" t="s">
        <v>146</v>
      </c>
      <c r="R90" s="96" t="s">
        <v>147</v>
      </c>
      <c r="S90" s="96" t="s">
        <v>148</v>
      </c>
      <c r="T90" s="97" t="s">
        <v>149</v>
      </c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</row>
    <row r="91" spans="1:63" s="2" customFormat="1" ht="22.8" customHeight="1">
      <c r="A91" s="41"/>
      <c r="B91" s="42"/>
      <c r="C91" s="102" t="s">
        <v>150</v>
      </c>
      <c r="D91" s="43"/>
      <c r="E91" s="43"/>
      <c r="F91" s="43"/>
      <c r="G91" s="43"/>
      <c r="H91" s="43"/>
      <c r="I91" s="43"/>
      <c r="J91" s="194">
        <f>BK91</f>
        <v>0</v>
      </c>
      <c r="K91" s="43"/>
      <c r="L91" s="47"/>
      <c r="M91" s="98"/>
      <c r="N91" s="195"/>
      <c r="O91" s="99"/>
      <c r="P91" s="196">
        <f>P92</f>
        <v>0</v>
      </c>
      <c r="Q91" s="99"/>
      <c r="R91" s="196">
        <f>R92</f>
        <v>39.215182</v>
      </c>
      <c r="S91" s="99"/>
      <c r="T91" s="197">
        <f>T92</f>
        <v>0</v>
      </c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76</v>
      </c>
      <c r="AU91" s="20" t="s">
        <v>129</v>
      </c>
      <c r="BK91" s="198">
        <f>BK92</f>
        <v>0</v>
      </c>
    </row>
    <row r="92" spans="1:63" s="12" customFormat="1" ht="25.9" customHeight="1">
      <c r="A92" s="12"/>
      <c r="B92" s="199"/>
      <c r="C92" s="200"/>
      <c r="D92" s="201" t="s">
        <v>76</v>
      </c>
      <c r="E92" s="202" t="s">
        <v>151</v>
      </c>
      <c r="F92" s="202" t="s">
        <v>152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P93+P127+P151+P165+P177</f>
        <v>0</v>
      </c>
      <c r="Q92" s="207"/>
      <c r="R92" s="208">
        <f>R93+R127+R151+R165+R177</f>
        <v>39.215182</v>
      </c>
      <c r="S92" s="207"/>
      <c r="T92" s="209">
        <f>T93+T127+T151+T165+T177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85</v>
      </c>
      <c r="AT92" s="211" t="s">
        <v>76</v>
      </c>
      <c r="AU92" s="211" t="s">
        <v>77</v>
      </c>
      <c r="AY92" s="210" t="s">
        <v>153</v>
      </c>
      <c r="BK92" s="212">
        <f>BK93+BK127+BK151+BK165+BK177</f>
        <v>0</v>
      </c>
    </row>
    <row r="93" spans="1:63" s="12" customFormat="1" ht="22.8" customHeight="1">
      <c r="A93" s="12"/>
      <c r="B93" s="199"/>
      <c r="C93" s="200"/>
      <c r="D93" s="201" t="s">
        <v>76</v>
      </c>
      <c r="E93" s="213" t="s">
        <v>85</v>
      </c>
      <c r="F93" s="213" t="s">
        <v>154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SUM(P94:P126)</f>
        <v>0</v>
      </c>
      <c r="Q93" s="207"/>
      <c r="R93" s="208">
        <f>SUM(R94:R126)</f>
        <v>0.002319</v>
      </c>
      <c r="S93" s="207"/>
      <c r="T93" s="209">
        <f>SUM(T94:T126)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85</v>
      </c>
      <c r="AT93" s="211" t="s">
        <v>76</v>
      </c>
      <c r="AU93" s="211" t="s">
        <v>85</v>
      </c>
      <c r="AY93" s="210" t="s">
        <v>153</v>
      </c>
      <c r="BK93" s="212">
        <f>SUM(BK94:BK126)</f>
        <v>0</v>
      </c>
    </row>
    <row r="94" spans="1:65" s="2" customFormat="1" ht="16.5" customHeight="1">
      <c r="A94" s="41"/>
      <c r="B94" s="42"/>
      <c r="C94" s="215" t="s">
        <v>85</v>
      </c>
      <c r="D94" s="215" t="s">
        <v>155</v>
      </c>
      <c r="E94" s="216" t="s">
        <v>2607</v>
      </c>
      <c r="F94" s="217" t="s">
        <v>2608</v>
      </c>
      <c r="G94" s="218" t="s">
        <v>227</v>
      </c>
      <c r="H94" s="219">
        <v>12.92</v>
      </c>
      <c r="I94" s="220"/>
      <c r="J94" s="221">
        <f>ROUND(I94*H94,2)</f>
        <v>0</v>
      </c>
      <c r="K94" s="217" t="s">
        <v>159</v>
      </c>
      <c r="L94" s="47"/>
      <c r="M94" s="222" t="s">
        <v>75</v>
      </c>
      <c r="N94" s="223" t="s">
        <v>47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160</v>
      </c>
      <c r="AT94" s="226" t="s">
        <v>155</v>
      </c>
      <c r="AU94" s="226" t="s">
        <v>87</v>
      </c>
      <c r="AY94" s="20" t="s">
        <v>153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85</v>
      </c>
      <c r="BK94" s="227">
        <f>ROUND(I94*H94,2)</f>
        <v>0</v>
      </c>
      <c r="BL94" s="20" t="s">
        <v>160</v>
      </c>
      <c r="BM94" s="226" t="s">
        <v>2609</v>
      </c>
    </row>
    <row r="95" spans="1:47" s="2" customFormat="1" ht="12">
      <c r="A95" s="41"/>
      <c r="B95" s="42"/>
      <c r="C95" s="43"/>
      <c r="D95" s="228" t="s">
        <v>162</v>
      </c>
      <c r="E95" s="43"/>
      <c r="F95" s="229" t="s">
        <v>2610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162</v>
      </c>
      <c r="AU95" s="20" t="s">
        <v>87</v>
      </c>
    </row>
    <row r="96" spans="1:47" s="2" customFormat="1" ht="12">
      <c r="A96" s="41"/>
      <c r="B96" s="42"/>
      <c r="C96" s="43"/>
      <c r="D96" s="233" t="s">
        <v>164</v>
      </c>
      <c r="E96" s="43"/>
      <c r="F96" s="234" t="s">
        <v>2611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164</v>
      </c>
      <c r="AU96" s="20" t="s">
        <v>87</v>
      </c>
    </row>
    <row r="97" spans="1:51" s="13" customFormat="1" ht="12">
      <c r="A97" s="13"/>
      <c r="B97" s="235"/>
      <c r="C97" s="236"/>
      <c r="D97" s="228" t="s">
        <v>189</v>
      </c>
      <c r="E97" s="237" t="s">
        <v>75</v>
      </c>
      <c r="F97" s="238" t="s">
        <v>2612</v>
      </c>
      <c r="G97" s="236"/>
      <c r="H97" s="239">
        <v>12.92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5" t="s">
        <v>189</v>
      </c>
      <c r="AU97" s="245" t="s">
        <v>87</v>
      </c>
      <c r="AV97" s="13" t="s">
        <v>87</v>
      </c>
      <c r="AW97" s="13" t="s">
        <v>38</v>
      </c>
      <c r="AX97" s="13" t="s">
        <v>85</v>
      </c>
      <c r="AY97" s="245" t="s">
        <v>153</v>
      </c>
    </row>
    <row r="98" spans="1:65" s="2" customFormat="1" ht="21.75" customHeight="1">
      <c r="A98" s="41"/>
      <c r="B98" s="42"/>
      <c r="C98" s="215" t="s">
        <v>87</v>
      </c>
      <c r="D98" s="215" t="s">
        <v>155</v>
      </c>
      <c r="E98" s="216" t="s">
        <v>351</v>
      </c>
      <c r="F98" s="217" t="s">
        <v>352</v>
      </c>
      <c r="G98" s="218" t="s">
        <v>227</v>
      </c>
      <c r="H98" s="219">
        <v>12.92</v>
      </c>
      <c r="I98" s="220"/>
      <c r="J98" s="221">
        <f>ROUND(I98*H98,2)</f>
        <v>0</v>
      </c>
      <c r="K98" s="217" t="s">
        <v>159</v>
      </c>
      <c r="L98" s="47"/>
      <c r="M98" s="222" t="s">
        <v>75</v>
      </c>
      <c r="N98" s="223" t="s">
        <v>47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160</v>
      </c>
      <c r="AT98" s="226" t="s">
        <v>155</v>
      </c>
      <c r="AU98" s="226" t="s">
        <v>87</v>
      </c>
      <c r="AY98" s="20" t="s">
        <v>153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85</v>
      </c>
      <c r="BK98" s="227">
        <f>ROUND(I98*H98,2)</f>
        <v>0</v>
      </c>
      <c r="BL98" s="20" t="s">
        <v>160</v>
      </c>
      <c r="BM98" s="226" t="s">
        <v>2613</v>
      </c>
    </row>
    <row r="99" spans="1:47" s="2" customFormat="1" ht="12">
      <c r="A99" s="41"/>
      <c r="B99" s="42"/>
      <c r="C99" s="43"/>
      <c r="D99" s="228" t="s">
        <v>162</v>
      </c>
      <c r="E99" s="43"/>
      <c r="F99" s="229" t="s">
        <v>354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162</v>
      </c>
      <c r="AU99" s="20" t="s">
        <v>87</v>
      </c>
    </row>
    <row r="100" spans="1:47" s="2" customFormat="1" ht="12">
      <c r="A100" s="41"/>
      <c r="B100" s="42"/>
      <c r="C100" s="43"/>
      <c r="D100" s="233" t="s">
        <v>164</v>
      </c>
      <c r="E100" s="43"/>
      <c r="F100" s="234" t="s">
        <v>355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164</v>
      </c>
      <c r="AU100" s="20" t="s">
        <v>87</v>
      </c>
    </row>
    <row r="101" spans="1:51" s="15" customFormat="1" ht="12">
      <c r="A101" s="15"/>
      <c r="B101" s="257"/>
      <c r="C101" s="258"/>
      <c r="D101" s="228" t="s">
        <v>189</v>
      </c>
      <c r="E101" s="259" t="s">
        <v>75</v>
      </c>
      <c r="F101" s="260" t="s">
        <v>356</v>
      </c>
      <c r="G101" s="258"/>
      <c r="H101" s="259" t="s">
        <v>75</v>
      </c>
      <c r="I101" s="261"/>
      <c r="J101" s="258"/>
      <c r="K101" s="258"/>
      <c r="L101" s="262"/>
      <c r="M101" s="263"/>
      <c r="N101" s="264"/>
      <c r="O101" s="264"/>
      <c r="P101" s="264"/>
      <c r="Q101" s="264"/>
      <c r="R101" s="264"/>
      <c r="S101" s="264"/>
      <c r="T101" s="26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6" t="s">
        <v>189</v>
      </c>
      <c r="AU101" s="266" t="s">
        <v>87</v>
      </c>
      <c r="AV101" s="15" t="s">
        <v>85</v>
      </c>
      <c r="AW101" s="15" t="s">
        <v>38</v>
      </c>
      <c r="AX101" s="15" t="s">
        <v>77</v>
      </c>
      <c r="AY101" s="266" t="s">
        <v>153</v>
      </c>
    </row>
    <row r="102" spans="1:51" s="15" customFormat="1" ht="12">
      <c r="A102" s="15"/>
      <c r="B102" s="257"/>
      <c r="C102" s="258"/>
      <c r="D102" s="228" t="s">
        <v>189</v>
      </c>
      <c r="E102" s="259" t="s">
        <v>75</v>
      </c>
      <c r="F102" s="260" t="s">
        <v>2614</v>
      </c>
      <c r="G102" s="258"/>
      <c r="H102" s="259" t="s">
        <v>75</v>
      </c>
      <c r="I102" s="261"/>
      <c r="J102" s="258"/>
      <c r="K102" s="258"/>
      <c r="L102" s="262"/>
      <c r="M102" s="263"/>
      <c r="N102" s="264"/>
      <c r="O102" s="264"/>
      <c r="P102" s="264"/>
      <c r="Q102" s="264"/>
      <c r="R102" s="264"/>
      <c r="S102" s="264"/>
      <c r="T102" s="26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6" t="s">
        <v>189</v>
      </c>
      <c r="AU102" s="266" t="s">
        <v>87</v>
      </c>
      <c r="AV102" s="15" t="s">
        <v>85</v>
      </c>
      <c r="AW102" s="15" t="s">
        <v>38</v>
      </c>
      <c r="AX102" s="15" t="s">
        <v>77</v>
      </c>
      <c r="AY102" s="266" t="s">
        <v>153</v>
      </c>
    </row>
    <row r="103" spans="1:51" s="13" customFormat="1" ht="12">
      <c r="A103" s="13"/>
      <c r="B103" s="235"/>
      <c r="C103" s="236"/>
      <c r="D103" s="228" t="s">
        <v>189</v>
      </c>
      <c r="E103" s="237" t="s">
        <v>75</v>
      </c>
      <c r="F103" s="238" t="s">
        <v>2612</v>
      </c>
      <c r="G103" s="236"/>
      <c r="H103" s="239">
        <v>12.92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5" t="s">
        <v>189</v>
      </c>
      <c r="AU103" s="245" t="s">
        <v>87</v>
      </c>
      <c r="AV103" s="13" t="s">
        <v>87</v>
      </c>
      <c r="AW103" s="13" t="s">
        <v>38</v>
      </c>
      <c r="AX103" s="13" t="s">
        <v>85</v>
      </c>
      <c r="AY103" s="245" t="s">
        <v>153</v>
      </c>
    </row>
    <row r="104" spans="1:65" s="2" customFormat="1" ht="16.5" customHeight="1">
      <c r="A104" s="41"/>
      <c r="B104" s="42"/>
      <c r="C104" s="215" t="s">
        <v>171</v>
      </c>
      <c r="D104" s="215" t="s">
        <v>155</v>
      </c>
      <c r="E104" s="216" t="s">
        <v>372</v>
      </c>
      <c r="F104" s="217" t="s">
        <v>373</v>
      </c>
      <c r="G104" s="218" t="s">
        <v>227</v>
      </c>
      <c r="H104" s="219">
        <v>12.92</v>
      </c>
      <c r="I104" s="220"/>
      <c r="J104" s="221">
        <f>ROUND(I104*H104,2)</f>
        <v>0</v>
      </c>
      <c r="K104" s="217" t="s">
        <v>159</v>
      </c>
      <c r="L104" s="47"/>
      <c r="M104" s="222" t="s">
        <v>75</v>
      </c>
      <c r="N104" s="223" t="s">
        <v>47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160</v>
      </c>
      <c r="AT104" s="226" t="s">
        <v>155</v>
      </c>
      <c r="AU104" s="226" t="s">
        <v>87</v>
      </c>
      <c r="AY104" s="20" t="s">
        <v>153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85</v>
      </c>
      <c r="BK104" s="227">
        <f>ROUND(I104*H104,2)</f>
        <v>0</v>
      </c>
      <c r="BL104" s="20" t="s">
        <v>160</v>
      </c>
      <c r="BM104" s="226" t="s">
        <v>2615</v>
      </c>
    </row>
    <row r="105" spans="1:47" s="2" customFormat="1" ht="12">
      <c r="A105" s="41"/>
      <c r="B105" s="42"/>
      <c r="C105" s="43"/>
      <c r="D105" s="228" t="s">
        <v>162</v>
      </c>
      <c r="E105" s="43"/>
      <c r="F105" s="229" t="s">
        <v>375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162</v>
      </c>
      <c r="AU105" s="20" t="s">
        <v>87</v>
      </c>
    </row>
    <row r="106" spans="1:47" s="2" customFormat="1" ht="12">
      <c r="A106" s="41"/>
      <c r="B106" s="42"/>
      <c r="C106" s="43"/>
      <c r="D106" s="233" t="s">
        <v>164</v>
      </c>
      <c r="E106" s="43"/>
      <c r="F106" s="234" t="s">
        <v>376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164</v>
      </c>
      <c r="AU106" s="20" t="s">
        <v>87</v>
      </c>
    </row>
    <row r="107" spans="1:51" s="13" customFormat="1" ht="12">
      <c r="A107" s="13"/>
      <c r="B107" s="235"/>
      <c r="C107" s="236"/>
      <c r="D107" s="228" t="s">
        <v>189</v>
      </c>
      <c r="E107" s="237" t="s">
        <v>75</v>
      </c>
      <c r="F107" s="238" t="s">
        <v>2616</v>
      </c>
      <c r="G107" s="236"/>
      <c r="H107" s="239">
        <v>12.92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189</v>
      </c>
      <c r="AU107" s="245" t="s">
        <v>87</v>
      </c>
      <c r="AV107" s="13" t="s">
        <v>87</v>
      </c>
      <c r="AW107" s="13" t="s">
        <v>38</v>
      </c>
      <c r="AX107" s="13" t="s">
        <v>85</v>
      </c>
      <c r="AY107" s="245" t="s">
        <v>153</v>
      </c>
    </row>
    <row r="108" spans="1:65" s="2" customFormat="1" ht="16.5" customHeight="1">
      <c r="A108" s="41"/>
      <c r="B108" s="42"/>
      <c r="C108" s="215" t="s">
        <v>160</v>
      </c>
      <c r="D108" s="215" t="s">
        <v>155</v>
      </c>
      <c r="E108" s="216" t="s">
        <v>379</v>
      </c>
      <c r="F108" s="217" t="s">
        <v>380</v>
      </c>
      <c r="G108" s="218" t="s">
        <v>381</v>
      </c>
      <c r="H108" s="219">
        <v>23.256</v>
      </c>
      <c r="I108" s="220"/>
      <c r="J108" s="221">
        <f>ROUND(I108*H108,2)</f>
        <v>0</v>
      </c>
      <c r="K108" s="217" t="s">
        <v>159</v>
      </c>
      <c r="L108" s="47"/>
      <c r="M108" s="222" t="s">
        <v>75</v>
      </c>
      <c r="N108" s="223" t="s">
        <v>47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160</v>
      </c>
      <c r="AT108" s="226" t="s">
        <v>155</v>
      </c>
      <c r="AU108" s="226" t="s">
        <v>87</v>
      </c>
      <c r="AY108" s="20" t="s">
        <v>153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85</v>
      </c>
      <c r="BK108" s="227">
        <f>ROUND(I108*H108,2)</f>
        <v>0</v>
      </c>
      <c r="BL108" s="20" t="s">
        <v>160</v>
      </c>
      <c r="BM108" s="226" t="s">
        <v>2617</v>
      </c>
    </row>
    <row r="109" spans="1:47" s="2" customFormat="1" ht="12">
      <c r="A109" s="41"/>
      <c r="B109" s="42"/>
      <c r="C109" s="43"/>
      <c r="D109" s="228" t="s">
        <v>162</v>
      </c>
      <c r="E109" s="43"/>
      <c r="F109" s="229" t="s">
        <v>383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162</v>
      </c>
      <c r="AU109" s="20" t="s">
        <v>87</v>
      </c>
    </row>
    <row r="110" spans="1:47" s="2" customFormat="1" ht="12">
      <c r="A110" s="41"/>
      <c r="B110" s="42"/>
      <c r="C110" s="43"/>
      <c r="D110" s="233" t="s">
        <v>164</v>
      </c>
      <c r="E110" s="43"/>
      <c r="F110" s="234" t="s">
        <v>384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164</v>
      </c>
      <c r="AU110" s="20" t="s">
        <v>87</v>
      </c>
    </row>
    <row r="111" spans="1:51" s="13" customFormat="1" ht="12">
      <c r="A111" s="13"/>
      <c r="B111" s="235"/>
      <c r="C111" s="236"/>
      <c r="D111" s="228" t="s">
        <v>189</v>
      </c>
      <c r="E111" s="237" t="s">
        <v>75</v>
      </c>
      <c r="F111" s="238" t="s">
        <v>2618</v>
      </c>
      <c r="G111" s="236"/>
      <c r="H111" s="239">
        <v>23.256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189</v>
      </c>
      <c r="AU111" s="245" t="s">
        <v>87</v>
      </c>
      <c r="AV111" s="13" t="s">
        <v>87</v>
      </c>
      <c r="AW111" s="13" t="s">
        <v>38</v>
      </c>
      <c r="AX111" s="13" t="s">
        <v>85</v>
      </c>
      <c r="AY111" s="245" t="s">
        <v>153</v>
      </c>
    </row>
    <row r="112" spans="1:65" s="2" customFormat="1" ht="16.5" customHeight="1">
      <c r="A112" s="41"/>
      <c r="B112" s="42"/>
      <c r="C112" s="215" t="s">
        <v>182</v>
      </c>
      <c r="D112" s="215" t="s">
        <v>155</v>
      </c>
      <c r="E112" s="216" t="s">
        <v>1173</v>
      </c>
      <c r="F112" s="217" t="s">
        <v>1174</v>
      </c>
      <c r="G112" s="218" t="s">
        <v>258</v>
      </c>
      <c r="H112" s="219">
        <v>77.3</v>
      </c>
      <c r="I112" s="220"/>
      <c r="J112" s="221">
        <f>ROUND(I112*H112,2)</f>
        <v>0</v>
      </c>
      <c r="K112" s="217" t="s">
        <v>159</v>
      </c>
      <c r="L112" s="47"/>
      <c r="M112" s="222" t="s">
        <v>75</v>
      </c>
      <c r="N112" s="223" t="s">
        <v>47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160</v>
      </c>
      <c r="AT112" s="226" t="s">
        <v>155</v>
      </c>
      <c r="AU112" s="226" t="s">
        <v>87</v>
      </c>
      <c r="AY112" s="20" t="s">
        <v>153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85</v>
      </c>
      <c r="BK112" s="227">
        <f>ROUND(I112*H112,2)</f>
        <v>0</v>
      </c>
      <c r="BL112" s="20" t="s">
        <v>160</v>
      </c>
      <c r="BM112" s="226" t="s">
        <v>2619</v>
      </c>
    </row>
    <row r="113" spans="1:47" s="2" customFormat="1" ht="12">
      <c r="A113" s="41"/>
      <c r="B113" s="42"/>
      <c r="C113" s="43"/>
      <c r="D113" s="228" t="s">
        <v>162</v>
      </c>
      <c r="E113" s="43"/>
      <c r="F113" s="229" t="s">
        <v>1176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162</v>
      </c>
      <c r="AU113" s="20" t="s">
        <v>87</v>
      </c>
    </row>
    <row r="114" spans="1:47" s="2" customFormat="1" ht="12">
      <c r="A114" s="41"/>
      <c r="B114" s="42"/>
      <c r="C114" s="43"/>
      <c r="D114" s="233" t="s">
        <v>164</v>
      </c>
      <c r="E114" s="43"/>
      <c r="F114" s="234" t="s">
        <v>1177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164</v>
      </c>
      <c r="AU114" s="20" t="s">
        <v>87</v>
      </c>
    </row>
    <row r="115" spans="1:51" s="13" customFormat="1" ht="12">
      <c r="A115" s="13"/>
      <c r="B115" s="235"/>
      <c r="C115" s="236"/>
      <c r="D115" s="228" t="s">
        <v>189</v>
      </c>
      <c r="E115" s="237" t="s">
        <v>75</v>
      </c>
      <c r="F115" s="238" t="s">
        <v>2620</v>
      </c>
      <c r="G115" s="236"/>
      <c r="H115" s="239">
        <v>77.3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189</v>
      </c>
      <c r="AU115" s="245" t="s">
        <v>87</v>
      </c>
      <c r="AV115" s="13" t="s">
        <v>87</v>
      </c>
      <c r="AW115" s="13" t="s">
        <v>38</v>
      </c>
      <c r="AX115" s="13" t="s">
        <v>85</v>
      </c>
      <c r="AY115" s="245" t="s">
        <v>153</v>
      </c>
    </row>
    <row r="116" spans="1:65" s="2" customFormat="1" ht="16.5" customHeight="1">
      <c r="A116" s="41"/>
      <c r="B116" s="42"/>
      <c r="C116" s="215" t="s">
        <v>191</v>
      </c>
      <c r="D116" s="215" t="s">
        <v>155</v>
      </c>
      <c r="E116" s="216" t="s">
        <v>2621</v>
      </c>
      <c r="F116" s="217" t="s">
        <v>2622</v>
      </c>
      <c r="G116" s="218" t="s">
        <v>258</v>
      </c>
      <c r="H116" s="219">
        <v>77.3</v>
      </c>
      <c r="I116" s="220"/>
      <c r="J116" s="221">
        <f>ROUND(I116*H116,2)</f>
        <v>0</v>
      </c>
      <c r="K116" s="217" t="s">
        <v>159</v>
      </c>
      <c r="L116" s="47"/>
      <c r="M116" s="222" t="s">
        <v>75</v>
      </c>
      <c r="N116" s="223" t="s">
        <v>47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160</v>
      </c>
      <c r="AT116" s="226" t="s">
        <v>155</v>
      </c>
      <c r="AU116" s="226" t="s">
        <v>87</v>
      </c>
      <c r="AY116" s="20" t="s">
        <v>153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85</v>
      </c>
      <c r="BK116" s="227">
        <f>ROUND(I116*H116,2)</f>
        <v>0</v>
      </c>
      <c r="BL116" s="20" t="s">
        <v>160</v>
      </c>
      <c r="BM116" s="226" t="s">
        <v>2623</v>
      </c>
    </row>
    <row r="117" spans="1:47" s="2" customFormat="1" ht="12">
      <c r="A117" s="41"/>
      <c r="B117" s="42"/>
      <c r="C117" s="43"/>
      <c r="D117" s="228" t="s">
        <v>162</v>
      </c>
      <c r="E117" s="43"/>
      <c r="F117" s="229" t="s">
        <v>2624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162</v>
      </c>
      <c r="AU117" s="20" t="s">
        <v>87</v>
      </c>
    </row>
    <row r="118" spans="1:47" s="2" customFormat="1" ht="12">
      <c r="A118" s="41"/>
      <c r="B118" s="42"/>
      <c r="C118" s="43"/>
      <c r="D118" s="233" t="s">
        <v>164</v>
      </c>
      <c r="E118" s="43"/>
      <c r="F118" s="234" t="s">
        <v>2625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164</v>
      </c>
      <c r="AU118" s="20" t="s">
        <v>87</v>
      </c>
    </row>
    <row r="119" spans="1:51" s="13" customFormat="1" ht="12">
      <c r="A119" s="13"/>
      <c r="B119" s="235"/>
      <c r="C119" s="236"/>
      <c r="D119" s="228" t="s">
        <v>189</v>
      </c>
      <c r="E119" s="237" t="s">
        <v>75</v>
      </c>
      <c r="F119" s="238" t="s">
        <v>2620</v>
      </c>
      <c r="G119" s="236"/>
      <c r="H119" s="239">
        <v>77.3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5" t="s">
        <v>189</v>
      </c>
      <c r="AU119" s="245" t="s">
        <v>87</v>
      </c>
      <c r="AV119" s="13" t="s">
        <v>87</v>
      </c>
      <c r="AW119" s="13" t="s">
        <v>38</v>
      </c>
      <c r="AX119" s="13" t="s">
        <v>85</v>
      </c>
      <c r="AY119" s="245" t="s">
        <v>153</v>
      </c>
    </row>
    <row r="120" spans="1:65" s="2" customFormat="1" ht="16.5" customHeight="1">
      <c r="A120" s="41"/>
      <c r="B120" s="42"/>
      <c r="C120" s="278" t="s">
        <v>199</v>
      </c>
      <c r="D120" s="278" t="s">
        <v>414</v>
      </c>
      <c r="E120" s="279" t="s">
        <v>2626</v>
      </c>
      <c r="F120" s="280" t="s">
        <v>2627</v>
      </c>
      <c r="G120" s="281" t="s">
        <v>2001</v>
      </c>
      <c r="H120" s="282">
        <v>2.319</v>
      </c>
      <c r="I120" s="283"/>
      <c r="J120" s="284">
        <f>ROUND(I120*H120,2)</f>
        <v>0</v>
      </c>
      <c r="K120" s="280" t="s">
        <v>159</v>
      </c>
      <c r="L120" s="285"/>
      <c r="M120" s="286" t="s">
        <v>75</v>
      </c>
      <c r="N120" s="287" t="s">
        <v>47</v>
      </c>
      <c r="O120" s="87"/>
      <c r="P120" s="224">
        <f>O120*H120</f>
        <v>0</v>
      </c>
      <c r="Q120" s="224">
        <v>0.001</v>
      </c>
      <c r="R120" s="224">
        <f>Q120*H120</f>
        <v>0.002319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206</v>
      </c>
      <c r="AT120" s="226" t="s">
        <v>414</v>
      </c>
      <c r="AU120" s="226" t="s">
        <v>87</v>
      </c>
      <c r="AY120" s="20" t="s">
        <v>153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85</v>
      </c>
      <c r="BK120" s="227">
        <f>ROUND(I120*H120,2)</f>
        <v>0</v>
      </c>
      <c r="BL120" s="20" t="s">
        <v>160</v>
      </c>
      <c r="BM120" s="226" t="s">
        <v>2628</v>
      </c>
    </row>
    <row r="121" spans="1:47" s="2" customFormat="1" ht="12">
      <c r="A121" s="41"/>
      <c r="B121" s="42"/>
      <c r="C121" s="43"/>
      <c r="D121" s="228" t="s">
        <v>162</v>
      </c>
      <c r="E121" s="43"/>
      <c r="F121" s="229" t="s">
        <v>2627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162</v>
      </c>
      <c r="AU121" s="20" t="s">
        <v>87</v>
      </c>
    </row>
    <row r="122" spans="1:51" s="13" customFormat="1" ht="12">
      <c r="A122" s="13"/>
      <c r="B122" s="235"/>
      <c r="C122" s="236"/>
      <c r="D122" s="228" t="s">
        <v>189</v>
      </c>
      <c r="E122" s="236"/>
      <c r="F122" s="238" t="s">
        <v>2629</v>
      </c>
      <c r="G122" s="236"/>
      <c r="H122" s="239">
        <v>2.319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5" t="s">
        <v>189</v>
      </c>
      <c r="AU122" s="245" t="s">
        <v>87</v>
      </c>
      <c r="AV122" s="13" t="s">
        <v>87</v>
      </c>
      <c r="AW122" s="13" t="s">
        <v>4</v>
      </c>
      <c r="AX122" s="13" t="s">
        <v>85</v>
      </c>
      <c r="AY122" s="245" t="s">
        <v>153</v>
      </c>
    </row>
    <row r="123" spans="1:65" s="2" customFormat="1" ht="16.5" customHeight="1">
      <c r="A123" s="41"/>
      <c r="B123" s="42"/>
      <c r="C123" s="215" t="s">
        <v>206</v>
      </c>
      <c r="D123" s="215" t="s">
        <v>155</v>
      </c>
      <c r="E123" s="216" t="s">
        <v>2630</v>
      </c>
      <c r="F123" s="217" t="s">
        <v>2631</v>
      </c>
      <c r="G123" s="218" t="s">
        <v>381</v>
      </c>
      <c r="H123" s="219">
        <v>20.871</v>
      </c>
      <c r="I123" s="220"/>
      <c r="J123" s="221">
        <f>ROUND(I123*H123,2)</f>
        <v>0</v>
      </c>
      <c r="K123" s="217" t="s">
        <v>75</v>
      </c>
      <c r="L123" s="47"/>
      <c r="M123" s="222" t="s">
        <v>75</v>
      </c>
      <c r="N123" s="223" t="s">
        <v>47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160</v>
      </c>
      <c r="AT123" s="226" t="s">
        <v>155</v>
      </c>
      <c r="AU123" s="226" t="s">
        <v>87</v>
      </c>
      <c r="AY123" s="20" t="s">
        <v>153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85</v>
      </c>
      <c r="BK123" s="227">
        <f>ROUND(I123*H123,2)</f>
        <v>0</v>
      </c>
      <c r="BL123" s="20" t="s">
        <v>160</v>
      </c>
      <c r="BM123" s="226" t="s">
        <v>2632</v>
      </c>
    </row>
    <row r="124" spans="1:47" s="2" customFormat="1" ht="12">
      <c r="A124" s="41"/>
      <c r="B124" s="42"/>
      <c r="C124" s="43"/>
      <c r="D124" s="228" t="s">
        <v>162</v>
      </c>
      <c r="E124" s="43"/>
      <c r="F124" s="229" t="s">
        <v>2631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162</v>
      </c>
      <c r="AU124" s="20" t="s">
        <v>87</v>
      </c>
    </row>
    <row r="125" spans="1:51" s="13" customFormat="1" ht="12">
      <c r="A125" s="13"/>
      <c r="B125" s="235"/>
      <c r="C125" s="236"/>
      <c r="D125" s="228" t="s">
        <v>189</v>
      </c>
      <c r="E125" s="237" t="s">
        <v>75</v>
      </c>
      <c r="F125" s="238" t="s">
        <v>2633</v>
      </c>
      <c r="G125" s="236"/>
      <c r="H125" s="239">
        <v>11.595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5" t="s">
        <v>189</v>
      </c>
      <c r="AU125" s="245" t="s">
        <v>87</v>
      </c>
      <c r="AV125" s="13" t="s">
        <v>87</v>
      </c>
      <c r="AW125" s="13" t="s">
        <v>38</v>
      </c>
      <c r="AX125" s="13" t="s">
        <v>77</v>
      </c>
      <c r="AY125" s="245" t="s">
        <v>153</v>
      </c>
    </row>
    <row r="126" spans="1:51" s="13" customFormat="1" ht="12">
      <c r="A126" s="13"/>
      <c r="B126" s="235"/>
      <c r="C126" s="236"/>
      <c r="D126" s="228" t="s">
        <v>189</v>
      </c>
      <c r="E126" s="237" t="s">
        <v>75</v>
      </c>
      <c r="F126" s="238" t="s">
        <v>2634</v>
      </c>
      <c r="G126" s="236"/>
      <c r="H126" s="239">
        <v>20.871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5" t="s">
        <v>189</v>
      </c>
      <c r="AU126" s="245" t="s">
        <v>87</v>
      </c>
      <c r="AV126" s="13" t="s">
        <v>87</v>
      </c>
      <c r="AW126" s="13" t="s">
        <v>38</v>
      </c>
      <c r="AX126" s="13" t="s">
        <v>85</v>
      </c>
      <c r="AY126" s="245" t="s">
        <v>153</v>
      </c>
    </row>
    <row r="127" spans="1:63" s="12" customFormat="1" ht="22.8" customHeight="1">
      <c r="A127" s="12"/>
      <c r="B127" s="199"/>
      <c r="C127" s="200"/>
      <c r="D127" s="201" t="s">
        <v>76</v>
      </c>
      <c r="E127" s="213" t="s">
        <v>171</v>
      </c>
      <c r="F127" s="213" t="s">
        <v>451</v>
      </c>
      <c r="G127" s="200"/>
      <c r="H127" s="200"/>
      <c r="I127" s="203"/>
      <c r="J127" s="214">
        <f>BK127</f>
        <v>0</v>
      </c>
      <c r="K127" s="200"/>
      <c r="L127" s="205"/>
      <c r="M127" s="206"/>
      <c r="N127" s="207"/>
      <c r="O127" s="207"/>
      <c r="P127" s="208">
        <f>SUM(P128:P150)</f>
        <v>0</v>
      </c>
      <c r="Q127" s="207"/>
      <c r="R127" s="208">
        <f>SUM(R128:R150)</f>
        <v>7.750099</v>
      </c>
      <c r="S127" s="207"/>
      <c r="T127" s="209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0" t="s">
        <v>85</v>
      </c>
      <c r="AT127" s="211" t="s">
        <v>76</v>
      </c>
      <c r="AU127" s="211" t="s">
        <v>85</v>
      </c>
      <c r="AY127" s="210" t="s">
        <v>153</v>
      </c>
      <c r="BK127" s="212">
        <f>SUM(BK128:BK150)</f>
        <v>0</v>
      </c>
    </row>
    <row r="128" spans="1:65" s="2" customFormat="1" ht="16.5" customHeight="1">
      <c r="A128" s="41"/>
      <c r="B128" s="42"/>
      <c r="C128" s="215" t="s">
        <v>212</v>
      </c>
      <c r="D128" s="215" t="s">
        <v>155</v>
      </c>
      <c r="E128" s="216" t="s">
        <v>2635</v>
      </c>
      <c r="F128" s="217" t="s">
        <v>2636</v>
      </c>
      <c r="G128" s="218" t="s">
        <v>158</v>
      </c>
      <c r="H128" s="219">
        <v>42</v>
      </c>
      <c r="I128" s="220"/>
      <c r="J128" s="221">
        <f>ROUND(I128*H128,2)</f>
        <v>0</v>
      </c>
      <c r="K128" s="217" t="s">
        <v>159</v>
      </c>
      <c r="L128" s="47"/>
      <c r="M128" s="222" t="s">
        <v>75</v>
      </c>
      <c r="N128" s="223" t="s">
        <v>47</v>
      </c>
      <c r="O128" s="87"/>
      <c r="P128" s="224">
        <f>O128*H128</f>
        <v>0</v>
      </c>
      <c r="Q128" s="224">
        <v>0.17489</v>
      </c>
      <c r="R128" s="224">
        <f>Q128*H128</f>
        <v>7.34538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160</v>
      </c>
      <c r="AT128" s="226" t="s">
        <v>155</v>
      </c>
      <c r="AU128" s="226" t="s">
        <v>87</v>
      </c>
      <c r="AY128" s="20" t="s">
        <v>153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85</v>
      </c>
      <c r="BK128" s="227">
        <f>ROUND(I128*H128,2)</f>
        <v>0</v>
      </c>
      <c r="BL128" s="20" t="s">
        <v>160</v>
      </c>
      <c r="BM128" s="226" t="s">
        <v>2637</v>
      </c>
    </row>
    <row r="129" spans="1:47" s="2" customFormat="1" ht="12">
      <c r="A129" s="41"/>
      <c r="B129" s="42"/>
      <c r="C129" s="43"/>
      <c r="D129" s="228" t="s">
        <v>162</v>
      </c>
      <c r="E129" s="43"/>
      <c r="F129" s="229" t="s">
        <v>2638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162</v>
      </c>
      <c r="AU129" s="20" t="s">
        <v>87</v>
      </c>
    </row>
    <row r="130" spans="1:47" s="2" customFormat="1" ht="12">
      <c r="A130" s="41"/>
      <c r="B130" s="42"/>
      <c r="C130" s="43"/>
      <c r="D130" s="233" t="s">
        <v>164</v>
      </c>
      <c r="E130" s="43"/>
      <c r="F130" s="234" t="s">
        <v>2639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164</v>
      </c>
      <c r="AU130" s="20" t="s">
        <v>87</v>
      </c>
    </row>
    <row r="131" spans="1:65" s="2" customFormat="1" ht="16.5" customHeight="1">
      <c r="A131" s="41"/>
      <c r="B131" s="42"/>
      <c r="C131" s="278" t="s">
        <v>218</v>
      </c>
      <c r="D131" s="278" t="s">
        <v>414</v>
      </c>
      <c r="E131" s="279" t="s">
        <v>2640</v>
      </c>
      <c r="F131" s="280" t="s">
        <v>2641</v>
      </c>
      <c r="G131" s="281" t="s">
        <v>158</v>
      </c>
      <c r="H131" s="282">
        <v>28</v>
      </c>
      <c r="I131" s="283"/>
      <c r="J131" s="284">
        <f>ROUND(I131*H131,2)</f>
        <v>0</v>
      </c>
      <c r="K131" s="280" t="s">
        <v>159</v>
      </c>
      <c r="L131" s="285"/>
      <c r="M131" s="286" t="s">
        <v>75</v>
      </c>
      <c r="N131" s="287" t="s">
        <v>47</v>
      </c>
      <c r="O131" s="87"/>
      <c r="P131" s="224">
        <f>O131*H131</f>
        <v>0</v>
      </c>
      <c r="Q131" s="224">
        <v>0.0035</v>
      </c>
      <c r="R131" s="224">
        <f>Q131*H131</f>
        <v>0.098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206</v>
      </c>
      <c r="AT131" s="226" t="s">
        <v>414</v>
      </c>
      <c r="AU131" s="226" t="s">
        <v>87</v>
      </c>
      <c r="AY131" s="20" t="s">
        <v>153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85</v>
      </c>
      <c r="BK131" s="227">
        <f>ROUND(I131*H131,2)</f>
        <v>0</v>
      </c>
      <c r="BL131" s="20" t="s">
        <v>160</v>
      </c>
      <c r="BM131" s="226" t="s">
        <v>2642</v>
      </c>
    </row>
    <row r="132" spans="1:47" s="2" customFormat="1" ht="12">
      <c r="A132" s="41"/>
      <c r="B132" s="42"/>
      <c r="C132" s="43"/>
      <c r="D132" s="228" t="s">
        <v>162</v>
      </c>
      <c r="E132" s="43"/>
      <c r="F132" s="229" t="s">
        <v>2641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162</v>
      </c>
      <c r="AU132" s="20" t="s">
        <v>87</v>
      </c>
    </row>
    <row r="133" spans="1:65" s="2" customFormat="1" ht="16.5" customHeight="1">
      <c r="A133" s="41"/>
      <c r="B133" s="42"/>
      <c r="C133" s="278" t="s">
        <v>224</v>
      </c>
      <c r="D133" s="278" t="s">
        <v>414</v>
      </c>
      <c r="E133" s="279" t="s">
        <v>2643</v>
      </c>
      <c r="F133" s="280" t="s">
        <v>2644</v>
      </c>
      <c r="G133" s="281" t="s">
        <v>158</v>
      </c>
      <c r="H133" s="282">
        <v>14</v>
      </c>
      <c r="I133" s="283"/>
      <c r="J133" s="284">
        <f>ROUND(I133*H133,2)</f>
        <v>0</v>
      </c>
      <c r="K133" s="280" t="s">
        <v>159</v>
      </c>
      <c r="L133" s="285"/>
      <c r="M133" s="286" t="s">
        <v>75</v>
      </c>
      <c r="N133" s="287" t="s">
        <v>47</v>
      </c>
      <c r="O133" s="87"/>
      <c r="P133" s="224">
        <f>O133*H133</f>
        <v>0</v>
      </c>
      <c r="Q133" s="224">
        <v>0.0027</v>
      </c>
      <c r="R133" s="224">
        <f>Q133*H133</f>
        <v>0.0378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206</v>
      </c>
      <c r="AT133" s="226" t="s">
        <v>414</v>
      </c>
      <c r="AU133" s="226" t="s">
        <v>87</v>
      </c>
      <c r="AY133" s="20" t="s">
        <v>153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85</v>
      </c>
      <c r="BK133" s="227">
        <f>ROUND(I133*H133,2)</f>
        <v>0</v>
      </c>
      <c r="BL133" s="20" t="s">
        <v>160</v>
      </c>
      <c r="BM133" s="226" t="s">
        <v>2645</v>
      </c>
    </row>
    <row r="134" spans="1:47" s="2" customFormat="1" ht="12">
      <c r="A134" s="41"/>
      <c r="B134" s="42"/>
      <c r="C134" s="43"/>
      <c r="D134" s="228" t="s">
        <v>162</v>
      </c>
      <c r="E134" s="43"/>
      <c r="F134" s="229" t="s">
        <v>2644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162</v>
      </c>
      <c r="AU134" s="20" t="s">
        <v>87</v>
      </c>
    </row>
    <row r="135" spans="1:65" s="2" customFormat="1" ht="16.5" customHeight="1">
      <c r="A135" s="41"/>
      <c r="B135" s="42"/>
      <c r="C135" s="215" t="s">
        <v>242</v>
      </c>
      <c r="D135" s="215" t="s">
        <v>155</v>
      </c>
      <c r="E135" s="216" t="s">
        <v>2646</v>
      </c>
      <c r="F135" s="217" t="s">
        <v>2647</v>
      </c>
      <c r="G135" s="218" t="s">
        <v>158</v>
      </c>
      <c r="H135" s="219">
        <v>2</v>
      </c>
      <c r="I135" s="220"/>
      <c r="J135" s="221">
        <f>ROUND(I135*H135,2)</f>
        <v>0</v>
      </c>
      <c r="K135" s="217" t="s">
        <v>159</v>
      </c>
      <c r="L135" s="47"/>
      <c r="M135" s="222" t="s">
        <v>75</v>
      </c>
      <c r="N135" s="223" t="s">
        <v>47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160</v>
      </c>
      <c r="AT135" s="226" t="s">
        <v>155</v>
      </c>
      <c r="AU135" s="226" t="s">
        <v>87</v>
      </c>
      <c r="AY135" s="20" t="s">
        <v>153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85</v>
      </c>
      <c r="BK135" s="227">
        <f>ROUND(I135*H135,2)</f>
        <v>0</v>
      </c>
      <c r="BL135" s="20" t="s">
        <v>160</v>
      </c>
      <c r="BM135" s="226" t="s">
        <v>2648</v>
      </c>
    </row>
    <row r="136" spans="1:47" s="2" customFormat="1" ht="12">
      <c r="A136" s="41"/>
      <c r="B136" s="42"/>
      <c r="C136" s="43"/>
      <c r="D136" s="228" t="s">
        <v>162</v>
      </c>
      <c r="E136" s="43"/>
      <c r="F136" s="229" t="s">
        <v>2649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162</v>
      </c>
      <c r="AU136" s="20" t="s">
        <v>87</v>
      </c>
    </row>
    <row r="137" spans="1:47" s="2" customFormat="1" ht="12">
      <c r="A137" s="41"/>
      <c r="B137" s="42"/>
      <c r="C137" s="43"/>
      <c r="D137" s="233" t="s">
        <v>164</v>
      </c>
      <c r="E137" s="43"/>
      <c r="F137" s="234" t="s">
        <v>2650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164</v>
      </c>
      <c r="AU137" s="20" t="s">
        <v>87</v>
      </c>
    </row>
    <row r="138" spans="1:65" s="2" customFormat="1" ht="16.5" customHeight="1">
      <c r="A138" s="41"/>
      <c r="B138" s="42"/>
      <c r="C138" s="278" t="s">
        <v>248</v>
      </c>
      <c r="D138" s="278" t="s">
        <v>414</v>
      </c>
      <c r="E138" s="279" t="s">
        <v>2651</v>
      </c>
      <c r="F138" s="280" t="s">
        <v>2652</v>
      </c>
      <c r="G138" s="281" t="s">
        <v>158</v>
      </c>
      <c r="H138" s="282">
        <v>2</v>
      </c>
      <c r="I138" s="283"/>
      <c r="J138" s="284">
        <f>ROUND(I138*H138,2)</f>
        <v>0</v>
      </c>
      <c r="K138" s="280" t="s">
        <v>75</v>
      </c>
      <c r="L138" s="285"/>
      <c r="M138" s="286" t="s">
        <v>75</v>
      </c>
      <c r="N138" s="287" t="s">
        <v>47</v>
      </c>
      <c r="O138" s="87"/>
      <c r="P138" s="224">
        <f>O138*H138</f>
        <v>0</v>
      </c>
      <c r="Q138" s="224">
        <v>0.0985</v>
      </c>
      <c r="R138" s="224">
        <f>Q138*H138</f>
        <v>0.197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206</v>
      </c>
      <c r="AT138" s="226" t="s">
        <v>414</v>
      </c>
      <c r="AU138" s="226" t="s">
        <v>87</v>
      </c>
      <c r="AY138" s="20" t="s">
        <v>153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85</v>
      </c>
      <c r="BK138" s="227">
        <f>ROUND(I138*H138,2)</f>
        <v>0</v>
      </c>
      <c r="BL138" s="20" t="s">
        <v>160</v>
      </c>
      <c r="BM138" s="226" t="s">
        <v>2653</v>
      </c>
    </row>
    <row r="139" spans="1:47" s="2" customFormat="1" ht="12">
      <c r="A139" s="41"/>
      <c r="B139" s="42"/>
      <c r="C139" s="43"/>
      <c r="D139" s="228" t="s">
        <v>162</v>
      </c>
      <c r="E139" s="43"/>
      <c r="F139" s="229" t="s">
        <v>2652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162</v>
      </c>
      <c r="AU139" s="20" t="s">
        <v>87</v>
      </c>
    </row>
    <row r="140" spans="1:47" s="2" customFormat="1" ht="12">
      <c r="A140" s="41"/>
      <c r="B140" s="42"/>
      <c r="C140" s="43"/>
      <c r="D140" s="228" t="s">
        <v>679</v>
      </c>
      <c r="E140" s="43"/>
      <c r="F140" s="288" t="s">
        <v>2654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679</v>
      </c>
      <c r="AU140" s="20" t="s">
        <v>87</v>
      </c>
    </row>
    <row r="141" spans="1:65" s="2" customFormat="1" ht="21.75" customHeight="1">
      <c r="A141" s="41"/>
      <c r="B141" s="42"/>
      <c r="C141" s="215" t="s">
        <v>255</v>
      </c>
      <c r="D141" s="215" t="s">
        <v>155</v>
      </c>
      <c r="E141" s="216" t="s">
        <v>2655</v>
      </c>
      <c r="F141" s="217" t="s">
        <v>2656</v>
      </c>
      <c r="G141" s="218" t="s">
        <v>158</v>
      </c>
      <c r="H141" s="219">
        <v>1</v>
      </c>
      <c r="I141" s="220"/>
      <c r="J141" s="221">
        <f>ROUND(I141*H141,2)</f>
        <v>0</v>
      </c>
      <c r="K141" s="217" t="s">
        <v>75</v>
      </c>
      <c r="L141" s="47"/>
      <c r="M141" s="222" t="s">
        <v>75</v>
      </c>
      <c r="N141" s="223" t="s">
        <v>47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160</v>
      </c>
      <c r="AT141" s="226" t="s">
        <v>155</v>
      </c>
      <c r="AU141" s="226" t="s">
        <v>87</v>
      </c>
      <c r="AY141" s="20" t="s">
        <v>153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85</v>
      </c>
      <c r="BK141" s="227">
        <f>ROUND(I141*H141,2)</f>
        <v>0</v>
      </c>
      <c r="BL141" s="20" t="s">
        <v>160</v>
      </c>
      <c r="BM141" s="226" t="s">
        <v>2657</v>
      </c>
    </row>
    <row r="142" spans="1:47" s="2" customFormat="1" ht="12">
      <c r="A142" s="41"/>
      <c r="B142" s="42"/>
      <c r="C142" s="43"/>
      <c r="D142" s="228" t="s">
        <v>162</v>
      </c>
      <c r="E142" s="43"/>
      <c r="F142" s="229" t="s">
        <v>2658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162</v>
      </c>
      <c r="AU142" s="20" t="s">
        <v>87</v>
      </c>
    </row>
    <row r="143" spans="1:65" s="2" customFormat="1" ht="16.5" customHeight="1">
      <c r="A143" s="41"/>
      <c r="B143" s="42"/>
      <c r="C143" s="278" t="s">
        <v>8</v>
      </c>
      <c r="D143" s="278" t="s">
        <v>414</v>
      </c>
      <c r="E143" s="279" t="s">
        <v>2659</v>
      </c>
      <c r="F143" s="280" t="s">
        <v>2660</v>
      </c>
      <c r="G143" s="281" t="s">
        <v>158</v>
      </c>
      <c r="H143" s="282">
        <v>1</v>
      </c>
      <c r="I143" s="283"/>
      <c r="J143" s="284">
        <f>ROUND(I143*H143,2)</f>
        <v>0</v>
      </c>
      <c r="K143" s="280" t="s">
        <v>75</v>
      </c>
      <c r="L143" s="285"/>
      <c r="M143" s="286" t="s">
        <v>75</v>
      </c>
      <c r="N143" s="287" t="s">
        <v>47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206</v>
      </c>
      <c r="AT143" s="226" t="s">
        <v>414</v>
      </c>
      <c r="AU143" s="226" t="s">
        <v>87</v>
      </c>
      <c r="AY143" s="20" t="s">
        <v>153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85</v>
      </c>
      <c r="BK143" s="227">
        <f>ROUND(I143*H143,2)</f>
        <v>0</v>
      </c>
      <c r="BL143" s="20" t="s">
        <v>160</v>
      </c>
      <c r="BM143" s="226" t="s">
        <v>2661</v>
      </c>
    </row>
    <row r="144" spans="1:47" s="2" customFormat="1" ht="12">
      <c r="A144" s="41"/>
      <c r="B144" s="42"/>
      <c r="C144" s="43"/>
      <c r="D144" s="228" t="s">
        <v>162</v>
      </c>
      <c r="E144" s="43"/>
      <c r="F144" s="229" t="s">
        <v>2660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162</v>
      </c>
      <c r="AU144" s="20" t="s">
        <v>87</v>
      </c>
    </row>
    <row r="145" spans="1:47" s="2" customFormat="1" ht="12">
      <c r="A145" s="41"/>
      <c r="B145" s="42"/>
      <c r="C145" s="43"/>
      <c r="D145" s="228" t="s">
        <v>679</v>
      </c>
      <c r="E145" s="43"/>
      <c r="F145" s="288" t="s">
        <v>2662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679</v>
      </c>
      <c r="AU145" s="20" t="s">
        <v>87</v>
      </c>
    </row>
    <row r="146" spans="1:65" s="2" customFormat="1" ht="16.5" customHeight="1">
      <c r="A146" s="41"/>
      <c r="B146" s="42"/>
      <c r="C146" s="215" t="s">
        <v>269</v>
      </c>
      <c r="D146" s="215" t="s">
        <v>155</v>
      </c>
      <c r="E146" s="216" t="s">
        <v>2663</v>
      </c>
      <c r="F146" s="217" t="s">
        <v>2664</v>
      </c>
      <c r="G146" s="218" t="s">
        <v>202</v>
      </c>
      <c r="H146" s="219">
        <v>54.9</v>
      </c>
      <c r="I146" s="220"/>
      <c r="J146" s="221">
        <f>ROUND(I146*H146,2)</f>
        <v>0</v>
      </c>
      <c r="K146" s="217" t="s">
        <v>159</v>
      </c>
      <c r="L146" s="47"/>
      <c r="M146" s="222" t="s">
        <v>75</v>
      </c>
      <c r="N146" s="223" t="s">
        <v>47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160</v>
      </c>
      <c r="AT146" s="226" t="s">
        <v>155</v>
      </c>
      <c r="AU146" s="226" t="s">
        <v>87</v>
      </c>
      <c r="AY146" s="20" t="s">
        <v>153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85</v>
      </c>
      <c r="BK146" s="227">
        <f>ROUND(I146*H146,2)</f>
        <v>0</v>
      </c>
      <c r="BL146" s="20" t="s">
        <v>160</v>
      </c>
      <c r="BM146" s="226" t="s">
        <v>2665</v>
      </c>
    </row>
    <row r="147" spans="1:47" s="2" customFormat="1" ht="12">
      <c r="A147" s="41"/>
      <c r="B147" s="42"/>
      <c r="C147" s="43"/>
      <c r="D147" s="228" t="s">
        <v>162</v>
      </c>
      <c r="E147" s="43"/>
      <c r="F147" s="229" t="s">
        <v>2666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162</v>
      </c>
      <c r="AU147" s="20" t="s">
        <v>87</v>
      </c>
    </row>
    <row r="148" spans="1:47" s="2" customFormat="1" ht="12">
      <c r="A148" s="41"/>
      <c r="B148" s="42"/>
      <c r="C148" s="43"/>
      <c r="D148" s="233" t="s">
        <v>164</v>
      </c>
      <c r="E148" s="43"/>
      <c r="F148" s="234" t="s">
        <v>2667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164</v>
      </c>
      <c r="AU148" s="20" t="s">
        <v>87</v>
      </c>
    </row>
    <row r="149" spans="1:65" s="2" customFormat="1" ht="16.5" customHeight="1">
      <c r="A149" s="41"/>
      <c r="B149" s="42"/>
      <c r="C149" s="278" t="s">
        <v>275</v>
      </c>
      <c r="D149" s="278" t="s">
        <v>414</v>
      </c>
      <c r="E149" s="279" t="s">
        <v>2668</v>
      </c>
      <c r="F149" s="280" t="s">
        <v>2669</v>
      </c>
      <c r="G149" s="281" t="s">
        <v>202</v>
      </c>
      <c r="H149" s="282">
        <v>54.9</v>
      </c>
      <c r="I149" s="283"/>
      <c r="J149" s="284">
        <f>ROUND(I149*H149,2)</f>
        <v>0</v>
      </c>
      <c r="K149" s="280" t="s">
        <v>159</v>
      </c>
      <c r="L149" s="285"/>
      <c r="M149" s="286" t="s">
        <v>75</v>
      </c>
      <c r="N149" s="287" t="s">
        <v>47</v>
      </c>
      <c r="O149" s="87"/>
      <c r="P149" s="224">
        <f>O149*H149</f>
        <v>0</v>
      </c>
      <c r="Q149" s="224">
        <v>0.00131</v>
      </c>
      <c r="R149" s="224">
        <f>Q149*H149</f>
        <v>0.071919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206</v>
      </c>
      <c r="AT149" s="226" t="s">
        <v>414</v>
      </c>
      <c r="AU149" s="226" t="s">
        <v>87</v>
      </c>
      <c r="AY149" s="20" t="s">
        <v>153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85</v>
      </c>
      <c r="BK149" s="227">
        <f>ROUND(I149*H149,2)</f>
        <v>0</v>
      </c>
      <c r="BL149" s="20" t="s">
        <v>160</v>
      </c>
      <c r="BM149" s="226" t="s">
        <v>2670</v>
      </c>
    </row>
    <row r="150" spans="1:47" s="2" customFormat="1" ht="12">
      <c r="A150" s="41"/>
      <c r="B150" s="42"/>
      <c r="C150" s="43"/>
      <c r="D150" s="228" t="s">
        <v>162</v>
      </c>
      <c r="E150" s="43"/>
      <c r="F150" s="229" t="s">
        <v>2669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162</v>
      </c>
      <c r="AU150" s="20" t="s">
        <v>87</v>
      </c>
    </row>
    <row r="151" spans="1:63" s="12" customFormat="1" ht="22.8" customHeight="1">
      <c r="A151" s="12"/>
      <c r="B151" s="199"/>
      <c r="C151" s="200"/>
      <c r="D151" s="201" t="s">
        <v>76</v>
      </c>
      <c r="E151" s="213" t="s">
        <v>182</v>
      </c>
      <c r="F151" s="213" t="s">
        <v>2671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SUM(P152:P164)</f>
        <v>0</v>
      </c>
      <c r="Q151" s="207"/>
      <c r="R151" s="208">
        <f>SUM(R152:R164)</f>
        <v>27.431445</v>
      </c>
      <c r="S151" s="207"/>
      <c r="T151" s="209">
        <f>SUM(T152:T164)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85</v>
      </c>
      <c r="AT151" s="211" t="s">
        <v>76</v>
      </c>
      <c r="AU151" s="211" t="s">
        <v>85</v>
      </c>
      <c r="AY151" s="210" t="s">
        <v>153</v>
      </c>
      <c r="BK151" s="212">
        <f>SUM(BK152:BK164)</f>
        <v>0</v>
      </c>
    </row>
    <row r="152" spans="1:65" s="2" customFormat="1" ht="16.5" customHeight="1">
      <c r="A152" s="41"/>
      <c r="B152" s="42"/>
      <c r="C152" s="215" t="s">
        <v>281</v>
      </c>
      <c r="D152" s="215" t="s">
        <v>155</v>
      </c>
      <c r="E152" s="216" t="s">
        <v>2672</v>
      </c>
      <c r="F152" s="217" t="s">
        <v>2673</v>
      </c>
      <c r="G152" s="218" t="s">
        <v>258</v>
      </c>
      <c r="H152" s="219">
        <v>39.84</v>
      </c>
      <c r="I152" s="220"/>
      <c r="J152" s="221">
        <f>ROUND(I152*H152,2)</f>
        <v>0</v>
      </c>
      <c r="K152" s="217" t="s">
        <v>159</v>
      </c>
      <c r="L152" s="47"/>
      <c r="M152" s="222" t="s">
        <v>75</v>
      </c>
      <c r="N152" s="223" t="s">
        <v>47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160</v>
      </c>
      <c r="AT152" s="226" t="s">
        <v>155</v>
      </c>
      <c r="AU152" s="226" t="s">
        <v>87</v>
      </c>
      <c r="AY152" s="20" t="s">
        <v>153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85</v>
      </c>
      <c r="BK152" s="227">
        <f>ROUND(I152*H152,2)</f>
        <v>0</v>
      </c>
      <c r="BL152" s="20" t="s">
        <v>160</v>
      </c>
      <c r="BM152" s="226" t="s">
        <v>2674</v>
      </c>
    </row>
    <row r="153" spans="1:47" s="2" customFormat="1" ht="12">
      <c r="A153" s="41"/>
      <c r="B153" s="42"/>
      <c r="C153" s="43"/>
      <c r="D153" s="228" t="s">
        <v>162</v>
      </c>
      <c r="E153" s="43"/>
      <c r="F153" s="229" t="s">
        <v>2675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162</v>
      </c>
      <c r="AU153" s="20" t="s">
        <v>87</v>
      </c>
    </row>
    <row r="154" spans="1:47" s="2" customFormat="1" ht="12">
      <c r="A154" s="41"/>
      <c r="B154" s="42"/>
      <c r="C154" s="43"/>
      <c r="D154" s="233" t="s">
        <v>164</v>
      </c>
      <c r="E154" s="43"/>
      <c r="F154" s="234" t="s">
        <v>2676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164</v>
      </c>
      <c r="AU154" s="20" t="s">
        <v>87</v>
      </c>
    </row>
    <row r="155" spans="1:51" s="13" customFormat="1" ht="12">
      <c r="A155" s="13"/>
      <c r="B155" s="235"/>
      <c r="C155" s="236"/>
      <c r="D155" s="228" t="s">
        <v>189</v>
      </c>
      <c r="E155" s="237" t="s">
        <v>75</v>
      </c>
      <c r="F155" s="238" t="s">
        <v>2677</v>
      </c>
      <c r="G155" s="236"/>
      <c r="H155" s="239">
        <v>39.84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5" t="s">
        <v>189</v>
      </c>
      <c r="AU155" s="245" t="s">
        <v>87</v>
      </c>
      <c r="AV155" s="13" t="s">
        <v>87</v>
      </c>
      <c r="AW155" s="13" t="s">
        <v>38</v>
      </c>
      <c r="AX155" s="13" t="s">
        <v>85</v>
      </c>
      <c r="AY155" s="245" t="s">
        <v>153</v>
      </c>
    </row>
    <row r="156" spans="1:65" s="2" customFormat="1" ht="16.5" customHeight="1">
      <c r="A156" s="41"/>
      <c r="B156" s="42"/>
      <c r="C156" s="215" t="s">
        <v>287</v>
      </c>
      <c r="D156" s="215" t="s">
        <v>155</v>
      </c>
      <c r="E156" s="216" t="s">
        <v>2678</v>
      </c>
      <c r="F156" s="217" t="s">
        <v>2679</v>
      </c>
      <c r="G156" s="218" t="s">
        <v>258</v>
      </c>
      <c r="H156" s="219">
        <v>39.29</v>
      </c>
      <c r="I156" s="220"/>
      <c r="J156" s="221">
        <f>ROUND(I156*H156,2)</f>
        <v>0</v>
      </c>
      <c r="K156" s="217" t="s">
        <v>75</v>
      </c>
      <c r="L156" s="47"/>
      <c r="M156" s="222" t="s">
        <v>75</v>
      </c>
      <c r="N156" s="223" t="s">
        <v>47</v>
      </c>
      <c r="O156" s="87"/>
      <c r="P156" s="224">
        <f>O156*H156</f>
        <v>0</v>
      </c>
      <c r="Q156" s="224">
        <v>0.408</v>
      </c>
      <c r="R156" s="224">
        <f>Q156*H156</f>
        <v>16.03032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160</v>
      </c>
      <c r="AT156" s="226" t="s">
        <v>155</v>
      </c>
      <c r="AU156" s="226" t="s">
        <v>87</v>
      </c>
      <c r="AY156" s="20" t="s">
        <v>153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85</v>
      </c>
      <c r="BK156" s="227">
        <f>ROUND(I156*H156,2)</f>
        <v>0</v>
      </c>
      <c r="BL156" s="20" t="s">
        <v>160</v>
      </c>
      <c r="BM156" s="226" t="s">
        <v>2680</v>
      </c>
    </row>
    <row r="157" spans="1:47" s="2" customFormat="1" ht="12">
      <c r="A157" s="41"/>
      <c r="B157" s="42"/>
      <c r="C157" s="43"/>
      <c r="D157" s="228" t="s">
        <v>162</v>
      </c>
      <c r="E157" s="43"/>
      <c r="F157" s="229" t="s">
        <v>2681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162</v>
      </c>
      <c r="AU157" s="20" t="s">
        <v>87</v>
      </c>
    </row>
    <row r="158" spans="1:51" s="13" customFormat="1" ht="12">
      <c r="A158" s="13"/>
      <c r="B158" s="235"/>
      <c r="C158" s="236"/>
      <c r="D158" s="228" t="s">
        <v>189</v>
      </c>
      <c r="E158" s="237" t="s">
        <v>75</v>
      </c>
      <c r="F158" s="238" t="s">
        <v>2682</v>
      </c>
      <c r="G158" s="236"/>
      <c r="H158" s="239">
        <v>39.29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189</v>
      </c>
      <c r="AU158" s="245" t="s">
        <v>87</v>
      </c>
      <c r="AV158" s="13" t="s">
        <v>87</v>
      </c>
      <c r="AW158" s="13" t="s">
        <v>38</v>
      </c>
      <c r="AX158" s="13" t="s">
        <v>85</v>
      </c>
      <c r="AY158" s="245" t="s">
        <v>153</v>
      </c>
    </row>
    <row r="159" spans="1:65" s="2" customFormat="1" ht="16.5" customHeight="1">
      <c r="A159" s="41"/>
      <c r="B159" s="42"/>
      <c r="C159" s="215" t="s">
        <v>293</v>
      </c>
      <c r="D159" s="215" t="s">
        <v>155</v>
      </c>
      <c r="E159" s="216" t="s">
        <v>2683</v>
      </c>
      <c r="F159" s="217" t="s">
        <v>2684</v>
      </c>
      <c r="G159" s="218" t="s">
        <v>258</v>
      </c>
      <c r="H159" s="219">
        <v>37.5</v>
      </c>
      <c r="I159" s="220"/>
      <c r="J159" s="221">
        <f>ROUND(I159*H159,2)</f>
        <v>0</v>
      </c>
      <c r="K159" s="217" t="s">
        <v>159</v>
      </c>
      <c r="L159" s="47"/>
      <c r="M159" s="222" t="s">
        <v>75</v>
      </c>
      <c r="N159" s="223" t="s">
        <v>47</v>
      </c>
      <c r="O159" s="87"/>
      <c r="P159" s="224">
        <f>O159*H159</f>
        <v>0</v>
      </c>
      <c r="Q159" s="224">
        <v>0.11303</v>
      </c>
      <c r="R159" s="224">
        <f>Q159*H159</f>
        <v>4.238625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160</v>
      </c>
      <c r="AT159" s="226" t="s">
        <v>155</v>
      </c>
      <c r="AU159" s="226" t="s">
        <v>87</v>
      </c>
      <c r="AY159" s="20" t="s">
        <v>153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85</v>
      </c>
      <c r="BK159" s="227">
        <f>ROUND(I159*H159,2)</f>
        <v>0</v>
      </c>
      <c r="BL159" s="20" t="s">
        <v>160</v>
      </c>
      <c r="BM159" s="226" t="s">
        <v>2685</v>
      </c>
    </row>
    <row r="160" spans="1:47" s="2" customFormat="1" ht="12">
      <c r="A160" s="41"/>
      <c r="B160" s="42"/>
      <c r="C160" s="43"/>
      <c r="D160" s="228" t="s">
        <v>162</v>
      </c>
      <c r="E160" s="43"/>
      <c r="F160" s="229" t="s">
        <v>2686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162</v>
      </c>
      <c r="AU160" s="20" t="s">
        <v>87</v>
      </c>
    </row>
    <row r="161" spans="1:47" s="2" customFormat="1" ht="12">
      <c r="A161" s="41"/>
      <c r="B161" s="42"/>
      <c r="C161" s="43"/>
      <c r="D161" s="233" t="s">
        <v>164</v>
      </c>
      <c r="E161" s="43"/>
      <c r="F161" s="234" t="s">
        <v>2687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164</v>
      </c>
      <c r="AU161" s="20" t="s">
        <v>87</v>
      </c>
    </row>
    <row r="162" spans="1:51" s="13" customFormat="1" ht="12">
      <c r="A162" s="13"/>
      <c r="B162" s="235"/>
      <c r="C162" s="236"/>
      <c r="D162" s="228" t="s">
        <v>189</v>
      </c>
      <c r="E162" s="237" t="s">
        <v>75</v>
      </c>
      <c r="F162" s="238" t="s">
        <v>2688</v>
      </c>
      <c r="G162" s="236"/>
      <c r="H162" s="239">
        <v>37.5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189</v>
      </c>
      <c r="AU162" s="245" t="s">
        <v>87</v>
      </c>
      <c r="AV162" s="13" t="s">
        <v>87</v>
      </c>
      <c r="AW162" s="13" t="s">
        <v>38</v>
      </c>
      <c r="AX162" s="13" t="s">
        <v>85</v>
      </c>
      <c r="AY162" s="245" t="s">
        <v>153</v>
      </c>
    </row>
    <row r="163" spans="1:65" s="2" customFormat="1" ht="16.5" customHeight="1">
      <c r="A163" s="41"/>
      <c r="B163" s="42"/>
      <c r="C163" s="278" t="s">
        <v>7</v>
      </c>
      <c r="D163" s="278" t="s">
        <v>414</v>
      </c>
      <c r="E163" s="279" t="s">
        <v>2689</v>
      </c>
      <c r="F163" s="280" t="s">
        <v>2690</v>
      </c>
      <c r="G163" s="281" t="s">
        <v>258</v>
      </c>
      <c r="H163" s="282">
        <v>37.5</v>
      </c>
      <c r="I163" s="283"/>
      <c r="J163" s="284">
        <f>ROUND(I163*H163,2)</f>
        <v>0</v>
      </c>
      <c r="K163" s="280" t="s">
        <v>159</v>
      </c>
      <c r="L163" s="285"/>
      <c r="M163" s="286" t="s">
        <v>75</v>
      </c>
      <c r="N163" s="287" t="s">
        <v>47</v>
      </c>
      <c r="O163" s="87"/>
      <c r="P163" s="224">
        <f>O163*H163</f>
        <v>0</v>
      </c>
      <c r="Q163" s="224">
        <v>0.191</v>
      </c>
      <c r="R163" s="224">
        <f>Q163*H163</f>
        <v>7.1625000000000005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206</v>
      </c>
      <c r="AT163" s="226" t="s">
        <v>414</v>
      </c>
      <c r="AU163" s="226" t="s">
        <v>87</v>
      </c>
      <c r="AY163" s="20" t="s">
        <v>153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85</v>
      </c>
      <c r="BK163" s="227">
        <f>ROUND(I163*H163,2)</f>
        <v>0</v>
      </c>
      <c r="BL163" s="20" t="s">
        <v>160</v>
      </c>
      <c r="BM163" s="226" t="s">
        <v>2691</v>
      </c>
    </row>
    <row r="164" spans="1:47" s="2" customFormat="1" ht="12">
      <c r="A164" s="41"/>
      <c r="B164" s="42"/>
      <c r="C164" s="43"/>
      <c r="D164" s="228" t="s">
        <v>162</v>
      </c>
      <c r="E164" s="43"/>
      <c r="F164" s="229" t="s">
        <v>2690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162</v>
      </c>
      <c r="AU164" s="20" t="s">
        <v>87</v>
      </c>
    </row>
    <row r="165" spans="1:63" s="12" customFormat="1" ht="22.8" customHeight="1">
      <c r="A165" s="12"/>
      <c r="B165" s="199"/>
      <c r="C165" s="200"/>
      <c r="D165" s="201" t="s">
        <v>76</v>
      </c>
      <c r="E165" s="213" t="s">
        <v>212</v>
      </c>
      <c r="F165" s="213" t="s">
        <v>681</v>
      </c>
      <c r="G165" s="200"/>
      <c r="H165" s="200"/>
      <c r="I165" s="203"/>
      <c r="J165" s="214">
        <f>BK165</f>
        <v>0</v>
      </c>
      <c r="K165" s="200"/>
      <c r="L165" s="205"/>
      <c r="M165" s="206"/>
      <c r="N165" s="207"/>
      <c r="O165" s="207"/>
      <c r="P165" s="208">
        <f>SUM(P166:P176)</f>
        <v>0</v>
      </c>
      <c r="Q165" s="207"/>
      <c r="R165" s="208">
        <f>SUM(R166:R176)</f>
        <v>4.031319</v>
      </c>
      <c r="S165" s="207"/>
      <c r="T165" s="209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0" t="s">
        <v>85</v>
      </c>
      <c r="AT165" s="211" t="s">
        <v>76</v>
      </c>
      <c r="AU165" s="211" t="s">
        <v>85</v>
      </c>
      <c r="AY165" s="210" t="s">
        <v>153</v>
      </c>
      <c r="BK165" s="212">
        <f>SUM(BK166:BK176)</f>
        <v>0</v>
      </c>
    </row>
    <row r="166" spans="1:65" s="2" customFormat="1" ht="16.5" customHeight="1">
      <c r="A166" s="41"/>
      <c r="B166" s="42"/>
      <c r="C166" s="215" t="s">
        <v>304</v>
      </c>
      <c r="D166" s="215" t="s">
        <v>155</v>
      </c>
      <c r="E166" s="216" t="s">
        <v>2692</v>
      </c>
      <c r="F166" s="217" t="s">
        <v>2693</v>
      </c>
      <c r="G166" s="218" t="s">
        <v>202</v>
      </c>
      <c r="H166" s="219">
        <v>8.3</v>
      </c>
      <c r="I166" s="220"/>
      <c r="J166" s="221">
        <f>ROUND(I166*H166,2)</f>
        <v>0</v>
      </c>
      <c r="K166" s="217" t="s">
        <v>159</v>
      </c>
      <c r="L166" s="47"/>
      <c r="M166" s="222" t="s">
        <v>75</v>
      </c>
      <c r="N166" s="223" t="s">
        <v>47</v>
      </c>
      <c r="O166" s="87"/>
      <c r="P166" s="224">
        <f>O166*H166</f>
        <v>0</v>
      </c>
      <c r="Q166" s="224">
        <v>0.20219</v>
      </c>
      <c r="R166" s="224">
        <f>Q166*H166</f>
        <v>1.6781770000000003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160</v>
      </c>
      <c r="AT166" s="226" t="s">
        <v>155</v>
      </c>
      <c r="AU166" s="226" t="s">
        <v>87</v>
      </c>
      <c r="AY166" s="20" t="s">
        <v>153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85</v>
      </c>
      <c r="BK166" s="227">
        <f>ROUND(I166*H166,2)</f>
        <v>0</v>
      </c>
      <c r="BL166" s="20" t="s">
        <v>160</v>
      </c>
      <c r="BM166" s="226" t="s">
        <v>2694</v>
      </c>
    </row>
    <row r="167" spans="1:47" s="2" customFormat="1" ht="12">
      <c r="A167" s="41"/>
      <c r="B167" s="42"/>
      <c r="C167" s="43"/>
      <c r="D167" s="228" t="s">
        <v>162</v>
      </c>
      <c r="E167" s="43"/>
      <c r="F167" s="229" t="s">
        <v>2695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162</v>
      </c>
      <c r="AU167" s="20" t="s">
        <v>87</v>
      </c>
    </row>
    <row r="168" spans="1:47" s="2" customFormat="1" ht="12">
      <c r="A168" s="41"/>
      <c r="B168" s="42"/>
      <c r="C168" s="43"/>
      <c r="D168" s="233" t="s">
        <v>164</v>
      </c>
      <c r="E168" s="43"/>
      <c r="F168" s="234" t="s">
        <v>2696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164</v>
      </c>
      <c r="AU168" s="20" t="s">
        <v>87</v>
      </c>
    </row>
    <row r="169" spans="1:65" s="2" customFormat="1" ht="16.5" customHeight="1">
      <c r="A169" s="41"/>
      <c r="B169" s="42"/>
      <c r="C169" s="278" t="s">
        <v>310</v>
      </c>
      <c r="D169" s="278" t="s">
        <v>414</v>
      </c>
      <c r="E169" s="279" t="s">
        <v>2697</v>
      </c>
      <c r="F169" s="280" t="s">
        <v>2698</v>
      </c>
      <c r="G169" s="281" t="s">
        <v>202</v>
      </c>
      <c r="H169" s="282">
        <v>8.3</v>
      </c>
      <c r="I169" s="283"/>
      <c r="J169" s="284">
        <f>ROUND(I169*H169,2)</f>
        <v>0</v>
      </c>
      <c r="K169" s="280" t="s">
        <v>159</v>
      </c>
      <c r="L169" s="285"/>
      <c r="M169" s="286" t="s">
        <v>75</v>
      </c>
      <c r="N169" s="287" t="s">
        <v>47</v>
      </c>
      <c r="O169" s="87"/>
      <c r="P169" s="224">
        <f>O169*H169</f>
        <v>0</v>
      </c>
      <c r="Q169" s="224">
        <v>0.08</v>
      </c>
      <c r="R169" s="224">
        <f>Q169*H169</f>
        <v>0.664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206</v>
      </c>
      <c r="AT169" s="226" t="s">
        <v>414</v>
      </c>
      <c r="AU169" s="226" t="s">
        <v>87</v>
      </c>
      <c r="AY169" s="20" t="s">
        <v>153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85</v>
      </c>
      <c r="BK169" s="227">
        <f>ROUND(I169*H169,2)</f>
        <v>0</v>
      </c>
      <c r="BL169" s="20" t="s">
        <v>160</v>
      </c>
      <c r="BM169" s="226" t="s">
        <v>2699</v>
      </c>
    </row>
    <row r="170" spans="1:47" s="2" customFormat="1" ht="12">
      <c r="A170" s="41"/>
      <c r="B170" s="42"/>
      <c r="C170" s="43"/>
      <c r="D170" s="228" t="s">
        <v>162</v>
      </c>
      <c r="E170" s="43"/>
      <c r="F170" s="229" t="s">
        <v>2698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162</v>
      </c>
      <c r="AU170" s="20" t="s">
        <v>87</v>
      </c>
    </row>
    <row r="171" spans="1:65" s="2" customFormat="1" ht="16.5" customHeight="1">
      <c r="A171" s="41"/>
      <c r="B171" s="42"/>
      <c r="C171" s="215" t="s">
        <v>316</v>
      </c>
      <c r="D171" s="215" t="s">
        <v>155</v>
      </c>
      <c r="E171" s="216" t="s">
        <v>2700</v>
      </c>
      <c r="F171" s="217" t="s">
        <v>2701</v>
      </c>
      <c r="G171" s="218" t="s">
        <v>202</v>
      </c>
      <c r="H171" s="219">
        <v>9.1</v>
      </c>
      <c r="I171" s="220"/>
      <c r="J171" s="221">
        <f>ROUND(I171*H171,2)</f>
        <v>0</v>
      </c>
      <c r="K171" s="217" t="s">
        <v>159</v>
      </c>
      <c r="L171" s="47"/>
      <c r="M171" s="222" t="s">
        <v>75</v>
      </c>
      <c r="N171" s="223" t="s">
        <v>47</v>
      </c>
      <c r="O171" s="87"/>
      <c r="P171" s="224">
        <f>O171*H171</f>
        <v>0</v>
      </c>
      <c r="Q171" s="224">
        <v>0.1295</v>
      </c>
      <c r="R171" s="224">
        <f>Q171*H171</f>
        <v>1.17845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160</v>
      </c>
      <c r="AT171" s="226" t="s">
        <v>155</v>
      </c>
      <c r="AU171" s="226" t="s">
        <v>87</v>
      </c>
      <c r="AY171" s="20" t="s">
        <v>153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85</v>
      </c>
      <c r="BK171" s="227">
        <f>ROUND(I171*H171,2)</f>
        <v>0</v>
      </c>
      <c r="BL171" s="20" t="s">
        <v>160</v>
      </c>
      <c r="BM171" s="226" t="s">
        <v>2702</v>
      </c>
    </row>
    <row r="172" spans="1:47" s="2" customFormat="1" ht="12">
      <c r="A172" s="41"/>
      <c r="B172" s="42"/>
      <c r="C172" s="43"/>
      <c r="D172" s="228" t="s">
        <v>162</v>
      </c>
      <c r="E172" s="43"/>
      <c r="F172" s="229" t="s">
        <v>2703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162</v>
      </c>
      <c r="AU172" s="20" t="s">
        <v>87</v>
      </c>
    </row>
    <row r="173" spans="1:47" s="2" customFormat="1" ht="12">
      <c r="A173" s="41"/>
      <c r="B173" s="42"/>
      <c r="C173" s="43"/>
      <c r="D173" s="233" t="s">
        <v>164</v>
      </c>
      <c r="E173" s="43"/>
      <c r="F173" s="234" t="s">
        <v>2704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164</v>
      </c>
      <c r="AU173" s="20" t="s">
        <v>87</v>
      </c>
    </row>
    <row r="174" spans="1:51" s="13" customFormat="1" ht="12">
      <c r="A174" s="13"/>
      <c r="B174" s="235"/>
      <c r="C174" s="236"/>
      <c r="D174" s="228" t="s">
        <v>189</v>
      </c>
      <c r="E174" s="237" t="s">
        <v>75</v>
      </c>
      <c r="F174" s="238" t="s">
        <v>2705</v>
      </c>
      <c r="G174" s="236"/>
      <c r="H174" s="239">
        <v>9.1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5" t="s">
        <v>189</v>
      </c>
      <c r="AU174" s="245" t="s">
        <v>87</v>
      </c>
      <c r="AV174" s="13" t="s">
        <v>87</v>
      </c>
      <c r="AW174" s="13" t="s">
        <v>38</v>
      </c>
      <c r="AX174" s="13" t="s">
        <v>85</v>
      </c>
      <c r="AY174" s="245" t="s">
        <v>153</v>
      </c>
    </row>
    <row r="175" spans="1:65" s="2" customFormat="1" ht="16.5" customHeight="1">
      <c r="A175" s="41"/>
      <c r="B175" s="42"/>
      <c r="C175" s="278" t="s">
        <v>322</v>
      </c>
      <c r="D175" s="278" t="s">
        <v>414</v>
      </c>
      <c r="E175" s="279" t="s">
        <v>2706</v>
      </c>
      <c r="F175" s="280" t="s">
        <v>2707</v>
      </c>
      <c r="G175" s="281" t="s">
        <v>202</v>
      </c>
      <c r="H175" s="282">
        <v>9.1</v>
      </c>
      <c r="I175" s="283"/>
      <c r="J175" s="284">
        <f>ROUND(I175*H175,2)</f>
        <v>0</v>
      </c>
      <c r="K175" s="280" t="s">
        <v>159</v>
      </c>
      <c r="L175" s="285"/>
      <c r="M175" s="286" t="s">
        <v>75</v>
      </c>
      <c r="N175" s="287" t="s">
        <v>47</v>
      </c>
      <c r="O175" s="87"/>
      <c r="P175" s="224">
        <f>O175*H175</f>
        <v>0</v>
      </c>
      <c r="Q175" s="224">
        <v>0.05612</v>
      </c>
      <c r="R175" s="224">
        <f>Q175*H175</f>
        <v>0.510692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206</v>
      </c>
      <c r="AT175" s="226" t="s">
        <v>414</v>
      </c>
      <c r="AU175" s="226" t="s">
        <v>87</v>
      </c>
      <c r="AY175" s="20" t="s">
        <v>153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85</v>
      </c>
      <c r="BK175" s="227">
        <f>ROUND(I175*H175,2)</f>
        <v>0</v>
      </c>
      <c r="BL175" s="20" t="s">
        <v>160</v>
      </c>
      <c r="BM175" s="226" t="s">
        <v>2708</v>
      </c>
    </row>
    <row r="176" spans="1:47" s="2" customFormat="1" ht="12">
      <c r="A176" s="41"/>
      <c r="B176" s="42"/>
      <c r="C176" s="43"/>
      <c r="D176" s="228" t="s">
        <v>162</v>
      </c>
      <c r="E176" s="43"/>
      <c r="F176" s="229" t="s">
        <v>2707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162</v>
      </c>
      <c r="AU176" s="20" t="s">
        <v>87</v>
      </c>
    </row>
    <row r="177" spans="1:63" s="12" customFormat="1" ht="22.8" customHeight="1">
      <c r="A177" s="12"/>
      <c r="B177" s="199"/>
      <c r="C177" s="200"/>
      <c r="D177" s="201" t="s">
        <v>76</v>
      </c>
      <c r="E177" s="213" t="s">
        <v>692</v>
      </c>
      <c r="F177" s="213" t="s">
        <v>693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SUM(P178:P180)</f>
        <v>0</v>
      </c>
      <c r="Q177" s="207"/>
      <c r="R177" s="208">
        <f>SUM(R178:R180)</f>
        <v>0</v>
      </c>
      <c r="S177" s="207"/>
      <c r="T177" s="209">
        <f>SUM(T178:T180)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85</v>
      </c>
      <c r="AT177" s="211" t="s">
        <v>76</v>
      </c>
      <c r="AU177" s="211" t="s">
        <v>85</v>
      </c>
      <c r="AY177" s="210" t="s">
        <v>153</v>
      </c>
      <c r="BK177" s="212">
        <f>SUM(BK178:BK180)</f>
        <v>0</v>
      </c>
    </row>
    <row r="178" spans="1:65" s="2" customFormat="1" ht="16.5" customHeight="1">
      <c r="A178" s="41"/>
      <c r="B178" s="42"/>
      <c r="C178" s="215" t="s">
        <v>328</v>
      </c>
      <c r="D178" s="215" t="s">
        <v>155</v>
      </c>
      <c r="E178" s="216" t="s">
        <v>2709</v>
      </c>
      <c r="F178" s="217" t="s">
        <v>2710</v>
      </c>
      <c r="G178" s="218" t="s">
        <v>381</v>
      </c>
      <c r="H178" s="219">
        <v>39.215</v>
      </c>
      <c r="I178" s="220"/>
      <c r="J178" s="221">
        <f>ROUND(I178*H178,2)</f>
        <v>0</v>
      </c>
      <c r="K178" s="217" t="s">
        <v>159</v>
      </c>
      <c r="L178" s="47"/>
      <c r="M178" s="222" t="s">
        <v>75</v>
      </c>
      <c r="N178" s="223" t="s">
        <v>47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160</v>
      </c>
      <c r="AT178" s="226" t="s">
        <v>155</v>
      </c>
      <c r="AU178" s="226" t="s">
        <v>87</v>
      </c>
      <c r="AY178" s="20" t="s">
        <v>153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85</v>
      </c>
      <c r="BK178" s="227">
        <f>ROUND(I178*H178,2)</f>
        <v>0</v>
      </c>
      <c r="BL178" s="20" t="s">
        <v>160</v>
      </c>
      <c r="BM178" s="226" t="s">
        <v>2711</v>
      </c>
    </row>
    <row r="179" spans="1:47" s="2" customFormat="1" ht="12">
      <c r="A179" s="41"/>
      <c r="B179" s="42"/>
      <c r="C179" s="43"/>
      <c r="D179" s="228" t="s">
        <v>162</v>
      </c>
      <c r="E179" s="43"/>
      <c r="F179" s="229" t="s">
        <v>2712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162</v>
      </c>
      <c r="AU179" s="20" t="s">
        <v>87</v>
      </c>
    </row>
    <row r="180" spans="1:47" s="2" customFormat="1" ht="12">
      <c r="A180" s="41"/>
      <c r="B180" s="42"/>
      <c r="C180" s="43"/>
      <c r="D180" s="233" t="s">
        <v>164</v>
      </c>
      <c r="E180" s="43"/>
      <c r="F180" s="234" t="s">
        <v>2713</v>
      </c>
      <c r="G180" s="43"/>
      <c r="H180" s="43"/>
      <c r="I180" s="230"/>
      <c r="J180" s="43"/>
      <c r="K180" s="43"/>
      <c r="L180" s="47"/>
      <c r="M180" s="289"/>
      <c r="N180" s="290"/>
      <c r="O180" s="291"/>
      <c r="P180" s="291"/>
      <c r="Q180" s="291"/>
      <c r="R180" s="291"/>
      <c r="S180" s="291"/>
      <c r="T180" s="292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164</v>
      </c>
      <c r="AU180" s="20" t="s">
        <v>87</v>
      </c>
    </row>
    <row r="181" spans="1:31" s="2" customFormat="1" ht="6.95" customHeight="1">
      <c r="A181" s="41"/>
      <c r="B181" s="62"/>
      <c r="C181" s="63"/>
      <c r="D181" s="63"/>
      <c r="E181" s="63"/>
      <c r="F181" s="63"/>
      <c r="G181" s="63"/>
      <c r="H181" s="63"/>
      <c r="I181" s="63"/>
      <c r="J181" s="63"/>
      <c r="K181" s="63"/>
      <c r="L181" s="47"/>
      <c r="M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</row>
  </sheetData>
  <sheetProtection password="CC35" sheet="1" objects="1" scenarios="1" formatColumns="0" formatRows="0" autoFilter="0"/>
  <autoFilter ref="C90:K18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2_02/131212532"/>
    <hyperlink ref="F100" r:id="rId2" display="https://podminky.urs.cz/item/CS_URS_2022_02/162751117"/>
    <hyperlink ref="F106" r:id="rId3" display="https://podminky.urs.cz/item/CS_URS_2022_02/171151103"/>
    <hyperlink ref="F110" r:id="rId4" display="https://podminky.urs.cz/item/CS_URS_2022_02/171201221"/>
    <hyperlink ref="F114" r:id="rId5" display="https://podminky.urs.cz/item/CS_URS_2022_02/181351003"/>
    <hyperlink ref="F118" r:id="rId6" display="https://podminky.urs.cz/item/CS_URS_2022_02/181411131"/>
    <hyperlink ref="F130" r:id="rId7" display="https://podminky.urs.cz/item/CS_URS_2022_02/338171113"/>
    <hyperlink ref="F137" r:id="rId8" display="https://podminky.urs.cz/item/CS_URS_2022_02/348101120"/>
    <hyperlink ref="F148" r:id="rId9" display="https://podminky.urs.cz/item/CS_URS_2022_02/348401130"/>
    <hyperlink ref="F154" r:id="rId10" display="https://podminky.urs.cz/item/CS_URS_2022_02/564861011"/>
    <hyperlink ref="F161" r:id="rId11" display="https://podminky.urs.cz/item/CS_URS_2022_02/596212312"/>
    <hyperlink ref="F168" r:id="rId12" display="https://podminky.urs.cz/item/CS_URS_2022_02/916131113"/>
    <hyperlink ref="F173" r:id="rId13" display="https://podminky.urs.cz/item/CS_URS_2022_02/916231213"/>
    <hyperlink ref="F180" r:id="rId14" display="https://podminky.urs.cz/item/CS_URS_2022_02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Nezbeda Javůrek</dc:creator>
  <cp:keywords/>
  <dc:description/>
  <cp:lastModifiedBy>Pavel Nezbeda Javůrek</cp:lastModifiedBy>
  <dcterms:created xsi:type="dcterms:W3CDTF">2024-02-16T11:53:04Z</dcterms:created>
  <dcterms:modified xsi:type="dcterms:W3CDTF">2024-02-16T11:53:22Z</dcterms:modified>
  <cp:category/>
  <cp:version/>
  <cp:contentType/>
  <cp:contentStatus/>
</cp:coreProperties>
</file>