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 stavby" sheetId="1" r:id="rId1"/>
    <sheet name="IO - Propustek pod komuni..." sheetId="2" r:id="rId2"/>
    <sheet name="Pokyny pro vyplnění" sheetId="3" r:id="rId3"/>
  </sheets>
  <definedNames>
    <definedName name="_xlnm.Print_Area" localSheetId="1">'IO - Propustek pod komuni...'!$C$4:$J$36,'IO - Propustek pod komuni...'!$C$42:$J$68,'IO - Propustek pod komuni...'!$C$74:$K$215</definedName>
    <definedName name="_xlnm._FilterDatabase" localSheetId="1" hidden="1">'IO - Propustek pod komuni...'!$C$86:$K$215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'IO - Propustek pod komuni...'!$86:$86</definedName>
  </definedNames>
  <calcPr calcId="145621"/>
  <extLst/>
</workbook>
</file>

<file path=xl/sharedStrings.xml><?xml version="1.0" encoding="utf-8"?>
<sst xmlns="http://schemas.openxmlformats.org/spreadsheetml/2006/main" count="1965" uniqueCount="516">
  <si>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</si>
  <si>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</si>
  <si>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</si>
  <si>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</si>
  <si>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</si>
  <si>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</si>
  <si>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{b5a63d3c-f2d7-4bef-aa79-51538cb42ecb}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</si>
  <si>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</si>
  <si>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</si>
  <si>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</si>
  <si>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</si>
  <si>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</si>
  <si>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</si>
  <si>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</si>
  <si>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</si>
  <si>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171030</t>
  </si>
  <si>
    <t>Stavba:</t>
  </si>
  <si>
    <t>Propustek pod komunikací na pozemku p.č. 1554/1 v k.ú. Vesec u Liberce</t>
  </si>
  <si>
    <t>KSO:</t>
  </si>
  <si>
    <t>827 29 41</t>
  </si>
  <si>
    <t>CC-CZ:</t>
  </si>
  <si>
    <t>22231</t>
  </si>
  <si>
    <t>Místo:</t>
  </si>
  <si>
    <t xml:space="preserve">pozemky p.č. 1479, 1554/1 a 1419/1 v k.ú. Vesec  </t>
  </si>
  <si>
    <t>Datum:</t>
  </si>
  <si>
    <t>doplnit</t>
  </si>
  <si>
    <t>Zadavatel:</t>
  </si>
  <si>
    <t>IČ:</t>
  </si>
  <si>
    <t>Statutární město Liberec</t>
  </si>
  <si>
    <t>DIČ:</t>
  </si>
  <si>
    <t>Uchazeč:</t>
  </si>
  <si>
    <t>Projektant:</t>
  </si>
  <si>
    <t>Ing. Pavel Schneider, Klostermannova 8, Liberec 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</si>
  <si>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</si>
  <si>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</si>
  <si>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</si>
  <si>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</si>
  <si>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</si>
  <si>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</si>
  <si>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</si>
  <si>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</si>
  <si>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</si>
  <si>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</si>
  <si>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</si>
  <si>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</si>
  <si>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</si>
  <si>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</si>
  <si>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</si>
  <si>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</si>
  <si>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</si>
  <si>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</si>
  <si>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</si>
  <si>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</si>
  <si>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</si>
  <si>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</si>
  <si>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</si>
  <si>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</si>
  <si>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</si>
  <si>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</si>
  <si>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</si>
  <si>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</si>
  <si>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</si>
  <si>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</si>
  <si>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</si>
  <si>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</si>
  <si>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</si>
  <si>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</si>
  <si>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</si>
  <si>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</si>
  <si>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</si>
  <si>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</si>
  <si>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</si>
  <si>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</si>
  <si>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</si>
  <si>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</t>
  </si>
  <si>
    <t>Propustek pod komunikací na pozemku p.č. 1554-1 k.ú. Vesec u Liberece</t>
  </si>
  <si>
    <t>STA</t>
  </si>
  <si>
    <t>1</t>
  </si>
  <si>
    <t>{c73f0e0c-979c-47c3-a209-47a03b2d0496}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</si>
  <si>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</si>
  <si>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</si>
  <si>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</si>
  <si>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</si>
  <si>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</si>
  <si>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</si>
  <si>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</si>
  <si>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</si>
  <si>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- Propustek pod komunikací na pozemku p.č. 1554-1 k.ú. Vesec u Liberece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</si>
  <si>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</si>
  <si>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</si>
  <si>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</si>
  <si>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</si>
  <si>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</si>
  <si>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</si>
  <si>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</si>
  <si>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</si>
  <si>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</si>
  <si>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</si>
  <si>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</si>
  <si>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</si>
  <si>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</si>
  <si>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</si>
  <si>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</si>
  <si>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</si>
  <si>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</si>
  <si>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</si>
  <si>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</si>
  <si>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</si>
  <si>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</si>
  <si>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</si>
  <si>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</si>
  <si>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</si>
  <si>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</si>
  <si>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</si>
  <si>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</si>
  <si>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</si>
  <si>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</si>
  <si>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</si>
  <si>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</si>
  <si>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</si>
  <si>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</si>
  <si>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</si>
  <si>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</si>
  <si>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</si>
  <si>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</si>
  <si>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</si>
  <si>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m</t>
  </si>
  <si>
    <t>CS ÚRS 2024 01</t>
  </si>
  <si>
    <t>4</t>
  </si>
  <si>
    <t>VV</t>
  </si>
  <si>
    <t>"Dočasné zajištění stávajícího potrubí vodovodu"1*3,4</t>
  </si>
  <si>
    <t>"Dočasné zajištění stávajícího potrubí plynovodu"1*3,4</t>
  </si>
  <si>
    <t>"Dočasné zajištění stávajícího potrubí zasněžování"1*3,4</t>
  </si>
  <si>
    <t>Součet</t>
  </si>
  <si>
    <t>119001412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</si>
  <si>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</si>
  <si>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"Dočasné zajištění stávajícího potrubí kanalizace"1*3,4</t>
  </si>
  <si>
    <t>3</t>
  </si>
  <si>
    <t>119001423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</si>
  <si>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6 kabelů</t>
  </si>
  <si>
    <t>6</t>
  </si>
  <si>
    <t>"Dočasné zajištění stávajícího vedení VN"1*3,4</t>
  </si>
  <si>
    <t>119003131</t>
  </si>
  <si>
    <t>Pomocné konstrukce při zabezpečení výkopu svislé výstražná páska zřízení</t>
  </si>
  <si>
    <t>8</t>
  </si>
  <si>
    <t>20*2</t>
  </si>
  <si>
    <t>5</t>
  </si>
  <si>
    <t>119003132</t>
  </si>
  <si>
    <t>Pomocné konstrukce při zabezpečení výkopu svislé výstražná páska odstranění</t>
  </si>
  <si>
    <t>10</t>
  </si>
  <si>
    <t>122703601</t>
  </si>
  <si>
    <t>Odstranění nánosů z vypuštěných vodních nádrží nebo rybníků s uložením do hromad na vzdálenost do 20 m ve výkopišti při únosnosti dna přes 15 kPa do 40 kPa</t>
  </si>
  <si>
    <t>m3</t>
  </si>
  <si>
    <t>12</t>
  </si>
  <si>
    <t>"odstranění sedimentů u výtokové části"0,5*1,5*2</t>
  </si>
  <si>
    <t>7</t>
  </si>
  <si>
    <t>vypuštěno</t>
  </si>
  <si>
    <t>14</t>
  </si>
  <si>
    <t>--</t>
  </si>
  <si>
    <t>132254204</t>
  </si>
  <si>
    <t>Hloubení zapažených rýh šířky přes 800 do 2 000 mm strojně s urovnáním dna do předepsaného profilu a spádu v hornině třídy těžitelnosti I skupiny 3 přes 100 do 500 m3</t>
  </si>
  <si>
    <t>16</t>
  </si>
  <si>
    <t>9</t>
  </si>
  <si>
    <t>151101101</t>
  </si>
  <si>
    <t>Zřízení pažení a rozepření stěn rýh pro podzemní vedení pro všechny šířky rýhy příložné pro jakoukoliv mezerovitost, hloubky do 2 m</t>
  </si>
  <si>
    <t>m2</t>
  </si>
  <si>
    <t>18</t>
  </si>
  <si>
    <t>"zapažení stěn výkopu pro potrubí a zaklad"</t>
  </si>
  <si>
    <t>2*17,4*1,3</t>
  </si>
  <si>
    <t>Mezisoučet</t>
  </si>
  <si>
    <t>"zapažení výkopu pro základ"2*1,8*4</t>
  </si>
  <si>
    <t>151101111</t>
  </si>
  <si>
    <t>Odstranění pažení a rozepření stěn rýh pro podzemní vedení s uložením materiálu na vzdálenost do 3 m od kraje výkopu příložné, hloubky do 2 m</t>
  </si>
  <si>
    <t>20</t>
  </si>
  <si>
    <t>11</t>
  </si>
  <si>
    <t>22</t>
  </si>
  <si>
    <t>162253101</t>
  </si>
  <si>
    <t>Vodorovné přemístění nánosu z vodních nádrží nebo rybníků s vyklopením a hrubým urovnáním skládky při únosnosti dna přes 40 kPa, na vzdálenost přes 20 do 60 m</t>
  </si>
  <si>
    <t>24</t>
  </si>
  <si>
    <t>13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</si>
  <si>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</si>
  <si>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</si>
  <si>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26</t>
  </si>
  <si>
    <t>167151101</t>
  </si>
  <si>
    <t>Nakládání, skládání a překládání neulehlého výkopku nebo sypaniny strojně nakládání, množství do 100 m3, z horniny třídy těžitelnosti I, skupiny 1 až 3</t>
  </si>
  <si>
    <t>28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</si>
  <si>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</si>
  <si>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</si>
  <si>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30</t>
  </si>
  <si>
    <t>"těleso nezpevněné komunikace v řezu P= 18,34 m2"18,36*3,40</t>
  </si>
  <si>
    <t>171151101</t>
  </si>
  <si>
    <t>Hutnění boků násypů z hornin soudržných a sypkých pro jakýkoliv sklon, délku a míru zhutnění svahu</t>
  </si>
  <si>
    <t>32</t>
  </si>
  <si>
    <t>"hutnění boků násypu"4*3,4+8*3,4</t>
  </si>
  <si>
    <t>17</t>
  </si>
  <si>
    <t>174151101</t>
  </si>
  <si>
    <t>Zásyp sypaninou z jakékoliv horniny strojně s uložením výkopku ve vrstvách se zhutněním jam, šachet, rýh nebo kolem objektů v těchto vykopávkách</t>
  </si>
  <si>
    <t>34</t>
  </si>
  <si>
    <t>181411121</t>
  </si>
  <si>
    <t>Založení trávníku na půdě předem připravené plochy do 1000 m2 výsevem včetně utažení lučního v rovině nebo na svahu do 1:5</t>
  </si>
  <si>
    <t>36</t>
  </si>
  <si>
    <t>19</t>
  </si>
  <si>
    <t>M</t>
  </si>
  <si>
    <t>00572100</t>
  </si>
  <si>
    <t xml:space="preserve"> osivo jetelotráva intenzivní víceletá</t>
  </si>
  <si>
    <t>kg</t>
  </si>
  <si>
    <t>38</t>
  </si>
  <si>
    <t>325,42*0,015 "Přepočtené koeficientem množství</t>
  </si>
  <si>
    <t>181951112</t>
  </si>
  <si>
    <t>Úprava pláně vyrovnáním výškových rozdílů strojně v hornině třídy těžitelnosti I, skupiny 1 až 3 se zhutněním</t>
  </si>
  <si>
    <t>40</t>
  </si>
  <si>
    <t>182251101</t>
  </si>
  <si>
    <t>Svahování trvalých svahů do projektovaných profilů strojně s potřebným přemístěním výkopku při svahování násypů v jakékoliv hornině</t>
  </si>
  <si>
    <t>42</t>
  </si>
  <si>
    <t>Svislé a kompletní konstrukce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</si>
  <si>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</si>
  <si>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</si>
  <si>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44</t>
  </si>
  <si>
    <t>"zídky z lomového kamene š. 600 mm"</t>
  </si>
  <si>
    <t>"P v řezu- 5,07"5,07*0,6*2</t>
  </si>
  <si>
    <t>23</t>
  </si>
  <si>
    <t>321311115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</si>
  <si>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</si>
  <si>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46</t>
  </si>
  <si>
    <t>"betonový základ - výkres D.2"0,8*0,8*3,40*2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</si>
  <si>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</si>
  <si>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</si>
  <si>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48</t>
  </si>
  <si>
    <t>"bednění pro betonový základ výkres D.1,D.2"0,8*0,8*4+0,8*3,4*4</t>
  </si>
  <si>
    <t>25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</si>
  <si>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</si>
  <si>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</si>
  <si>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50</t>
  </si>
  <si>
    <t>Vodorovné konstrukce</t>
  </si>
  <si>
    <t>452321151</t>
  </si>
  <si>
    <t>Podkladní a zajišťovací konstrukce z betonu železového v otevřeném výkopu desky pod potrubí, stoky a drobné objekty z betonu tř. C 20/25</t>
  </si>
  <si>
    <t>52</t>
  </si>
  <si>
    <t>"podkladní deska pod potrubí DN1000"17,4*3,4*0,15</t>
  </si>
  <si>
    <t>27</t>
  </si>
  <si>
    <t>452351111</t>
  </si>
  <si>
    <t>Bednění podkladních a zajišťovacích konstrukcí v otevřeném výkopu desek nebo sedlových loží pod potrubí, stoky a drobné objekty zřízení</t>
  </si>
  <si>
    <t>54</t>
  </si>
  <si>
    <t>"bednění podkladní desky"17,4*0,15*2</t>
  </si>
  <si>
    <t>452368211</t>
  </si>
  <si>
    <t>Výztuž podkladních desek, bloků nebo pražců v otevřeném výkopu ze svařovaných sítí typu Kari</t>
  </si>
  <si>
    <t>t</t>
  </si>
  <si>
    <t>56</t>
  </si>
  <si>
    <t>"výztuž podkladní desky 2 vrstvy, 5 % prořez"</t>
  </si>
  <si>
    <t>((17,4*3,4)*5,5*2*1,05)/1000</t>
  </si>
  <si>
    <t>29</t>
  </si>
  <si>
    <t>461211721</t>
  </si>
  <si>
    <t>Patka z lomového kamene lomařsky upraveného pro dlažbu zděná na sucho s vyspárováním cementovou maltou</t>
  </si>
  <si>
    <t>58</t>
  </si>
  <si>
    <t>"lomový kámen u paty betonového základu"4*0,5*0,5</t>
  </si>
  <si>
    <t>Trubní vedení</t>
  </si>
  <si>
    <t>812492121</t>
  </si>
  <si>
    <t>Montáž potrubí z trub betonových hrdlových v otevřeném výkopu ve sklonu do 20 % z trub těsněných pryžovými kroužky [SIOME-TBP a VIHY-TBP ] DN 1000</t>
  </si>
  <si>
    <t>60</t>
  </si>
  <si>
    <t>"potrubí betonové DN1000"17,4*2</t>
  </si>
  <si>
    <t>31</t>
  </si>
  <si>
    <t>59223015</t>
  </si>
  <si>
    <t>trouba betonová hrdlová DN 1000</t>
  </si>
  <si>
    <t>62</t>
  </si>
  <si>
    <t>899623181</t>
  </si>
  <si>
    <t>Obetonování potrubí nebo zdiva stok betonem prostým v otevřeném výkopu, beton tř. C 30/37</t>
  </si>
  <si>
    <t>64</t>
  </si>
  <si>
    <t>"obetonávka potrubí DN1000"3,74*17,4</t>
  </si>
  <si>
    <t>"-odečet potrubí DN1000"-1,1876*17,4</t>
  </si>
  <si>
    <t>33</t>
  </si>
  <si>
    <t>899643121</t>
  </si>
  <si>
    <t>Bednění pro obetonování potrubí v otevřeném výkopu zřízení</t>
  </si>
  <si>
    <t>66</t>
  </si>
  <si>
    <t>"bednění  pro obetonování potrubí DN1000"17,4*1,4*2</t>
  </si>
  <si>
    <t>Ostatní konstrukce a práce, bourání</t>
  </si>
  <si>
    <t>960191241</t>
  </si>
  <si>
    <t>Bourání konstrukcí vodních staveb z hladiny, s naložením vybouraných hmot a suti na dopravní prostředek nebo s odklizením na hromady do vzdálenosti 20 m z kamenných kvádrů</t>
  </si>
  <si>
    <t>68</t>
  </si>
  <si>
    <t>"rozebrání stávajícího opevnění z pískovcových kvádrů"</t>
  </si>
  <si>
    <t>"kamenná zídka"1,0*0,6</t>
  </si>
  <si>
    <t>35</t>
  </si>
  <si>
    <t>960321271</t>
  </si>
  <si>
    <t>Bourání konstrukcí vodních staveb z hladiny, s naložením vybouraných hmot a suti na dopravní prostředek nebo s odklizením na hromady do vzdálenosti 20 m ze železobetonu</t>
  </si>
  <si>
    <t>70</t>
  </si>
  <si>
    <t>"rušená betonová zídka P=2,84 m2"2,84*0,6</t>
  </si>
  <si>
    <t>"rušený požerák P=1,99 m2"1,99*0,6</t>
  </si>
  <si>
    <t>969021133r001</t>
  </si>
  <si>
    <t>Vybourání kanalizačního potrubí DN do 600 mm</t>
  </si>
  <si>
    <t>72</t>
  </si>
  <si>
    <t>"vybourání stávajícího potrubí z betonu DN600 - 19,5 m" 19,5</t>
  </si>
  <si>
    <t>19,5/2,5 m - 8 ks*1,316 t</t>
  </si>
  <si>
    <t>997</t>
  </si>
  <si>
    <t>Přesun sutě</t>
  </si>
  <si>
    <t>37</t>
  </si>
  <si>
    <t>997013861</t>
  </si>
  <si>
    <t>Poplatek za uložení stavebního odpadu na recyklační skládce (skládkovné) z prostého betonu zatříděného do Katalogu odpadů pod kódem 17 01 01</t>
  </si>
  <si>
    <t>74</t>
  </si>
  <si>
    <t>"poplatek za vybourané betonové konstrukce"8,259</t>
  </si>
  <si>
    <t>"vybourané potrubí z betonu"10,265</t>
  </si>
  <si>
    <t>997321211</t>
  </si>
  <si>
    <t>Svislá doprava suti a vybouraných hmot s naložením do dopravního zařízení a s vyprázdněním dopravního zařízení na hromadu nebo do dopravního prostředku na výšku do 4 m</t>
  </si>
  <si>
    <t>76</t>
  </si>
  <si>
    <t>39</t>
  </si>
  <si>
    <t>997321511</t>
  </si>
  <si>
    <t>Vodorovná doprava suti a vybouraných hmot bez naložení, s vyložením a hrubým urovnáním po suchu, na vzdálenost do 1 km</t>
  </si>
  <si>
    <t>78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</si>
  <si>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</si>
  <si>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</si>
  <si>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80</t>
  </si>
  <si>
    <t>"odvoz vybouraných hmot na skládku do 10 km"20,174-1,65</t>
  </si>
  <si>
    <t>998</t>
  </si>
  <si>
    <t>Přesun hmot</t>
  </si>
  <si>
    <t>41</t>
  </si>
  <si>
    <t>998271301</t>
  </si>
  <si>
    <t>Přesun hmot pro kanalizace (stoky) hloubené monolitické z betonu nebo železobetonu v otevřeném výkopu dopravní vzdálenost do 15 m</t>
  </si>
  <si>
    <t>82</t>
  </si>
  <si>
    <t>OST</t>
  </si>
  <si>
    <t>Ostatní</t>
  </si>
  <si>
    <t>001ost001</t>
  </si>
  <si>
    <t>Dokumentace skutečného provedení stavby</t>
  </si>
  <si>
    <t>kpl</t>
  </si>
  <si>
    <t>262144</t>
  </si>
  <si>
    <t>84</t>
  </si>
  <si>
    <t>"projektová dokumentace"1</t>
  </si>
  <si>
    <t>43</t>
  </si>
  <si>
    <t>001ost002</t>
  </si>
  <si>
    <t>Geodetické zaměření</t>
  </si>
  <si>
    <t>86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</si>
  <si>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</si>
  <si>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</si>
  <si>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</si>
  <si>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</si>
  <si>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</si>
  <si>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</si>
  <si>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88</t>
  </si>
  <si>
    <t>"0,5 % z ZRN"1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</si>
  <si>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</si>
  <si>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</si>
  <si>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</si>
  <si>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</si>
  <si>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</si>
  <si>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9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</si>
  <si>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</si>
  <si>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9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</si>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</sst>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.00%"/>
    <numFmt numFmtId="167" formatCode="General"/>
    <numFmt numFmtId="168" formatCode="dd\.mm\.yyyy"/>
    <numFmt numFmtId="169" formatCode="#,##0.00000"/>
    <numFmt numFmtId="170" formatCode="@"/>
    <numFmt numFmtId="171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0"/>
    </font>
    <font>
      <sz val="10"/>
      <name val="Trebuchet MS"/>
      <family val="0"/>
    </font>
    <font>
      <sz val="10"/>
      <color rgb="FF960000"/>
      <name val="Trebuchet MS"/>
      <family val="0"/>
    </font>
    <font>
      <u val="single"/>
      <sz val="10"/>
      <color rgb="FF0000FF"/>
      <name val="Trebuchet MS"/>
      <family val="0"/>
    </font>
    <font>
      <u val="single"/>
      <sz val="11"/>
      <color rgb="FF0000FF"/>
      <name val="Calibri"/>
      <family val="0"/>
    </font>
    <font>
      <sz val="8"/>
      <color rgb="FF3366FF"/>
      <name val="Trebuchet MS"/>
      <family val="0"/>
    </font>
    <font>
      <b/>
      <sz val="16"/>
      <name val="Trebuchet MS"/>
      <family val="0"/>
    </font>
    <font>
      <sz val="9"/>
      <color rgb="FF969696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rgb="FF969696"/>
      <name val="Trebuchet MS"/>
      <family val="0"/>
    </font>
    <font>
      <b/>
      <sz val="8"/>
      <color rgb="FF969696"/>
      <name val="Trebuchet MS"/>
      <family val="0"/>
    </font>
    <font>
      <b/>
      <sz val="9"/>
      <name val="Trebuchet MS"/>
      <family val="0"/>
    </font>
    <font>
      <sz val="12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name val="Trebuchet MS"/>
      <family val="0"/>
    </font>
    <font>
      <sz val="18"/>
      <color rgb="FF0000FF"/>
      <name val="Wingdings 2"/>
      <family val="0"/>
    </font>
    <font>
      <sz val="11"/>
      <name val="Trebuchet MS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b/>
      <sz val="11"/>
      <name val="Trebuchet MS"/>
      <family val="0"/>
    </font>
    <font>
      <sz val="11"/>
      <color rgb="FF969696"/>
      <name val="Trebuchet MS"/>
      <family val="0"/>
    </font>
    <font>
      <sz val="10"/>
      <color rgb="FF0000FF"/>
      <name val="Trebuchet MS"/>
      <family val="0"/>
    </font>
    <font>
      <b/>
      <sz val="12"/>
      <color rgb="FF800000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960000"/>
      <name val="Trebuchet MS"/>
      <family val="0"/>
    </font>
    <font>
      <b/>
      <sz val="8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7"/>
      <color rgb="FF969696"/>
      <name val="Trebuchet MS"/>
      <family val="0"/>
    </font>
    <font>
      <sz val="8"/>
      <color rgb="FFFF0000"/>
      <name val="Trebuchet MS"/>
      <family val="0"/>
    </font>
    <font>
      <sz val="8"/>
      <color rgb="FF800080"/>
      <name val="Trebuchet MS"/>
      <family val="0"/>
    </font>
    <font>
      <sz val="8"/>
      <color rgb="FF0000A8"/>
      <name val="Trebuchet MS"/>
      <family val="0"/>
    </font>
    <font>
      <i/>
      <sz val="8"/>
      <color rgb="FF0000FF"/>
      <name val="Trebuchet MS"/>
      <family val="0"/>
    </font>
    <font>
      <i/>
      <sz val="9"/>
      <name val="Trebuchet MS"/>
      <family val="0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6" fillId="0" borderId="0" applyBorder="0" applyProtection="0">
      <alignment/>
    </xf>
  </cellStyleXfs>
  <cellXfs count="30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0" xfId="0" applyFont="1" applyAlignment="1" applyProtection="1">
      <alignment horizontal="left" vertical="center"/>
      <protection hidden="1"/>
    </xf>
    <xf numFmtId="164" fontId="3" fillId="2" borderId="0" xfId="0" applyFont="1" applyAlignment="1" applyProtection="1">
      <alignment vertical="center"/>
      <protection hidden="1"/>
    </xf>
    <xf numFmtId="164" fontId="4" fillId="2" borderId="0" xfId="0" applyFont="1" applyAlignment="1" applyProtection="1">
      <alignment horizontal="left" vertical="center"/>
      <protection hidden="1"/>
    </xf>
    <xf numFmtId="164" fontId="5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/>
      <protection hidden="1"/>
    </xf>
    <xf numFmtId="164" fontId="0" fillId="2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top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top"/>
      <protection hidden="1"/>
    </xf>
    <xf numFmtId="164" fontId="11" fillId="0" borderId="0" xfId="0" applyFont="1" applyBorder="1" applyAlignment="1" applyProtection="1">
      <alignment horizontal="left" vertical="top" wrapText="1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10" fillId="4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2" fillId="0" borderId="7" xfId="0" applyFont="1" applyBorder="1" applyAlignment="1" applyProtection="1">
      <alignment horizontal="left"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5" fontId="12" fillId="0" borderId="7" xfId="0" applyFont="1" applyBorder="1" applyAlignment="1" applyProtection="1">
      <alignment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3" fillId="0" borderId="4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6" fontId="13" fillId="0" borderId="0" xfId="0" applyFont="1" applyBorder="1" applyAlignment="1" applyProtection="1">
      <alignment horizontal="center" vertical="center"/>
      <protection hidden="1"/>
    </xf>
    <xf numFmtId="165" fontId="14" fillId="0" borderId="0" xfId="0" applyFont="1" applyBorder="1" applyAlignment="1" applyProtection="1">
      <alignment vertical="center"/>
      <protection hidden="1"/>
    </xf>
    <xf numFmtId="164" fontId="13" fillId="0" borderId="5" xfId="0" applyFont="1" applyBorder="1" applyAlignment="1" applyProtection="1">
      <alignment vertical="center"/>
      <protection hidden="1"/>
    </xf>
    <xf numFmtId="164" fontId="0" fillId="5" borderId="0" xfId="0" applyFont="1" applyBorder="1" applyAlignment="1" applyProtection="1">
      <alignment vertical="center"/>
      <protection hidden="1"/>
    </xf>
    <xf numFmtId="164" fontId="11" fillId="5" borderId="8" xfId="0" applyFont="1" applyBorder="1" applyAlignment="1" applyProtection="1">
      <alignment horizontal="left" vertical="center"/>
      <protection hidden="1"/>
    </xf>
    <xf numFmtId="164" fontId="0" fillId="5" borderId="9" xfId="0" applyFont="1" applyBorder="1" applyAlignment="1" applyProtection="1">
      <alignment vertical="center"/>
      <protection hidden="1"/>
    </xf>
    <xf numFmtId="164" fontId="11" fillId="5" borderId="9" xfId="0" applyFont="1" applyBorder="1" applyAlignment="1" applyProtection="1">
      <alignment horizontal="center" vertical="center"/>
      <protection hidden="1"/>
    </xf>
    <xf numFmtId="164" fontId="11" fillId="5" borderId="9" xfId="0" applyFont="1" applyBorder="1" applyAlignment="1" applyProtection="1">
      <alignment horizontal="left" vertical="center"/>
      <protection hidden="1"/>
    </xf>
    <xf numFmtId="165" fontId="11" fillId="5" borderId="10" xfId="0" applyFont="1" applyBorder="1" applyAlignment="1" applyProtection="1">
      <alignment vertical="center"/>
      <protection hidden="1"/>
    </xf>
    <xf numFmtId="164" fontId="0" fillId="5" borderId="5" xfId="0" applyFont="1" applyBorder="1" applyAlignment="1" applyProtection="1">
      <alignment vertical="center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4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1" fillId="0" borderId="4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 vertical="center"/>
      <protection hidden="1"/>
    </xf>
    <xf numFmtId="168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16" fillId="0" borderId="14" xfId="0" applyFont="1" applyBorder="1" applyAlignment="1" applyProtection="1">
      <alignment horizontal="center"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0" fillId="0" borderId="16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10" fillId="6" borderId="8" xfId="0" applyFont="1" applyBorder="1" applyAlignment="1" applyProtection="1">
      <alignment horizontal="center" vertical="center"/>
      <protection hidden="1"/>
    </xf>
    <xf numFmtId="164" fontId="0" fillId="6" borderId="9" xfId="0" applyFont="1" applyBorder="1" applyAlignment="1" applyProtection="1">
      <alignment vertical="center"/>
      <protection hidden="1"/>
    </xf>
    <xf numFmtId="164" fontId="10" fillId="6" borderId="9" xfId="0" applyFont="1" applyBorder="1" applyAlignment="1" applyProtection="1">
      <alignment horizontal="center" vertical="center"/>
      <protection hidden="1"/>
    </xf>
    <xf numFmtId="164" fontId="10" fillId="6" borderId="9" xfId="0" applyFont="1" applyBorder="1" applyAlignment="1" applyProtection="1">
      <alignment horizontal="right" vertical="center"/>
      <protection hidden="1"/>
    </xf>
    <xf numFmtId="164" fontId="10" fillId="6" borderId="10" xfId="0" applyFont="1" applyBorder="1" applyAlignment="1" applyProtection="1">
      <alignment horizontal="center" vertical="center"/>
      <protection hidden="1"/>
    </xf>
    <xf numFmtId="164" fontId="9" fillId="0" borderId="18" xfId="0" applyFont="1" applyBorder="1" applyAlignment="1" applyProtection="1">
      <alignment horizontal="center" vertical="center" wrapText="1"/>
      <protection hidden="1"/>
    </xf>
    <xf numFmtId="164" fontId="9" fillId="0" borderId="19" xfId="0" applyFont="1" applyBorder="1" applyAlignment="1" applyProtection="1">
      <alignment horizontal="center" vertical="center" wrapText="1"/>
      <protection hidden="1"/>
    </xf>
    <xf numFmtId="164" fontId="9" fillId="0" borderId="20" xfId="0" applyFont="1" applyBorder="1" applyAlignment="1" applyProtection="1">
      <alignment horizontal="center" vertical="center" wrapText="1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5" fontId="17" fillId="0" borderId="0" xfId="0" applyFont="1" applyBorder="1" applyAlignment="1" applyProtection="1">
      <alignment horizontal="right" vertical="center"/>
      <protection hidden="1"/>
    </xf>
    <xf numFmtId="165" fontId="17" fillId="0" borderId="0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5" fontId="16" fillId="0" borderId="21" xfId="0" applyFont="1" applyBorder="1" applyAlignment="1" applyProtection="1">
      <alignment vertical="center"/>
      <protection hidden="1"/>
    </xf>
    <xf numFmtId="165" fontId="16" fillId="0" borderId="0" xfId="0" applyFont="1" applyBorder="1" applyAlignment="1" applyProtection="1">
      <alignment vertical="center"/>
      <protection hidden="1"/>
    </xf>
    <xf numFmtId="169" fontId="16" fillId="0" borderId="0" xfId="0" applyFont="1" applyBorder="1" applyAlignment="1" applyProtection="1">
      <alignment vertical="center"/>
      <protection hidden="1"/>
    </xf>
    <xf numFmtId="165" fontId="16" fillId="0" borderId="17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Border="1" applyAlignment="1" applyProtection="1">
      <alignment horizontal="left" vertical="center" wrapText="1"/>
      <protection hidden="1"/>
    </xf>
    <xf numFmtId="164" fontId="22" fillId="0" borderId="0" xfId="0" applyFont="1" applyAlignment="1" applyProtection="1">
      <alignment vertical="center"/>
      <protection hidden="1"/>
    </xf>
    <xf numFmtId="165" fontId="22" fillId="0" borderId="0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5" fontId="24" fillId="0" borderId="22" xfId="0" applyFont="1" applyBorder="1" applyAlignment="1" applyProtection="1">
      <alignment vertical="center"/>
      <protection hidden="1"/>
    </xf>
    <xf numFmtId="165" fontId="24" fillId="0" borderId="23" xfId="0" applyFont="1" applyBorder="1" applyAlignment="1" applyProtection="1">
      <alignment vertical="center"/>
      <protection hidden="1"/>
    </xf>
    <xf numFmtId="169" fontId="24" fillId="0" borderId="23" xfId="0" applyFont="1" applyBorder="1" applyAlignment="1" applyProtection="1">
      <alignment vertical="center"/>
      <protection hidden="1"/>
    </xf>
    <xf numFmtId="165" fontId="24" fillId="0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5" fillId="2" borderId="0" xfId="34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11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4" xfId="0" applyFont="1" applyBorder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0" fillId="0" borderId="5" xfId="0" applyFont="1" applyBorder="1" applyAlignment="1" applyProtection="1">
      <alignment vertical="center" wrapText="1"/>
      <protection hidden="1"/>
    </xf>
    <xf numFmtId="164" fontId="0" fillId="0" borderId="2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5" fontId="13" fillId="0" borderId="0" xfId="0" applyFont="1" applyBorder="1" applyAlignment="1" applyProtection="1">
      <alignment vertical="center"/>
      <protection hidden="1"/>
    </xf>
    <xf numFmtId="166" fontId="13" fillId="0" borderId="0" xfId="0" applyFont="1" applyBorder="1" applyAlignment="1" applyProtection="1">
      <alignment horizontal="right" vertical="center"/>
      <protection hidden="1"/>
    </xf>
    <xf numFmtId="164" fontId="0" fillId="6" borderId="0" xfId="0" applyFont="1" applyBorder="1" applyAlignment="1" applyProtection="1">
      <alignment vertical="center"/>
      <protection hidden="1"/>
    </xf>
    <xf numFmtId="164" fontId="11" fillId="6" borderId="8" xfId="0" applyFont="1" applyBorder="1" applyAlignment="1" applyProtection="1">
      <alignment horizontal="left" vertical="center"/>
      <protection hidden="1"/>
    </xf>
    <xf numFmtId="164" fontId="11" fillId="6" borderId="9" xfId="0" applyFont="1" applyBorder="1" applyAlignment="1" applyProtection="1">
      <alignment horizontal="right" vertical="center"/>
      <protection hidden="1"/>
    </xf>
    <xf numFmtId="164" fontId="11" fillId="6" borderId="9" xfId="0" applyFont="1" applyBorder="1" applyAlignment="1" applyProtection="1">
      <alignment horizontal="center" vertical="center"/>
      <protection hidden="1"/>
    </xf>
    <xf numFmtId="165" fontId="11" fillId="6" borderId="9" xfId="0" applyFont="1" applyBorder="1" applyAlignment="1" applyProtection="1">
      <alignment vertical="center"/>
      <protection hidden="1"/>
    </xf>
    <xf numFmtId="164" fontId="0" fillId="6" borderId="26" xfId="0" applyFont="1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 wrapText="1"/>
      <protection hidden="1"/>
    </xf>
    <xf numFmtId="164" fontId="10" fillId="6" borderId="0" xfId="0" applyFont="1" applyBorder="1" applyAlignment="1" applyProtection="1">
      <alignment horizontal="left" vertical="center"/>
      <protection hidden="1"/>
    </xf>
    <xf numFmtId="164" fontId="10" fillId="6" borderId="0" xfId="0" applyFont="1" applyBorder="1" applyAlignment="1" applyProtection="1">
      <alignment horizontal="right" vertical="center"/>
      <protection hidden="1"/>
    </xf>
    <xf numFmtId="164" fontId="0" fillId="6" borderId="5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4" xfId="0" applyFont="1" applyBorder="1" applyAlignment="1" applyProtection="1">
      <alignment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27" fillId="0" borderId="23" xfId="0" applyFont="1" applyBorder="1" applyAlignment="1" applyProtection="1">
      <alignment horizontal="left" vertical="center"/>
      <protection hidden="1"/>
    </xf>
    <xf numFmtId="164" fontId="27" fillId="0" borderId="23" xfId="0" applyFont="1" applyBorder="1" applyAlignment="1" applyProtection="1">
      <alignment vertical="center"/>
      <protection hidden="1"/>
    </xf>
    <xf numFmtId="165" fontId="27" fillId="0" borderId="23" xfId="0" applyFont="1" applyBorder="1" applyAlignment="1" applyProtection="1">
      <alignment vertical="center"/>
      <protection hidden="1"/>
    </xf>
    <xf numFmtId="164" fontId="27" fillId="0" borderId="5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4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8" fillId="0" borderId="23" xfId="0" applyFont="1" applyBorder="1" applyAlignment="1" applyProtection="1">
      <alignment horizontal="left" vertical="center"/>
      <protection hidden="1"/>
    </xf>
    <xf numFmtId="164" fontId="28" fillId="0" borderId="23" xfId="0" applyFont="1" applyBorder="1" applyAlignment="1" applyProtection="1">
      <alignment vertical="center"/>
      <protection hidden="1"/>
    </xf>
    <xf numFmtId="165" fontId="28" fillId="0" borderId="23" xfId="0" applyFont="1" applyBorder="1" applyAlignment="1" applyProtection="1">
      <alignment vertical="center"/>
      <protection hidden="1"/>
    </xf>
    <xf numFmtId="164" fontId="28" fillId="0" borderId="5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8" fontId="10" fillId="0" borderId="0" xfId="0" applyFont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horizontal="center" vertical="center" wrapText="1"/>
      <protection hidden="1"/>
    </xf>
    <xf numFmtId="164" fontId="10" fillId="6" borderId="18" xfId="0" applyFont="1" applyBorder="1" applyAlignment="1" applyProtection="1">
      <alignment horizontal="center" vertical="center" wrapText="1"/>
      <protection hidden="1"/>
    </xf>
    <xf numFmtId="164" fontId="10" fillId="6" borderId="19" xfId="0" applyFont="1" applyBorder="1" applyAlignment="1" applyProtection="1">
      <alignment horizontal="center" vertical="center" wrapText="1"/>
      <protection hidden="1"/>
    </xf>
    <xf numFmtId="164" fontId="10" fillId="6" borderId="20" xfId="0" applyFont="1" applyBorder="1" applyAlignment="1" applyProtection="1">
      <alignment horizontal="center" vertical="center" wrapText="1"/>
      <protection hidden="1"/>
    </xf>
    <xf numFmtId="165" fontId="17" fillId="0" borderId="0" xfId="0" applyFont="1" applyAlignment="1" applyProtection="1">
      <alignment/>
      <protection hidden="1"/>
    </xf>
    <xf numFmtId="169" fontId="29" fillId="0" borderId="15" xfId="0" applyFont="1" applyBorder="1" applyAlignment="1" applyProtection="1">
      <alignment/>
      <protection hidden="1"/>
    </xf>
    <xf numFmtId="169" fontId="29" fillId="0" borderId="16" xfId="0" applyFont="1" applyBorder="1" applyAlignment="1" applyProtection="1">
      <alignment/>
      <protection hidden="1"/>
    </xf>
    <xf numFmtId="165" fontId="30" fillId="0" borderId="0" xfId="0" applyFont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1" fillId="0" borderId="4" xfId="0" applyFont="1" applyBorder="1" applyAlignment="1" applyProtection="1">
      <alignment/>
      <protection hidden="1"/>
    </xf>
    <xf numFmtId="164" fontId="31" fillId="0" borderId="0" xfId="0" applyFont="1" applyAlignment="1" applyProtection="1">
      <alignment horizontal="left"/>
      <protection hidden="1"/>
    </xf>
    <xf numFmtId="164" fontId="27" fillId="0" borderId="0" xfId="0" applyFont="1" applyAlignment="1" applyProtection="1">
      <alignment horizontal="left"/>
      <protection hidden="1"/>
    </xf>
    <xf numFmtId="165" fontId="27" fillId="0" borderId="0" xfId="0" applyFont="1" applyAlignment="1" applyProtection="1">
      <alignment/>
      <protection hidden="1"/>
    </xf>
    <xf numFmtId="164" fontId="31" fillId="0" borderId="21" xfId="0" applyFont="1" applyBorder="1" applyAlignment="1" applyProtection="1">
      <alignment/>
      <protection hidden="1"/>
    </xf>
    <xf numFmtId="164" fontId="31" fillId="0" borderId="0" xfId="0" applyFont="1" applyBorder="1" applyAlignment="1" applyProtection="1">
      <alignment/>
      <protection hidden="1"/>
    </xf>
    <xf numFmtId="169" fontId="31" fillId="0" borderId="0" xfId="0" applyFont="1" applyBorder="1" applyAlignment="1" applyProtection="1">
      <alignment/>
      <protection hidden="1"/>
    </xf>
    <xf numFmtId="169" fontId="31" fillId="0" borderId="17" xfId="0" applyFont="1" applyBorder="1" applyAlignment="1" applyProtection="1">
      <alignment/>
      <protection hidden="1"/>
    </xf>
    <xf numFmtId="164" fontId="31" fillId="0" borderId="0" xfId="0" applyFont="1" applyAlignment="1" applyProtection="1">
      <alignment horizontal="center"/>
      <protection hidden="1"/>
    </xf>
    <xf numFmtId="165" fontId="31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horizontal="left"/>
      <protection hidden="1"/>
    </xf>
    <xf numFmtId="165" fontId="28" fillId="0" borderId="0" xfId="0" applyFont="1" applyAlignment="1" applyProtection="1">
      <alignment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70" fontId="0" fillId="0" borderId="27" xfId="0" applyFont="1" applyBorder="1" applyAlignment="1" applyProtection="1">
      <alignment horizontal="left" vertical="center" wrapText="1"/>
      <protection hidden="1"/>
    </xf>
    <xf numFmtId="164" fontId="0" fillId="0" borderId="27" xfId="0" applyFont="1" applyBorder="1" applyAlignment="1" applyProtection="1">
      <alignment horizontal="left" vertical="center" wrapText="1"/>
      <protection hidden="1"/>
    </xf>
    <xf numFmtId="164" fontId="0" fillId="0" borderId="27" xfId="0" applyFont="1" applyBorder="1" applyAlignment="1" applyProtection="1">
      <alignment horizontal="center" vertical="center" wrapText="1"/>
      <protection hidden="1"/>
    </xf>
    <xf numFmtId="171" fontId="0" fillId="0" borderId="27" xfId="0" applyFont="1" applyBorder="1" applyAlignment="1" applyProtection="1">
      <alignment vertical="center"/>
      <protection hidden="1"/>
    </xf>
    <xf numFmtId="165" fontId="0" fillId="4" borderId="27" xfId="0" applyFont="1" applyBorder="1" applyAlignment="1" applyProtection="1">
      <alignment vertical="center"/>
      <protection hidden="1"/>
    </xf>
    <xf numFmtId="165" fontId="0" fillId="0" borderId="27" xfId="0" applyFont="1" applyBorder="1" applyAlignment="1" applyProtection="1">
      <alignment vertical="center"/>
      <protection hidden="1"/>
    </xf>
    <xf numFmtId="164" fontId="13" fillId="0" borderId="27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9" fontId="13" fillId="0" borderId="0" xfId="0" applyFont="1" applyBorder="1" applyAlignment="1" applyProtection="1">
      <alignment vertical="center"/>
      <protection hidden="1"/>
    </xf>
    <xf numFmtId="169" fontId="13" fillId="0" borderId="17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2" fillId="0" borderId="4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horizontal="left" vertical="center" wrapText="1"/>
      <protection hidden="1"/>
    </xf>
    <xf numFmtId="171" fontId="32" fillId="0" borderId="0" xfId="0" applyFont="1" applyAlignment="1" applyProtection="1">
      <alignment vertical="center"/>
      <protection hidden="1"/>
    </xf>
    <xf numFmtId="164" fontId="32" fillId="0" borderId="21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2" fillId="0" borderId="17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4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horizontal="left" vertical="center"/>
      <protection hidden="1"/>
    </xf>
    <xf numFmtId="164" fontId="34" fillId="0" borderId="0" xfId="0" applyFont="1" applyAlignment="1" applyProtection="1">
      <alignment horizontal="left" vertical="center" wrapText="1"/>
      <protection hidden="1"/>
    </xf>
    <xf numFmtId="171" fontId="34" fillId="0" borderId="0" xfId="0" applyFont="1" applyAlignment="1" applyProtection="1">
      <alignment vertical="center"/>
      <protection hidden="1"/>
    </xf>
    <xf numFmtId="164" fontId="34" fillId="0" borderId="21" xfId="0" applyFont="1" applyBorder="1" applyAlignment="1" applyProtection="1">
      <alignment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4" fillId="0" borderId="17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4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horizontal="left" vertical="center" wrapText="1"/>
      <protection hidden="1"/>
    </xf>
    <xf numFmtId="164" fontId="35" fillId="0" borderId="21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17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4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horizontal="left" vertical="center" wrapText="1"/>
      <protection hidden="1"/>
    </xf>
    <xf numFmtId="171" fontId="36" fillId="0" borderId="0" xfId="0" applyFont="1" applyAlignment="1" applyProtection="1">
      <alignment vertical="center"/>
      <protection hidden="1"/>
    </xf>
    <xf numFmtId="164" fontId="36" fillId="0" borderId="21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7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70" fontId="37" fillId="0" borderId="27" xfId="0" applyFont="1" applyBorder="1" applyAlignment="1" applyProtection="1">
      <alignment horizontal="left" vertical="center" wrapText="1"/>
      <protection hidden="1"/>
    </xf>
    <xf numFmtId="164" fontId="37" fillId="0" borderId="27" xfId="0" applyFont="1" applyBorder="1" applyAlignment="1" applyProtection="1">
      <alignment horizontal="left" vertical="center" wrapText="1"/>
      <protection hidden="1"/>
    </xf>
    <xf numFmtId="164" fontId="37" fillId="0" borderId="27" xfId="0" applyFont="1" applyBorder="1" applyAlignment="1" applyProtection="1">
      <alignment horizontal="center" vertical="center" wrapText="1"/>
      <protection hidden="1"/>
    </xf>
    <xf numFmtId="171" fontId="37" fillId="0" borderId="27" xfId="0" applyFont="1" applyBorder="1" applyAlignment="1" applyProtection="1">
      <alignment vertical="center"/>
      <protection hidden="1"/>
    </xf>
    <xf numFmtId="165" fontId="37" fillId="4" borderId="27" xfId="0" applyFont="1" applyBorder="1" applyAlignment="1" applyProtection="1">
      <alignment vertical="center"/>
      <protection hidden="1"/>
    </xf>
    <xf numFmtId="165" fontId="37" fillId="0" borderId="27" xfId="0" applyFont="1" applyBorder="1" applyAlignment="1" applyProtection="1">
      <alignment vertical="center"/>
      <protection hidden="1"/>
    </xf>
    <xf numFmtId="164" fontId="37" fillId="0" borderId="4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 horizontal="left" vertical="center" wrapText="1"/>
      <protection hidden="1"/>
    </xf>
    <xf numFmtId="164" fontId="34" fillId="0" borderId="22" xfId="0" applyFont="1" applyBorder="1" applyAlignment="1" applyProtection="1">
      <alignment vertical="center"/>
      <protection hidden="1"/>
    </xf>
    <xf numFmtId="164" fontId="34" fillId="0" borderId="23" xfId="0" applyFont="1" applyBorder="1" applyAlignment="1" applyProtection="1">
      <alignment vertical="center"/>
      <protection hidden="1"/>
    </xf>
    <xf numFmtId="164" fontId="34" fillId="0" borderId="24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1" xfId="0" applyFont="1" applyBorder="1" applyAlignment="1" applyProtection="1">
      <alignment vertical="center" wrapText="1"/>
      <protection hidden="1"/>
    </xf>
    <xf numFmtId="164" fontId="0" fillId="0" borderId="2" xfId="0" applyFont="1" applyBorder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horizontal="center" vertical="center" wrapText="1"/>
      <protection hidden="1"/>
    </xf>
    <xf numFmtId="164" fontId="0" fillId="0" borderId="5" xfId="0" applyFont="1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vertical="center" wrapText="1"/>
      <protection hidden="1"/>
    </xf>
    <xf numFmtId="164" fontId="23" fillId="0" borderId="12" xfId="0" applyFont="1" applyBorder="1" applyAlignment="1" applyProtection="1">
      <alignment horizontal="left" wrapText="1"/>
      <protection hidden="1"/>
    </xf>
    <xf numFmtId="164" fontId="0" fillId="0" borderId="5" xfId="0" applyFont="1" applyBorder="1" applyAlignment="1" applyProtection="1">
      <alignment vertical="center" wrapText="1"/>
      <protection hidden="1"/>
    </xf>
    <xf numFmtId="164" fontId="23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Border="1" applyAlignment="1" applyProtection="1">
      <alignment horizontal="left" vertical="center" wrapText="1"/>
      <protection hidden="1"/>
    </xf>
    <xf numFmtId="164" fontId="10" fillId="0" borderId="4" xfId="0" applyFont="1" applyBorder="1" applyAlignment="1" applyProtection="1">
      <alignment vertical="center" wrapText="1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Border="1" applyAlignment="1" applyProtection="1">
      <alignment vertical="center" wrapText="1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70" fontId="10" fillId="0" borderId="0" xfId="0" applyFont="1" applyBorder="1" applyAlignment="1" applyProtection="1">
      <alignment horizontal="left" vertical="center" wrapText="1"/>
      <protection hidden="1"/>
    </xf>
    <xf numFmtId="170" fontId="10" fillId="0" borderId="0" xfId="0" applyFont="1" applyBorder="1" applyAlignment="1" applyProtection="1">
      <alignment vertical="center" wrapText="1"/>
      <protection hidden="1"/>
    </xf>
    <xf numFmtId="164" fontId="0" fillId="0" borderId="11" xfId="0" applyFont="1" applyBorder="1" applyAlignment="1" applyProtection="1">
      <alignment vertical="center" wrapText="1"/>
      <protection hidden="1"/>
    </xf>
    <xf numFmtId="164" fontId="3" fillId="0" borderId="12" xfId="0" applyFont="1" applyBorder="1" applyAlignment="1" applyProtection="1">
      <alignment vertical="center" wrapText="1"/>
      <protection hidden="1"/>
    </xf>
    <xf numFmtId="164" fontId="0" fillId="0" borderId="13" xfId="0" applyFont="1" applyBorder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vertical="top"/>
      <protection hidden="1"/>
    </xf>
    <xf numFmtId="164" fontId="0" fillId="0" borderId="0" xfId="0" applyFont="1" applyAlignment="1" applyProtection="1">
      <alignment vertical="top"/>
      <protection hidden="1"/>
    </xf>
    <xf numFmtId="164" fontId="0" fillId="0" borderId="1" xfId="0" applyFont="1" applyBorder="1" applyAlignment="1" applyProtection="1">
      <alignment horizontal="left" vertical="center"/>
      <protection hidden="1"/>
    </xf>
    <xf numFmtId="164" fontId="0" fillId="0" borderId="2" xfId="0" applyFont="1" applyBorder="1" applyAlignment="1" applyProtection="1">
      <alignment horizontal="left" vertical="center"/>
      <protection hidden="1"/>
    </xf>
    <xf numFmtId="164" fontId="0" fillId="0" borderId="3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left"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3" fillId="0" borderId="12" xfId="0" applyFont="1" applyBorder="1" applyAlignment="1" applyProtection="1">
      <alignment horizontal="left" vertical="center"/>
      <protection hidden="1"/>
    </xf>
    <xf numFmtId="164" fontId="23" fillId="0" borderId="12" xfId="0" applyFont="1" applyBorder="1" applyAlignment="1" applyProtection="1">
      <alignment horizontal="center" vertical="center"/>
      <protection hidden="1"/>
    </xf>
    <xf numFmtId="164" fontId="20" fillId="0" borderId="12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0" fillId="0" borderId="4" xfId="0" applyFont="1" applyBorder="1" applyAlignment="1" applyProtection="1">
      <alignment horizontal="left" vertical="center"/>
      <protection hidden="1"/>
    </xf>
    <xf numFmtId="164" fontId="0" fillId="0" borderId="11" xfId="0" applyFont="1" applyBorder="1" applyAlignment="1" applyProtection="1">
      <alignment horizontal="left" vertical="center"/>
      <protection hidden="1"/>
    </xf>
    <xf numFmtId="164" fontId="3" fillId="0" borderId="12" xfId="0" applyFont="1" applyBorder="1" applyAlignment="1" applyProtection="1">
      <alignment horizontal="left" vertical="center"/>
      <protection hidden="1"/>
    </xf>
    <xf numFmtId="164" fontId="0" fillId="0" borderId="13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0" fillId="0" borderId="12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left" vertical="center" wrapText="1"/>
      <protection hidden="1"/>
    </xf>
    <xf numFmtId="164" fontId="0" fillId="0" borderId="2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wrapText="1"/>
      <protection hidden="1"/>
    </xf>
    <xf numFmtId="164" fontId="0" fillId="0" borderId="4" xfId="0" applyFont="1" applyBorder="1" applyAlignment="1" applyProtection="1">
      <alignment horizontal="left" vertical="center" wrapText="1"/>
      <protection hidden="1"/>
    </xf>
    <xf numFmtId="164" fontId="0" fillId="0" borderId="5" xfId="0" applyFont="1" applyBorder="1" applyAlignment="1" applyProtection="1">
      <alignment horizontal="left" vertical="center" wrapText="1"/>
      <protection hidden="1"/>
    </xf>
    <xf numFmtId="164" fontId="20" fillId="0" borderId="4" xfId="0" applyFont="1" applyBorder="1" applyAlignment="1" applyProtection="1">
      <alignment horizontal="left" vertical="center" wrapText="1"/>
      <protection hidden="1"/>
    </xf>
    <xf numFmtId="164" fontId="20" fillId="0" borderId="5" xfId="0" applyFont="1" applyBorder="1" applyAlignment="1" applyProtection="1">
      <alignment horizontal="left" vertical="center" wrapText="1"/>
      <protection hidden="1"/>
    </xf>
    <xf numFmtId="164" fontId="10" fillId="0" borderId="4" xfId="0" applyFont="1" applyBorder="1" applyAlignment="1" applyProtection="1">
      <alignment horizontal="left" vertical="center" wrapText="1"/>
      <protection hidden="1"/>
    </xf>
    <xf numFmtId="164" fontId="10" fillId="0" borderId="5" xfId="0" applyFont="1" applyBorder="1" applyAlignment="1" applyProtection="1">
      <alignment horizontal="left" vertical="center" wrapText="1"/>
      <protection hidden="1"/>
    </xf>
    <xf numFmtId="164" fontId="10" fillId="0" borderId="5" xfId="0" applyFont="1" applyBorder="1" applyAlignment="1" applyProtection="1">
      <alignment horizontal="left" vertical="center"/>
      <protection hidden="1"/>
    </xf>
    <xf numFmtId="164" fontId="10" fillId="0" borderId="11" xfId="0" applyFont="1" applyBorder="1" applyAlignment="1" applyProtection="1">
      <alignment horizontal="left" vertical="center" wrapText="1"/>
      <protection hidden="1"/>
    </xf>
    <xf numFmtId="164" fontId="10" fillId="0" borderId="12" xfId="0" applyFont="1" applyBorder="1" applyAlignment="1" applyProtection="1">
      <alignment horizontal="left" vertical="center" wrapText="1"/>
      <protection hidden="1"/>
    </xf>
    <xf numFmtId="164" fontId="10" fillId="0" borderId="13" xfId="0" applyFont="1" applyBorder="1" applyAlignment="1" applyProtection="1">
      <alignment horizontal="left" vertical="center" wrapText="1"/>
      <protection hidden="1"/>
    </xf>
    <xf numFmtId="164" fontId="10" fillId="0" borderId="0" xfId="0" applyFont="1" applyBorder="1" applyAlignment="1" applyProtection="1">
      <alignment horizontal="left" vertical="top"/>
      <protection hidden="1"/>
    </xf>
    <xf numFmtId="164" fontId="10" fillId="0" borderId="0" xfId="0" applyFont="1" applyBorder="1" applyAlignment="1" applyProtection="1">
      <alignment horizontal="center" vertical="top"/>
      <protection hidden="1"/>
    </xf>
    <xf numFmtId="164" fontId="10" fillId="0" borderId="11" xfId="0" applyFont="1" applyBorder="1" applyAlignment="1" applyProtection="1">
      <alignment horizontal="left" vertical="center"/>
      <protection hidden="1"/>
    </xf>
    <xf numFmtId="164" fontId="10" fillId="0" borderId="13" xfId="0" applyFont="1" applyBorder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0" fillId="0" borderId="12" xfId="0" applyFont="1" applyBorder="1" applyAlignment="1" applyProtection="1">
      <alignment vertical="center"/>
      <protection hidden="1"/>
    </xf>
    <xf numFmtId="164" fontId="23" fillId="0" borderId="12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top"/>
      <protection hidden="1"/>
    </xf>
    <xf numFmtId="170" fontId="10" fillId="0" borderId="0" xfId="0" applyFont="1" applyBorder="1" applyAlignment="1" applyProtection="1">
      <alignment horizontal="left" vertical="center"/>
      <protection hidden="1"/>
    </xf>
    <xf numFmtId="164" fontId="0" fillId="0" borderId="12" xfId="0" applyBorder="1" applyAlignment="1" applyProtection="1">
      <alignment vertical="top"/>
      <protection hidden="1"/>
    </xf>
    <xf numFmtId="164" fontId="23" fillId="0" borderId="12" xfId="0" applyFont="1" applyBorder="1" applyAlignment="1" applyProtection="1">
      <alignment horizontal="left"/>
      <protection hidden="1"/>
    </xf>
    <xf numFmtId="164" fontId="20" fillId="0" borderId="12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vertical="top"/>
      <protection hidden="1"/>
    </xf>
    <xf numFmtId="164" fontId="0" fillId="0" borderId="5" xfId="0" applyFont="1" applyBorder="1" applyAlignment="1" applyProtection="1">
      <alignment vertical="top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left" vertical="top"/>
      <protection hidden="1"/>
    </xf>
    <xf numFmtId="164" fontId="0" fillId="0" borderId="11" xfId="0" applyFont="1" applyBorder="1" applyAlignment="1" applyProtection="1">
      <alignment vertical="top"/>
      <protection hidden="1"/>
    </xf>
    <xf numFmtId="164" fontId="0" fillId="0" borderId="12" xfId="0" applyFont="1" applyBorder="1" applyAlignment="1" applyProtection="1">
      <alignment vertical="top"/>
      <protection hidden="1"/>
    </xf>
    <xf numFmtId="164" fontId="0" fillId="0" borderId="13" xfId="0" applyFont="1" applyBorder="1" applyAlignment="1" applyProtection="1">
      <alignment vertical="top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dxfs count="10">
    <dxf>
      <fill>
        <patternFill patternType="solid">
          <fgColor rgb="FFD2D2D2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003366"/>
        </patternFill>
      </fill>
    </dxf>
    <dxf>
      <fill>
        <patternFill patternType="solid">
          <fgColor rgb="FF505050"/>
        </patternFill>
      </fill>
    </dxf>
    <dxf>
      <fill>
        <patternFill patternType="solid">
          <fgColor rgb="FF800080"/>
        </patternFill>
      </fill>
    </dxf>
    <dxf>
      <fill>
        <patternFill patternType="solid">
          <fgColor rgb="FF960000"/>
        </patternFill>
      </fill>
    </dxf>
    <dxf>
      <fill>
        <patternFill patternType="solid">
          <fgColor rgb="FF969696"/>
        </patternFill>
      </fill>
    </dxf>
    <dxf>
      <fill>
        <patternFill patternType="solid">
          <fgColor rgb="FF0000A8"/>
        </patternFill>
      </fill>
    </dxf>
    <dxf>
      <fill>
        <patternFill patternType="solid">
          <fgColor rgb="FFFF0000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0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CM54"/>
  <sheetViews>
    <sheetView showGridLines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8.66015625" defaultRowHeight="13.5"/>
  <cols>
    <col min="1" max="1" width="8.33203125" style="1" customWidth="1"/>
    <col min="2" max="2" width="1.66796875" style="1" customWidth="1"/>
    <col min="3" max="3" width="4.16015625" style="1" customWidth="1"/>
    <col min="4" max="33" width="2.66015625" style="1" customWidth="1"/>
    <col min="34" max="34" width="3.33203125" style="1" customWidth="1"/>
    <col min="35" max="35" width="31.66015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5.66015625" style="1" customWidth="1"/>
    <col min="44" max="44" width="13.66015625" style="1" customWidth="1"/>
    <col min="45" max="47" width="25.83203125" style="1" hidden="1" customWidth="1"/>
    <col min="48" max="52" width="21.66015625" style="1" hidden="1" customWidth="1"/>
    <col min="53" max="53" width="19.16015625" style="1" hidden="1" customWidth="1"/>
    <col min="54" max="54" width="25" style="1" hidden="1" customWidth="1"/>
    <col min="55" max="56" width="19.16015625" style="1" hidden="1" customWidth="1"/>
    <col min="57" max="57" width="66.5" style="1" customWidth="1"/>
    <col min="71" max="91" width="9.33203125" style="1" hidden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2" t="s">
        <v>4</v>
      </c>
      <c r="BB1" s="2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5</v>
      </c>
      <c r="BU1" s="8" t="s">
        <v>5</v>
      </c>
      <c r="BV1" s="8" t="s">
        <v>6</v>
      </c>
    </row>
    <row r="2" spans="3:72" ht="36.75" customHeight="1">
      <c r="AR2" s="9" t="s">
        <v>7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r="3" spans="2:72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ht="36.75" customHeight="1">
      <c r="B4" s="14"/>
      <c r="C4" s="15"/>
      <c r="D4" s="16" t="s">
        <v>11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S4" s="18" t="s">
        <v>12</v>
      </c>
      <c r="BS4" s="10" t="s">
        <v>13</v>
      </c>
    </row>
    <row r="5" spans="2:71" ht="14.25" customHeight="1">
      <c r="B5" s="14"/>
      <c r="C5" s="15"/>
      <c r="D5" s="19" t="s">
        <v>14</v>
      </c>
      <c r="E5" s="15"/>
      <c r="F5" s="15"/>
      <c r="G5" s="15"/>
      <c r="H5" s="15"/>
      <c r="I5" s="15"/>
      <c r="J5" s="15"/>
      <c r="K5" s="20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5"/>
      <c r="AQ5" s="17"/>
      <c r="BS5" s="10" t="s">
        <v>8</v>
      </c>
    </row>
    <row r="6" spans="2:71" ht="36.75" customHeight="1">
      <c r="B6" s="14"/>
      <c r="C6" s="15"/>
      <c r="D6" s="21" t="s">
        <v>16</v>
      </c>
      <c r="E6" s="15"/>
      <c r="F6" s="15"/>
      <c r="G6" s="15"/>
      <c r="H6" s="15"/>
      <c r="I6" s="15"/>
      <c r="J6" s="15"/>
      <c r="K6" s="22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15"/>
      <c r="AQ6" s="17"/>
      <c r="BS6" s="10" t="s">
        <v>8</v>
      </c>
    </row>
    <row r="7" spans="2:71" ht="14.25" customHeight="1">
      <c r="B7" s="14"/>
      <c r="C7" s="15"/>
      <c r="D7" s="23" t="s">
        <v>18</v>
      </c>
      <c r="E7" s="15"/>
      <c r="F7" s="15"/>
      <c r="G7" s="15"/>
      <c r="H7" s="15"/>
      <c r="I7" s="15"/>
      <c r="J7" s="15"/>
      <c r="K7" s="20" t="s">
        <v>19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3" t="s">
        <v>20</v>
      </c>
      <c r="AL7" s="15"/>
      <c r="AM7" s="15"/>
      <c r="AN7" s="20" t="s">
        <v>21</v>
      </c>
      <c r="AO7" s="15"/>
      <c r="AP7" s="15"/>
      <c r="AQ7" s="17"/>
      <c r="BS7" s="10" t="s">
        <v>8</v>
      </c>
    </row>
    <row r="8" spans="2:71" ht="14.25" customHeight="1">
      <c r="B8" s="14"/>
      <c r="C8" s="15"/>
      <c r="D8" s="23" t="s">
        <v>22</v>
      </c>
      <c r="E8" s="15"/>
      <c r="F8" s="15"/>
      <c r="G8" s="15"/>
      <c r="H8" s="15"/>
      <c r="I8" s="15"/>
      <c r="J8" s="15"/>
      <c r="K8" s="20" t="s">
        <v>23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3" t="s">
        <v>24</v>
      </c>
      <c r="AL8" s="15"/>
      <c r="AM8" s="15"/>
      <c r="AN8" s="24" t="s">
        <v>25</v>
      </c>
      <c r="AO8" s="15"/>
      <c r="AP8" s="15"/>
      <c r="AQ8" s="17"/>
      <c r="BS8" s="10" t="s">
        <v>8</v>
      </c>
    </row>
    <row r="9" spans="2:71" ht="14.2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7"/>
      <c r="BS9" s="10" t="s">
        <v>8</v>
      </c>
    </row>
    <row r="10" spans="2:71" ht="14.25" customHeight="1">
      <c r="B10" s="14"/>
      <c r="C10" s="15"/>
      <c r="D10" s="23" t="s">
        <v>26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3" t="s">
        <v>27</v>
      </c>
      <c r="AL10" s="15"/>
      <c r="AM10" s="15"/>
      <c r="AN10" s="20"/>
      <c r="AO10" s="15"/>
      <c r="AP10" s="15"/>
      <c r="AQ10" s="17"/>
      <c r="BS10" s="10" t="s">
        <v>8</v>
      </c>
    </row>
    <row r="11" spans="2:71" ht="18" customHeight="1">
      <c r="B11" s="14"/>
      <c r="C11" s="15"/>
      <c r="D11" s="15"/>
      <c r="E11" s="20" t="s">
        <v>28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3" t="s">
        <v>29</v>
      </c>
      <c r="AL11" s="15"/>
      <c r="AM11" s="15"/>
      <c r="AN11" s="20"/>
      <c r="AO11" s="15"/>
      <c r="AP11" s="15"/>
      <c r="AQ11" s="17"/>
      <c r="BS11" s="10" t="s">
        <v>8</v>
      </c>
    </row>
    <row r="12" spans="2:71" ht="6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7"/>
      <c r="BS12" s="10" t="s">
        <v>8</v>
      </c>
    </row>
    <row r="13" spans="2:71" ht="14.25" customHeight="1">
      <c r="B13" s="14"/>
      <c r="C13" s="15"/>
      <c r="D13" s="23" t="s">
        <v>30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3" t="s">
        <v>27</v>
      </c>
      <c r="AL13" s="15"/>
      <c r="AM13" s="15"/>
      <c r="AN13" s="20"/>
      <c r="AO13" s="15"/>
      <c r="AP13" s="15"/>
      <c r="AQ13" s="17"/>
      <c r="BS13" s="10" t="s">
        <v>8</v>
      </c>
    </row>
    <row r="14" spans="2:71" ht="15">
      <c r="B14" s="14"/>
      <c r="C14" s="15"/>
      <c r="D14" s="15"/>
      <c r="E14" s="24" t="s">
        <v>25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3" t="s">
        <v>29</v>
      </c>
      <c r="AL14" s="15"/>
      <c r="AM14" s="15"/>
      <c r="AN14" s="20"/>
      <c r="AO14" s="15"/>
      <c r="AP14" s="15"/>
      <c r="AQ14" s="17"/>
      <c r="BS14" s="10" t="s">
        <v>8</v>
      </c>
    </row>
    <row r="15" spans="2:71" ht="6.7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7"/>
      <c r="BS15" s="10" t="s">
        <v>5</v>
      </c>
    </row>
    <row r="16" spans="2:71" ht="14.25" customHeight="1">
      <c r="B16" s="14"/>
      <c r="C16" s="15"/>
      <c r="D16" s="23" t="s">
        <v>31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3" t="s">
        <v>27</v>
      </c>
      <c r="AL16" s="15"/>
      <c r="AM16" s="15"/>
      <c r="AN16" s="20"/>
      <c r="AO16" s="15"/>
      <c r="AP16" s="15"/>
      <c r="AQ16" s="17"/>
      <c r="BS16" s="10" t="s">
        <v>5</v>
      </c>
    </row>
    <row r="17" spans="2:71" ht="18" customHeight="1">
      <c r="B17" s="14"/>
      <c r="C17" s="15"/>
      <c r="D17" s="15"/>
      <c r="E17" s="20" t="s">
        <v>32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3" t="s">
        <v>29</v>
      </c>
      <c r="AL17" s="15"/>
      <c r="AM17" s="15"/>
      <c r="AN17" s="20"/>
      <c r="AO17" s="15"/>
      <c r="AP17" s="15"/>
      <c r="AQ17" s="17"/>
      <c r="BS17" s="10" t="s">
        <v>33</v>
      </c>
    </row>
    <row r="18" spans="2:71" ht="6.7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7"/>
      <c r="BS18" s="10" t="s">
        <v>8</v>
      </c>
    </row>
    <row r="19" spans="2:71" ht="14.25" customHeight="1">
      <c r="B19" s="14"/>
      <c r="C19" s="15"/>
      <c r="D19" s="23" t="s">
        <v>34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7"/>
      <c r="BS19" s="10" t="s">
        <v>8</v>
      </c>
    </row>
    <row r="20" spans="2:71" ht="16.5" customHeight="1">
      <c r="B20" s="14"/>
      <c r="C20" s="15"/>
      <c r="D20" s="1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15"/>
      <c r="AP20" s="15"/>
      <c r="AQ20" s="17"/>
      <c r="BS20" s="10" t="s">
        <v>5</v>
      </c>
    </row>
    <row r="21" spans="2:43" ht="6.7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7"/>
    </row>
    <row r="22" spans="2:43" ht="6.75" customHeight="1">
      <c r="B22" s="14"/>
      <c r="C22" s="1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5"/>
      <c r="AQ22" s="17"/>
    </row>
    <row r="23" spans="2:43" s="27" customFormat="1" ht="25.5" customHeight="1">
      <c r="B23" s="28"/>
      <c r="C23" s="29"/>
      <c r="D23" s="30" t="s">
        <v>35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>
        <f>ROUND(AG51,2)</f>
        <v>0</v>
      </c>
      <c r="AL23" s="32"/>
      <c r="AM23" s="32"/>
      <c r="AN23" s="32"/>
      <c r="AO23" s="32"/>
      <c r="AP23" s="29"/>
      <c r="AQ23" s="33"/>
    </row>
    <row r="24" spans="2:43" s="27" customFormat="1" ht="6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3"/>
    </row>
    <row r="25" spans="2:43" s="27" customFormat="1" ht="13.5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4" t="s">
        <v>36</v>
      </c>
      <c r="M25" s="34"/>
      <c r="N25" s="34"/>
      <c r="O25" s="34"/>
      <c r="P25" s="29"/>
      <c r="Q25" s="29"/>
      <c r="R25" s="29"/>
      <c r="S25" s="29"/>
      <c r="T25" s="29"/>
      <c r="U25" s="29"/>
      <c r="V25" s="29"/>
      <c r="W25" s="34" t="s">
        <v>37</v>
      </c>
      <c r="X25" s="34"/>
      <c r="Y25" s="34"/>
      <c r="Z25" s="34"/>
      <c r="AA25" s="34"/>
      <c r="AB25" s="34"/>
      <c r="AC25" s="34"/>
      <c r="AD25" s="34"/>
      <c r="AE25" s="34"/>
      <c r="AF25" s="29"/>
      <c r="AG25" s="29"/>
      <c r="AH25" s="29"/>
      <c r="AI25" s="29"/>
      <c r="AJ25" s="29"/>
      <c r="AK25" s="34" t="s">
        <v>38</v>
      </c>
      <c r="AL25" s="34"/>
      <c r="AM25" s="34"/>
      <c r="AN25" s="34"/>
      <c r="AO25" s="34"/>
      <c r="AP25" s="29"/>
      <c r="AQ25" s="33"/>
    </row>
    <row r="26" spans="2:43" s="35" customFormat="1" ht="14.25" customHeight="1">
      <c r="B26" s="36"/>
      <c r="C26" s="37"/>
      <c r="D26" s="38" t="s">
        <v>39</v>
      </c>
      <c r="E26" s="37"/>
      <c r="F26" s="38" t="s">
        <v>40</v>
      </c>
      <c r="G26" s="37"/>
      <c r="H26" s="37"/>
      <c r="I26" s="37"/>
      <c r="J26" s="37"/>
      <c r="K26" s="37"/>
      <c r="L26" s="39">
        <v>0.21</v>
      </c>
      <c r="M26" s="39"/>
      <c r="N26" s="39"/>
      <c r="O26" s="39"/>
      <c r="P26" s="37"/>
      <c r="Q26" s="37"/>
      <c r="R26" s="37"/>
      <c r="S26" s="37"/>
      <c r="T26" s="37"/>
      <c r="U26" s="37"/>
      <c r="V26" s="37"/>
      <c r="W26" s="40">
        <f>ROUND(AZ51,2)</f>
        <v>0</v>
      </c>
      <c r="X26" s="40"/>
      <c r="Y26" s="40"/>
      <c r="Z26" s="40"/>
      <c r="AA26" s="40"/>
      <c r="AB26" s="40"/>
      <c r="AC26" s="40"/>
      <c r="AD26" s="40"/>
      <c r="AE26" s="40"/>
      <c r="AF26" s="37"/>
      <c r="AG26" s="37"/>
      <c r="AH26" s="37"/>
      <c r="AI26" s="37"/>
      <c r="AJ26" s="37"/>
      <c r="AK26" s="40">
        <f>ROUND(AV51,2)</f>
        <v>0</v>
      </c>
      <c r="AL26" s="40"/>
      <c r="AM26" s="40"/>
      <c r="AN26" s="40"/>
      <c r="AO26" s="40"/>
      <c r="AP26" s="37"/>
      <c r="AQ26" s="41"/>
    </row>
    <row r="27" spans="2:43" s="35" customFormat="1" ht="14.25" customHeight="1">
      <c r="B27" s="36"/>
      <c r="C27" s="37"/>
      <c r="D27" s="37"/>
      <c r="E27" s="37"/>
      <c r="F27" s="38" t="s">
        <v>41</v>
      </c>
      <c r="G27" s="37"/>
      <c r="H27" s="37"/>
      <c r="I27" s="37"/>
      <c r="J27" s="37"/>
      <c r="K27" s="37"/>
      <c r="L27" s="39">
        <v>0.15</v>
      </c>
      <c r="M27" s="39"/>
      <c r="N27" s="39"/>
      <c r="O27" s="39"/>
      <c r="P27" s="37"/>
      <c r="Q27" s="37"/>
      <c r="R27" s="37"/>
      <c r="S27" s="37"/>
      <c r="T27" s="37"/>
      <c r="U27" s="37"/>
      <c r="V27" s="37"/>
      <c r="W27" s="40">
        <f>ROUND(BA51,2)</f>
        <v>0</v>
      </c>
      <c r="X27" s="40"/>
      <c r="Y27" s="40"/>
      <c r="Z27" s="40"/>
      <c r="AA27" s="40"/>
      <c r="AB27" s="40"/>
      <c r="AC27" s="40"/>
      <c r="AD27" s="40"/>
      <c r="AE27" s="40"/>
      <c r="AF27" s="37"/>
      <c r="AG27" s="37"/>
      <c r="AH27" s="37"/>
      <c r="AI27" s="37"/>
      <c r="AJ27" s="37"/>
      <c r="AK27" s="40">
        <f>ROUND(AW51,2)</f>
        <v>0</v>
      </c>
      <c r="AL27" s="40"/>
      <c r="AM27" s="40"/>
      <c r="AN27" s="40"/>
      <c r="AO27" s="40"/>
      <c r="AP27" s="37"/>
      <c r="AQ27" s="41"/>
    </row>
    <row r="28" spans="2:43" s="35" customFormat="1" ht="14.25" customHeight="1" hidden="1">
      <c r="B28" s="36"/>
      <c r="C28" s="37"/>
      <c r="D28" s="37"/>
      <c r="E28" s="37"/>
      <c r="F28" s="38" t="s">
        <v>42</v>
      </c>
      <c r="G28" s="37"/>
      <c r="H28" s="37"/>
      <c r="I28" s="37"/>
      <c r="J28" s="37"/>
      <c r="K28" s="37"/>
      <c r="L28" s="39">
        <v>0.21</v>
      </c>
      <c r="M28" s="39"/>
      <c r="N28" s="39"/>
      <c r="O28" s="39"/>
      <c r="P28" s="37"/>
      <c r="Q28" s="37"/>
      <c r="R28" s="37"/>
      <c r="S28" s="37"/>
      <c r="T28" s="37"/>
      <c r="U28" s="37"/>
      <c r="V28" s="37"/>
      <c r="W28" s="40">
        <f>ROUND(BB51,2)</f>
        <v>0</v>
      </c>
      <c r="X28" s="40"/>
      <c r="Y28" s="40"/>
      <c r="Z28" s="40"/>
      <c r="AA28" s="40"/>
      <c r="AB28" s="40"/>
      <c r="AC28" s="40"/>
      <c r="AD28" s="40"/>
      <c r="AE28" s="40"/>
      <c r="AF28" s="37"/>
      <c r="AG28" s="37"/>
      <c r="AH28" s="37"/>
      <c r="AI28" s="37"/>
      <c r="AJ28" s="37"/>
      <c r="AK28" s="40">
        <v>0</v>
      </c>
      <c r="AL28" s="40"/>
      <c r="AM28" s="40"/>
      <c r="AN28" s="40"/>
      <c r="AO28" s="40"/>
      <c r="AP28" s="37"/>
      <c r="AQ28" s="41"/>
    </row>
    <row r="29" spans="2:43" s="35" customFormat="1" ht="14.25" customHeight="1" hidden="1">
      <c r="B29" s="36"/>
      <c r="C29" s="37"/>
      <c r="D29" s="37"/>
      <c r="E29" s="37"/>
      <c r="F29" s="38" t="s">
        <v>43</v>
      </c>
      <c r="G29" s="37"/>
      <c r="H29" s="37"/>
      <c r="I29" s="37"/>
      <c r="J29" s="37"/>
      <c r="K29" s="37"/>
      <c r="L29" s="39">
        <v>0.15</v>
      </c>
      <c r="M29" s="39"/>
      <c r="N29" s="39"/>
      <c r="O29" s="39"/>
      <c r="P29" s="37"/>
      <c r="Q29" s="37"/>
      <c r="R29" s="37"/>
      <c r="S29" s="37"/>
      <c r="T29" s="37"/>
      <c r="U29" s="37"/>
      <c r="V29" s="37"/>
      <c r="W29" s="40">
        <f>ROUND(BC51,2)</f>
        <v>0</v>
      </c>
      <c r="X29" s="40"/>
      <c r="Y29" s="40"/>
      <c r="Z29" s="40"/>
      <c r="AA29" s="40"/>
      <c r="AB29" s="40"/>
      <c r="AC29" s="40"/>
      <c r="AD29" s="40"/>
      <c r="AE29" s="40"/>
      <c r="AF29" s="37"/>
      <c r="AG29" s="37"/>
      <c r="AH29" s="37"/>
      <c r="AI29" s="37"/>
      <c r="AJ29" s="37"/>
      <c r="AK29" s="40">
        <v>0</v>
      </c>
      <c r="AL29" s="40"/>
      <c r="AM29" s="40"/>
      <c r="AN29" s="40"/>
      <c r="AO29" s="40"/>
      <c r="AP29" s="37"/>
      <c r="AQ29" s="41"/>
    </row>
    <row r="30" spans="2:43" s="35" customFormat="1" ht="14.25" customHeight="1" hidden="1">
      <c r="B30" s="36"/>
      <c r="C30" s="37"/>
      <c r="D30" s="37"/>
      <c r="E30" s="37"/>
      <c r="F30" s="38" t="s">
        <v>44</v>
      </c>
      <c r="G30" s="37"/>
      <c r="H30" s="37"/>
      <c r="I30" s="37"/>
      <c r="J30" s="37"/>
      <c r="K30" s="37"/>
      <c r="L30" s="39">
        <v>0</v>
      </c>
      <c r="M30" s="39"/>
      <c r="N30" s="39"/>
      <c r="O30" s="39"/>
      <c r="P30" s="37"/>
      <c r="Q30" s="37"/>
      <c r="R30" s="37"/>
      <c r="S30" s="37"/>
      <c r="T30" s="37"/>
      <c r="U30" s="37"/>
      <c r="V30" s="37"/>
      <c r="W30" s="40">
        <f>ROUND(BD51,2)</f>
        <v>0</v>
      </c>
      <c r="X30" s="40"/>
      <c r="Y30" s="40"/>
      <c r="Z30" s="40"/>
      <c r="AA30" s="40"/>
      <c r="AB30" s="40"/>
      <c r="AC30" s="40"/>
      <c r="AD30" s="40"/>
      <c r="AE30" s="40"/>
      <c r="AF30" s="37"/>
      <c r="AG30" s="37"/>
      <c r="AH30" s="37"/>
      <c r="AI30" s="37"/>
      <c r="AJ30" s="37"/>
      <c r="AK30" s="40">
        <v>0</v>
      </c>
      <c r="AL30" s="40"/>
      <c r="AM30" s="40"/>
      <c r="AN30" s="40"/>
      <c r="AO30" s="40"/>
      <c r="AP30" s="37"/>
      <c r="AQ30" s="41"/>
    </row>
    <row r="31" spans="2:43" s="27" customFormat="1" ht="6.7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3"/>
    </row>
    <row r="32" spans="2:43" s="27" customFormat="1" ht="25.5" customHeight="1">
      <c r="B32" s="28"/>
      <c r="C32" s="42"/>
      <c r="D32" s="43" t="s">
        <v>45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46</v>
      </c>
      <c r="U32" s="44"/>
      <c r="V32" s="44"/>
      <c r="W32" s="44"/>
      <c r="X32" s="46" t="s">
        <v>47</v>
      </c>
      <c r="Y32" s="46"/>
      <c r="Z32" s="46"/>
      <c r="AA32" s="46"/>
      <c r="AB32" s="46"/>
      <c r="AC32" s="44"/>
      <c r="AD32" s="44"/>
      <c r="AE32" s="44"/>
      <c r="AF32" s="44"/>
      <c r="AG32" s="44"/>
      <c r="AH32" s="44"/>
      <c r="AI32" s="44"/>
      <c r="AJ32" s="44"/>
      <c r="AK32" s="47">
        <f>SUM(AK23:AK30)</f>
        <v>0</v>
      </c>
      <c r="AL32" s="47"/>
      <c r="AM32" s="47"/>
      <c r="AN32" s="47"/>
      <c r="AO32" s="47"/>
      <c r="AP32" s="42"/>
      <c r="AQ32" s="48"/>
    </row>
    <row r="33" spans="2:43" s="27" customFormat="1" ht="6.7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3"/>
    </row>
    <row r="34" spans="2:43" s="27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27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28"/>
    </row>
    <row r="39" spans="2:44" s="27" customFormat="1" ht="36.75" customHeight="1">
      <c r="B39" s="28"/>
      <c r="C39" s="54" t="s">
        <v>48</v>
      </c>
      <c r="AR39" s="28"/>
    </row>
    <row r="40" spans="2:44" s="27" customFormat="1" ht="6.75" customHeight="1">
      <c r="B40" s="28"/>
      <c r="AR40" s="28"/>
    </row>
    <row r="41" spans="2:44" s="55" customFormat="1" ht="14.25" customHeight="1">
      <c r="B41" s="56"/>
      <c r="C41" s="57" t="s">
        <v>14</v>
      </c>
      <c r="L41" s="55" t="str">
        <f>K5</f>
        <v>171030</v>
      </c>
      <c r="AR41" s="56"/>
    </row>
    <row r="42" spans="2:44" s="58" customFormat="1" ht="36.75" customHeight="1">
      <c r="B42" s="59"/>
      <c r="C42" s="60" t="s">
        <v>16</v>
      </c>
      <c r="L42" s="61" t="str">
        <f>K6</f>
        <v>Propustek pod komunikací na pozemku p.č. 1554/1 v k.ú. Vesec u Liberce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R42" s="59"/>
    </row>
    <row r="43" spans="2:44" s="27" customFormat="1" ht="6.75" customHeight="1">
      <c r="B43" s="28"/>
      <c r="AR43" s="28"/>
    </row>
    <row r="44" spans="2:44" s="27" customFormat="1" ht="15">
      <c r="B44" s="28"/>
      <c r="C44" s="57" t="s">
        <v>22</v>
      </c>
      <c r="L44" s="62" t="str">
        <f>IF(K8="","",K8)</f>
        <v>pozemky p.č. 1479, 1554/1 a 1419/1 v k.ú. Vesec</v>
      </c>
      <c r="AI44" s="57" t="s">
        <v>24</v>
      </c>
      <c r="AM44" s="63" t="str">
        <f>IF(AN8="","",AN8)</f>
        <v>doplnit</v>
      </c>
      <c r="AN44" s="63"/>
      <c r="AR44" s="28"/>
    </row>
    <row r="45" spans="2:44" s="27" customFormat="1" ht="6.75" customHeight="1">
      <c r="B45" s="28"/>
      <c r="AR45" s="28"/>
    </row>
    <row r="46" spans="2:56" s="27" customFormat="1" ht="15">
      <c r="B46" s="28"/>
      <c r="C46" s="57" t="s">
        <v>26</v>
      </c>
      <c r="L46" s="55" t="str">
        <f>IF(E11="","",E11)</f>
        <v>Statutární město Liberec</v>
      </c>
      <c r="AI46" s="57" t="s">
        <v>31</v>
      </c>
      <c r="AM46" s="64" t="str">
        <f>IF(E17="","",E17)</f>
        <v>Ing. Pavel Schneider, Klostermannova 8, Liberec 1</v>
      </c>
      <c r="AN46" s="64"/>
      <c r="AO46" s="64"/>
      <c r="AP46" s="64"/>
      <c r="AR46" s="28"/>
      <c r="AS46" s="65" t="s">
        <v>49</v>
      </c>
      <c r="AT46" s="65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27" customFormat="1" ht="15">
      <c r="B47" s="28"/>
      <c r="C47" s="57" t="s">
        <v>30</v>
      </c>
      <c r="L47" s="55" t="str">
        <f>IF(E14="","",E14)</f>
        <v>doplnit</v>
      </c>
      <c r="AR47" s="28"/>
      <c r="AS47" s="65"/>
      <c r="AT47" s="65"/>
      <c r="AU47" s="29"/>
      <c r="AV47" s="29"/>
      <c r="AW47" s="29"/>
      <c r="AX47" s="29"/>
      <c r="AY47" s="29"/>
      <c r="AZ47" s="29"/>
      <c r="BA47" s="29"/>
      <c r="BB47" s="29"/>
      <c r="BC47" s="29"/>
      <c r="BD47" s="68"/>
    </row>
    <row r="48" spans="2:56" s="27" customFormat="1" ht="10.5" customHeight="1">
      <c r="B48" s="28"/>
      <c r="AR48" s="28"/>
      <c r="AS48" s="65"/>
      <c r="AT48" s="65"/>
      <c r="AU48" s="29"/>
      <c r="AV48" s="29"/>
      <c r="AW48" s="29"/>
      <c r="AX48" s="29"/>
      <c r="AY48" s="29"/>
      <c r="AZ48" s="29"/>
      <c r="BA48" s="29"/>
      <c r="BB48" s="29"/>
      <c r="BC48" s="29"/>
      <c r="BD48" s="68"/>
    </row>
    <row r="49" spans="2:56" s="27" customFormat="1" ht="29.25" customHeight="1">
      <c r="B49" s="28"/>
      <c r="C49" s="69" t="s">
        <v>50</v>
      </c>
      <c r="D49" s="69"/>
      <c r="E49" s="69"/>
      <c r="F49" s="69"/>
      <c r="G49" s="69"/>
      <c r="H49" s="70"/>
      <c r="I49" s="71" t="s">
        <v>51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 t="s">
        <v>52</v>
      </c>
      <c r="AH49" s="72"/>
      <c r="AI49" s="72"/>
      <c r="AJ49" s="72"/>
      <c r="AK49" s="72"/>
      <c r="AL49" s="72"/>
      <c r="AM49" s="72"/>
      <c r="AN49" s="71" t="s">
        <v>53</v>
      </c>
      <c r="AO49" s="71"/>
      <c r="AP49" s="71"/>
      <c r="AQ49" s="73" t="s">
        <v>54</v>
      </c>
      <c r="AR49" s="28"/>
      <c r="AS49" s="74" t="s">
        <v>55</v>
      </c>
      <c r="AT49" s="75" t="s">
        <v>56</v>
      </c>
      <c r="AU49" s="75" t="s">
        <v>57</v>
      </c>
      <c r="AV49" s="75" t="s">
        <v>58</v>
      </c>
      <c r="AW49" s="75" t="s">
        <v>59</v>
      </c>
      <c r="AX49" s="75" t="s">
        <v>60</v>
      </c>
      <c r="AY49" s="75" t="s">
        <v>61</v>
      </c>
      <c r="AZ49" s="75" t="s">
        <v>62</v>
      </c>
      <c r="BA49" s="75" t="s">
        <v>63</v>
      </c>
      <c r="BB49" s="75" t="s">
        <v>64</v>
      </c>
      <c r="BC49" s="75" t="s">
        <v>65</v>
      </c>
      <c r="BD49" s="76" t="s">
        <v>66</v>
      </c>
    </row>
    <row r="50" spans="2:56" s="27" customFormat="1" ht="10.5" customHeight="1">
      <c r="B50" s="28"/>
      <c r="AR50" s="28"/>
      <c r="AS50" s="77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58" customFormat="1" ht="32.25" customHeight="1">
      <c r="B51" s="59"/>
      <c r="C51" s="78" t="s">
        <v>67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0">
        <f>ROUND(AG52,2)</f>
        <v>0</v>
      </c>
      <c r="AH51" s="80"/>
      <c r="AI51" s="80"/>
      <c r="AJ51" s="80"/>
      <c r="AK51" s="80"/>
      <c r="AL51" s="80"/>
      <c r="AM51" s="80"/>
      <c r="AN51" s="81">
        <f>SUM(AG51,AT51)</f>
        <v>0</v>
      </c>
      <c r="AO51" s="81"/>
      <c r="AP51" s="81"/>
      <c r="AQ51" s="82"/>
      <c r="AR51" s="59"/>
      <c r="AS51" s="83">
        <f>ROUND(AS52,2)</f>
        <v>0</v>
      </c>
      <c r="AT51" s="84">
        <f>ROUND(SUM(AV51:AW51),2)</f>
        <v>0</v>
      </c>
      <c r="AU51" s="85">
        <f>ROUND(AU52,5)</f>
        <v>692.91427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ROUND(AZ52,2)</f>
        <v>0</v>
      </c>
      <c r="BA51" s="84">
        <f>ROUND(BA52,2)</f>
        <v>0</v>
      </c>
      <c r="BB51" s="84">
        <f>ROUND(BB52,2)</f>
        <v>0</v>
      </c>
      <c r="BC51" s="84">
        <f>ROUND(BC52,2)</f>
        <v>0</v>
      </c>
      <c r="BD51" s="86">
        <f>ROUND(BD52,2)</f>
        <v>0</v>
      </c>
      <c r="BS51" s="60" t="s">
        <v>68</v>
      </c>
      <c r="BT51" s="60" t="s">
        <v>69</v>
      </c>
      <c r="BU51" s="87" t="s">
        <v>70</v>
      </c>
      <c r="BV51" s="60" t="s">
        <v>71</v>
      </c>
      <c r="BW51" s="60" t="s">
        <v>6</v>
      </c>
      <c r="BX51" s="60" t="s">
        <v>72</v>
      </c>
      <c r="CL51" s="60" t="s">
        <v>19</v>
      </c>
    </row>
    <row r="52" spans="1:91" s="99" customFormat="1" ht="47.25" customHeight="1">
      <c r="A52" s="88" t="s">
        <v>73</v>
      </c>
      <c r="B52" s="89"/>
      <c r="C52" s="90"/>
      <c r="D52" s="91" t="s">
        <v>74</v>
      </c>
      <c r="E52" s="91"/>
      <c r="F52" s="91"/>
      <c r="G52" s="91"/>
      <c r="H52" s="91"/>
      <c r="I52" s="92"/>
      <c r="J52" s="91" t="s">
        <v>75</v>
      </c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3">
        <f>'IO - Propustek pod komuni...'!J27</f>
        <v>0</v>
      </c>
      <c r="AH52" s="93"/>
      <c r="AI52" s="93"/>
      <c r="AJ52" s="93"/>
      <c r="AK52" s="93"/>
      <c r="AL52" s="93"/>
      <c r="AM52" s="93"/>
      <c r="AN52" s="93">
        <f>SUM(AG52,AT52)</f>
        <v>0</v>
      </c>
      <c r="AO52" s="93"/>
      <c r="AP52" s="93"/>
      <c r="AQ52" s="94" t="s">
        <v>76</v>
      </c>
      <c r="AR52" s="89"/>
      <c r="AS52" s="95">
        <v>0</v>
      </c>
      <c r="AT52" s="96">
        <f>ROUND(SUM(AV52:AW52),2)</f>
        <v>0</v>
      </c>
      <c r="AU52" s="97">
        <f>'IO - Propustek pod komuni...'!P87</f>
        <v>692.914269</v>
      </c>
      <c r="AV52" s="96">
        <f>'IO - Propustek pod komuni...'!J30</f>
        <v>0</v>
      </c>
      <c r="AW52" s="96">
        <f>'IO - Propustek pod komuni...'!J31</f>
        <v>0</v>
      </c>
      <c r="AX52" s="96">
        <f>'IO - Propustek pod komuni...'!J32</f>
        <v>0</v>
      </c>
      <c r="AY52" s="96">
        <f>'IO - Propustek pod komuni...'!J33</f>
        <v>0</v>
      </c>
      <c r="AZ52" s="96">
        <f>'IO - Propustek pod komuni...'!F30</f>
        <v>0</v>
      </c>
      <c r="BA52" s="96">
        <f>'IO - Propustek pod komuni...'!F31</f>
        <v>0</v>
      </c>
      <c r="BB52" s="96">
        <f>'IO - Propustek pod komuni...'!F32</f>
        <v>0</v>
      </c>
      <c r="BC52" s="96">
        <f>'IO - Propustek pod komuni...'!F33</f>
        <v>0</v>
      </c>
      <c r="BD52" s="98">
        <f>'IO - Propustek pod komuni...'!F34</f>
        <v>0</v>
      </c>
      <c r="BT52" s="100" t="s">
        <v>77</v>
      </c>
      <c r="BV52" s="100" t="s">
        <v>71</v>
      </c>
      <c r="BW52" s="100" t="s">
        <v>78</v>
      </c>
      <c r="BX52" s="100" t="s">
        <v>6</v>
      </c>
      <c r="CL52" s="100"/>
      <c r="CM52" s="100" t="s">
        <v>79</v>
      </c>
    </row>
    <row r="53" spans="2:44" s="27" customFormat="1" ht="30" customHeight="1">
      <c r="B53" s="28"/>
      <c r="AR53" s="28"/>
    </row>
    <row r="54" spans="2:44" s="27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28"/>
    </row>
  </sheetData>
  <mergeCells count="39">
    <mergeCell ref="AR2:BE2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'IO - Propustek pod komuni...'!C2" display="/"/>
  </hyperlinks>
  <printOptions/>
  <pageMargins left="0.583333333333333" right="0.583333333333333" top="0.583333333333333" bottom="0.583333333333333" header="0.511811023622047" footer="0"/>
  <pageSetup fitToHeight="100" fitToWidth="1" horizontalDpi="300" verticalDpi="300" orientation="landscape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BR221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F170" sqref="F170"/>
    </sheetView>
  </sheetViews>
  <sheetFormatPr defaultColWidth="8.66015625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75" style="1" customWidth="1"/>
    <col min="7" max="7" width="8.66015625" style="1" customWidth="1"/>
    <col min="8" max="8" width="11.16015625" style="1" customWidth="1"/>
    <col min="9" max="9" width="12.66015625" style="1" customWidth="1"/>
    <col min="10" max="10" width="23.5" style="1" customWidth="1"/>
    <col min="11" max="11" width="15.5" style="1" customWidth="1"/>
    <col min="13" max="18" width="9.33203125" style="1" hidden="1" customWidth="1"/>
    <col min="19" max="19" width="8.16015625" style="1" hidden="1" customWidth="1"/>
    <col min="20" max="20" width="29.66015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 customWidth="1"/>
  </cols>
  <sheetData>
    <row r="1" spans="1:70" ht="21.75" customHeight="1">
      <c r="A1" s="7"/>
      <c r="B1" s="3"/>
      <c r="C1" s="3"/>
      <c r="D1" s="4" t="s">
        <v>1</v>
      </c>
      <c r="E1" s="3"/>
      <c r="F1" s="101" t="s">
        <v>80</v>
      </c>
      <c r="G1" s="101" t="s">
        <v>81</v>
      </c>
      <c r="H1" s="101"/>
      <c r="I1" s="3"/>
      <c r="J1" s="101" t="s">
        <v>82</v>
      </c>
      <c r="K1" s="4" t="s">
        <v>83</v>
      </c>
      <c r="L1" s="101" t="s">
        <v>84</v>
      </c>
      <c r="M1" s="101"/>
      <c r="N1" s="101"/>
      <c r="O1" s="101"/>
      <c r="P1" s="101"/>
      <c r="Q1" s="101"/>
      <c r="R1" s="101"/>
      <c r="S1" s="101"/>
      <c r="T1" s="101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9" t="s">
        <v>7</v>
      </c>
      <c r="M2" s="9"/>
      <c r="N2" s="9"/>
      <c r="O2" s="9"/>
      <c r="P2" s="9"/>
      <c r="Q2" s="9"/>
      <c r="R2" s="9"/>
      <c r="S2" s="9"/>
      <c r="T2" s="9"/>
      <c r="U2" s="9"/>
      <c r="V2" s="9"/>
      <c r="AT2" s="10" t="s">
        <v>78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79</v>
      </c>
    </row>
    <row r="4" spans="2:46" ht="36.75" customHeight="1">
      <c r="B4" s="14"/>
      <c r="C4" s="15"/>
      <c r="D4" s="16" t="s">
        <v>85</v>
      </c>
      <c r="E4" s="15"/>
      <c r="F4" s="15"/>
      <c r="G4" s="15"/>
      <c r="H4" s="15"/>
      <c r="I4" s="15"/>
      <c r="J4" s="15"/>
      <c r="K4" s="17"/>
      <c r="M4" s="18" t="s">
        <v>12</v>
      </c>
      <c r="AT4" s="10" t="s">
        <v>5</v>
      </c>
    </row>
    <row r="5" spans="2:11" ht="6.7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>
      <c r="B6" s="14"/>
      <c r="C6" s="15"/>
      <c r="D6" s="23" t="s">
        <v>16</v>
      </c>
      <c r="E6" s="15"/>
      <c r="F6" s="15"/>
      <c r="G6" s="15"/>
      <c r="H6" s="15"/>
      <c r="I6" s="15"/>
      <c r="J6" s="15"/>
      <c r="K6" s="17"/>
    </row>
    <row r="7" spans="2:11" ht="16.5" customHeight="1">
      <c r="B7" s="14"/>
      <c r="C7" s="15"/>
      <c r="D7" s="15"/>
      <c r="E7" s="102" t="str">
        <f>'Rekapitulace stavby'!K6</f>
        <v>Propustek pod komunikací na pozemku p.č. 1554/1 v k.ú. Vesec u Liberce</v>
      </c>
      <c r="F7" s="102"/>
      <c r="G7" s="102"/>
      <c r="H7" s="102"/>
      <c r="I7" s="15"/>
      <c r="J7" s="15"/>
      <c r="K7" s="17"/>
    </row>
    <row r="8" spans="2:11" s="27" customFormat="1" ht="15">
      <c r="B8" s="28"/>
      <c r="C8" s="29"/>
      <c r="D8" s="23" t="s">
        <v>86</v>
      </c>
      <c r="E8" s="29"/>
      <c r="F8" s="29"/>
      <c r="G8" s="29"/>
      <c r="H8" s="29"/>
      <c r="I8" s="29"/>
      <c r="J8" s="29"/>
      <c r="K8" s="33"/>
    </row>
    <row r="9" spans="2:11" s="27" customFormat="1" ht="36.75" customHeight="1">
      <c r="B9" s="28"/>
      <c r="C9" s="29"/>
      <c r="D9" s="29"/>
      <c r="E9" s="103" t="s">
        <v>87</v>
      </c>
      <c r="F9" s="103"/>
      <c r="G9" s="103"/>
      <c r="H9" s="103"/>
      <c r="I9" s="29"/>
      <c r="J9" s="29"/>
      <c r="K9" s="33"/>
    </row>
    <row r="10" spans="2:11" s="27" customFormat="1" ht="13.5">
      <c r="B10" s="28"/>
      <c r="C10" s="29"/>
      <c r="D10" s="29"/>
      <c r="E10" s="29"/>
      <c r="F10" s="29"/>
      <c r="G10" s="29"/>
      <c r="H10" s="29"/>
      <c r="I10" s="29"/>
      <c r="J10" s="29"/>
      <c r="K10" s="33"/>
    </row>
    <row r="11" spans="2:11" s="27" customFormat="1" ht="14.25" customHeight="1">
      <c r="B11" s="28"/>
      <c r="C11" s="29"/>
      <c r="D11" s="23" t="s">
        <v>18</v>
      </c>
      <c r="E11" s="29"/>
      <c r="F11" s="20"/>
      <c r="G11" s="29"/>
      <c r="H11" s="29"/>
      <c r="I11" s="23" t="s">
        <v>20</v>
      </c>
      <c r="J11" s="20"/>
      <c r="K11" s="33"/>
    </row>
    <row r="12" spans="2:11" s="27" customFormat="1" ht="14.25" customHeight="1">
      <c r="B12" s="28"/>
      <c r="C12" s="29"/>
      <c r="D12" s="23" t="s">
        <v>22</v>
      </c>
      <c r="E12" s="29"/>
      <c r="F12" s="20" t="s">
        <v>88</v>
      </c>
      <c r="G12" s="29"/>
      <c r="H12" s="29"/>
      <c r="I12" s="23" t="s">
        <v>24</v>
      </c>
      <c r="J12" s="63" t="str">
        <f>'Rekapitulace stavby'!AN8</f>
        <v>doplnit</v>
      </c>
      <c r="K12" s="33"/>
    </row>
    <row r="13" spans="2:11" s="27" customFormat="1" ht="10.5" customHeight="1">
      <c r="B13" s="28"/>
      <c r="C13" s="29"/>
      <c r="D13" s="29"/>
      <c r="E13" s="29"/>
      <c r="F13" s="29"/>
      <c r="G13" s="29"/>
      <c r="H13" s="29"/>
      <c r="I13" s="29"/>
      <c r="J13" s="29"/>
      <c r="K13" s="33"/>
    </row>
    <row r="14" spans="2:11" s="27" customFormat="1" ht="14.25" customHeight="1">
      <c r="B14" s="28"/>
      <c r="C14" s="29"/>
      <c r="D14" s="23" t="s">
        <v>26</v>
      </c>
      <c r="E14" s="29"/>
      <c r="F14" s="29"/>
      <c r="G14" s="29"/>
      <c r="H14" s="29"/>
      <c r="I14" s="23" t="s">
        <v>27</v>
      </c>
      <c r="J14" s="20" t="str">
        <f>IF('Rekapitulace stavby'!AN10="","",'Rekapitulace stavby'!AN10)</f>
        <v/>
      </c>
      <c r="K14" s="33"/>
    </row>
    <row r="15" spans="2:11" s="27" customFormat="1" ht="18" customHeight="1">
      <c r="B15" s="28"/>
      <c r="C15" s="29"/>
      <c r="D15" s="29"/>
      <c r="E15" s="20" t="str">
        <f>IF('Rekapitulace stavby'!E11="","",'Rekapitulace stavby'!E11)</f>
        <v>Statutární město Liberec</v>
      </c>
      <c r="F15" s="29"/>
      <c r="G15" s="29"/>
      <c r="H15" s="29"/>
      <c r="I15" s="23" t="s">
        <v>29</v>
      </c>
      <c r="J15" s="20" t="str">
        <f>IF('Rekapitulace stavby'!AN11="","",'Rekapitulace stavby'!AN11)</f>
        <v/>
      </c>
      <c r="K15" s="33"/>
    </row>
    <row r="16" spans="2:11" s="27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33"/>
    </row>
    <row r="17" spans="2:11" s="27" customFormat="1" ht="14.25" customHeight="1">
      <c r="B17" s="28"/>
      <c r="C17" s="29"/>
      <c r="D17" s="23" t="s">
        <v>30</v>
      </c>
      <c r="E17" s="29"/>
      <c r="F17" s="29"/>
      <c r="G17" s="29"/>
      <c r="H17" s="29"/>
      <c r="I17" s="23" t="s">
        <v>27</v>
      </c>
      <c r="J17" s="20" t="str">
        <f>IF('Rekapitulace stavby'!AN13="Vyplň údaj","",IF('Rekapitulace stavby'!AN13="","",'Rekapitulace stavby'!AN13))</f>
        <v/>
      </c>
      <c r="K17" s="33"/>
    </row>
    <row r="18" spans="2:11" s="27" customFormat="1" ht="18" customHeight="1">
      <c r="B18" s="28"/>
      <c r="C18" s="29"/>
      <c r="D18" s="29"/>
      <c r="E18" s="20" t="str">
        <f>IF('Rekapitulace stavby'!E14="Vyplň údaj","",IF('Rekapitulace stavby'!E14="","",'Rekapitulace stavby'!E14))</f>
        <v>doplnit</v>
      </c>
      <c r="F18" s="29"/>
      <c r="G18" s="29"/>
      <c r="H18" s="29"/>
      <c r="I18" s="23" t="s">
        <v>29</v>
      </c>
      <c r="J18" s="20" t="str">
        <f>IF('Rekapitulace stavby'!AN14="Vyplň údaj","",IF('Rekapitulace stavby'!AN14="","",'Rekapitulace stavby'!AN14))</f>
        <v/>
      </c>
      <c r="K18" s="33"/>
    </row>
    <row r="19" spans="2:11" s="27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33"/>
    </row>
    <row r="20" spans="2:11" s="27" customFormat="1" ht="14.25" customHeight="1">
      <c r="B20" s="28"/>
      <c r="C20" s="29"/>
      <c r="D20" s="23" t="s">
        <v>31</v>
      </c>
      <c r="E20" s="29"/>
      <c r="F20" s="29"/>
      <c r="G20" s="29"/>
      <c r="H20" s="29"/>
      <c r="I20" s="23" t="s">
        <v>27</v>
      </c>
      <c r="J20" s="20" t="str">
        <f>IF('Rekapitulace stavby'!AN16="","",'Rekapitulace stavby'!AN16)</f>
        <v/>
      </c>
      <c r="K20" s="33"/>
    </row>
    <row r="21" spans="2:11" s="27" customFormat="1" ht="18" customHeight="1">
      <c r="B21" s="28"/>
      <c r="C21" s="29"/>
      <c r="D21" s="29"/>
      <c r="E21" s="20" t="str">
        <f>IF('Rekapitulace stavby'!E17="","",'Rekapitulace stavby'!E17)</f>
        <v>Ing. Pavel Schneider, Klostermannova 8, Liberec 1</v>
      </c>
      <c r="F21" s="29"/>
      <c r="G21" s="29"/>
      <c r="H21" s="29"/>
      <c r="I21" s="23" t="s">
        <v>29</v>
      </c>
      <c r="J21" s="20" t="str">
        <f>IF('Rekapitulace stavby'!AN17="","",'Rekapitulace stavby'!AN17)</f>
        <v/>
      </c>
      <c r="K21" s="33"/>
    </row>
    <row r="22" spans="2:11" s="27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33"/>
    </row>
    <row r="23" spans="2:11" s="27" customFormat="1" ht="14.25" customHeight="1">
      <c r="B23" s="28"/>
      <c r="C23" s="29"/>
      <c r="D23" s="23" t="s">
        <v>34</v>
      </c>
      <c r="E23" s="29"/>
      <c r="F23" s="29"/>
      <c r="G23" s="29"/>
      <c r="H23" s="29"/>
      <c r="I23" s="29"/>
      <c r="J23" s="29"/>
      <c r="K23" s="33"/>
    </row>
    <row r="24" spans="2:11" s="104" customFormat="1" ht="16.5" customHeight="1">
      <c r="B24" s="105"/>
      <c r="C24" s="106"/>
      <c r="D24" s="106"/>
      <c r="E24" s="25"/>
      <c r="F24" s="25"/>
      <c r="G24" s="25"/>
      <c r="H24" s="25"/>
      <c r="I24" s="106"/>
      <c r="J24" s="106"/>
      <c r="K24" s="107"/>
    </row>
    <row r="25" spans="2:11" s="27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33"/>
    </row>
    <row r="26" spans="2:11" s="27" customFormat="1" ht="6.75" customHeight="1">
      <c r="B26" s="28"/>
      <c r="C26" s="29"/>
      <c r="D26" s="66"/>
      <c r="E26" s="66"/>
      <c r="F26" s="66"/>
      <c r="G26" s="66"/>
      <c r="H26" s="66"/>
      <c r="I26" s="66"/>
      <c r="J26" s="66"/>
      <c r="K26" s="108"/>
    </row>
    <row r="27" spans="2:11" s="27" customFormat="1" ht="24.75" customHeight="1">
      <c r="B27" s="28"/>
      <c r="C27" s="29"/>
      <c r="D27" s="109" t="s">
        <v>35</v>
      </c>
      <c r="E27" s="29"/>
      <c r="F27" s="29"/>
      <c r="G27" s="29"/>
      <c r="H27" s="29"/>
      <c r="I27" s="29"/>
      <c r="J27" s="81">
        <f>ROUND(J87,2)</f>
        <v>0</v>
      </c>
      <c r="K27" s="33"/>
    </row>
    <row r="28" spans="2:11" s="27" customFormat="1" ht="6.75" customHeight="1">
      <c r="B28" s="28"/>
      <c r="C28" s="29"/>
      <c r="D28" s="66"/>
      <c r="E28" s="66"/>
      <c r="F28" s="66"/>
      <c r="G28" s="66"/>
      <c r="H28" s="66"/>
      <c r="I28" s="66"/>
      <c r="J28" s="66"/>
      <c r="K28" s="108"/>
    </row>
    <row r="29" spans="2:11" s="27" customFormat="1" ht="14.25" customHeight="1">
      <c r="B29" s="28"/>
      <c r="C29" s="29"/>
      <c r="D29" s="29"/>
      <c r="E29" s="29"/>
      <c r="F29" s="34" t="s">
        <v>37</v>
      </c>
      <c r="G29" s="29"/>
      <c r="H29" s="29"/>
      <c r="I29" s="34" t="s">
        <v>36</v>
      </c>
      <c r="J29" s="34" t="s">
        <v>38</v>
      </c>
      <c r="K29" s="33"/>
    </row>
    <row r="30" spans="2:11" s="27" customFormat="1" ht="14.25" customHeight="1">
      <c r="B30" s="28"/>
      <c r="C30" s="29"/>
      <c r="D30" s="38" t="s">
        <v>39</v>
      </c>
      <c r="E30" s="38" t="s">
        <v>40</v>
      </c>
      <c r="F30" s="110">
        <f>ROUND(SUM(BE87:BE215),2)</f>
        <v>0</v>
      </c>
      <c r="G30" s="29"/>
      <c r="H30" s="29"/>
      <c r="I30" s="111">
        <v>0.21</v>
      </c>
      <c r="J30" s="110">
        <f>ROUND(ROUND((SUM(BE87:BE215)),2)*I30,2)</f>
        <v>0</v>
      </c>
      <c r="K30" s="33"/>
    </row>
    <row r="31" spans="2:11" s="27" customFormat="1" ht="14.25" customHeight="1">
      <c r="B31" s="28"/>
      <c r="C31" s="29"/>
      <c r="D31" s="29"/>
      <c r="E31" s="38" t="s">
        <v>41</v>
      </c>
      <c r="F31" s="110">
        <f>ROUND(SUM(BF87:BF215),2)</f>
        <v>0</v>
      </c>
      <c r="G31" s="29"/>
      <c r="H31" s="29"/>
      <c r="I31" s="111">
        <v>0.15</v>
      </c>
      <c r="J31" s="110">
        <f>ROUND(ROUND((SUM(BF87:BF215)),2)*I31,2)</f>
        <v>0</v>
      </c>
      <c r="K31" s="33"/>
    </row>
    <row r="32" spans="2:11" s="27" customFormat="1" ht="14.25" customHeight="1" hidden="1">
      <c r="B32" s="28"/>
      <c r="C32" s="29"/>
      <c r="D32" s="29"/>
      <c r="E32" s="38" t="s">
        <v>42</v>
      </c>
      <c r="F32" s="110">
        <f>ROUND(SUM(BG87:BG215),2)</f>
        <v>0</v>
      </c>
      <c r="G32" s="29"/>
      <c r="H32" s="29"/>
      <c r="I32" s="111">
        <v>0.21</v>
      </c>
      <c r="J32" s="110">
        <v>0</v>
      </c>
      <c r="K32" s="33"/>
    </row>
    <row r="33" spans="2:11" s="27" customFormat="1" ht="14.25" customHeight="1" hidden="1">
      <c r="B33" s="28"/>
      <c r="C33" s="29"/>
      <c r="D33" s="29"/>
      <c r="E33" s="38" t="s">
        <v>43</v>
      </c>
      <c r="F33" s="110">
        <f>ROUND(SUM(BH87:BH215),2)</f>
        <v>0</v>
      </c>
      <c r="G33" s="29"/>
      <c r="H33" s="29"/>
      <c r="I33" s="111">
        <v>0.15</v>
      </c>
      <c r="J33" s="110">
        <v>0</v>
      </c>
      <c r="K33" s="33"/>
    </row>
    <row r="34" spans="2:11" s="27" customFormat="1" ht="14.25" customHeight="1" hidden="1">
      <c r="B34" s="28"/>
      <c r="C34" s="29"/>
      <c r="D34" s="29"/>
      <c r="E34" s="38" t="s">
        <v>44</v>
      </c>
      <c r="F34" s="110">
        <f>ROUND(SUM(BI87:BI215),2)</f>
        <v>0</v>
      </c>
      <c r="G34" s="29"/>
      <c r="H34" s="29"/>
      <c r="I34" s="111">
        <v>0</v>
      </c>
      <c r="J34" s="110">
        <v>0</v>
      </c>
      <c r="K34" s="33"/>
    </row>
    <row r="35" spans="2:11" s="27" customFormat="1" ht="6.75" customHeight="1">
      <c r="B35" s="28"/>
      <c r="C35" s="29"/>
      <c r="D35" s="29"/>
      <c r="E35" s="29"/>
      <c r="F35" s="29"/>
      <c r="G35" s="29"/>
      <c r="H35" s="29"/>
      <c r="I35" s="29"/>
      <c r="J35" s="29"/>
      <c r="K35" s="33"/>
    </row>
    <row r="36" spans="2:11" s="27" customFormat="1" ht="24.75" customHeight="1">
      <c r="B36" s="28"/>
      <c r="C36" s="112"/>
      <c r="D36" s="113" t="s">
        <v>45</v>
      </c>
      <c r="E36" s="70"/>
      <c r="F36" s="70"/>
      <c r="G36" s="114" t="s">
        <v>46</v>
      </c>
      <c r="H36" s="115" t="s">
        <v>47</v>
      </c>
      <c r="I36" s="70"/>
      <c r="J36" s="116">
        <f>SUM(J27:J34)</f>
        <v>0</v>
      </c>
      <c r="K36" s="117"/>
    </row>
    <row r="37" spans="2:11" s="27" customFormat="1" ht="14.25" customHeight="1">
      <c r="B37" s="49"/>
      <c r="C37" s="50"/>
      <c r="D37" s="50"/>
      <c r="E37" s="50"/>
      <c r="F37" s="50"/>
      <c r="G37" s="50"/>
      <c r="H37" s="50"/>
      <c r="I37" s="50"/>
      <c r="J37" s="50"/>
      <c r="K37" s="51"/>
    </row>
    <row r="41" spans="2:11" s="27" customFormat="1" ht="6.75" customHeight="1">
      <c r="B41" s="52"/>
      <c r="C41" s="53"/>
      <c r="D41" s="53"/>
      <c r="E41" s="53"/>
      <c r="F41" s="53"/>
      <c r="G41" s="53"/>
      <c r="H41" s="53"/>
      <c r="I41" s="53"/>
      <c r="J41" s="53"/>
      <c r="K41" s="118"/>
    </row>
    <row r="42" spans="2:11" s="27" customFormat="1" ht="36.75" customHeight="1">
      <c r="B42" s="28"/>
      <c r="C42" s="16" t="s">
        <v>89</v>
      </c>
      <c r="D42" s="29"/>
      <c r="E42" s="29"/>
      <c r="F42" s="29"/>
      <c r="G42" s="29"/>
      <c r="H42" s="29"/>
      <c r="I42" s="29"/>
      <c r="J42" s="29"/>
      <c r="K42" s="33"/>
    </row>
    <row r="43" spans="2:11" s="27" customFormat="1" ht="6.75" customHeight="1">
      <c r="B43" s="28"/>
      <c r="C43" s="29"/>
      <c r="D43" s="29"/>
      <c r="E43" s="29"/>
      <c r="F43" s="29"/>
      <c r="G43" s="29"/>
      <c r="H43" s="29"/>
      <c r="I43" s="29"/>
      <c r="J43" s="29"/>
      <c r="K43" s="33"/>
    </row>
    <row r="44" spans="2:11" s="27" customFormat="1" ht="14.25" customHeight="1">
      <c r="B44" s="28"/>
      <c r="C44" s="23" t="s">
        <v>16</v>
      </c>
      <c r="D44" s="29"/>
      <c r="E44" s="29"/>
      <c r="F44" s="29"/>
      <c r="G44" s="29"/>
      <c r="H44" s="29"/>
      <c r="I44" s="29"/>
      <c r="J44" s="29"/>
      <c r="K44" s="33"/>
    </row>
    <row r="45" spans="2:11" s="27" customFormat="1" ht="16.5" customHeight="1">
      <c r="B45" s="28"/>
      <c r="C45" s="29"/>
      <c r="D45" s="29"/>
      <c r="E45" s="102" t="str">
        <f>E7</f>
        <v>Propustek pod komunikací na pozemku p.č. 1554/1 v k.ú. Vesec u Liberce</v>
      </c>
      <c r="F45" s="102"/>
      <c r="G45" s="102"/>
      <c r="H45" s="102"/>
      <c r="I45" s="29"/>
      <c r="J45" s="29"/>
      <c r="K45" s="33"/>
    </row>
    <row r="46" spans="2:11" s="27" customFormat="1" ht="14.25" customHeight="1">
      <c r="B46" s="28"/>
      <c r="C46" s="23" t="s">
        <v>86</v>
      </c>
      <c r="D46" s="29"/>
      <c r="E46" s="29"/>
      <c r="F46" s="29"/>
      <c r="G46" s="29"/>
      <c r="H46" s="29"/>
      <c r="I46" s="29"/>
      <c r="J46" s="29"/>
      <c r="K46" s="33"/>
    </row>
    <row r="47" spans="2:11" s="27" customFormat="1" ht="17.25" customHeight="1">
      <c r="B47" s="28"/>
      <c r="C47" s="29"/>
      <c r="D47" s="29"/>
      <c r="E47" s="103" t="str">
        <f>E9</f>
        <v>IO - Propustek pod komunikací na pozemku p.č. 1554-1 k.ú. Vesec u Liberece</v>
      </c>
      <c r="F47" s="103"/>
      <c r="G47" s="103"/>
      <c r="H47" s="103"/>
      <c r="I47" s="29"/>
      <c r="J47" s="29"/>
      <c r="K47" s="33"/>
    </row>
    <row r="48" spans="2:11" s="27" customFormat="1" ht="6.75" customHeight="1">
      <c r="B48" s="28"/>
      <c r="C48" s="29"/>
      <c r="D48" s="29"/>
      <c r="E48" s="29"/>
      <c r="F48" s="29"/>
      <c r="G48" s="29"/>
      <c r="H48" s="29"/>
      <c r="I48" s="29"/>
      <c r="J48" s="29"/>
      <c r="K48" s="33"/>
    </row>
    <row r="49" spans="2:11" s="27" customFormat="1" ht="18" customHeight="1">
      <c r="B49" s="28"/>
      <c r="C49" s="23" t="s">
        <v>22</v>
      </c>
      <c r="D49" s="29"/>
      <c r="E49" s="29"/>
      <c r="F49" s="20" t="str">
        <f>F12</f>
        <v/>
      </c>
      <c r="G49" s="29"/>
      <c r="H49" s="29"/>
      <c r="I49" s="23" t="s">
        <v>24</v>
      </c>
      <c r="J49" s="63" t="str">
        <f>IF(J12="","",J12)</f>
        <v>doplnit</v>
      </c>
      <c r="K49" s="33"/>
    </row>
    <row r="50" spans="2:11" s="27" customFormat="1" ht="6.75" customHeight="1">
      <c r="B50" s="28"/>
      <c r="C50" s="29"/>
      <c r="D50" s="29"/>
      <c r="E50" s="29"/>
      <c r="F50" s="29"/>
      <c r="G50" s="29"/>
      <c r="H50" s="29"/>
      <c r="I50" s="29"/>
      <c r="J50" s="29"/>
      <c r="K50" s="33"/>
    </row>
    <row r="51" spans="2:11" s="27" customFormat="1" ht="15">
      <c r="B51" s="28"/>
      <c r="C51" s="23" t="s">
        <v>26</v>
      </c>
      <c r="D51" s="29"/>
      <c r="E51" s="29"/>
      <c r="F51" s="20" t="str">
        <f>E15</f>
        <v>Statutární město Liberec</v>
      </c>
      <c r="G51" s="29"/>
      <c r="H51" s="29"/>
      <c r="I51" s="23" t="s">
        <v>31</v>
      </c>
      <c r="J51" s="119" t="str">
        <f>E21</f>
        <v>Ing. Pavel Schneider, Klostermannova 8, Liberec 1</v>
      </c>
      <c r="K51" s="33"/>
    </row>
    <row r="52" spans="2:11" s="27" customFormat="1" ht="14.25" customHeight="1">
      <c r="B52" s="28"/>
      <c r="C52" s="23" t="s">
        <v>30</v>
      </c>
      <c r="D52" s="29"/>
      <c r="E52" s="29"/>
      <c r="F52" s="20" t="str">
        <f>IF(E18="","",E18)</f>
        <v>doplnit</v>
      </c>
      <c r="G52" s="29"/>
      <c r="H52" s="29"/>
      <c r="I52" s="29"/>
      <c r="J52" s="119"/>
      <c r="K52" s="33"/>
    </row>
    <row r="53" spans="2:11" s="27" customFormat="1" ht="9.75" customHeight="1">
      <c r="B53" s="28"/>
      <c r="C53" s="29"/>
      <c r="D53" s="29"/>
      <c r="E53" s="29"/>
      <c r="F53" s="29"/>
      <c r="G53" s="29"/>
      <c r="H53" s="29"/>
      <c r="I53" s="29"/>
      <c r="J53" s="29"/>
      <c r="K53" s="33"/>
    </row>
    <row r="54" spans="2:11" s="27" customFormat="1" ht="29.25" customHeight="1">
      <c r="B54" s="28"/>
      <c r="C54" s="120" t="s">
        <v>90</v>
      </c>
      <c r="D54" s="112"/>
      <c r="E54" s="112"/>
      <c r="F54" s="112"/>
      <c r="G54" s="112"/>
      <c r="H54" s="112"/>
      <c r="I54" s="112"/>
      <c r="J54" s="121" t="s">
        <v>91</v>
      </c>
      <c r="K54" s="122"/>
    </row>
    <row r="55" spans="2:11" s="27" customFormat="1" ht="9.75" customHeight="1">
      <c r="B55" s="28"/>
      <c r="C55" s="29"/>
      <c r="D55" s="29"/>
      <c r="E55" s="29"/>
      <c r="F55" s="29"/>
      <c r="G55" s="29"/>
      <c r="H55" s="29"/>
      <c r="I55" s="29"/>
      <c r="J55" s="29"/>
      <c r="K55" s="33"/>
    </row>
    <row r="56" spans="2:47" s="27" customFormat="1" ht="29.25" customHeight="1">
      <c r="B56" s="28"/>
      <c r="C56" s="123" t="s">
        <v>92</v>
      </c>
      <c r="D56" s="29"/>
      <c r="E56" s="29"/>
      <c r="F56" s="29"/>
      <c r="G56" s="29"/>
      <c r="H56" s="29"/>
      <c r="I56" s="29"/>
      <c r="J56" s="81">
        <f>J87</f>
        <v>0</v>
      </c>
      <c r="K56" s="33"/>
      <c r="AU56" s="10" t="s">
        <v>93</v>
      </c>
    </row>
    <row r="57" spans="2:11" s="124" customFormat="1" ht="24.75" customHeight="1">
      <c r="B57" s="125"/>
      <c r="C57" s="126"/>
      <c r="D57" s="127" t="s">
        <v>94</v>
      </c>
      <c r="E57" s="128"/>
      <c r="F57" s="128"/>
      <c r="G57" s="128"/>
      <c r="H57" s="128"/>
      <c r="I57" s="128"/>
      <c r="J57" s="129">
        <f>J88</f>
        <v>0</v>
      </c>
      <c r="K57" s="130"/>
    </row>
    <row r="58" spans="2:11" s="131" customFormat="1" ht="19.5" customHeight="1">
      <c r="B58" s="132"/>
      <c r="C58" s="133"/>
      <c r="D58" s="134" t="s">
        <v>95</v>
      </c>
      <c r="E58" s="135"/>
      <c r="F58" s="135"/>
      <c r="G58" s="135"/>
      <c r="H58" s="135"/>
      <c r="I58" s="135"/>
      <c r="J58" s="136">
        <f>J89</f>
        <v>0</v>
      </c>
      <c r="K58" s="137"/>
    </row>
    <row r="59" spans="2:11" s="131" customFormat="1" ht="19.5" customHeight="1">
      <c r="B59" s="132"/>
      <c r="C59" s="133"/>
      <c r="D59" s="134" t="s">
        <v>96</v>
      </c>
      <c r="E59" s="135"/>
      <c r="F59" s="135"/>
      <c r="G59" s="135"/>
      <c r="H59" s="135"/>
      <c r="I59" s="135"/>
      <c r="J59" s="136">
        <f>J139</f>
        <v>0</v>
      </c>
      <c r="K59" s="137"/>
    </row>
    <row r="60" spans="2:11" s="131" customFormat="1" ht="19.5" customHeight="1">
      <c r="B60" s="132"/>
      <c r="C60" s="133"/>
      <c r="D60" s="134" t="s">
        <v>97</v>
      </c>
      <c r="E60" s="135"/>
      <c r="F60" s="135"/>
      <c r="G60" s="135"/>
      <c r="H60" s="135"/>
      <c r="I60" s="135"/>
      <c r="J60" s="136">
        <f>J151</f>
        <v>0</v>
      </c>
      <c r="K60" s="137"/>
    </row>
    <row r="61" spans="2:11" s="131" customFormat="1" ht="19.5" customHeight="1">
      <c r="B61" s="132"/>
      <c r="C61" s="133"/>
      <c r="D61" s="134" t="s">
        <v>98</v>
      </c>
      <c r="E61" s="135"/>
      <c r="F61" s="135"/>
      <c r="G61" s="135"/>
      <c r="H61" s="135"/>
      <c r="I61" s="135"/>
      <c r="J61" s="136">
        <f>J165</f>
        <v>0</v>
      </c>
      <c r="K61" s="137"/>
    </row>
    <row r="62" spans="2:11" s="131" customFormat="1" ht="19.5" customHeight="1">
      <c r="B62" s="132"/>
      <c r="C62" s="133"/>
      <c r="D62" s="134" t="s">
        <v>99</v>
      </c>
      <c r="E62" s="135"/>
      <c r="F62" s="135"/>
      <c r="G62" s="135"/>
      <c r="H62" s="135"/>
      <c r="I62" s="135"/>
      <c r="J62" s="136">
        <f>J179</f>
        <v>0</v>
      </c>
      <c r="K62" s="137"/>
    </row>
    <row r="63" spans="2:11" s="131" customFormat="1" ht="19.5" customHeight="1">
      <c r="B63" s="132"/>
      <c r="C63" s="133"/>
      <c r="D63" s="134" t="s">
        <v>100</v>
      </c>
      <c r="E63" s="135"/>
      <c r="F63" s="135"/>
      <c r="G63" s="135"/>
      <c r="H63" s="135"/>
      <c r="I63" s="135"/>
      <c r="J63" s="136">
        <f>J192</f>
        <v>0</v>
      </c>
      <c r="K63" s="137"/>
    </row>
    <row r="64" spans="2:11" s="131" customFormat="1" ht="19.5" customHeight="1">
      <c r="B64" s="132"/>
      <c r="C64" s="133"/>
      <c r="D64" s="134" t="s">
        <v>101</v>
      </c>
      <c r="E64" s="135"/>
      <c r="F64" s="135"/>
      <c r="G64" s="135"/>
      <c r="H64" s="135"/>
      <c r="I64" s="135"/>
      <c r="J64" s="136">
        <f>J202</f>
        <v>0</v>
      </c>
      <c r="K64" s="137"/>
    </row>
    <row r="65" spans="2:11" s="124" customFormat="1" ht="24.75" customHeight="1">
      <c r="B65" s="125"/>
      <c r="C65" s="126"/>
      <c r="D65" s="127" t="s">
        <v>102</v>
      </c>
      <c r="E65" s="128"/>
      <c r="F65" s="128"/>
      <c r="G65" s="128"/>
      <c r="H65" s="128"/>
      <c r="I65" s="128"/>
      <c r="J65" s="129">
        <f>J204</f>
        <v>0</v>
      </c>
      <c r="K65" s="130"/>
    </row>
    <row r="66" spans="2:11" s="124" customFormat="1" ht="24.75" customHeight="1">
      <c r="B66" s="125"/>
      <c r="C66" s="126"/>
      <c r="D66" s="127" t="s">
        <v>103</v>
      </c>
      <c r="E66" s="128"/>
      <c r="F66" s="128"/>
      <c r="G66" s="128"/>
      <c r="H66" s="128"/>
      <c r="I66" s="128"/>
      <c r="J66" s="129">
        <f>J211</f>
        <v>0</v>
      </c>
      <c r="K66" s="130"/>
    </row>
    <row r="67" spans="2:11" s="131" customFormat="1" ht="19.5" customHeight="1">
      <c r="B67" s="132"/>
      <c r="C67" s="133"/>
      <c r="D67" s="134" t="s">
        <v>104</v>
      </c>
      <c r="E67" s="135"/>
      <c r="F67" s="135"/>
      <c r="G67" s="135"/>
      <c r="H67" s="135"/>
      <c r="I67" s="135"/>
      <c r="J67" s="136">
        <f>J212</f>
        <v>0</v>
      </c>
      <c r="K67" s="137"/>
    </row>
    <row r="68" spans="2:11" s="27" customFormat="1" ht="21.75" customHeight="1">
      <c r="B68" s="28"/>
      <c r="C68" s="29"/>
      <c r="D68" s="29"/>
      <c r="E68" s="29"/>
      <c r="F68" s="29"/>
      <c r="G68" s="29"/>
      <c r="H68" s="29"/>
      <c r="I68" s="29"/>
      <c r="J68" s="29"/>
      <c r="K68" s="33"/>
    </row>
    <row r="69" spans="2:11" s="27" customFormat="1" ht="6.75" customHeight="1">
      <c r="B69" s="49"/>
      <c r="C69" s="50"/>
      <c r="D69" s="50"/>
      <c r="E69" s="50"/>
      <c r="F69" s="50"/>
      <c r="G69" s="50"/>
      <c r="H69" s="50"/>
      <c r="I69" s="50"/>
      <c r="J69" s="50"/>
      <c r="K69" s="51"/>
    </row>
    <row r="73" spans="2:12" s="27" customFormat="1" ht="6.75" customHeight="1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28"/>
    </row>
    <row r="74" spans="2:12" s="27" customFormat="1" ht="36.75" customHeight="1">
      <c r="B74" s="28"/>
      <c r="C74" s="54" t="s">
        <v>105</v>
      </c>
      <c r="L74" s="28"/>
    </row>
    <row r="75" spans="2:12" s="27" customFormat="1" ht="6.75" customHeight="1">
      <c r="B75" s="28"/>
      <c r="L75" s="28"/>
    </row>
    <row r="76" spans="2:12" s="27" customFormat="1" ht="14.25" customHeight="1">
      <c r="B76" s="28"/>
      <c r="C76" s="57" t="s">
        <v>16</v>
      </c>
      <c r="L76" s="28"/>
    </row>
    <row r="77" spans="2:12" s="27" customFormat="1" ht="16.5" customHeight="1">
      <c r="B77" s="28"/>
      <c r="E77" s="102" t="str">
        <f>E7</f>
        <v>Propustek pod komunikací na pozemku p.č. 1554/1 v k.ú. Vesec u Liberce</v>
      </c>
      <c r="F77" s="102"/>
      <c r="G77" s="102"/>
      <c r="H77" s="102"/>
      <c r="L77" s="28"/>
    </row>
    <row r="78" spans="2:12" s="27" customFormat="1" ht="14.25" customHeight="1">
      <c r="B78" s="28"/>
      <c r="C78" s="57" t="s">
        <v>86</v>
      </c>
      <c r="L78" s="28"/>
    </row>
    <row r="79" spans="2:12" s="27" customFormat="1" ht="17.25" customHeight="1">
      <c r="B79" s="28"/>
      <c r="E79" s="103" t="str">
        <f>E9</f>
        <v>IO - Propustek pod komunikací na pozemku p.č. 1554-1 k.ú. Vesec u Liberece</v>
      </c>
      <c r="F79" s="103"/>
      <c r="G79" s="103"/>
      <c r="H79" s="103"/>
      <c r="L79" s="28"/>
    </row>
    <row r="80" spans="2:12" s="27" customFormat="1" ht="6.75" customHeight="1">
      <c r="B80" s="28"/>
      <c r="L80" s="28"/>
    </row>
    <row r="81" spans="2:12" s="27" customFormat="1" ht="18" customHeight="1">
      <c r="B81" s="28"/>
      <c r="C81" s="57" t="s">
        <v>22</v>
      </c>
      <c r="F81" s="138" t="str">
        <f>F12</f>
        <v/>
      </c>
      <c r="I81" s="57" t="s">
        <v>24</v>
      </c>
      <c r="J81" s="139" t="str">
        <f>IF(J12="","",J12)</f>
        <v>doplnit</v>
      </c>
      <c r="L81" s="28"/>
    </row>
    <row r="82" spans="2:12" s="27" customFormat="1" ht="6.75" customHeight="1">
      <c r="B82" s="28"/>
      <c r="L82" s="28"/>
    </row>
    <row r="83" spans="2:12" s="27" customFormat="1" ht="45">
      <c r="B83" s="28"/>
      <c r="C83" s="57" t="s">
        <v>26</v>
      </c>
      <c r="F83" s="138" t="str">
        <f>E15</f>
        <v>Statutární město Liberec</v>
      </c>
      <c r="I83" s="57" t="s">
        <v>31</v>
      </c>
      <c r="J83" s="140" t="str">
        <f>E21</f>
        <v>Ing. Pavel Schneider, Klostermannova 8, Liberec 1</v>
      </c>
      <c r="L83" s="28"/>
    </row>
    <row r="84" spans="2:12" s="27" customFormat="1" ht="14.25" customHeight="1">
      <c r="B84" s="28"/>
      <c r="C84" s="57" t="s">
        <v>30</v>
      </c>
      <c r="F84" s="138" t="str">
        <f>IF(E18="","",E18)</f>
        <v>doplnit</v>
      </c>
      <c r="L84" s="28"/>
    </row>
    <row r="85" spans="2:12" s="27" customFormat="1" ht="9.75" customHeight="1">
      <c r="B85" s="28"/>
      <c r="L85" s="28"/>
    </row>
    <row r="86" spans="2:20" s="141" customFormat="1" ht="29.25" customHeight="1">
      <c r="B86" s="142"/>
      <c r="C86" s="143" t="s">
        <v>106</v>
      </c>
      <c r="D86" s="144" t="s">
        <v>54</v>
      </c>
      <c r="E86" s="144" t="s">
        <v>50</v>
      </c>
      <c r="F86" s="144" t="s">
        <v>107</v>
      </c>
      <c r="G86" s="144" t="s">
        <v>108</v>
      </c>
      <c r="H86" s="144" t="s">
        <v>109</v>
      </c>
      <c r="I86" s="144" t="s">
        <v>110</v>
      </c>
      <c r="J86" s="144" t="s">
        <v>91</v>
      </c>
      <c r="K86" s="145" t="s">
        <v>111</v>
      </c>
      <c r="L86" s="142"/>
      <c r="M86" s="74" t="s">
        <v>112</v>
      </c>
      <c r="N86" s="75" t="s">
        <v>39</v>
      </c>
      <c r="O86" s="75" t="s">
        <v>113</v>
      </c>
      <c r="P86" s="75" t="s">
        <v>114</v>
      </c>
      <c r="Q86" s="75" t="s">
        <v>115</v>
      </c>
      <c r="R86" s="75" t="s">
        <v>116</v>
      </c>
      <c r="S86" s="75" t="s">
        <v>117</v>
      </c>
      <c r="T86" s="76" t="s">
        <v>118</v>
      </c>
    </row>
    <row r="87" spans="2:63" s="27" customFormat="1" ht="29.25" customHeight="1">
      <c r="B87" s="28"/>
      <c r="C87" s="78" t="s">
        <v>92</v>
      </c>
      <c r="J87" s="146">
        <f>BK87</f>
        <v>0</v>
      </c>
      <c r="L87" s="28"/>
      <c r="M87" s="77"/>
      <c r="N87" s="66"/>
      <c r="O87" s="66"/>
      <c r="P87" s="147">
        <f>P88+P204+P211</f>
        <v>692.914269</v>
      </c>
      <c r="Q87" s="66"/>
      <c r="R87" s="147">
        <f>R88+R204+R211</f>
        <v>298.90797195</v>
      </c>
      <c r="S87" s="66"/>
      <c r="T87" s="148">
        <f>T88+T204+T211</f>
        <v>9.9093</v>
      </c>
      <c r="AT87" s="10" t="s">
        <v>68</v>
      </c>
      <c r="AU87" s="10" t="s">
        <v>93</v>
      </c>
      <c r="BK87" s="149">
        <f>BK88+BK204+BK211</f>
        <v>0</v>
      </c>
    </row>
    <row r="88" spans="2:63" s="150" customFormat="1" ht="36.75" customHeight="1">
      <c r="B88" s="151"/>
      <c r="D88" s="152" t="s">
        <v>68</v>
      </c>
      <c r="E88" s="153" t="s">
        <v>119</v>
      </c>
      <c r="F88" s="153" t="s">
        <v>120</v>
      </c>
      <c r="J88" s="154">
        <f>BK88</f>
        <v>0</v>
      </c>
      <c r="L88" s="151"/>
      <c r="M88" s="155"/>
      <c r="N88" s="156"/>
      <c r="O88" s="156"/>
      <c r="P88" s="157">
        <f>P89+P139+P151+P165+P179+P192+P202</f>
        <v>692.914269</v>
      </c>
      <c r="Q88" s="156"/>
      <c r="R88" s="157">
        <f>R89+R139+R151+R165+R179+R192+R202</f>
        <v>298.90797195</v>
      </c>
      <c r="S88" s="156"/>
      <c r="T88" s="158">
        <f>T89+T139+T151+T165+T179+T192+T202</f>
        <v>9.9093</v>
      </c>
      <c r="AR88" s="152" t="s">
        <v>77</v>
      </c>
      <c r="AT88" s="159" t="s">
        <v>68</v>
      </c>
      <c r="AU88" s="159" t="s">
        <v>69</v>
      </c>
      <c r="AY88" s="152" t="s">
        <v>121</v>
      </c>
      <c r="BK88" s="160">
        <f>BK89+BK139+BK151+BK165+BK179+BK192+BK202</f>
        <v>0</v>
      </c>
    </row>
    <row r="89" spans="2:63" s="150" customFormat="1" ht="19.5" customHeight="1">
      <c r="B89" s="151"/>
      <c r="D89" s="152" t="s">
        <v>68</v>
      </c>
      <c r="E89" s="161" t="s">
        <v>77</v>
      </c>
      <c r="F89" s="161" t="s">
        <v>122</v>
      </c>
      <c r="J89" s="162">
        <f>BK89</f>
        <v>0</v>
      </c>
      <c r="L89" s="151"/>
      <c r="M89" s="155"/>
      <c r="N89" s="156"/>
      <c r="O89" s="156"/>
      <c r="P89" s="157">
        <f>SUM(P90:P138)</f>
        <v>235.214949</v>
      </c>
      <c r="Q89" s="156"/>
      <c r="R89" s="157">
        <f>SUM(R90:R138)</f>
        <v>0.5750106</v>
      </c>
      <c r="S89" s="156"/>
      <c r="T89" s="158">
        <f>SUM(T90:T138)</f>
        <v>0</v>
      </c>
      <c r="AR89" s="152" t="s">
        <v>77</v>
      </c>
      <c r="AT89" s="159" t="s">
        <v>68</v>
      </c>
      <c r="AU89" s="159" t="s">
        <v>77</v>
      </c>
      <c r="AY89" s="152" t="s">
        <v>121</v>
      </c>
      <c r="BK89" s="160">
        <f>SUM(BK90:BK138)</f>
        <v>0</v>
      </c>
    </row>
    <row r="90" spans="2:65" s="27" customFormat="1" ht="63.75" customHeight="1">
      <c r="B90" s="163"/>
      <c r="C90" s="164" t="s">
        <v>77</v>
      </c>
      <c r="D90" s="164" t="s">
        <v>123</v>
      </c>
      <c r="E90" s="165" t="s">
        <v>124</v>
      </c>
      <c r="F90" s="166" t="s">
        <v>125</v>
      </c>
      <c r="G90" s="167" t="s">
        <v>126</v>
      </c>
      <c r="H90" s="168">
        <v>10.2</v>
      </c>
      <c r="I90" s="169"/>
      <c r="J90" s="170">
        <f>ROUND(I90*H90,2)</f>
        <v>0</v>
      </c>
      <c r="K90" s="166" t="s">
        <v>127</v>
      </c>
      <c r="L90" s="28"/>
      <c r="M90" s="171"/>
      <c r="N90" s="172" t="s">
        <v>40</v>
      </c>
      <c r="O90" s="173">
        <v>0.703</v>
      </c>
      <c r="P90" s="173">
        <f>O90*H90</f>
        <v>7.1706</v>
      </c>
      <c r="Q90" s="173">
        <v>0.00868</v>
      </c>
      <c r="R90" s="173">
        <f>Q90*H90</f>
        <v>0.088536</v>
      </c>
      <c r="S90" s="173">
        <v>0</v>
      </c>
      <c r="T90" s="174">
        <f>S90*H90</f>
        <v>0</v>
      </c>
      <c r="AR90" s="10" t="s">
        <v>128</v>
      </c>
      <c r="AT90" s="10" t="s">
        <v>123</v>
      </c>
      <c r="AU90" s="10" t="s">
        <v>79</v>
      </c>
      <c r="AY90" s="10" t="s">
        <v>121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0" t="s">
        <v>77</v>
      </c>
      <c r="BK90" s="175">
        <f>ROUND(I90*H90,2)</f>
        <v>0</v>
      </c>
      <c r="BL90" s="10" t="s">
        <v>128</v>
      </c>
      <c r="BM90" s="10" t="s">
        <v>79</v>
      </c>
    </row>
    <row r="91" spans="2:51" s="176" customFormat="1" ht="12.8">
      <c r="B91" s="177"/>
      <c r="D91" s="178" t="s">
        <v>129</v>
      </c>
      <c r="E91" s="179"/>
      <c r="F91" s="180" t="s">
        <v>130</v>
      </c>
      <c r="H91" s="181">
        <v>3.4</v>
      </c>
      <c r="L91" s="177"/>
      <c r="M91" s="182"/>
      <c r="N91" s="183"/>
      <c r="O91" s="183"/>
      <c r="P91" s="183"/>
      <c r="Q91" s="183"/>
      <c r="R91" s="183"/>
      <c r="S91" s="183"/>
      <c r="T91" s="184"/>
      <c r="AT91" s="179" t="s">
        <v>129</v>
      </c>
      <c r="AU91" s="179" t="s">
        <v>79</v>
      </c>
      <c r="AV91" s="176" t="s">
        <v>79</v>
      </c>
      <c r="AW91" s="176" t="s">
        <v>33</v>
      </c>
      <c r="AX91" s="176" t="s">
        <v>69</v>
      </c>
      <c r="AY91" s="179" t="s">
        <v>121</v>
      </c>
    </row>
    <row r="92" spans="2:51" s="176" customFormat="1" ht="12.8">
      <c r="B92" s="177"/>
      <c r="D92" s="178" t="s">
        <v>129</v>
      </c>
      <c r="E92" s="179"/>
      <c r="F92" s="180" t="s">
        <v>131</v>
      </c>
      <c r="H92" s="181">
        <v>3.4</v>
      </c>
      <c r="L92" s="177"/>
      <c r="M92" s="182"/>
      <c r="N92" s="183"/>
      <c r="O92" s="183"/>
      <c r="P92" s="183"/>
      <c r="Q92" s="183"/>
      <c r="R92" s="183"/>
      <c r="S92" s="183"/>
      <c r="T92" s="184"/>
      <c r="AT92" s="179" t="s">
        <v>129</v>
      </c>
      <c r="AU92" s="179" t="s">
        <v>79</v>
      </c>
      <c r="AV92" s="176" t="s">
        <v>79</v>
      </c>
      <c r="AW92" s="176" t="s">
        <v>33</v>
      </c>
      <c r="AX92" s="176" t="s">
        <v>69</v>
      </c>
      <c r="AY92" s="179" t="s">
        <v>121</v>
      </c>
    </row>
    <row r="93" spans="2:51" s="176" customFormat="1" ht="12.8">
      <c r="B93" s="177"/>
      <c r="D93" s="178" t="s">
        <v>129</v>
      </c>
      <c r="E93" s="179"/>
      <c r="F93" s="180" t="s">
        <v>132</v>
      </c>
      <c r="H93" s="181">
        <v>3.4</v>
      </c>
      <c r="L93" s="177"/>
      <c r="M93" s="182"/>
      <c r="N93" s="183"/>
      <c r="O93" s="183"/>
      <c r="P93" s="183"/>
      <c r="Q93" s="183"/>
      <c r="R93" s="183"/>
      <c r="S93" s="183"/>
      <c r="T93" s="184"/>
      <c r="AT93" s="179" t="s">
        <v>129</v>
      </c>
      <c r="AU93" s="179" t="s">
        <v>79</v>
      </c>
      <c r="AV93" s="176" t="s">
        <v>79</v>
      </c>
      <c r="AW93" s="176" t="s">
        <v>33</v>
      </c>
      <c r="AX93" s="176" t="s">
        <v>69</v>
      </c>
      <c r="AY93" s="179" t="s">
        <v>121</v>
      </c>
    </row>
    <row r="94" spans="2:51" s="185" customFormat="1" ht="12.8">
      <c r="B94" s="186"/>
      <c r="D94" s="178" t="s">
        <v>129</v>
      </c>
      <c r="E94" s="187"/>
      <c r="F94" s="188" t="s">
        <v>133</v>
      </c>
      <c r="H94" s="189">
        <v>10.2</v>
      </c>
      <c r="L94" s="186"/>
      <c r="M94" s="190"/>
      <c r="N94" s="191"/>
      <c r="O94" s="191"/>
      <c r="P94" s="191"/>
      <c r="Q94" s="191"/>
      <c r="R94" s="191"/>
      <c r="S94" s="191"/>
      <c r="T94" s="192"/>
      <c r="AT94" s="187" t="s">
        <v>129</v>
      </c>
      <c r="AU94" s="187" t="s">
        <v>79</v>
      </c>
      <c r="AV94" s="185" t="s">
        <v>128</v>
      </c>
      <c r="AW94" s="185" t="s">
        <v>33</v>
      </c>
      <c r="AX94" s="185" t="s">
        <v>77</v>
      </c>
      <c r="AY94" s="187" t="s">
        <v>121</v>
      </c>
    </row>
    <row r="95" spans="2:65" s="27" customFormat="1" ht="63.75" customHeight="1">
      <c r="B95" s="163"/>
      <c r="C95" s="164" t="s">
        <v>79</v>
      </c>
      <c r="D95" s="164" t="s">
        <v>123</v>
      </c>
      <c r="E95" s="165" t="s">
        <v>134</v>
      </c>
      <c r="F95" s="166" t="s">
        <v>135</v>
      </c>
      <c r="G95" s="167" t="s">
        <v>126</v>
      </c>
      <c r="H95" s="168">
        <v>3.4</v>
      </c>
      <c r="I95" s="169"/>
      <c r="J95" s="170">
        <f>ROUND(I95*H95,2)</f>
        <v>0</v>
      </c>
      <c r="K95" s="166" t="s">
        <v>127</v>
      </c>
      <c r="L95" s="28"/>
      <c r="M95" s="171"/>
      <c r="N95" s="172" t="s">
        <v>40</v>
      </c>
      <c r="O95" s="173">
        <v>1.153</v>
      </c>
      <c r="P95" s="173">
        <f>O95*H95</f>
        <v>3.9202</v>
      </c>
      <c r="Q95" s="173">
        <v>0.01269</v>
      </c>
      <c r="R95" s="173">
        <f>Q95*H95</f>
        <v>0.043146</v>
      </c>
      <c r="S95" s="173">
        <v>0</v>
      </c>
      <c r="T95" s="174">
        <f>S95*H95</f>
        <v>0</v>
      </c>
      <c r="AR95" s="10" t="s">
        <v>128</v>
      </c>
      <c r="AT95" s="10" t="s">
        <v>123</v>
      </c>
      <c r="AU95" s="10" t="s">
        <v>79</v>
      </c>
      <c r="AY95" s="10" t="s">
        <v>121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0" t="s">
        <v>77</v>
      </c>
      <c r="BK95" s="175">
        <f>ROUND(I95*H95,2)</f>
        <v>0</v>
      </c>
      <c r="BL95" s="10" t="s">
        <v>128</v>
      </c>
      <c r="BM95" s="10" t="s">
        <v>128</v>
      </c>
    </row>
    <row r="96" spans="2:51" s="176" customFormat="1" ht="12.8">
      <c r="B96" s="177"/>
      <c r="D96" s="178" t="s">
        <v>129</v>
      </c>
      <c r="E96" s="179"/>
      <c r="F96" s="180" t="s">
        <v>136</v>
      </c>
      <c r="H96" s="181">
        <v>3.4</v>
      </c>
      <c r="L96" s="177"/>
      <c r="M96" s="182"/>
      <c r="N96" s="183"/>
      <c r="O96" s="183"/>
      <c r="P96" s="183"/>
      <c r="Q96" s="183"/>
      <c r="R96" s="183"/>
      <c r="S96" s="183"/>
      <c r="T96" s="184"/>
      <c r="AT96" s="179" t="s">
        <v>129</v>
      </c>
      <c r="AU96" s="179" t="s">
        <v>79</v>
      </c>
      <c r="AV96" s="176" t="s">
        <v>79</v>
      </c>
      <c r="AW96" s="176" t="s">
        <v>33</v>
      </c>
      <c r="AX96" s="176" t="s">
        <v>69</v>
      </c>
      <c r="AY96" s="179" t="s">
        <v>121</v>
      </c>
    </row>
    <row r="97" spans="2:51" s="185" customFormat="1" ht="12.8">
      <c r="B97" s="186"/>
      <c r="D97" s="178" t="s">
        <v>129</v>
      </c>
      <c r="E97" s="187"/>
      <c r="F97" s="188" t="s">
        <v>133</v>
      </c>
      <c r="H97" s="189">
        <v>3.4</v>
      </c>
      <c r="L97" s="186"/>
      <c r="M97" s="190"/>
      <c r="N97" s="191"/>
      <c r="O97" s="191"/>
      <c r="P97" s="191"/>
      <c r="Q97" s="191"/>
      <c r="R97" s="191"/>
      <c r="S97" s="191"/>
      <c r="T97" s="192"/>
      <c r="AT97" s="187" t="s">
        <v>129</v>
      </c>
      <c r="AU97" s="187" t="s">
        <v>79</v>
      </c>
      <c r="AV97" s="185" t="s">
        <v>128</v>
      </c>
      <c r="AW97" s="185" t="s">
        <v>33</v>
      </c>
      <c r="AX97" s="185" t="s">
        <v>77</v>
      </c>
      <c r="AY97" s="187" t="s">
        <v>121</v>
      </c>
    </row>
    <row r="98" spans="2:65" s="27" customFormat="1" ht="63.75" customHeight="1">
      <c r="B98" s="163"/>
      <c r="C98" s="164" t="s">
        <v>137</v>
      </c>
      <c r="D98" s="164" t="s">
        <v>123</v>
      </c>
      <c r="E98" s="165" t="s">
        <v>138</v>
      </c>
      <c r="F98" s="166" t="s">
        <v>139</v>
      </c>
      <c r="G98" s="167" t="s">
        <v>126</v>
      </c>
      <c r="H98" s="168">
        <v>3.4</v>
      </c>
      <c r="I98" s="169"/>
      <c r="J98" s="170">
        <f>ROUND(I98*H98,2)</f>
        <v>0</v>
      </c>
      <c r="K98" s="166" t="s">
        <v>127</v>
      </c>
      <c r="L98" s="28"/>
      <c r="M98" s="171"/>
      <c r="N98" s="172" t="s">
        <v>40</v>
      </c>
      <c r="O98" s="173">
        <v>1.246</v>
      </c>
      <c r="P98" s="173">
        <f>O98*H98</f>
        <v>4.2364</v>
      </c>
      <c r="Q98" s="173">
        <v>0.10775</v>
      </c>
      <c r="R98" s="173">
        <f>Q98*H98</f>
        <v>0.36635</v>
      </c>
      <c r="S98" s="173">
        <v>0</v>
      </c>
      <c r="T98" s="174">
        <f>S98*H98</f>
        <v>0</v>
      </c>
      <c r="AR98" s="10" t="s">
        <v>128</v>
      </c>
      <c r="AT98" s="10" t="s">
        <v>123</v>
      </c>
      <c r="AU98" s="10" t="s">
        <v>79</v>
      </c>
      <c r="AY98" s="10" t="s">
        <v>121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0" t="s">
        <v>77</v>
      </c>
      <c r="BK98" s="175">
        <f>ROUND(I98*H98,2)</f>
        <v>0</v>
      </c>
      <c r="BL98" s="10" t="s">
        <v>128</v>
      </c>
      <c r="BM98" s="10" t="s">
        <v>140</v>
      </c>
    </row>
    <row r="99" spans="2:51" s="176" customFormat="1" ht="12.8">
      <c r="B99" s="177"/>
      <c r="D99" s="178" t="s">
        <v>129</v>
      </c>
      <c r="E99" s="179"/>
      <c r="F99" s="180" t="s">
        <v>141</v>
      </c>
      <c r="H99" s="181">
        <v>3.4</v>
      </c>
      <c r="L99" s="177"/>
      <c r="M99" s="182"/>
      <c r="N99" s="183"/>
      <c r="O99" s="183"/>
      <c r="P99" s="183"/>
      <c r="Q99" s="183"/>
      <c r="R99" s="183"/>
      <c r="S99" s="183"/>
      <c r="T99" s="184"/>
      <c r="AT99" s="179" t="s">
        <v>129</v>
      </c>
      <c r="AU99" s="179" t="s">
        <v>79</v>
      </c>
      <c r="AV99" s="176" t="s">
        <v>79</v>
      </c>
      <c r="AW99" s="176" t="s">
        <v>33</v>
      </c>
      <c r="AX99" s="176" t="s">
        <v>69</v>
      </c>
      <c r="AY99" s="179" t="s">
        <v>121</v>
      </c>
    </row>
    <row r="100" spans="2:51" s="185" customFormat="1" ht="12.8">
      <c r="B100" s="186"/>
      <c r="D100" s="178" t="s">
        <v>129</v>
      </c>
      <c r="E100" s="187"/>
      <c r="F100" s="188" t="s">
        <v>133</v>
      </c>
      <c r="H100" s="189">
        <v>3.4</v>
      </c>
      <c r="L100" s="186"/>
      <c r="M100" s="190"/>
      <c r="N100" s="191"/>
      <c r="O100" s="191"/>
      <c r="P100" s="191"/>
      <c r="Q100" s="191"/>
      <c r="R100" s="191"/>
      <c r="S100" s="191"/>
      <c r="T100" s="192"/>
      <c r="AT100" s="187" t="s">
        <v>129</v>
      </c>
      <c r="AU100" s="187" t="s">
        <v>79</v>
      </c>
      <c r="AV100" s="185" t="s">
        <v>128</v>
      </c>
      <c r="AW100" s="185" t="s">
        <v>33</v>
      </c>
      <c r="AX100" s="185" t="s">
        <v>77</v>
      </c>
      <c r="AY100" s="187" t="s">
        <v>121</v>
      </c>
    </row>
    <row r="101" spans="2:65" s="27" customFormat="1" ht="16.5" customHeight="1">
      <c r="B101" s="163"/>
      <c r="C101" s="164" t="s">
        <v>128</v>
      </c>
      <c r="D101" s="164" t="s">
        <v>123</v>
      </c>
      <c r="E101" s="165" t="s">
        <v>142</v>
      </c>
      <c r="F101" s="166" t="s">
        <v>143</v>
      </c>
      <c r="G101" s="167" t="s">
        <v>126</v>
      </c>
      <c r="H101" s="168">
        <v>40</v>
      </c>
      <c r="I101" s="169"/>
      <c r="J101" s="170">
        <f>ROUND(I101*H101,2)</f>
        <v>0</v>
      </c>
      <c r="K101" s="166" t="s">
        <v>127</v>
      </c>
      <c r="L101" s="28"/>
      <c r="M101" s="171"/>
      <c r="N101" s="172" t="s">
        <v>40</v>
      </c>
      <c r="O101" s="173">
        <v>0.08</v>
      </c>
      <c r="P101" s="173">
        <f>O101*H101</f>
        <v>3.2</v>
      </c>
      <c r="Q101" s="173">
        <v>0.00055</v>
      </c>
      <c r="R101" s="173">
        <f>Q101*H101</f>
        <v>0.022</v>
      </c>
      <c r="S101" s="173">
        <v>0</v>
      </c>
      <c r="T101" s="174">
        <f>S101*H101</f>
        <v>0</v>
      </c>
      <c r="AR101" s="10" t="s">
        <v>128</v>
      </c>
      <c r="AT101" s="10" t="s">
        <v>123</v>
      </c>
      <c r="AU101" s="10" t="s">
        <v>79</v>
      </c>
      <c r="AY101" s="10" t="s">
        <v>121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0" t="s">
        <v>77</v>
      </c>
      <c r="BK101" s="175">
        <f>ROUND(I101*H101,2)</f>
        <v>0</v>
      </c>
      <c r="BL101" s="10" t="s">
        <v>128</v>
      </c>
      <c r="BM101" s="10" t="s">
        <v>144</v>
      </c>
    </row>
    <row r="102" spans="2:51" s="176" customFormat="1" ht="12.8">
      <c r="B102" s="177"/>
      <c r="D102" s="178" t="s">
        <v>129</v>
      </c>
      <c r="E102" s="179"/>
      <c r="F102" s="180" t="s">
        <v>145</v>
      </c>
      <c r="H102" s="181">
        <v>40</v>
      </c>
      <c r="L102" s="177"/>
      <c r="M102" s="182"/>
      <c r="N102" s="183"/>
      <c r="O102" s="183"/>
      <c r="P102" s="183"/>
      <c r="Q102" s="183"/>
      <c r="R102" s="183"/>
      <c r="S102" s="183"/>
      <c r="T102" s="184"/>
      <c r="AT102" s="179" t="s">
        <v>129</v>
      </c>
      <c r="AU102" s="179" t="s">
        <v>79</v>
      </c>
      <c r="AV102" s="176" t="s">
        <v>79</v>
      </c>
      <c r="AW102" s="176" t="s">
        <v>33</v>
      </c>
      <c r="AX102" s="176" t="s">
        <v>69</v>
      </c>
      <c r="AY102" s="179" t="s">
        <v>121</v>
      </c>
    </row>
    <row r="103" spans="2:51" s="185" customFormat="1" ht="12.8">
      <c r="B103" s="186"/>
      <c r="D103" s="178" t="s">
        <v>129</v>
      </c>
      <c r="E103" s="187"/>
      <c r="F103" s="188" t="s">
        <v>133</v>
      </c>
      <c r="H103" s="189">
        <v>40</v>
      </c>
      <c r="L103" s="186"/>
      <c r="M103" s="190"/>
      <c r="N103" s="191"/>
      <c r="O103" s="191"/>
      <c r="P103" s="191"/>
      <c r="Q103" s="191"/>
      <c r="R103" s="191"/>
      <c r="S103" s="191"/>
      <c r="T103" s="192"/>
      <c r="AT103" s="187" t="s">
        <v>129</v>
      </c>
      <c r="AU103" s="187" t="s">
        <v>79</v>
      </c>
      <c r="AV103" s="185" t="s">
        <v>128</v>
      </c>
      <c r="AW103" s="185" t="s">
        <v>33</v>
      </c>
      <c r="AX103" s="185" t="s">
        <v>77</v>
      </c>
      <c r="AY103" s="187" t="s">
        <v>121</v>
      </c>
    </row>
    <row r="104" spans="2:65" s="27" customFormat="1" ht="25.5" customHeight="1">
      <c r="B104" s="163"/>
      <c r="C104" s="164" t="s">
        <v>146</v>
      </c>
      <c r="D104" s="164" t="s">
        <v>123</v>
      </c>
      <c r="E104" s="165" t="s">
        <v>147</v>
      </c>
      <c r="F104" s="166" t="s">
        <v>148</v>
      </c>
      <c r="G104" s="167" t="s">
        <v>126</v>
      </c>
      <c r="H104" s="168">
        <v>40</v>
      </c>
      <c r="I104" s="169"/>
      <c r="J104" s="170">
        <f>ROUND(I104*H104,2)</f>
        <v>0</v>
      </c>
      <c r="K104" s="166" t="s">
        <v>127</v>
      </c>
      <c r="L104" s="28"/>
      <c r="M104" s="171"/>
      <c r="N104" s="172" t="s">
        <v>40</v>
      </c>
      <c r="O104" s="173">
        <v>0.045</v>
      </c>
      <c r="P104" s="173">
        <f>O104*H104</f>
        <v>1.8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0" t="s">
        <v>128</v>
      </c>
      <c r="AT104" s="10" t="s">
        <v>123</v>
      </c>
      <c r="AU104" s="10" t="s">
        <v>79</v>
      </c>
      <c r="AY104" s="10" t="s">
        <v>121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0" t="s">
        <v>77</v>
      </c>
      <c r="BK104" s="175">
        <f>ROUND(I104*H104,2)</f>
        <v>0</v>
      </c>
      <c r="BL104" s="10" t="s">
        <v>128</v>
      </c>
      <c r="BM104" s="10" t="s">
        <v>149</v>
      </c>
    </row>
    <row r="105" spans="2:51" s="176" customFormat="1" ht="12.8">
      <c r="B105" s="177"/>
      <c r="D105" s="178" t="s">
        <v>129</v>
      </c>
      <c r="E105" s="179"/>
      <c r="F105" s="180" t="s">
        <v>145</v>
      </c>
      <c r="H105" s="181">
        <v>40</v>
      </c>
      <c r="L105" s="177"/>
      <c r="M105" s="182"/>
      <c r="N105" s="183"/>
      <c r="O105" s="183"/>
      <c r="P105" s="183"/>
      <c r="Q105" s="183"/>
      <c r="R105" s="183"/>
      <c r="S105" s="183"/>
      <c r="T105" s="184"/>
      <c r="AT105" s="179" t="s">
        <v>129</v>
      </c>
      <c r="AU105" s="179" t="s">
        <v>79</v>
      </c>
      <c r="AV105" s="176" t="s">
        <v>79</v>
      </c>
      <c r="AW105" s="176" t="s">
        <v>33</v>
      </c>
      <c r="AX105" s="176" t="s">
        <v>69</v>
      </c>
      <c r="AY105" s="179" t="s">
        <v>121</v>
      </c>
    </row>
    <row r="106" spans="2:51" s="185" customFormat="1" ht="12.8">
      <c r="B106" s="186"/>
      <c r="D106" s="178" t="s">
        <v>129</v>
      </c>
      <c r="E106" s="187"/>
      <c r="F106" s="188" t="s">
        <v>133</v>
      </c>
      <c r="H106" s="189">
        <v>40</v>
      </c>
      <c r="L106" s="186"/>
      <c r="M106" s="190"/>
      <c r="N106" s="191"/>
      <c r="O106" s="191"/>
      <c r="P106" s="191"/>
      <c r="Q106" s="191"/>
      <c r="R106" s="191"/>
      <c r="S106" s="191"/>
      <c r="T106" s="192"/>
      <c r="AT106" s="187" t="s">
        <v>129</v>
      </c>
      <c r="AU106" s="187" t="s">
        <v>79</v>
      </c>
      <c r="AV106" s="185" t="s">
        <v>128</v>
      </c>
      <c r="AW106" s="185" t="s">
        <v>33</v>
      </c>
      <c r="AX106" s="185" t="s">
        <v>77</v>
      </c>
      <c r="AY106" s="187" t="s">
        <v>121</v>
      </c>
    </row>
    <row r="107" spans="2:65" s="27" customFormat="1" ht="38.25" customHeight="1">
      <c r="B107" s="163"/>
      <c r="C107" s="164" t="s">
        <v>140</v>
      </c>
      <c r="D107" s="164" t="s">
        <v>123</v>
      </c>
      <c r="E107" s="165" t="s">
        <v>150</v>
      </c>
      <c r="F107" s="166" t="s">
        <v>151</v>
      </c>
      <c r="G107" s="167" t="s">
        <v>152</v>
      </c>
      <c r="H107" s="168">
        <v>1.5</v>
      </c>
      <c r="I107" s="169"/>
      <c r="J107" s="170">
        <f>ROUND(I107*H107,2)</f>
        <v>0</v>
      </c>
      <c r="K107" s="166" t="s">
        <v>127</v>
      </c>
      <c r="L107" s="28"/>
      <c r="M107" s="171"/>
      <c r="N107" s="172" t="s">
        <v>40</v>
      </c>
      <c r="O107" s="173">
        <v>0.234</v>
      </c>
      <c r="P107" s="173">
        <f>O107*H107</f>
        <v>0.351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AR107" s="10" t="s">
        <v>128</v>
      </c>
      <c r="AT107" s="10" t="s">
        <v>123</v>
      </c>
      <c r="AU107" s="10" t="s">
        <v>79</v>
      </c>
      <c r="AY107" s="10" t="s">
        <v>121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0" t="s">
        <v>77</v>
      </c>
      <c r="BK107" s="175">
        <f>ROUND(I107*H107,2)</f>
        <v>0</v>
      </c>
      <c r="BL107" s="10" t="s">
        <v>128</v>
      </c>
      <c r="BM107" s="10" t="s">
        <v>153</v>
      </c>
    </row>
    <row r="108" spans="2:51" s="176" customFormat="1" ht="12.8">
      <c r="B108" s="177"/>
      <c r="D108" s="178" t="s">
        <v>129</v>
      </c>
      <c r="E108" s="179"/>
      <c r="F108" s="180" t="s">
        <v>154</v>
      </c>
      <c r="H108" s="181">
        <v>1.5</v>
      </c>
      <c r="L108" s="177"/>
      <c r="M108" s="182"/>
      <c r="N108" s="183"/>
      <c r="O108" s="183"/>
      <c r="P108" s="183"/>
      <c r="Q108" s="183"/>
      <c r="R108" s="183"/>
      <c r="S108" s="183"/>
      <c r="T108" s="184"/>
      <c r="AT108" s="179" t="s">
        <v>129</v>
      </c>
      <c r="AU108" s="179" t="s">
        <v>79</v>
      </c>
      <c r="AV108" s="176" t="s">
        <v>79</v>
      </c>
      <c r="AW108" s="176" t="s">
        <v>33</v>
      </c>
      <c r="AX108" s="176" t="s">
        <v>69</v>
      </c>
      <c r="AY108" s="179" t="s">
        <v>121</v>
      </c>
    </row>
    <row r="109" spans="2:51" s="185" customFormat="1" ht="12.8">
      <c r="B109" s="186"/>
      <c r="D109" s="178" t="s">
        <v>129</v>
      </c>
      <c r="E109" s="187"/>
      <c r="F109" s="188" t="s">
        <v>133</v>
      </c>
      <c r="H109" s="189">
        <v>1.5</v>
      </c>
      <c r="L109" s="186"/>
      <c r="M109" s="190"/>
      <c r="N109" s="191"/>
      <c r="O109" s="191"/>
      <c r="P109" s="191"/>
      <c r="Q109" s="191"/>
      <c r="R109" s="191"/>
      <c r="S109" s="191"/>
      <c r="T109" s="192"/>
      <c r="AT109" s="187" t="s">
        <v>129</v>
      </c>
      <c r="AU109" s="187" t="s">
        <v>79</v>
      </c>
      <c r="AV109" s="185" t="s">
        <v>128</v>
      </c>
      <c r="AW109" s="185" t="s">
        <v>33</v>
      </c>
      <c r="AX109" s="185" t="s">
        <v>77</v>
      </c>
      <c r="AY109" s="187" t="s">
        <v>121</v>
      </c>
    </row>
    <row r="110" spans="2:65" s="27" customFormat="1" ht="25.5" customHeight="1">
      <c r="B110" s="163"/>
      <c r="C110" s="164" t="s">
        <v>155</v>
      </c>
      <c r="D110" s="164" t="s">
        <v>123</v>
      </c>
      <c r="E110" s="165"/>
      <c r="F110" s="166" t="s">
        <v>156</v>
      </c>
      <c r="G110" s="167"/>
      <c r="H110" s="168"/>
      <c r="I110" s="169"/>
      <c r="J110" s="170"/>
      <c r="K110" s="166"/>
      <c r="L110" s="28"/>
      <c r="M110" s="171"/>
      <c r="N110" s="172" t="s">
        <v>40</v>
      </c>
      <c r="O110" s="173">
        <v>1.763</v>
      </c>
      <c r="P110" s="173">
        <f>O110*H110</f>
        <v>0</v>
      </c>
      <c r="Q110" s="173">
        <v>0</v>
      </c>
      <c r="R110" s="173">
        <f>Q110*H110</f>
        <v>0</v>
      </c>
      <c r="S110" s="173">
        <v>0</v>
      </c>
      <c r="T110" s="174">
        <f>S110*H110</f>
        <v>0</v>
      </c>
      <c r="AR110" s="10" t="s">
        <v>128</v>
      </c>
      <c r="AT110" s="10" t="s">
        <v>123</v>
      </c>
      <c r="AU110" s="10" t="s">
        <v>79</v>
      </c>
      <c r="AY110" s="10" t="s">
        <v>121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0" t="s">
        <v>77</v>
      </c>
      <c r="BK110" s="175">
        <f>ROUND(I110*H110,2)</f>
        <v>0</v>
      </c>
      <c r="BL110" s="10" t="s">
        <v>128</v>
      </c>
      <c r="BM110" s="10" t="s">
        <v>157</v>
      </c>
    </row>
    <row r="111" spans="2:51" s="193" customFormat="1" ht="12.8">
      <c r="B111" s="194"/>
      <c r="D111" s="178" t="s">
        <v>129</v>
      </c>
      <c r="E111" s="195"/>
      <c r="F111" s="196" t="s">
        <v>158</v>
      </c>
      <c r="H111" s="195"/>
      <c r="L111" s="194"/>
      <c r="M111" s="197"/>
      <c r="N111" s="198"/>
      <c r="O111" s="198"/>
      <c r="P111" s="198"/>
      <c r="Q111" s="198"/>
      <c r="R111" s="198"/>
      <c r="S111" s="198"/>
      <c r="T111" s="199"/>
      <c r="AT111" s="195" t="s">
        <v>129</v>
      </c>
      <c r="AU111" s="195" t="s">
        <v>79</v>
      </c>
      <c r="AV111" s="193" t="s">
        <v>77</v>
      </c>
      <c r="AW111" s="193" t="s">
        <v>33</v>
      </c>
      <c r="AX111" s="193" t="s">
        <v>69</v>
      </c>
      <c r="AY111" s="195" t="s">
        <v>121</v>
      </c>
    </row>
    <row r="112" spans="1:70" s="176" customFormat="1" ht="12.8">
      <c r="A112" s="185"/>
      <c r="B112" s="186"/>
      <c r="C112" s="185"/>
      <c r="D112" s="178" t="s">
        <v>129</v>
      </c>
      <c r="E112" s="187"/>
      <c r="F112" s="188" t="s">
        <v>133</v>
      </c>
      <c r="G112" s="185"/>
      <c r="H112" s="189">
        <v>36.434</v>
      </c>
      <c r="I112" s="185"/>
      <c r="J112" s="185"/>
      <c r="K112" s="185"/>
      <c r="L112" s="186"/>
      <c r="M112" s="190"/>
      <c r="N112" s="191"/>
      <c r="O112" s="191"/>
      <c r="P112" s="191"/>
      <c r="Q112" s="191"/>
      <c r="R112" s="191"/>
      <c r="S112" s="191"/>
      <c r="T112" s="192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7" t="s">
        <v>129</v>
      </c>
      <c r="AU112" s="187" t="s">
        <v>79</v>
      </c>
      <c r="AV112" s="185" t="s">
        <v>128</v>
      </c>
      <c r="AW112" s="185" t="s">
        <v>33</v>
      </c>
      <c r="AX112" s="185" t="s">
        <v>77</v>
      </c>
      <c r="AY112" s="187" t="s">
        <v>121</v>
      </c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</row>
    <row r="113" spans="1:70" s="176" customFormat="1" ht="38.25" customHeight="1">
      <c r="A113" s="27"/>
      <c r="B113" s="163"/>
      <c r="C113" s="164" t="s">
        <v>144</v>
      </c>
      <c r="D113" s="164" t="s">
        <v>123</v>
      </c>
      <c r="E113" s="165" t="s">
        <v>159</v>
      </c>
      <c r="F113" s="166" t="s">
        <v>160</v>
      </c>
      <c r="G113" s="167" t="s">
        <v>152</v>
      </c>
      <c r="H113" s="168">
        <v>111.567</v>
      </c>
      <c r="I113" s="169"/>
      <c r="J113" s="170">
        <f>ROUND(I113*H113,2)</f>
        <v>0</v>
      </c>
      <c r="K113" s="166" t="s">
        <v>127</v>
      </c>
      <c r="L113" s="28"/>
      <c r="M113" s="171"/>
      <c r="N113" s="172" t="s">
        <v>40</v>
      </c>
      <c r="O113" s="173">
        <v>0.825</v>
      </c>
      <c r="P113" s="173">
        <f>O113*H113</f>
        <v>92.042775</v>
      </c>
      <c r="Q113" s="173">
        <v>0</v>
      </c>
      <c r="R113" s="173">
        <f>Q113*H113</f>
        <v>0</v>
      </c>
      <c r="S113" s="173">
        <v>0</v>
      </c>
      <c r="T113" s="174">
        <f>S113*H113</f>
        <v>0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10" t="s">
        <v>128</v>
      </c>
      <c r="AS113" s="27"/>
      <c r="AT113" s="10" t="s">
        <v>123</v>
      </c>
      <c r="AU113" s="10" t="s">
        <v>79</v>
      </c>
      <c r="AV113" s="27"/>
      <c r="AW113" s="27"/>
      <c r="AX113" s="27"/>
      <c r="AY113" s="10" t="s">
        <v>121</v>
      </c>
      <c r="AZ113" s="27"/>
      <c r="BA113" s="27"/>
      <c r="BB113" s="27"/>
      <c r="BC113" s="27"/>
      <c r="BD113" s="27"/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0" t="s">
        <v>77</v>
      </c>
      <c r="BK113" s="175">
        <f>ROUND(I113*H113,2)</f>
        <v>0</v>
      </c>
      <c r="BL113" s="10" t="s">
        <v>128</v>
      </c>
      <c r="BM113" s="10" t="s">
        <v>161</v>
      </c>
      <c r="BN113" s="27"/>
      <c r="BO113" s="27"/>
      <c r="BP113" s="27"/>
      <c r="BQ113" s="27"/>
      <c r="BR113" s="27"/>
    </row>
    <row r="114" spans="1:70" s="176" customFormat="1" ht="25.5" customHeight="1">
      <c r="A114" s="27"/>
      <c r="B114" s="163"/>
      <c r="C114" s="164" t="s">
        <v>162</v>
      </c>
      <c r="D114" s="164" t="s">
        <v>123</v>
      </c>
      <c r="E114" s="165" t="s">
        <v>163</v>
      </c>
      <c r="F114" s="166" t="s">
        <v>164</v>
      </c>
      <c r="G114" s="167" t="s">
        <v>165</v>
      </c>
      <c r="H114" s="168">
        <v>59.64</v>
      </c>
      <c r="I114" s="169"/>
      <c r="J114" s="170">
        <f>ROUND(I114*H114,2)</f>
        <v>0</v>
      </c>
      <c r="K114" s="166" t="s">
        <v>127</v>
      </c>
      <c r="L114" s="28"/>
      <c r="M114" s="171"/>
      <c r="N114" s="172" t="s">
        <v>40</v>
      </c>
      <c r="O114" s="173">
        <v>0.236</v>
      </c>
      <c r="P114" s="173">
        <f>O114*H114</f>
        <v>14.07504</v>
      </c>
      <c r="Q114" s="173">
        <v>0.00084</v>
      </c>
      <c r="R114" s="173">
        <f>Q114*H114</f>
        <v>0.0500976</v>
      </c>
      <c r="S114" s="173">
        <v>0</v>
      </c>
      <c r="T114" s="174">
        <f>S114*H114</f>
        <v>0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10" t="s">
        <v>128</v>
      </c>
      <c r="AS114" s="27"/>
      <c r="AT114" s="10" t="s">
        <v>123</v>
      </c>
      <c r="AU114" s="10" t="s">
        <v>79</v>
      </c>
      <c r="AV114" s="27"/>
      <c r="AW114" s="27"/>
      <c r="AX114" s="27"/>
      <c r="AY114" s="10" t="s">
        <v>121</v>
      </c>
      <c r="AZ114" s="27"/>
      <c r="BA114" s="27"/>
      <c r="BB114" s="27"/>
      <c r="BC114" s="27"/>
      <c r="BD114" s="27"/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0" t="s">
        <v>77</v>
      </c>
      <c r="BK114" s="175">
        <f>ROUND(I114*H114,2)</f>
        <v>0</v>
      </c>
      <c r="BL114" s="10" t="s">
        <v>128</v>
      </c>
      <c r="BM114" s="10" t="s">
        <v>166</v>
      </c>
      <c r="BN114" s="27"/>
      <c r="BO114" s="27"/>
      <c r="BP114" s="27"/>
      <c r="BQ114" s="27"/>
      <c r="BR114" s="27"/>
    </row>
    <row r="115" spans="1:70" s="176" customFormat="1" ht="12.8">
      <c r="A115" s="193"/>
      <c r="B115" s="194"/>
      <c r="C115" s="193"/>
      <c r="D115" s="178" t="s">
        <v>129</v>
      </c>
      <c r="E115" s="195"/>
      <c r="F115" s="196" t="s">
        <v>167</v>
      </c>
      <c r="G115" s="193"/>
      <c r="H115" s="195"/>
      <c r="I115" s="193"/>
      <c r="J115" s="193"/>
      <c r="K115" s="193"/>
      <c r="L115" s="194"/>
      <c r="M115" s="197"/>
      <c r="N115" s="198"/>
      <c r="O115" s="198"/>
      <c r="P115" s="198"/>
      <c r="Q115" s="198"/>
      <c r="R115" s="198"/>
      <c r="S115" s="198"/>
      <c r="T115" s="199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5" t="s">
        <v>129</v>
      </c>
      <c r="AU115" s="195" t="s">
        <v>79</v>
      </c>
      <c r="AV115" s="193" t="s">
        <v>77</v>
      </c>
      <c r="AW115" s="193" t="s">
        <v>33</v>
      </c>
      <c r="AX115" s="193" t="s">
        <v>69</v>
      </c>
      <c r="AY115" s="195" t="s">
        <v>121</v>
      </c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</row>
    <row r="116" spans="2:51" s="176" customFormat="1" ht="12.8">
      <c r="B116" s="177"/>
      <c r="D116" s="178" t="s">
        <v>129</v>
      </c>
      <c r="E116" s="179"/>
      <c r="F116" s="180" t="s">
        <v>168</v>
      </c>
      <c r="H116" s="181">
        <v>45.24</v>
      </c>
      <c r="L116" s="177"/>
      <c r="M116" s="182"/>
      <c r="N116" s="183"/>
      <c r="O116" s="183"/>
      <c r="P116" s="183"/>
      <c r="Q116" s="183"/>
      <c r="R116" s="183"/>
      <c r="S116" s="183"/>
      <c r="T116" s="184"/>
      <c r="AT116" s="179" t="s">
        <v>129</v>
      </c>
      <c r="AU116" s="179" t="s">
        <v>79</v>
      </c>
      <c r="AV116" s="176" t="s">
        <v>79</v>
      </c>
      <c r="AW116" s="176" t="s">
        <v>33</v>
      </c>
      <c r="AX116" s="176" t="s">
        <v>69</v>
      </c>
      <c r="AY116" s="179" t="s">
        <v>121</v>
      </c>
    </row>
    <row r="117" spans="1:70" s="185" customFormat="1" ht="12.8">
      <c r="A117" s="200"/>
      <c r="B117" s="201"/>
      <c r="C117" s="200"/>
      <c r="D117" s="178" t="s">
        <v>129</v>
      </c>
      <c r="E117" s="202"/>
      <c r="F117" s="203" t="s">
        <v>169</v>
      </c>
      <c r="G117" s="200"/>
      <c r="H117" s="204">
        <v>45.24</v>
      </c>
      <c r="I117" s="200"/>
      <c r="J117" s="200"/>
      <c r="K117" s="200"/>
      <c r="L117" s="201"/>
      <c r="M117" s="205"/>
      <c r="N117" s="206"/>
      <c r="O117" s="206"/>
      <c r="P117" s="206"/>
      <c r="Q117" s="206"/>
      <c r="R117" s="206"/>
      <c r="S117" s="206"/>
      <c r="T117" s="207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2" t="s">
        <v>129</v>
      </c>
      <c r="AU117" s="202" t="s">
        <v>79</v>
      </c>
      <c r="AV117" s="200" t="s">
        <v>137</v>
      </c>
      <c r="AW117" s="200" t="s">
        <v>33</v>
      </c>
      <c r="AX117" s="200" t="s">
        <v>69</v>
      </c>
      <c r="AY117" s="202" t="s">
        <v>121</v>
      </c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</row>
    <row r="118" spans="1:70" s="27" customFormat="1" ht="12.8">
      <c r="A118" s="176"/>
      <c r="B118" s="177"/>
      <c r="C118" s="176"/>
      <c r="D118" s="178" t="s">
        <v>129</v>
      </c>
      <c r="E118" s="179"/>
      <c r="F118" s="180" t="s">
        <v>170</v>
      </c>
      <c r="G118" s="176"/>
      <c r="H118" s="181">
        <v>14.4</v>
      </c>
      <c r="I118" s="176"/>
      <c r="J118" s="176"/>
      <c r="K118" s="176"/>
      <c r="L118" s="177"/>
      <c r="M118" s="182"/>
      <c r="N118" s="183"/>
      <c r="O118" s="183"/>
      <c r="P118" s="183"/>
      <c r="Q118" s="183"/>
      <c r="R118" s="183"/>
      <c r="S118" s="183"/>
      <c r="T118" s="184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9" t="s">
        <v>129</v>
      </c>
      <c r="AU118" s="179" t="s">
        <v>79</v>
      </c>
      <c r="AV118" s="176" t="s">
        <v>79</v>
      </c>
      <c r="AW118" s="176" t="s">
        <v>33</v>
      </c>
      <c r="AX118" s="176" t="s">
        <v>69</v>
      </c>
      <c r="AY118" s="179" t="s">
        <v>121</v>
      </c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76"/>
    </row>
    <row r="119" spans="1:70" s="27" customFormat="1" ht="12.8">
      <c r="A119" s="200"/>
      <c r="B119" s="201"/>
      <c r="C119" s="200"/>
      <c r="D119" s="178" t="s">
        <v>129</v>
      </c>
      <c r="E119" s="202"/>
      <c r="F119" s="203" t="s">
        <v>169</v>
      </c>
      <c r="G119" s="200"/>
      <c r="H119" s="204">
        <v>14.4</v>
      </c>
      <c r="I119" s="200"/>
      <c r="J119" s="200"/>
      <c r="K119" s="200"/>
      <c r="L119" s="201"/>
      <c r="M119" s="205"/>
      <c r="N119" s="206"/>
      <c r="O119" s="206"/>
      <c r="P119" s="206"/>
      <c r="Q119" s="206"/>
      <c r="R119" s="206"/>
      <c r="S119" s="206"/>
      <c r="T119" s="207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2" t="s">
        <v>129</v>
      </c>
      <c r="AU119" s="202" t="s">
        <v>79</v>
      </c>
      <c r="AV119" s="200" t="s">
        <v>137</v>
      </c>
      <c r="AW119" s="200" t="s">
        <v>33</v>
      </c>
      <c r="AX119" s="200" t="s">
        <v>69</v>
      </c>
      <c r="AY119" s="202" t="s">
        <v>121</v>
      </c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</row>
    <row r="120" spans="1:70" s="193" customFormat="1" ht="12.8">
      <c r="A120" s="185"/>
      <c r="B120" s="186"/>
      <c r="C120" s="185"/>
      <c r="D120" s="178" t="s">
        <v>129</v>
      </c>
      <c r="E120" s="187"/>
      <c r="F120" s="188" t="s">
        <v>133</v>
      </c>
      <c r="G120" s="185"/>
      <c r="H120" s="189">
        <v>59.64</v>
      </c>
      <c r="I120" s="185"/>
      <c r="J120" s="185"/>
      <c r="K120" s="185"/>
      <c r="L120" s="186"/>
      <c r="M120" s="190"/>
      <c r="N120" s="191"/>
      <c r="O120" s="191"/>
      <c r="P120" s="191"/>
      <c r="Q120" s="191"/>
      <c r="R120" s="191"/>
      <c r="S120" s="191"/>
      <c r="T120" s="192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7" t="s">
        <v>129</v>
      </c>
      <c r="AU120" s="187" t="s">
        <v>79</v>
      </c>
      <c r="AV120" s="185" t="s">
        <v>128</v>
      </c>
      <c r="AW120" s="185" t="s">
        <v>33</v>
      </c>
      <c r="AX120" s="185" t="s">
        <v>77</v>
      </c>
      <c r="AY120" s="187" t="s">
        <v>121</v>
      </c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</row>
    <row r="121" spans="1:70" s="176" customFormat="1" ht="25.5" customHeight="1">
      <c r="A121" s="27"/>
      <c r="B121" s="163"/>
      <c r="C121" s="164" t="s">
        <v>149</v>
      </c>
      <c r="D121" s="164" t="s">
        <v>123</v>
      </c>
      <c r="E121" s="165" t="s">
        <v>171</v>
      </c>
      <c r="F121" s="166" t="s">
        <v>172</v>
      </c>
      <c r="G121" s="167" t="s">
        <v>165</v>
      </c>
      <c r="H121" s="168">
        <v>59.64</v>
      </c>
      <c r="I121" s="169"/>
      <c r="J121" s="170">
        <f>ROUND(I121*H121,2)</f>
        <v>0</v>
      </c>
      <c r="K121" s="166" t="s">
        <v>127</v>
      </c>
      <c r="L121" s="28"/>
      <c r="M121" s="171"/>
      <c r="N121" s="172" t="s">
        <v>40</v>
      </c>
      <c r="O121" s="173">
        <v>0.07</v>
      </c>
      <c r="P121" s="173">
        <f>O121*H121</f>
        <v>4.1748</v>
      </c>
      <c r="Q121" s="173">
        <v>0</v>
      </c>
      <c r="R121" s="173">
        <f>Q121*H121</f>
        <v>0</v>
      </c>
      <c r="S121" s="173">
        <v>0</v>
      </c>
      <c r="T121" s="174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10" t="s">
        <v>128</v>
      </c>
      <c r="AS121" s="27"/>
      <c r="AT121" s="10" t="s">
        <v>123</v>
      </c>
      <c r="AU121" s="10" t="s">
        <v>79</v>
      </c>
      <c r="AV121" s="27"/>
      <c r="AW121" s="27"/>
      <c r="AX121" s="27"/>
      <c r="AY121" s="10" t="s">
        <v>121</v>
      </c>
      <c r="AZ121" s="27"/>
      <c r="BA121" s="27"/>
      <c r="BB121" s="27"/>
      <c r="BC121" s="27"/>
      <c r="BD121" s="27"/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0" t="s">
        <v>77</v>
      </c>
      <c r="BK121" s="175">
        <f>ROUND(I121*H121,2)</f>
        <v>0</v>
      </c>
      <c r="BL121" s="10" t="s">
        <v>128</v>
      </c>
      <c r="BM121" s="10" t="s">
        <v>173</v>
      </c>
      <c r="BN121" s="27"/>
      <c r="BO121" s="27"/>
      <c r="BP121" s="27"/>
      <c r="BQ121" s="27"/>
      <c r="BR121" s="27"/>
    </row>
    <row r="122" spans="1:70" s="200" customFormat="1" ht="38.25" customHeight="1">
      <c r="A122" s="27"/>
      <c r="B122" s="163"/>
      <c r="C122" s="164" t="s">
        <v>174</v>
      </c>
      <c r="D122" s="164" t="s">
        <v>123</v>
      </c>
      <c r="E122" s="165"/>
      <c r="F122" s="166" t="s">
        <v>156</v>
      </c>
      <c r="G122" s="167"/>
      <c r="H122" s="168"/>
      <c r="I122" s="170"/>
      <c r="J122" s="170"/>
      <c r="K122" s="166"/>
      <c r="L122" s="28"/>
      <c r="M122" s="171"/>
      <c r="N122" s="172" t="s">
        <v>40</v>
      </c>
      <c r="O122" s="173">
        <v>0.345</v>
      </c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10" t="s">
        <v>128</v>
      </c>
      <c r="AS122" s="27"/>
      <c r="AT122" s="10" t="s">
        <v>123</v>
      </c>
      <c r="AU122" s="10" t="s">
        <v>79</v>
      </c>
      <c r="AV122" s="27"/>
      <c r="AW122" s="27"/>
      <c r="AX122" s="27"/>
      <c r="AY122" s="10" t="s">
        <v>121</v>
      </c>
      <c r="AZ122" s="27"/>
      <c r="BA122" s="27"/>
      <c r="BB122" s="27"/>
      <c r="BC122" s="27"/>
      <c r="BD122" s="27"/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0" t="s">
        <v>77</v>
      </c>
      <c r="BK122" s="175">
        <f>ROUND(I122*H122,2)</f>
        <v>0</v>
      </c>
      <c r="BL122" s="10" t="s">
        <v>128</v>
      </c>
      <c r="BM122" s="10" t="s">
        <v>175</v>
      </c>
      <c r="BN122" s="27"/>
      <c r="BO122" s="27"/>
      <c r="BP122" s="27"/>
      <c r="BQ122" s="27"/>
      <c r="BR122" s="27"/>
    </row>
    <row r="123" spans="1:70" s="176" customFormat="1" ht="38.25" customHeight="1">
      <c r="A123" s="27"/>
      <c r="B123" s="163"/>
      <c r="C123" s="164" t="s">
        <v>153</v>
      </c>
      <c r="D123" s="164" t="s">
        <v>123</v>
      </c>
      <c r="E123" s="165" t="s">
        <v>176</v>
      </c>
      <c r="F123" s="166" t="s">
        <v>177</v>
      </c>
      <c r="G123" s="167" t="s">
        <v>152</v>
      </c>
      <c r="H123" s="168">
        <v>1.5</v>
      </c>
      <c r="I123" s="169"/>
      <c r="J123" s="170">
        <f>ROUND(I123*H123,2)</f>
        <v>0</v>
      </c>
      <c r="K123" s="166" t="s">
        <v>127</v>
      </c>
      <c r="L123" s="28"/>
      <c r="M123" s="171"/>
      <c r="N123" s="172" t="s">
        <v>40</v>
      </c>
      <c r="O123" s="173">
        <v>0.016</v>
      </c>
      <c r="P123" s="173">
        <f>O123*H123</f>
        <v>0.024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10" t="s">
        <v>128</v>
      </c>
      <c r="AS123" s="27"/>
      <c r="AT123" s="10" t="s">
        <v>123</v>
      </c>
      <c r="AU123" s="10" t="s">
        <v>79</v>
      </c>
      <c r="AV123" s="27"/>
      <c r="AW123" s="27"/>
      <c r="AX123" s="27"/>
      <c r="AY123" s="10" t="s">
        <v>121</v>
      </c>
      <c r="AZ123" s="27"/>
      <c r="BA123" s="27"/>
      <c r="BB123" s="27"/>
      <c r="BC123" s="27"/>
      <c r="BD123" s="27"/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0" t="s">
        <v>77</v>
      </c>
      <c r="BK123" s="175">
        <f>ROUND(I123*H123,2)</f>
        <v>0</v>
      </c>
      <c r="BL123" s="10" t="s">
        <v>128</v>
      </c>
      <c r="BM123" s="10" t="s">
        <v>178</v>
      </c>
      <c r="BN123" s="27"/>
      <c r="BO123" s="27"/>
      <c r="BP123" s="27"/>
      <c r="BQ123" s="27"/>
      <c r="BR123" s="27"/>
    </row>
    <row r="124" spans="1:70" s="200" customFormat="1" ht="38.25" customHeight="1">
      <c r="A124" s="27"/>
      <c r="B124" s="163"/>
      <c r="C124" s="164" t="s">
        <v>179</v>
      </c>
      <c r="D124" s="164" t="s">
        <v>123</v>
      </c>
      <c r="E124" s="165" t="s">
        <v>180</v>
      </c>
      <c r="F124" s="166" t="s">
        <v>181</v>
      </c>
      <c r="G124" s="167" t="s">
        <v>152</v>
      </c>
      <c r="H124" s="168">
        <v>231.059</v>
      </c>
      <c r="I124" s="169"/>
      <c r="J124" s="170">
        <f>ROUND(I124*H124,2)</f>
        <v>0</v>
      </c>
      <c r="K124" s="166" t="s">
        <v>127</v>
      </c>
      <c r="L124" s="28"/>
      <c r="M124" s="171"/>
      <c r="N124" s="172" t="s">
        <v>40</v>
      </c>
      <c r="O124" s="173">
        <v>0.044</v>
      </c>
      <c r="P124" s="173">
        <f>O124*H124</f>
        <v>10.166596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10" t="s">
        <v>128</v>
      </c>
      <c r="AS124" s="27"/>
      <c r="AT124" s="10" t="s">
        <v>123</v>
      </c>
      <c r="AU124" s="10" t="s">
        <v>79</v>
      </c>
      <c r="AV124" s="27"/>
      <c r="AW124" s="27"/>
      <c r="AX124" s="27"/>
      <c r="AY124" s="10" t="s">
        <v>121</v>
      </c>
      <c r="AZ124" s="27"/>
      <c r="BA124" s="27"/>
      <c r="BB124" s="27"/>
      <c r="BC124" s="27"/>
      <c r="BD124" s="27"/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0" t="s">
        <v>77</v>
      </c>
      <c r="BK124" s="175">
        <f>ROUND(I124*H124,2)</f>
        <v>0</v>
      </c>
      <c r="BL124" s="10" t="s">
        <v>128</v>
      </c>
      <c r="BM124" s="10" t="s">
        <v>182</v>
      </c>
      <c r="BN124" s="27"/>
      <c r="BO124" s="27"/>
      <c r="BP124" s="27"/>
      <c r="BQ124" s="27"/>
      <c r="BR124" s="27"/>
    </row>
    <row r="125" spans="1:70" s="185" customFormat="1" ht="25.5" customHeight="1">
      <c r="A125" s="27"/>
      <c r="B125" s="163"/>
      <c r="C125" s="164" t="s">
        <v>157</v>
      </c>
      <c r="D125" s="164" t="s">
        <v>123</v>
      </c>
      <c r="E125" s="165" t="s">
        <v>183</v>
      </c>
      <c r="F125" s="166" t="s">
        <v>184</v>
      </c>
      <c r="G125" s="167" t="s">
        <v>152</v>
      </c>
      <c r="H125" s="168">
        <v>83.058</v>
      </c>
      <c r="I125" s="169"/>
      <c r="J125" s="170">
        <f>ROUND(I125*H125,2)</f>
        <v>0</v>
      </c>
      <c r="K125" s="166" t="s">
        <v>127</v>
      </c>
      <c r="L125" s="28"/>
      <c r="M125" s="171"/>
      <c r="N125" s="172" t="s">
        <v>40</v>
      </c>
      <c r="O125" s="173">
        <v>0.652</v>
      </c>
      <c r="P125" s="173">
        <f>O125*H125</f>
        <v>54.153816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10" t="s">
        <v>128</v>
      </c>
      <c r="AS125" s="27"/>
      <c r="AT125" s="10" t="s">
        <v>123</v>
      </c>
      <c r="AU125" s="10" t="s">
        <v>79</v>
      </c>
      <c r="AV125" s="27"/>
      <c r="AW125" s="27"/>
      <c r="AX125" s="27"/>
      <c r="AY125" s="10" t="s">
        <v>121</v>
      </c>
      <c r="AZ125" s="27"/>
      <c r="BA125" s="27"/>
      <c r="BB125" s="27"/>
      <c r="BC125" s="27"/>
      <c r="BD125" s="27"/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0" t="s">
        <v>77</v>
      </c>
      <c r="BK125" s="175">
        <f>ROUND(I125*H125,2)</f>
        <v>0</v>
      </c>
      <c r="BL125" s="10" t="s">
        <v>128</v>
      </c>
      <c r="BM125" s="10" t="s">
        <v>185</v>
      </c>
      <c r="BN125" s="27"/>
      <c r="BO125" s="27"/>
      <c r="BP125" s="27"/>
      <c r="BQ125" s="27"/>
      <c r="BR125" s="27"/>
    </row>
    <row r="126" spans="2:65" s="27" customFormat="1" ht="51" customHeight="1">
      <c r="B126" s="163"/>
      <c r="C126" s="164" t="s">
        <v>10</v>
      </c>
      <c r="D126" s="164" t="s">
        <v>123</v>
      </c>
      <c r="E126" s="165" t="s">
        <v>186</v>
      </c>
      <c r="F126" s="166" t="s">
        <v>187</v>
      </c>
      <c r="G126" s="167" t="s">
        <v>152</v>
      </c>
      <c r="H126" s="168">
        <v>62.424</v>
      </c>
      <c r="I126" s="169"/>
      <c r="J126" s="170">
        <f>ROUND(I126*H126,2)</f>
        <v>0</v>
      </c>
      <c r="K126" s="166" t="s">
        <v>127</v>
      </c>
      <c r="L126" s="28"/>
      <c r="M126" s="171"/>
      <c r="N126" s="172" t="s">
        <v>40</v>
      </c>
      <c r="O126" s="173">
        <v>0.045</v>
      </c>
      <c r="P126" s="173">
        <f>O126*H126</f>
        <v>2.80908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0" t="s">
        <v>128</v>
      </c>
      <c r="AT126" s="10" t="s">
        <v>123</v>
      </c>
      <c r="AU126" s="10" t="s">
        <v>79</v>
      </c>
      <c r="AY126" s="10" t="s">
        <v>121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0" t="s">
        <v>77</v>
      </c>
      <c r="BK126" s="175">
        <f>ROUND(I126*H126,2)</f>
        <v>0</v>
      </c>
      <c r="BL126" s="10" t="s">
        <v>128</v>
      </c>
      <c r="BM126" s="10" t="s">
        <v>188</v>
      </c>
    </row>
    <row r="127" spans="1:70" s="27" customFormat="1" ht="12.8">
      <c r="A127" s="176"/>
      <c r="B127" s="177"/>
      <c r="C127" s="176"/>
      <c r="D127" s="178" t="s">
        <v>129</v>
      </c>
      <c r="E127" s="179"/>
      <c r="F127" s="180" t="s">
        <v>189</v>
      </c>
      <c r="G127" s="176"/>
      <c r="H127" s="181">
        <v>62.424</v>
      </c>
      <c r="I127" s="176"/>
      <c r="J127" s="176"/>
      <c r="K127" s="176"/>
      <c r="L127" s="177"/>
      <c r="M127" s="182"/>
      <c r="N127" s="183"/>
      <c r="O127" s="183"/>
      <c r="P127" s="183"/>
      <c r="Q127" s="183"/>
      <c r="R127" s="183"/>
      <c r="S127" s="183"/>
      <c r="T127" s="184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9" t="s">
        <v>129</v>
      </c>
      <c r="AU127" s="179" t="s">
        <v>79</v>
      </c>
      <c r="AV127" s="176" t="s">
        <v>79</v>
      </c>
      <c r="AW127" s="176" t="s">
        <v>33</v>
      </c>
      <c r="AX127" s="176" t="s">
        <v>69</v>
      </c>
      <c r="AY127" s="179" t="s">
        <v>121</v>
      </c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</row>
    <row r="128" spans="1:70" s="27" customFormat="1" ht="12.8">
      <c r="A128" s="185"/>
      <c r="B128" s="186"/>
      <c r="C128" s="185"/>
      <c r="D128" s="178" t="s">
        <v>129</v>
      </c>
      <c r="E128" s="187"/>
      <c r="F128" s="188" t="s">
        <v>133</v>
      </c>
      <c r="G128" s="185"/>
      <c r="H128" s="189">
        <v>62.424</v>
      </c>
      <c r="I128" s="185"/>
      <c r="J128" s="185"/>
      <c r="K128" s="185"/>
      <c r="L128" s="186"/>
      <c r="M128" s="190"/>
      <c r="N128" s="191"/>
      <c r="O128" s="191"/>
      <c r="P128" s="191"/>
      <c r="Q128" s="191"/>
      <c r="R128" s="191"/>
      <c r="S128" s="191"/>
      <c r="T128" s="192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7" t="s">
        <v>129</v>
      </c>
      <c r="AU128" s="187" t="s">
        <v>79</v>
      </c>
      <c r="AV128" s="185" t="s">
        <v>128</v>
      </c>
      <c r="AW128" s="185" t="s">
        <v>33</v>
      </c>
      <c r="AX128" s="185" t="s">
        <v>77</v>
      </c>
      <c r="AY128" s="187" t="s">
        <v>121</v>
      </c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</row>
    <row r="129" spans="2:65" s="27" customFormat="1" ht="25.5" customHeight="1">
      <c r="B129" s="163"/>
      <c r="C129" s="164" t="s">
        <v>161</v>
      </c>
      <c r="D129" s="164" t="s">
        <v>123</v>
      </c>
      <c r="E129" s="165" t="s">
        <v>190</v>
      </c>
      <c r="F129" s="166" t="s">
        <v>191</v>
      </c>
      <c r="G129" s="167" t="s">
        <v>165</v>
      </c>
      <c r="H129" s="168">
        <v>40.8</v>
      </c>
      <c r="I129" s="169"/>
      <c r="J129" s="170">
        <f>ROUND(I129*H129,2)</f>
        <v>0</v>
      </c>
      <c r="K129" s="166" t="s">
        <v>127</v>
      </c>
      <c r="L129" s="28"/>
      <c r="M129" s="171"/>
      <c r="N129" s="172" t="s">
        <v>40</v>
      </c>
      <c r="O129" s="173">
        <v>0.012</v>
      </c>
      <c r="P129" s="173">
        <f>O129*H129</f>
        <v>0.4896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0" t="s">
        <v>128</v>
      </c>
      <c r="AT129" s="10" t="s">
        <v>123</v>
      </c>
      <c r="AU129" s="10" t="s">
        <v>79</v>
      </c>
      <c r="AY129" s="10" t="s">
        <v>121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0" t="s">
        <v>77</v>
      </c>
      <c r="BK129" s="175">
        <f>ROUND(I129*H129,2)</f>
        <v>0</v>
      </c>
      <c r="BL129" s="10" t="s">
        <v>128</v>
      </c>
      <c r="BM129" s="10" t="s">
        <v>192</v>
      </c>
    </row>
    <row r="130" spans="1:70" s="27" customFormat="1" ht="12.8">
      <c r="A130" s="176"/>
      <c r="B130" s="177"/>
      <c r="C130" s="176"/>
      <c r="D130" s="178" t="s">
        <v>129</v>
      </c>
      <c r="E130" s="179"/>
      <c r="F130" s="180" t="s">
        <v>193</v>
      </c>
      <c r="G130" s="176"/>
      <c r="H130" s="181">
        <v>40.8</v>
      </c>
      <c r="I130" s="176"/>
      <c r="J130" s="176"/>
      <c r="K130" s="176"/>
      <c r="L130" s="177"/>
      <c r="M130" s="182"/>
      <c r="N130" s="183"/>
      <c r="O130" s="183"/>
      <c r="P130" s="183"/>
      <c r="Q130" s="183"/>
      <c r="R130" s="183"/>
      <c r="S130" s="183"/>
      <c r="T130" s="184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9" t="s">
        <v>129</v>
      </c>
      <c r="AU130" s="179" t="s">
        <v>79</v>
      </c>
      <c r="AV130" s="176" t="s">
        <v>79</v>
      </c>
      <c r="AW130" s="176" t="s">
        <v>33</v>
      </c>
      <c r="AX130" s="176" t="s">
        <v>69</v>
      </c>
      <c r="AY130" s="179" t="s">
        <v>121</v>
      </c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176"/>
      <c r="BN130" s="176"/>
      <c r="BO130" s="176"/>
      <c r="BP130" s="176"/>
      <c r="BQ130" s="176"/>
      <c r="BR130" s="176"/>
    </row>
    <row r="131" spans="1:70" s="27" customFormat="1" ht="12.8">
      <c r="A131" s="185"/>
      <c r="B131" s="186"/>
      <c r="C131" s="185"/>
      <c r="D131" s="178" t="s">
        <v>129</v>
      </c>
      <c r="E131" s="187"/>
      <c r="F131" s="188" t="s">
        <v>133</v>
      </c>
      <c r="G131" s="185"/>
      <c r="H131" s="189">
        <v>40.8</v>
      </c>
      <c r="I131" s="185"/>
      <c r="J131" s="185"/>
      <c r="K131" s="185"/>
      <c r="L131" s="186"/>
      <c r="M131" s="190"/>
      <c r="N131" s="191"/>
      <c r="O131" s="191"/>
      <c r="P131" s="191"/>
      <c r="Q131" s="191"/>
      <c r="R131" s="191"/>
      <c r="S131" s="191"/>
      <c r="T131" s="192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7" t="s">
        <v>129</v>
      </c>
      <c r="AU131" s="187" t="s">
        <v>79</v>
      </c>
      <c r="AV131" s="185" t="s">
        <v>128</v>
      </c>
      <c r="AW131" s="185" t="s">
        <v>33</v>
      </c>
      <c r="AX131" s="185" t="s">
        <v>77</v>
      </c>
      <c r="AY131" s="187" t="s">
        <v>121</v>
      </c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5"/>
    </row>
    <row r="132" spans="1:70" s="176" customFormat="1" ht="25.5" customHeight="1">
      <c r="A132" s="27"/>
      <c r="B132" s="163"/>
      <c r="C132" s="164" t="s">
        <v>194</v>
      </c>
      <c r="D132" s="164" t="s">
        <v>123</v>
      </c>
      <c r="E132" s="165" t="s">
        <v>195</v>
      </c>
      <c r="F132" s="166" t="s">
        <v>196</v>
      </c>
      <c r="G132" s="167" t="s">
        <v>152</v>
      </c>
      <c r="H132" s="168">
        <v>83.058</v>
      </c>
      <c r="I132" s="169"/>
      <c r="J132" s="170">
        <f>ROUND(I132*H132,2)</f>
        <v>0</v>
      </c>
      <c r="K132" s="166" t="s">
        <v>127</v>
      </c>
      <c r="L132" s="28"/>
      <c r="M132" s="171"/>
      <c r="N132" s="172" t="s">
        <v>40</v>
      </c>
      <c r="O132" s="173">
        <v>0.299</v>
      </c>
      <c r="P132" s="173">
        <f>O132*H132</f>
        <v>24.834342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10" t="s">
        <v>128</v>
      </c>
      <c r="AS132" s="27"/>
      <c r="AT132" s="10" t="s">
        <v>123</v>
      </c>
      <c r="AU132" s="10" t="s">
        <v>79</v>
      </c>
      <c r="AV132" s="27"/>
      <c r="AW132" s="27"/>
      <c r="AX132" s="27"/>
      <c r="AY132" s="10" t="s">
        <v>121</v>
      </c>
      <c r="AZ132" s="27"/>
      <c r="BA132" s="27"/>
      <c r="BB132" s="27"/>
      <c r="BC132" s="27"/>
      <c r="BD132" s="27"/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0" t="s">
        <v>77</v>
      </c>
      <c r="BK132" s="175">
        <f>ROUND(I132*H132,2)</f>
        <v>0</v>
      </c>
      <c r="BL132" s="10" t="s">
        <v>128</v>
      </c>
      <c r="BM132" s="10" t="s">
        <v>197</v>
      </c>
      <c r="BN132" s="27"/>
      <c r="BO132" s="27"/>
      <c r="BP132" s="27"/>
      <c r="BQ132" s="27"/>
      <c r="BR132" s="27"/>
    </row>
    <row r="133" spans="1:70" s="185" customFormat="1" ht="25.5" customHeight="1">
      <c r="A133" s="27"/>
      <c r="B133" s="163"/>
      <c r="C133" s="164" t="s">
        <v>166</v>
      </c>
      <c r="D133" s="164" t="s">
        <v>123</v>
      </c>
      <c r="E133" s="165" t="s">
        <v>198</v>
      </c>
      <c r="F133" s="166" t="s">
        <v>199</v>
      </c>
      <c r="G133" s="167" t="s">
        <v>165</v>
      </c>
      <c r="H133" s="168">
        <v>325.42</v>
      </c>
      <c r="I133" s="169"/>
      <c r="J133" s="170">
        <f>ROUND(I133*H133,2)</f>
        <v>0</v>
      </c>
      <c r="K133" s="166" t="s">
        <v>127</v>
      </c>
      <c r="L133" s="28"/>
      <c r="M133" s="171"/>
      <c r="N133" s="172" t="s">
        <v>40</v>
      </c>
      <c r="O133" s="173">
        <v>0.007</v>
      </c>
      <c r="P133" s="173">
        <f>O133*H133</f>
        <v>2.27794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10" t="s">
        <v>128</v>
      </c>
      <c r="AS133" s="27"/>
      <c r="AT133" s="10" t="s">
        <v>123</v>
      </c>
      <c r="AU133" s="10" t="s">
        <v>79</v>
      </c>
      <c r="AV133" s="27"/>
      <c r="AW133" s="27"/>
      <c r="AX133" s="27"/>
      <c r="AY133" s="10" t="s">
        <v>121</v>
      </c>
      <c r="AZ133" s="27"/>
      <c r="BA133" s="27"/>
      <c r="BB133" s="27"/>
      <c r="BC133" s="27"/>
      <c r="BD133" s="27"/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0" t="s">
        <v>77</v>
      </c>
      <c r="BK133" s="175">
        <f>ROUND(I133*H133,2)</f>
        <v>0</v>
      </c>
      <c r="BL133" s="10" t="s">
        <v>128</v>
      </c>
      <c r="BM133" s="10" t="s">
        <v>200</v>
      </c>
      <c r="BN133" s="27"/>
      <c r="BO133" s="27"/>
      <c r="BP133" s="27"/>
      <c r="BQ133" s="27"/>
      <c r="BR133" s="27"/>
    </row>
    <row r="134" spans="2:65" s="27" customFormat="1" ht="16.5" customHeight="1">
      <c r="B134" s="163"/>
      <c r="C134" s="208" t="s">
        <v>201</v>
      </c>
      <c r="D134" s="208" t="s">
        <v>202</v>
      </c>
      <c r="E134" s="209" t="s">
        <v>203</v>
      </c>
      <c r="F134" s="210" t="s">
        <v>204</v>
      </c>
      <c r="G134" s="211" t="s">
        <v>205</v>
      </c>
      <c r="H134" s="212">
        <v>4.881</v>
      </c>
      <c r="I134" s="213"/>
      <c r="J134" s="214">
        <f>ROUND(I134*H134,2)</f>
        <v>0</v>
      </c>
      <c r="K134" s="210" t="s">
        <v>127</v>
      </c>
      <c r="L134" s="215"/>
      <c r="M134" s="216"/>
      <c r="N134" s="217" t="s">
        <v>40</v>
      </c>
      <c r="O134" s="173">
        <v>0</v>
      </c>
      <c r="P134" s="173">
        <f>O134*H134</f>
        <v>0</v>
      </c>
      <c r="Q134" s="173">
        <v>0.001</v>
      </c>
      <c r="R134" s="173">
        <f>Q134*H134</f>
        <v>0.004881</v>
      </c>
      <c r="S134" s="173">
        <v>0</v>
      </c>
      <c r="T134" s="174">
        <f>S134*H134</f>
        <v>0</v>
      </c>
      <c r="AR134" s="10" t="s">
        <v>144</v>
      </c>
      <c r="AT134" s="10" t="s">
        <v>202</v>
      </c>
      <c r="AU134" s="10" t="s">
        <v>79</v>
      </c>
      <c r="AY134" s="10" t="s">
        <v>121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0" t="s">
        <v>77</v>
      </c>
      <c r="BK134" s="175">
        <f>ROUND(I134*H134,2)</f>
        <v>0</v>
      </c>
      <c r="BL134" s="10" t="s">
        <v>128</v>
      </c>
      <c r="BM134" s="10" t="s">
        <v>206</v>
      </c>
    </row>
    <row r="135" spans="2:51" s="176" customFormat="1" ht="12.8">
      <c r="B135" s="177"/>
      <c r="D135" s="178" t="s">
        <v>129</v>
      </c>
      <c r="E135" s="179"/>
      <c r="F135" s="180" t="s">
        <v>207</v>
      </c>
      <c r="H135" s="181">
        <v>4.881</v>
      </c>
      <c r="L135" s="177"/>
      <c r="M135" s="182"/>
      <c r="N135" s="183"/>
      <c r="O135" s="183"/>
      <c r="P135" s="183"/>
      <c r="Q135" s="183"/>
      <c r="R135" s="183"/>
      <c r="S135" s="183"/>
      <c r="T135" s="184"/>
      <c r="AT135" s="179" t="s">
        <v>129</v>
      </c>
      <c r="AU135" s="179" t="s">
        <v>79</v>
      </c>
      <c r="AV135" s="176" t="s">
        <v>79</v>
      </c>
      <c r="AW135" s="176" t="s">
        <v>33</v>
      </c>
      <c r="AX135" s="176" t="s">
        <v>69</v>
      </c>
      <c r="AY135" s="179" t="s">
        <v>121</v>
      </c>
    </row>
    <row r="136" spans="2:51" s="185" customFormat="1" ht="12.8">
      <c r="B136" s="186"/>
      <c r="D136" s="178" t="s">
        <v>129</v>
      </c>
      <c r="E136" s="187"/>
      <c r="F136" s="188" t="s">
        <v>133</v>
      </c>
      <c r="H136" s="189">
        <v>4.881</v>
      </c>
      <c r="L136" s="186"/>
      <c r="M136" s="190"/>
      <c r="N136" s="191"/>
      <c r="O136" s="191"/>
      <c r="P136" s="191"/>
      <c r="Q136" s="191"/>
      <c r="R136" s="191"/>
      <c r="S136" s="191"/>
      <c r="T136" s="192"/>
      <c r="AT136" s="187" t="s">
        <v>129</v>
      </c>
      <c r="AU136" s="187" t="s">
        <v>79</v>
      </c>
      <c r="AV136" s="185" t="s">
        <v>128</v>
      </c>
      <c r="AW136" s="185" t="s">
        <v>33</v>
      </c>
      <c r="AX136" s="185" t="s">
        <v>77</v>
      </c>
      <c r="AY136" s="187" t="s">
        <v>121</v>
      </c>
    </row>
    <row r="137" spans="2:65" s="27" customFormat="1" ht="25.5" customHeight="1">
      <c r="B137" s="163"/>
      <c r="C137" s="164" t="s">
        <v>173</v>
      </c>
      <c r="D137" s="164" t="s">
        <v>123</v>
      </c>
      <c r="E137" s="165" t="s">
        <v>208</v>
      </c>
      <c r="F137" s="166" t="s">
        <v>209</v>
      </c>
      <c r="G137" s="167" t="s">
        <v>165</v>
      </c>
      <c r="H137" s="168">
        <v>284.62</v>
      </c>
      <c r="I137" s="169"/>
      <c r="J137" s="170">
        <f>ROUND(I137*H137,2)</f>
        <v>0</v>
      </c>
      <c r="K137" s="166" t="s">
        <v>127</v>
      </c>
      <c r="L137" s="28"/>
      <c r="M137" s="171"/>
      <c r="N137" s="172" t="s">
        <v>40</v>
      </c>
      <c r="O137" s="173">
        <v>0.018</v>
      </c>
      <c r="P137" s="173">
        <f>O137*H137</f>
        <v>5.12316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0" t="s">
        <v>128</v>
      </c>
      <c r="AT137" s="10" t="s">
        <v>123</v>
      </c>
      <c r="AU137" s="10" t="s">
        <v>79</v>
      </c>
      <c r="AY137" s="10" t="s">
        <v>121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0" t="s">
        <v>77</v>
      </c>
      <c r="BK137" s="175">
        <f>ROUND(I137*H137,2)</f>
        <v>0</v>
      </c>
      <c r="BL137" s="10" t="s">
        <v>128</v>
      </c>
      <c r="BM137" s="10" t="s">
        <v>210</v>
      </c>
    </row>
    <row r="138" spans="2:65" s="27" customFormat="1" ht="25.5" customHeight="1">
      <c r="B138" s="163"/>
      <c r="C138" s="164" t="s">
        <v>9</v>
      </c>
      <c r="D138" s="164" t="s">
        <v>123</v>
      </c>
      <c r="E138" s="165" t="s">
        <v>211</v>
      </c>
      <c r="F138" s="166" t="s">
        <v>212</v>
      </c>
      <c r="G138" s="167" t="s">
        <v>165</v>
      </c>
      <c r="H138" s="168">
        <v>40.8</v>
      </c>
      <c r="I138" s="169"/>
      <c r="J138" s="170">
        <f>ROUND(I138*H138,2)</f>
        <v>0</v>
      </c>
      <c r="K138" s="166" t="s">
        <v>127</v>
      </c>
      <c r="L138" s="28"/>
      <c r="M138" s="171"/>
      <c r="N138" s="172" t="s">
        <v>40</v>
      </c>
      <c r="O138" s="173">
        <v>0.107</v>
      </c>
      <c r="P138" s="173">
        <f>O138*H138</f>
        <v>4.3656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AR138" s="10" t="s">
        <v>128</v>
      </c>
      <c r="AT138" s="10" t="s">
        <v>123</v>
      </c>
      <c r="AU138" s="10" t="s">
        <v>79</v>
      </c>
      <c r="AY138" s="10" t="s">
        <v>121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0" t="s">
        <v>77</v>
      </c>
      <c r="BK138" s="175">
        <f>ROUND(I138*H138,2)</f>
        <v>0</v>
      </c>
      <c r="BL138" s="10" t="s">
        <v>128</v>
      </c>
      <c r="BM138" s="10" t="s">
        <v>213</v>
      </c>
    </row>
    <row r="139" spans="1:70" s="27" customFormat="1" ht="29.25" customHeight="1">
      <c r="A139" s="150"/>
      <c r="B139" s="151"/>
      <c r="C139" s="150"/>
      <c r="D139" s="152" t="s">
        <v>68</v>
      </c>
      <c r="E139" s="161" t="s">
        <v>137</v>
      </c>
      <c r="F139" s="161" t="s">
        <v>214</v>
      </c>
      <c r="G139" s="150"/>
      <c r="H139" s="150"/>
      <c r="I139" s="150"/>
      <c r="J139" s="162">
        <f>BK139</f>
        <v>0</v>
      </c>
      <c r="K139" s="150"/>
      <c r="L139" s="151"/>
      <c r="M139" s="155"/>
      <c r="N139" s="156"/>
      <c r="O139" s="156"/>
      <c r="P139" s="157">
        <f>SUM(P140:P150)</f>
        <v>119.024452</v>
      </c>
      <c r="Q139" s="156"/>
      <c r="R139" s="157">
        <f>SUM(R140:R150)</f>
        <v>31.10407664</v>
      </c>
      <c r="S139" s="156"/>
      <c r="T139" s="158">
        <f>SUM(T140:T150)</f>
        <v>0</v>
      </c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2" t="s">
        <v>77</v>
      </c>
      <c r="AS139" s="150"/>
      <c r="AT139" s="159" t="s">
        <v>68</v>
      </c>
      <c r="AU139" s="159" t="s">
        <v>77</v>
      </c>
      <c r="AV139" s="150"/>
      <c r="AW139" s="150"/>
      <c r="AX139" s="150"/>
      <c r="AY139" s="152" t="s">
        <v>121</v>
      </c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60">
        <f>SUM(BK140:BK150)</f>
        <v>0</v>
      </c>
      <c r="BL139" s="150"/>
      <c r="BM139" s="150"/>
      <c r="BN139" s="150"/>
      <c r="BO139" s="150"/>
      <c r="BP139" s="150"/>
      <c r="BQ139" s="150"/>
      <c r="BR139" s="150"/>
    </row>
    <row r="140" spans="1:70" s="176" customFormat="1" ht="63.75" customHeight="1">
      <c r="A140" s="27"/>
      <c r="B140" s="163"/>
      <c r="C140" s="164" t="s">
        <v>175</v>
      </c>
      <c r="D140" s="164" t="s">
        <v>123</v>
      </c>
      <c r="E140" s="165" t="s">
        <v>215</v>
      </c>
      <c r="F140" s="166" t="s">
        <v>216</v>
      </c>
      <c r="G140" s="167" t="s">
        <v>152</v>
      </c>
      <c r="H140" s="168">
        <v>6.084</v>
      </c>
      <c r="I140" s="169"/>
      <c r="J140" s="170">
        <f>ROUND(I140*H140,2)</f>
        <v>0</v>
      </c>
      <c r="K140" s="166" t="s">
        <v>127</v>
      </c>
      <c r="L140" s="28"/>
      <c r="M140" s="171"/>
      <c r="N140" s="172" t="s">
        <v>40</v>
      </c>
      <c r="O140" s="173">
        <v>11.201</v>
      </c>
      <c r="P140" s="173">
        <f>O140*H140</f>
        <v>68.146884</v>
      </c>
      <c r="Q140" s="173">
        <v>3.11388</v>
      </c>
      <c r="R140" s="173">
        <f>Q140*H140</f>
        <v>18.94484592</v>
      </c>
      <c r="S140" s="173">
        <v>0</v>
      </c>
      <c r="T140" s="174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10" t="s">
        <v>128</v>
      </c>
      <c r="AS140" s="27"/>
      <c r="AT140" s="10" t="s">
        <v>123</v>
      </c>
      <c r="AU140" s="10" t="s">
        <v>79</v>
      </c>
      <c r="AV140" s="27"/>
      <c r="AW140" s="27"/>
      <c r="AX140" s="27"/>
      <c r="AY140" s="10" t="s">
        <v>121</v>
      </c>
      <c r="AZ140" s="27"/>
      <c r="BA140" s="27"/>
      <c r="BB140" s="27"/>
      <c r="BC140" s="27"/>
      <c r="BD140" s="27"/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0" t="s">
        <v>77</v>
      </c>
      <c r="BK140" s="175">
        <f>ROUND(I140*H140,2)</f>
        <v>0</v>
      </c>
      <c r="BL140" s="10" t="s">
        <v>128</v>
      </c>
      <c r="BM140" s="10" t="s">
        <v>217</v>
      </c>
      <c r="BN140" s="27"/>
      <c r="BO140" s="27"/>
      <c r="BP140" s="27"/>
      <c r="BQ140" s="27"/>
      <c r="BR140" s="27"/>
    </row>
    <row r="141" spans="1:70" s="185" customFormat="1" ht="12.8">
      <c r="A141" s="193"/>
      <c r="B141" s="194"/>
      <c r="C141" s="193"/>
      <c r="D141" s="178" t="s">
        <v>129</v>
      </c>
      <c r="E141" s="195"/>
      <c r="F141" s="196" t="s">
        <v>218</v>
      </c>
      <c r="G141" s="193"/>
      <c r="H141" s="195"/>
      <c r="I141" s="193"/>
      <c r="J141" s="193"/>
      <c r="K141" s="193"/>
      <c r="L141" s="194"/>
      <c r="M141" s="197"/>
      <c r="N141" s="198"/>
      <c r="O141" s="198"/>
      <c r="P141" s="198"/>
      <c r="Q141" s="198"/>
      <c r="R141" s="198"/>
      <c r="S141" s="198"/>
      <c r="T141" s="199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5" t="s">
        <v>129</v>
      </c>
      <c r="AU141" s="195" t="s">
        <v>79</v>
      </c>
      <c r="AV141" s="193" t="s">
        <v>77</v>
      </c>
      <c r="AW141" s="193" t="s">
        <v>33</v>
      </c>
      <c r="AX141" s="193" t="s">
        <v>69</v>
      </c>
      <c r="AY141" s="195" t="s">
        <v>121</v>
      </c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</row>
    <row r="142" spans="1:70" s="27" customFormat="1" ht="12.8">
      <c r="A142" s="176"/>
      <c r="B142" s="177"/>
      <c r="C142" s="176"/>
      <c r="D142" s="178" t="s">
        <v>129</v>
      </c>
      <c r="E142" s="179"/>
      <c r="F142" s="180" t="s">
        <v>219</v>
      </c>
      <c r="G142" s="176"/>
      <c r="H142" s="181">
        <v>6.084</v>
      </c>
      <c r="I142" s="176"/>
      <c r="J142" s="176"/>
      <c r="K142" s="176"/>
      <c r="L142" s="177"/>
      <c r="M142" s="182"/>
      <c r="N142" s="183"/>
      <c r="O142" s="183"/>
      <c r="P142" s="183"/>
      <c r="Q142" s="183"/>
      <c r="R142" s="183"/>
      <c r="S142" s="183"/>
      <c r="T142" s="184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9" t="s">
        <v>129</v>
      </c>
      <c r="AU142" s="179" t="s">
        <v>79</v>
      </c>
      <c r="AV142" s="176" t="s">
        <v>79</v>
      </c>
      <c r="AW142" s="176" t="s">
        <v>33</v>
      </c>
      <c r="AX142" s="176" t="s">
        <v>69</v>
      </c>
      <c r="AY142" s="179" t="s">
        <v>121</v>
      </c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</row>
    <row r="143" spans="1:70" s="27" customFormat="1" ht="12.8">
      <c r="A143" s="185"/>
      <c r="B143" s="186"/>
      <c r="C143" s="185"/>
      <c r="D143" s="178" t="s">
        <v>129</v>
      </c>
      <c r="E143" s="187"/>
      <c r="F143" s="188" t="s">
        <v>133</v>
      </c>
      <c r="G143" s="185"/>
      <c r="H143" s="189">
        <v>6.084</v>
      </c>
      <c r="I143" s="185"/>
      <c r="J143" s="185"/>
      <c r="K143" s="185"/>
      <c r="L143" s="186"/>
      <c r="M143" s="190"/>
      <c r="N143" s="191"/>
      <c r="O143" s="191"/>
      <c r="P143" s="191"/>
      <c r="Q143" s="191"/>
      <c r="R143" s="191"/>
      <c r="S143" s="191"/>
      <c r="T143" s="192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7" t="s">
        <v>129</v>
      </c>
      <c r="AU143" s="187" t="s">
        <v>79</v>
      </c>
      <c r="AV143" s="185" t="s">
        <v>128</v>
      </c>
      <c r="AW143" s="185" t="s">
        <v>33</v>
      </c>
      <c r="AX143" s="185" t="s">
        <v>77</v>
      </c>
      <c r="AY143" s="187" t="s">
        <v>121</v>
      </c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</row>
    <row r="144" spans="1:70" s="150" customFormat="1" ht="51" customHeight="1">
      <c r="A144" s="27"/>
      <c r="B144" s="163"/>
      <c r="C144" s="164" t="s">
        <v>220</v>
      </c>
      <c r="D144" s="164" t="s">
        <v>123</v>
      </c>
      <c r="E144" s="165" t="s">
        <v>221</v>
      </c>
      <c r="F144" s="166" t="s">
        <v>222</v>
      </c>
      <c r="G144" s="167" t="s">
        <v>152</v>
      </c>
      <c r="H144" s="168">
        <v>4.352</v>
      </c>
      <c r="I144" s="169"/>
      <c r="J144" s="170">
        <f>ROUND(I144*H144,2)</f>
        <v>0</v>
      </c>
      <c r="K144" s="166" t="s">
        <v>127</v>
      </c>
      <c r="L144" s="28"/>
      <c r="M144" s="171"/>
      <c r="N144" s="172" t="s">
        <v>40</v>
      </c>
      <c r="O144" s="173">
        <v>3.899</v>
      </c>
      <c r="P144" s="173">
        <f>O144*H144</f>
        <v>16.968448</v>
      </c>
      <c r="Q144" s="173">
        <v>2.76766</v>
      </c>
      <c r="R144" s="173">
        <f>Q144*H144</f>
        <v>12.04485632</v>
      </c>
      <c r="S144" s="173">
        <v>0</v>
      </c>
      <c r="T144" s="174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10" t="s">
        <v>128</v>
      </c>
      <c r="AS144" s="27"/>
      <c r="AT144" s="10" t="s">
        <v>123</v>
      </c>
      <c r="AU144" s="10" t="s">
        <v>79</v>
      </c>
      <c r="AV144" s="27"/>
      <c r="AW144" s="27"/>
      <c r="AX144" s="27"/>
      <c r="AY144" s="10" t="s">
        <v>121</v>
      </c>
      <c r="AZ144" s="27"/>
      <c r="BA144" s="27"/>
      <c r="BB144" s="27"/>
      <c r="BC144" s="27"/>
      <c r="BD144" s="27"/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0" t="s">
        <v>77</v>
      </c>
      <c r="BK144" s="175">
        <f>ROUND(I144*H144,2)</f>
        <v>0</v>
      </c>
      <c r="BL144" s="10" t="s">
        <v>128</v>
      </c>
      <c r="BM144" s="10" t="s">
        <v>223</v>
      </c>
      <c r="BN144" s="27"/>
      <c r="BO144" s="27"/>
      <c r="BP144" s="27"/>
      <c r="BQ144" s="27"/>
      <c r="BR144" s="27"/>
    </row>
    <row r="145" spans="1:70" s="27" customFormat="1" ht="12.8">
      <c r="A145" s="176"/>
      <c r="B145" s="177"/>
      <c r="C145" s="176"/>
      <c r="D145" s="178" t="s">
        <v>129</v>
      </c>
      <c r="E145" s="179"/>
      <c r="F145" s="180" t="s">
        <v>224</v>
      </c>
      <c r="G145" s="176"/>
      <c r="H145" s="181">
        <v>4.352</v>
      </c>
      <c r="I145" s="176"/>
      <c r="J145" s="176"/>
      <c r="K145" s="176"/>
      <c r="L145" s="177"/>
      <c r="M145" s="182"/>
      <c r="N145" s="183"/>
      <c r="O145" s="183"/>
      <c r="P145" s="183"/>
      <c r="Q145" s="183"/>
      <c r="R145" s="183"/>
      <c r="S145" s="183"/>
      <c r="T145" s="184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9" t="s">
        <v>129</v>
      </c>
      <c r="AU145" s="179" t="s">
        <v>79</v>
      </c>
      <c r="AV145" s="176" t="s">
        <v>79</v>
      </c>
      <c r="AW145" s="176" t="s">
        <v>33</v>
      </c>
      <c r="AX145" s="176" t="s">
        <v>69</v>
      </c>
      <c r="AY145" s="179" t="s">
        <v>121</v>
      </c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</row>
    <row r="146" spans="1:70" s="193" customFormat="1" ht="12.8">
      <c r="A146" s="185"/>
      <c r="B146" s="186"/>
      <c r="C146" s="185"/>
      <c r="D146" s="178" t="s">
        <v>129</v>
      </c>
      <c r="E146" s="187"/>
      <c r="F146" s="188" t="s">
        <v>133</v>
      </c>
      <c r="G146" s="185"/>
      <c r="H146" s="189">
        <v>4.352</v>
      </c>
      <c r="I146" s="185"/>
      <c r="J146" s="185"/>
      <c r="K146" s="185"/>
      <c r="L146" s="186"/>
      <c r="M146" s="190"/>
      <c r="N146" s="191"/>
      <c r="O146" s="191"/>
      <c r="P146" s="191"/>
      <c r="Q146" s="191"/>
      <c r="R146" s="191"/>
      <c r="S146" s="191"/>
      <c r="T146" s="192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7" t="s">
        <v>129</v>
      </c>
      <c r="AU146" s="187" t="s">
        <v>79</v>
      </c>
      <c r="AV146" s="185" t="s">
        <v>128</v>
      </c>
      <c r="AW146" s="185" t="s">
        <v>33</v>
      </c>
      <c r="AX146" s="185" t="s">
        <v>77</v>
      </c>
      <c r="AY146" s="187" t="s">
        <v>121</v>
      </c>
      <c r="AZ146" s="185"/>
      <c r="BA146" s="185"/>
      <c r="BB146" s="185"/>
      <c r="BC146" s="185"/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</row>
    <row r="147" spans="1:70" s="176" customFormat="1" ht="51" customHeight="1">
      <c r="A147" s="27"/>
      <c r="B147" s="163"/>
      <c r="C147" s="164" t="s">
        <v>178</v>
      </c>
      <c r="D147" s="164" t="s">
        <v>123</v>
      </c>
      <c r="E147" s="165" t="s">
        <v>225</v>
      </c>
      <c r="F147" s="166" t="s">
        <v>226</v>
      </c>
      <c r="G147" s="167" t="s">
        <v>165</v>
      </c>
      <c r="H147" s="168">
        <v>13.44</v>
      </c>
      <c r="I147" s="169"/>
      <c r="J147" s="170">
        <f>ROUND(I147*H147,2)</f>
        <v>0</v>
      </c>
      <c r="K147" s="166" t="s">
        <v>127</v>
      </c>
      <c r="L147" s="28"/>
      <c r="M147" s="171"/>
      <c r="N147" s="172" t="s">
        <v>40</v>
      </c>
      <c r="O147" s="173">
        <v>1.895</v>
      </c>
      <c r="P147" s="173">
        <f>O147*H147</f>
        <v>25.4688</v>
      </c>
      <c r="Q147" s="173">
        <v>0.00765</v>
      </c>
      <c r="R147" s="173">
        <f>Q147*H147</f>
        <v>0.102816</v>
      </c>
      <c r="S147" s="173">
        <v>0</v>
      </c>
      <c r="T147" s="174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10" t="s">
        <v>128</v>
      </c>
      <c r="AS147" s="27"/>
      <c r="AT147" s="10" t="s">
        <v>123</v>
      </c>
      <c r="AU147" s="10" t="s">
        <v>79</v>
      </c>
      <c r="AV147" s="27"/>
      <c r="AW147" s="27"/>
      <c r="AX147" s="27"/>
      <c r="AY147" s="10" t="s">
        <v>121</v>
      </c>
      <c r="AZ147" s="27"/>
      <c r="BA147" s="27"/>
      <c r="BB147" s="27"/>
      <c r="BC147" s="27"/>
      <c r="BD147" s="27"/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0" t="s">
        <v>77</v>
      </c>
      <c r="BK147" s="175">
        <f>ROUND(I147*H147,2)</f>
        <v>0</v>
      </c>
      <c r="BL147" s="10" t="s">
        <v>128</v>
      </c>
      <c r="BM147" s="10" t="s">
        <v>227</v>
      </c>
      <c r="BN147" s="27"/>
      <c r="BO147" s="27"/>
      <c r="BP147" s="27"/>
      <c r="BQ147" s="27"/>
      <c r="BR147" s="27"/>
    </row>
    <row r="148" spans="1:70" s="185" customFormat="1" ht="12.8">
      <c r="A148" s="176"/>
      <c r="B148" s="177"/>
      <c r="C148" s="176"/>
      <c r="D148" s="178" t="s">
        <v>129</v>
      </c>
      <c r="E148" s="179"/>
      <c r="F148" s="180" t="s">
        <v>228</v>
      </c>
      <c r="G148" s="176"/>
      <c r="H148" s="181">
        <v>13.44</v>
      </c>
      <c r="I148" s="176"/>
      <c r="J148" s="176"/>
      <c r="K148" s="176"/>
      <c r="L148" s="177"/>
      <c r="M148" s="182"/>
      <c r="N148" s="183"/>
      <c r="O148" s="183"/>
      <c r="P148" s="183"/>
      <c r="Q148" s="183"/>
      <c r="R148" s="183"/>
      <c r="S148" s="183"/>
      <c r="T148" s="184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9" t="s">
        <v>129</v>
      </c>
      <c r="AU148" s="179" t="s">
        <v>79</v>
      </c>
      <c r="AV148" s="176" t="s">
        <v>79</v>
      </c>
      <c r="AW148" s="176" t="s">
        <v>33</v>
      </c>
      <c r="AX148" s="176" t="s">
        <v>69</v>
      </c>
      <c r="AY148" s="179" t="s">
        <v>121</v>
      </c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</row>
    <row r="149" spans="1:70" s="27" customFormat="1" ht="12.8">
      <c r="A149" s="185"/>
      <c r="B149" s="186"/>
      <c r="C149" s="185"/>
      <c r="D149" s="178" t="s">
        <v>129</v>
      </c>
      <c r="E149" s="187"/>
      <c r="F149" s="188" t="s">
        <v>133</v>
      </c>
      <c r="G149" s="185"/>
      <c r="H149" s="189">
        <v>13.44</v>
      </c>
      <c r="I149" s="185"/>
      <c r="J149" s="185"/>
      <c r="K149" s="185"/>
      <c r="L149" s="186"/>
      <c r="M149" s="190"/>
      <c r="N149" s="191"/>
      <c r="O149" s="191"/>
      <c r="P149" s="191"/>
      <c r="Q149" s="191"/>
      <c r="R149" s="191"/>
      <c r="S149" s="191"/>
      <c r="T149" s="192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7" t="s">
        <v>129</v>
      </c>
      <c r="AU149" s="187" t="s">
        <v>79</v>
      </c>
      <c r="AV149" s="185" t="s">
        <v>128</v>
      </c>
      <c r="AW149" s="185" t="s">
        <v>33</v>
      </c>
      <c r="AX149" s="185" t="s">
        <v>77</v>
      </c>
      <c r="AY149" s="187" t="s">
        <v>121</v>
      </c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</row>
    <row r="150" spans="1:70" s="176" customFormat="1" ht="51" customHeight="1">
      <c r="A150" s="27"/>
      <c r="B150" s="163"/>
      <c r="C150" s="164" t="s">
        <v>229</v>
      </c>
      <c r="D150" s="164" t="s">
        <v>123</v>
      </c>
      <c r="E150" s="165" t="s">
        <v>230</v>
      </c>
      <c r="F150" s="166" t="s">
        <v>231</v>
      </c>
      <c r="G150" s="167" t="s">
        <v>165</v>
      </c>
      <c r="H150" s="168">
        <v>13.44</v>
      </c>
      <c r="I150" s="169"/>
      <c r="J150" s="170">
        <f>ROUND(I150*H150,2)</f>
        <v>0</v>
      </c>
      <c r="K150" s="166" t="s">
        <v>127</v>
      </c>
      <c r="L150" s="28"/>
      <c r="M150" s="171"/>
      <c r="N150" s="172" t="s">
        <v>40</v>
      </c>
      <c r="O150" s="173">
        <v>0.628</v>
      </c>
      <c r="P150" s="173">
        <f>O150*H150</f>
        <v>8.44032</v>
      </c>
      <c r="Q150" s="173">
        <v>0.00086</v>
      </c>
      <c r="R150" s="173">
        <f>Q150*H150</f>
        <v>0.0115584</v>
      </c>
      <c r="S150" s="173">
        <v>0</v>
      </c>
      <c r="T150" s="174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10" t="s">
        <v>128</v>
      </c>
      <c r="AS150" s="27"/>
      <c r="AT150" s="10" t="s">
        <v>123</v>
      </c>
      <c r="AU150" s="10" t="s">
        <v>79</v>
      </c>
      <c r="AV150" s="27"/>
      <c r="AW150" s="27"/>
      <c r="AX150" s="27"/>
      <c r="AY150" s="10" t="s">
        <v>121</v>
      </c>
      <c r="AZ150" s="27"/>
      <c r="BA150" s="27"/>
      <c r="BB150" s="27"/>
      <c r="BC150" s="27"/>
      <c r="BD150" s="27"/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0" t="s">
        <v>77</v>
      </c>
      <c r="BK150" s="175">
        <f>ROUND(I150*H150,2)</f>
        <v>0</v>
      </c>
      <c r="BL150" s="10" t="s">
        <v>128</v>
      </c>
      <c r="BM150" s="10" t="s">
        <v>232</v>
      </c>
      <c r="BN150" s="27"/>
      <c r="BO150" s="27"/>
      <c r="BP150" s="27"/>
      <c r="BQ150" s="27"/>
      <c r="BR150" s="27"/>
    </row>
    <row r="151" spans="1:70" s="185" customFormat="1" ht="29.25" customHeight="1">
      <c r="A151" s="150"/>
      <c r="B151" s="151"/>
      <c r="C151" s="150"/>
      <c r="D151" s="152" t="s">
        <v>68</v>
      </c>
      <c r="E151" s="161" t="s">
        <v>128</v>
      </c>
      <c r="F151" s="161" t="s">
        <v>233</v>
      </c>
      <c r="G151" s="150"/>
      <c r="H151" s="150"/>
      <c r="I151" s="150"/>
      <c r="J151" s="162">
        <f>BK151</f>
        <v>0</v>
      </c>
      <c r="K151" s="150"/>
      <c r="L151" s="151"/>
      <c r="M151" s="155"/>
      <c r="N151" s="156"/>
      <c r="O151" s="156"/>
      <c r="P151" s="157">
        <f>SUM(P152:P164)</f>
        <v>30.402803</v>
      </c>
      <c r="Q151" s="156"/>
      <c r="R151" s="157">
        <f>SUM(R152:R164)</f>
        <v>24.96647083</v>
      </c>
      <c r="S151" s="156"/>
      <c r="T151" s="158">
        <f>SUM(T152:T164)</f>
        <v>0</v>
      </c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2" t="s">
        <v>77</v>
      </c>
      <c r="AS151" s="150"/>
      <c r="AT151" s="159" t="s">
        <v>68</v>
      </c>
      <c r="AU151" s="159" t="s">
        <v>77</v>
      </c>
      <c r="AV151" s="150"/>
      <c r="AW151" s="150"/>
      <c r="AX151" s="150"/>
      <c r="AY151" s="152" t="s">
        <v>121</v>
      </c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60">
        <f>SUM(BK152:BK164)</f>
        <v>0</v>
      </c>
      <c r="BL151" s="150"/>
      <c r="BM151" s="150"/>
      <c r="BN151" s="150"/>
      <c r="BO151" s="150"/>
      <c r="BP151" s="150"/>
      <c r="BQ151" s="150"/>
      <c r="BR151" s="150"/>
    </row>
    <row r="152" spans="2:65" s="27" customFormat="1" ht="25.5" customHeight="1">
      <c r="B152" s="163"/>
      <c r="C152" s="164" t="s">
        <v>182</v>
      </c>
      <c r="D152" s="164" t="s">
        <v>123</v>
      </c>
      <c r="E152" s="165" t="s">
        <v>234</v>
      </c>
      <c r="F152" s="166" t="s">
        <v>235</v>
      </c>
      <c r="G152" s="167" t="s">
        <v>152</v>
      </c>
      <c r="H152" s="168">
        <v>8.874</v>
      </c>
      <c r="I152" s="169"/>
      <c r="J152" s="170">
        <f>ROUND(I152*H152,2)</f>
        <v>0</v>
      </c>
      <c r="K152" s="166" t="s">
        <v>127</v>
      </c>
      <c r="L152" s="28"/>
      <c r="M152" s="171"/>
      <c r="N152" s="172" t="s">
        <v>40</v>
      </c>
      <c r="O152" s="173">
        <v>1.465</v>
      </c>
      <c r="P152" s="173">
        <f>O152*H152</f>
        <v>13.00041</v>
      </c>
      <c r="Q152" s="173">
        <v>2.429</v>
      </c>
      <c r="R152" s="173">
        <f>Q152*H152</f>
        <v>21.554946</v>
      </c>
      <c r="S152" s="173">
        <v>0</v>
      </c>
      <c r="T152" s="174">
        <f>S152*H152</f>
        <v>0</v>
      </c>
      <c r="AR152" s="10" t="s">
        <v>128</v>
      </c>
      <c r="AT152" s="10" t="s">
        <v>123</v>
      </c>
      <c r="AU152" s="10" t="s">
        <v>79</v>
      </c>
      <c r="AY152" s="10" t="s">
        <v>121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0" t="s">
        <v>77</v>
      </c>
      <c r="BK152" s="175">
        <f>ROUND(I152*H152,2)</f>
        <v>0</v>
      </c>
      <c r="BL152" s="10" t="s">
        <v>128</v>
      </c>
      <c r="BM152" s="10" t="s">
        <v>236</v>
      </c>
    </row>
    <row r="153" spans="2:51" s="176" customFormat="1" ht="12.8">
      <c r="B153" s="177"/>
      <c r="D153" s="178" t="s">
        <v>129</v>
      </c>
      <c r="E153" s="179"/>
      <c r="F153" s="180" t="s">
        <v>237</v>
      </c>
      <c r="H153" s="181">
        <v>8.874</v>
      </c>
      <c r="L153" s="177"/>
      <c r="M153" s="182"/>
      <c r="N153" s="183"/>
      <c r="O153" s="183"/>
      <c r="P153" s="183"/>
      <c r="Q153" s="183"/>
      <c r="R153" s="183"/>
      <c r="S153" s="183"/>
      <c r="T153" s="184"/>
      <c r="AT153" s="179" t="s">
        <v>129</v>
      </c>
      <c r="AU153" s="179" t="s">
        <v>79</v>
      </c>
      <c r="AV153" s="176" t="s">
        <v>79</v>
      </c>
      <c r="AW153" s="176" t="s">
        <v>33</v>
      </c>
      <c r="AX153" s="176" t="s">
        <v>69</v>
      </c>
      <c r="AY153" s="179" t="s">
        <v>121</v>
      </c>
    </row>
    <row r="154" spans="2:51" s="185" customFormat="1" ht="12.8">
      <c r="B154" s="186"/>
      <c r="D154" s="178" t="s">
        <v>129</v>
      </c>
      <c r="E154" s="187"/>
      <c r="F154" s="188" t="s">
        <v>133</v>
      </c>
      <c r="H154" s="189">
        <v>8.874</v>
      </c>
      <c r="L154" s="186"/>
      <c r="M154" s="190"/>
      <c r="N154" s="191"/>
      <c r="O154" s="191"/>
      <c r="P154" s="191"/>
      <c r="Q154" s="191"/>
      <c r="R154" s="191"/>
      <c r="S154" s="191"/>
      <c r="T154" s="192"/>
      <c r="AT154" s="187" t="s">
        <v>129</v>
      </c>
      <c r="AU154" s="187" t="s">
        <v>79</v>
      </c>
      <c r="AV154" s="185" t="s">
        <v>128</v>
      </c>
      <c r="AW154" s="185" t="s">
        <v>33</v>
      </c>
      <c r="AX154" s="185" t="s">
        <v>77</v>
      </c>
      <c r="AY154" s="187" t="s">
        <v>121</v>
      </c>
    </row>
    <row r="155" spans="2:65" s="27" customFormat="1" ht="25.5" customHeight="1">
      <c r="B155" s="163"/>
      <c r="C155" s="164" t="s">
        <v>238</v>
      </c>
      <c r="D155" s="164" t="s">
        <v>123</v>
      </c>
      <c r="E155" s="165" t="s">
        <v>239</v>
      </c>
      <c r="F155" s="166" t="s">
        <v>240</v>
      </c>
      <c r="G155" s="167" t="s">
        <v>165</v>
      </c>
      <c r="H155" s="168">
        <v>5.22</v>
      </c>
      <c r="I155" s="169"/>
      <c r="J155" s="170">
        <f>ROUND(I155*H155,2)</f>
        <v>0</v>
      </c>
      <c r="K155" s="166" t="s">
        <v>127</v>
      </c>
      <c r="L155" s="28"/>
      <c r="M155" s="171"/>
      <c r="N155" s="172" t="s">
        <v>40</v>
      </c>
      <c r="O155" s="173">
        <v>0.821</v>
      </c>
      <c r="P155" s="173">
        <f>O155*H155</f>
        <v>4.28562</v>
      </c>
      <c r="Q155" s="173">
        <v>0.00632</v>
      </c>
      <c r="R155" s="173">
        <f>Q155*H155</f>
        <v>0.0329904</v>
      </c>
      <c r="S155" s="173">
        <v>0</v>
      </c>
      <c r="T155" s="174">
        <f>S155*H155</f>
        <v>0</v>
      </c>
      <c r="AR155" s="10" t="s">
        <v>128</v>
      </c>
      <c r="AT155" s="10" t="s">
        <v>123</v>
      </c>
      <c r="AU155" s="10" t="s">
        <v>79</v>
      </c>
      <c r="AY155" s="10" t="s">
        <v>121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0" t="s">
        <v>77</v>
      </c>
      <c r="BK155" s="175">
        <f>ROUND(I155*H155,2)</f>
        <v>0</v>
      </c>
      <c r="BL155" s="10" t="s">
        <v>128</v>
      </c>
      <c r="BM155" s="10" t="s">
        <v>241</v>
      </c>
    </row>
    <row r="156" spans="1:70" s="150" customFormat="1" ht="12.8">
      <c r="A156" s="176"/>
      <c r="B156" s="177"/>
      <c r="C156" s="176"/>
      <c r="D156" s="178" t="s">
        <v>129</v>
      </c>
      <c r="E156" s="179"/>
      <c r="F156" s="180" t="s">
        <v>242</v>
      </c>
      <c r="G156" s="176"/>
      <c r="H156" s="181">
        <v>5.22</v>
      </c>
      <c r="I156" s="176"/>
      <c r="J156" s="176"/>
      <c r="K156" s="176"/>
      <c r="L156" s="177"/>
      <c r="M156" s="182"/>
      <c r="N156" s="183"/>
      <c r="O156" s="183"/>
      <c r="P156" s="183"/>
      <c r="Q156" s="183"/>
      <c r="R156" s="183"/>
      <c r="S156" s="183"/>
      <c r="T156" s="184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9" t="s">
        <v>129</v>
      </c>
      <c r="AU156" s="179" t="s">
        <v>79</v>
      </c>
      <c r="AV156" s="176" t="s">
        <v>79</v>
      </c>
      <c r="AW156" s="176" t="s">
        <v>33</v>
      </c>
      <c r="AX156" s="176" t="s">
        <v>69</v>
      </c>
      <c r="AY156" s="179" t="s">
        <v>121</v>
      </c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</row>
    <row r="157" spans="1:70" s="27" customFormat="1" ht="12.8">
      <c r="A157" s="185"/>
      <c r="B157" s="186"/>
      <c r="C157" s="185"/>
      <c r="D157" s="178" t="s">
        <v>129</v>
      </c>
      <c r="E157" s="187"/>
      <c r="F157" s="188" t="s">
        <v>133</v>
      </c>
      <c r="G157" s="185"/>
      <c r="H157" s="189">
        <v>5.22</v>
      </c>
      <c r="I157" s="185"/>
      <c r="J157" s="185"/>
      <c r="K157" s="185"/>
      <c r="L157" s="186"/>
      <c r="M157" s="190"/>
      <c r="N157" s="191"/>
      <c r="O157" s="191"/>
      <c r="P157" s="191"/>
      <c r="Q157" s="191"/>
      <c r="R157" s="191"/>
      <c r="S157" s="191"/>
      <c r="T157" s="192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7" t="s">
        <v>129</v>
      </c>
      <c r="AU157" s="187" t="s">
        <v>79</v>
      </c>
      <c r="AV157" s="185" t="s">
        <v>128</v>
      </c>
      <c r="AW157" s="185" t="s">
        <v>33</v>
      </c>
      <c r="AX157" s="185" t="s">
        <v>77</v>
      </c>
      <c r="AY157" s="187" t="s">
        <v>121</v>
      </c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</row>
    <row r="158" spans="1:70" s="176" customFormat="1" ht="25.5" customHeight="1">
      <c r="A158" s="27"/>
      <c r="B158" s="163"/>
      <c r="C158" s="164" t="s">
        <v>185</v>
      </c>
      <c r="D158" s="164" t="s">
        <v>123</v>
      </c>
      <c r="E158" s="165" t="s">
        <v>243</v>
      </c>
      <c r="F158" s="166" t="s">
        <v>244</v>
      </c>
      <c r="G158" s="167" t="s">
        <v>245</v>
      </c>
      <c r="H158" s="168">
        <v>0.683</v>
      </c>
      <c r="I158" s="169"/>
      <c r="J158" s="170">
        <f>ROUND(I158*H158,2)</f>
        <v>0</v>
      </c>
      <c r="K158" s="166" t="s">
        <v>127</v>
      </c>
      <c r="L158" s="28"/>
      <c r="M158" s="171"/>
      <c r="N158" s="172" t="s">
        <v>40</v>
      </c>
      <c r="O158" s="173">
        <v>15.231</v>
      </c>
      <c r="P158" s="173">
        <f>O158*H158</f>
        <v>10.402773</v>
      </c>
      <c r="Q158" s="173">
        <v>0.84721</v>
      </c>
      <c r="R158" s="173">
        <f>Q158*H158</f>
        <v>0.57864443</v>
      </c>
      <c r="S158" s="173">
        <v>0</v>
      </c>
      <c r="T158" s="174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10" t="s">
        <v>128</v>
      </c>
      <c r="AS158" s="27"/>
      <c r="AT158" s="10" t="s">
        <v>123</v>
      </c>
      <c r="AU158" s="10" t="s">
        <v>79</v>
      </c>
      <c r="AV158" s="27"/>
      <c r="AW158" s="27"/>
      <c r="AX158" s="27"/>
      <c r="AY158" s="10" t="s">
        <v>121</v>
      </c>
      <c r="AZ158" s="27"/>
      <c r="BA158" s="27"/>
      <c r="BB158" s="27"/>
      <c r="BC158" s="27"/>
      <c r="BD158" s="27"/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0" t="s">
        <v>77</v>
      </c>
      <c r="BK158" s="175">
        <f>ROUND(I158*H158,2)</f>
        <v>0</v>
      </c>
      <c r="BL158" s="10" t="s">
        <v>128</v>
      </c>
      <c r="BM158" s="10" t="s">
        <v>246</v>
      </c>
      <c r="BN158" s="27"/>
      <c r="BO158" s="27"/>
      <c r="BP158" s="27"/>
      <c r="BQ158" s="27"/>
      <c r="BR158" s="27"/>
    </row>
    <row r="159" spans="1:70" s="185" customFormat="1" ht="12.8">
      <c r="A159" s="193"/>
      <c r="B159" s="194"/>
      <c r="C159" s="193"/>
      <c r="D159" s="178" t="s">
        <v>129</v>
      </c>
      <c r="E159" s="195"/>
      <c r="F159" s="196" t="s">
        <v>247</v>
      </c>
      <c r="G159" s="193"/>
      <c r="H159" s="195"/>
      <c r="I159" s="193"/>
      <c r="J159" s="193"/>
      <c r="K159" s="193"/>
      <c r="L159" s="194"/>
      <c r="M159" s="197"/>
      <c r="N159" s="198"/>
      <c r="O159" s="198"/>
      <c r="P159" s="198"/>
      <c r="Q159" s="198"/>
      <c r="R159" s="198"/>
      <c r="S159" s="198"/>
      <c r="T159" s="199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5" t="s">
        <v>129</v>
      </c>
      <c r="AU159" s="195" t="s">
        <v>79</v>
      </c>
      <c r="AV159" s="193" t="s">
        <v>77</v>
      </c>
      <c r="AW159" s="193" t="s">
        <v>33</v>
      </c>
      <c r="AX159" s="193" t="s">
        <v>69</v>
      </c>
      <c r="AY159" s="195" t="s">
        <v>121</v>
      </c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3"/>
      <c r="BQ159" s="193"/>
      <c r="BR159" s="193"/>
    </row>
    <row r="160" spans="1:70" s="27" customFormat="1" ht="12.8">
      <c r="A160" s="176"/>
      <c r="B160" s="177"/>
      <c r="C160" s="176"/>
      <c r="D160" s="178" t="s">
        <v>129</v>
      </c>
      <c r="E160" s="179"/>
      <c r="F160" s="180" t="s">
        <v>248</v>
      </c>
      <c r="G160" s="176"/>
      <c r="H160" s="181">
        <v>0.683</v>
      </c>
      <c r="I160" s="176"/>
      <c r="J160" s="176"/>
      <c r="K160" s="176"/>
      <c r="L160" s="177"/>
      <c r="M160" s="182"/>
      <c r="N160" s="183"/>
      <c r="O160" s="183"/>
      <c r="P160" s="183"/>
      <c r="Q160" s="183"/>
      <c r="R160" s="183"/>
      <c r="S160" s="183"/>
      <c r="T160" s="184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9" t="s">
        <v>129</v>
      </c>
      <c r="AU160" s="179" t="s">
        <v>79</v>
      </c>
      <c r="AV160" s="176" t="s">
        <v>79</v>
      </c>
      <c r="AW160" s="176" t="s">
        <v>33</v>
      </c>
      <c r="AX160" s="176" t="s">
        <v>69</v>
      </c>
      <c r="AY160" s="179" t="s">
        <v>121</v>
      </c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6"/>
    </row>
    <row r="161" spans="1:70" s="176" customFormat="1" ht="12.8">
      <c r="A161" s="185"/>
      <c r="B161" s="186"/>
      <c r="C161" s="185"/>
      <c r="D161" s="178" t="s">
        <v>129</v>
      </c>
      <c r="E161" s="187"/>
      <c r="F161" s="188" t="s">
        <v>133</v>
      </c>
      <c r="G161" s="185"/>
      <c r="H161" s="189">
        <v>0.683</v>
      </c>
      <c r="I161" s="185"/>
      <c r="J161" s="185"/>
      <c r="K161" s="185"/>
      <c r="L161" s="186"/>
      <c r="M161" s="190"/>
      <c r="N161" s="191"/>
      <c r="O161" s="191"/>
      <c r="P161" s="191"/>
      <c r="Q161" s="191"/>
      <c r="R161" s="191"/>
      <c r="S161" s="191"/>
      <c r="T161" s="192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7" t="s">
        <v>129</v>
      </c>
      <c r="AU161" s="187" t="s">
        <v>79</v>
      </c>
      <c r="AV161" s="185" t="s">
        <v>128</v>
      </c>
      <c r="AW161" s="185" t="s">
        <v>33</v>
      </c>
      <c r="AX161" s="185" t="s">
        <v>77</v>
      </c>
      <c r="AY161" s="187" t="s">
        <v>121</v>
      </c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</row>
    <row r="162" spans="1:70" s="185" customFormat="1" ht="25.5" customHeight="1">
      <c r="A162" s="27"/>
      <c r="B162" s="163"/>
      <c r="C162" s="164" t="s">
        <v>249</v>
      </c>
      <c r="D162" s="164" t="s">
        <v>123</v>
      </c>
      <c r="E162" s="165" t="s">
        <v>250</v>
      </c>
      <c r="F162" s="166" t="s">
        <v>251</v>
      </c>
      <c r="G162" s="167" t="s">
        <v>152</v>
      </c>
      <c r="H162" s="168">
        <v>1</v>
      </c>
      <c r="I162" s="169"/>
      <c r="J162" s="170">
        <f>ROUND(I162*H162,2)</f>
        <v>0</v>
      </c>
      <c r="K162" s="166" t="s">
        <v>127</v>
      </c>
      <c r="L162" s="28"/>
      <c r="M162" s="171"/>
      <c r="N162" s="172" t="s">
        <v>40</v>
      </c>
      <c r="O162" s="173">
        <v>2.714</v>
      </c>
      <c r="P162" s="173">
        <f>O162*H162</f>
        <v>2.714</v>
      </c>
      <c r="Q162" s="173">
        <v>2.79989</v>
      </c>
      <c r="R162" s="173">
        <f>Q162*H162</f>
        <v>2.79989</v>
      </c>
      <c r="S162" s="173">
        <v>0</v>
      </c>
      <c r="T162" s="174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10" t="s">
        <v>128</v>
      </c>
      <c r="AS162" s="27"/>
      <c r="AT162" s="10" t="s">
        <v>123</v>
      </c>
      <c r="AU162" s="10" t="s">
        <v>79</v>
      </c>
      <c r="AV162" s="27"/>
      <c r="AW162" s="27"/>
      <c r="AX162" s="27"/>
      <c r="AY162" s="10" t="s">
        <v>121</v>
      </c>
      <c r="AZ162" s="27"/>
      <c r="BA162" s="27"/>
      <c r="BB162" s="27"/>
      <c r="BC162" s="27"/>
      <c r="BD162" s="27"/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0" t="s">
        <v>77</v>
      </c>
      <c r="BK162" s="175">
        <f>ROUND(I162*H162,2)</f>
        <v>0</v>
      </c>
      <c r="BL162" s="10" t="s">
        <v>128</v>
      </c>
      <c r="BM162" s="10" t="s">
        <v>252</v>
      </c>
      <c r="BN162" s="27"/>
      <c r="BO162" s="27"/>
      <c r="BP162" s="27"/>
      <c r="BQ162" s="27"/>
      <c r="BR162" s="27"/>
    </row>
    <row r="163" spans="1:70" s="27" customFormat="1" ht="12.8">
      <c r="A163" s="176"/>
      <c r="B163" s="177"/>
      <c r="C163" s="176"/>
      <c r="D163" s="178" t="s">
        <v>129</v>
      </c>
      <c r="E163" s="179"/>
      <c r="F163" s="180" t="s">
        <v>253</v>
      </c>
      <c r="G163" s="176"/>
      <c r="H163" s="181">
        <v>1</v>
      </c>
      <c r="I163" s="176"/>
      <c r="J163" s="176"/>
      <c r="K163" s="176"/>
      <c r="L163" s="177"/>
      <c r="M163" s="182"/>
      <c r="N163" s="183"/>
      <c r="O163" s="183"/>
      <c r="P163" s="183"/>
      <c r="Q163" s="183"/>
      <c r="R163" s="183"/>
      <c r="S163" s="183"/>
      <c r="T163" s="184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9" t="s">
        <v>129</v>
      </c>
      <c r="AU163" s="179" t="s">
        <v>79</v>
      </c>
      <c r="AV163" s="176" t="s">
        <v>79</v>
      </c>
      <c r="AW163" s="176" t="s">
        <v>33</v>
      </c>
      <c r="AX163" s="176" t="s">
        <v>69</v>
      </c>
      <c r="AY163" s="179" t="s">
        <v>121</v>
      </c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</row>
    <row r="164" spans="1:70" s="193" customFormat="1" ht="12.8">
      <c r="A164" s="185"/>
      <c r="B164" s="186"/>
      <c r="C164" s="185"/>
      <c r="D164" s="178" t="s">
        <v>129</v>
      </c>
      <c r="E164" s="187"/>
      <c r="F164" s="188" t="s">
        <v>133</v>
      </c>
      <c r="G164" s="185"/>
      <c r="H164" s="189">
        <v>1</v>
      </c>
      <c r="I164" s="185"/>
      <c r="J164" s="185"/>
      <c r="K164" s="185"/>
      <c r="L164" s="186"/>
      <c r="M164" s="190"/>
      <c r="N164" s="191"/>
      <c r="O164" s="191"/>
      <c r="P164" s="191"/>
      <c r="Q164" s="191"/>
      <c r="R164" s="191"/>
      <c r="S164" s="191"/>
      <c r="T164" s="192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7" t="s">
        <v>129</v>
      </c>
      <c r="AU164" s="187" t="s">
        <v>79</v>
      </c>
      <c r="AV164" s="185" t="s">
        <v>128</v>
      </c>
      <c r="AW164" s="185" t="s">
        <v>33</v>
      </c>
      <c r="AX164" s="185" t="s">
        <v>77</v>
      </c>
      <c r="AY164" s="187" t="s">
        <v>121</v>
      </c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</row>
    <row r="165" spans="1:70" s="176" customFormat="1" ht="29.25" customHeight="1">
      <c r="A165" s="150"/>
      <c r="B165" s="151"/>
      <c r="C165" s="150"/>
      <c r="D165" s="152" t="s">
        <v>68</v>
      </c>
      <c r="E165" s="161" t="s">
        <v>144</v>
      </c>
      <c r="F165" s="161" t="s">
        <v>254</v>
      </c>
      <c r="G165" s="150"/>
      <c r="H165" s="150"/>
      <c r="I165" s="150"/>
      <c r="J165" s="162">
        <f>BK165</f>
        <v>0</v>
      </c>
      <c r="K165" s="150"/>
      <c r="L165" s="151"/>
      <c r="M165" s="155"/>
      <c r="N165" s="156"/>
      <c r="O165" s="156"/>
      <c r="P165" s="157">
        <f>SUM(P166:P178)</f>
        <v>181.082388</v>
      </c>
      <c r="Q165" s="156"/>
      <c r="R165" s="157">
        <f>SUM(R166:R178)</f>
        <v>242.26241388</v>
      </c>
      <c r="S165" s="156"/>
      <c r="T165" s="158">
        <f>SUM(T166:T178)</f>
        <v>0</v>
      </c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2" t="s">
        <v>77</v>
      </c>
      <c r="AS165" s="150"/>
      <c r="AT165" s="159" t="s">
        <v>68</v>
      </c>
      <c r="AU165" s="159" t="s">
        <v>77</v>
      </c>
      <c r="AV165" s="150"/>
      <c r="AW165" s="150"/>
      <c r="AX165" s="150"/>
      <c r="AY165" s="152" t="s">
        <v>121</v>
      </c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60">
        <f>SUM(BK166:BK178)</f>
        <v>0</v>
      </c>
      <c r="BL165" s="150"/>
      <c r="BM165" s="150"/>
      <c r="BN165" s="150"/>
      <c r="BO165" s="150"/>
      <c r="BP165" s="150"/>
      <c r="BQ165" s="150"/>
      <c r="BR165" s="150"/>
    </row>
    <row r="166" spans="1:70" s="185" customFormat="1" ht="38.25" customHeight="1">
      <c r="A166" s="27"/>
      <c r="B166" s="163"/>
      <c r="C166" s="164" t="s">
        <v>188</v>
      </c>
      <c r="D166" s="164" t="s">
        <v>123</v>
      </c>
      <c r="E166" s="165" t="s">
        <v>255</v>
      </c>
      <c r="F166" s="166" t="s">
        <v>256</v>
      </c>
      <c r="G166" s="167" t="s">
        <v>126</v>
      </c>
      <c r="H166" s="168">
        <v>34.8</v>
      </c>
      <c r="I166" s="169"/>
      <c r="J166" s="170">
        <f>ROUND(I166*H166,2)</f>
        <v>0</v>
      </c>
      <c r="K166" s="166" t="s">
        <v>127</v>
      </c>
      <c r="L166" s="28"/>
      <c r="M166" s="171"/>
      <c r="N166" s="172" t="s">
        <v>40</v>
      </c>
      <c r="O166" s="173">
        <v>2.172</v>
      </c>
      <c r="P166" s="173">
        <f>O166*H166</f>
        <v>75.5856</v>
      </c>
      <c r="Q166" s="173">
        <v>3E-05</v>
      </c>
      <c r="R166" s="173">
        <f>Q166*H166</f>
        <v>0.001044</v>
      </c>
      <c r="S166" s="173">
        <v>0</v>
      </c>
      <c r="T166" s="174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10" t="s">
        <v>128</v>
      </c>
      <c r="AS166" s="27"/>
      <c r="AT166" s="10" t="s">
        <v>123</v>
      </c>
      <c r="AU166" s="10" t="s">
        <v>79</v>
      </c>
      <c r="AV166" s="27"/>
      <c r="AW166" s="27"/>
      <c r="AX166" s="27"/>
      <c r="AY166" s="10" t="s">
        <v>121</v>
      </c>
      <c r="AZ166" s="27"/>
      <c r="BA166" s="27"/>
      <c r="BB166" s="27"/>
      <c r="BC166" s="27"/>
      <c r="BD166" s="27"/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0" t="s">
        <v>77</v>
      </c>
      <c r="BK166" s="175">
        <f>ROUND(I166*H166,2)</f>
        <v>0</v>
      </c>
      <c r="BL166" s="10" t="s">
        <v>128</v>
      </c>
      <c r="BM166" s="10" t="s">
        <v>257</v>
      </c>
      <c r="BN166" s="27"/>
      <c r="BO166" s="27"/>
      <c r="BP166" s="27"/>
      <c r="BQ166" s="27"/>
      <c r="BR166" s="27"/>
    </row>
    <row r="167" spans="1:70" s="27" customFormat="1" ht="12.8">
      <c r="A167" s="176"/>
      <c r="B167" s="177"/>
      <c r="C167" s="176"/>
      <c r="D167" s="178" t="s">
        <v>129</v>
      </c>
      <c r="E167" s="179"/>
      <c r="F167" s="180" t="s">
        <v>258</v>
      </c>
      <c r="G167" s="176"/>
      <c r="H167" s="181">
        <v>34.8</v>
      </c>
      <c r="I167" s="176"/>
      <c r="J167" s="176"/>
      <c r="K167" s="176"/>
      <c r="L167" s="177"/>
      <c r="M167" s="182"/>
      <c r="N167" s="183"/>
      <c r="O167" s="183"/>
      <c r="P167" s="183"/>
      <c r="Q167" s="183"/>
      <c r="R167" s="183"/>
      <c r="S167" s="183"/>
      <c r="T167" s="184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9" t="s">
        <v>129</v>
      </c>
      <c r="AU167" s="179" t="s">
        <v>79</v>
      </c>
      <c r="AV167" s="176" t="s">
        <v>79</v>
      </c>
      <c r="AW167" s="176" t="s">
        <v>33</v>
      </c>
      <c r="AX167" s="176" t="s">
        <v>69</v>
      </c>
      <c r="AY167" s="179" t="s">
        <v>121</v>
      </c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6"/>
    </row>
    <row r="168" spans="1:70" s="176" customFormat="1" ht="12.8">
      <c r="A168" s="185"/>
      <c r="B168" s="186"/>
      <c r="C168" s="185"/>
      <c r="D168" s="178" t="s">
        <v>129</v>
      </c>
      <c r="E168" s="187"/>
      <c r="F168" s="188" t="s">
        <v>133</v>
      </c>
      <c r="G168" s="185"/>
      <c r="H168" s="189">
        <v>34.8</v>
      </c>
      <c r="I168" s="185"/>
      <c r="J168" s="185"/>
      <c r="K168" s="185"/>
      <c r="L168" s="186"/>
      <c r="M168" s="190"/>
      <c r="N168" s="191"/>
      <c r="O168" s="191"/>
      <c r="P168" s="191"/>
      <c r="Q168" s="191"/>
      <c r="R168" s="191"/>
      <c r="S168" s="191"/>
      <c r="T168" s="192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7" t="s">
        <v>129</v>
      </c>
      <c r="AU168" s="187" t="s">
        <v>79</v>
      </c>
      <c r="AV168" s="185" t="s">
        <v>128</v>
      </c>
      <c r="AW168" s="185" t="s">
        <v>33</v>
      </c>
      <c r="AX168" s="185" t="s">
        <v>77</v>
      </c>
      <c r="AY168" s="187" t="s">
        <v>121</v>
      </c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5"/>
    </row>
    <row r="169" spans="1:70" s="185" customFormat="1" ht="16.5" customHeight="1">
      <c r="A169" s="27"/>
      <c r="B169" s="163"/>
      <c r="C169" s="208" t="s">
        <v>259</v>
      </c>
      <c r="D169" s="208" t="s">
        <v>202</v>
      </c>
      <c r="E169" s="209" t="s">
        <v>260</v>
      </c>
      <c r="F169" s="210" t="s">
        <v>261</v>
      </c>
      <c r="G169" s="211" t="s">
        <v>126</v>
      </c>
      <c r="H169" s="212">
        <v>34.8</v>
      </c>
      <c r="I169" s="213"/>
      <c r="J169" s="214">
        <f>ROUND(I169*H169,2)</f>
        <v>0</v>
      </c>
      <c r="K169" s="210" t="s">
        <v>127</v>
      </c>
      <c r="L169" s="215"/>
      <c r="M169" s="216"/>
      <c r="N169" s="217" t="s">
        <v>40</v>
      </c>
      <c r="O169" s="173">
        <v>0</v>
      </c>
      <c r="P169" s="173">
        <f>O169*H169</f>
        <v>0</v>
      </c>
      <c r="Q169" s="173">
        <v>3.825</v>
      </c>
      <c r="R169" s="173">
        <f>Q169*H169</f>
        <v>133.11</v>
      </c>
      <c r="S169" s="173">
        <v>0</v>
      </c>
      <c r="T169" s="174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10" t="s">
        <v>144</v>
      </c>
      <c r="AS169" s="27"/>
      <c r="AT169" s="10" t="s">
        <v>202</v>
      </c>
      <c r="AU169" s="10" t="s">
        <v>79</v>
      </c>
      <c r="AV169" s="27"/>
      <c r="AW169" s="27"/>
      <c r="AX169" s="27"/>
      <c r="AY169" s="10" t="s">
        <v>121</v>
      </c>
      <c r="AZ169" s="27"/>
      <c r="BA169" s="27"/>
      <c r="BB169" s="27"/>
      <c r="BC169" s="27"/>
      <c r="BD169" s="27"/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0" t="s">
        <v>77</v>
      </c>
      <c r="BK169" s="175">
        <f>ROUND(I169*H169,2)</f>
        <v>0</v>
      </c>
      <c r="BL169" s="10" t="s">
        <v>128</v>
      </c>
      <c r="BM169" s="10" t="s">
        <v>262</v>
      </c>
      <c r="BN169" s="27"/>
      <c r="BO169" s="27"/>
      <c r="BP169" s="27"/>
      <c r="BQ169" s="27"/>
      <c r="BR169" s="27"/>
    </row>
    <row r="170" spans="1:70" s="150" customFormat="1" ht="12.8">
      <c r="A170" s="176"/>
      <c r="B170" s="177"/>
      <c r="C170" s="176"/>
      <c r="D170" s="178" t="s">
        <v>129</v>
      </c>
      <c r="E170" s="179"/>
      <c r="F170" s="218" t="s">
        <v>258</v>
      </c>
      <c r="G170" s="176"/>
      <c r="H170" s="181">
        <v>34.8</v>
      </c>
      <c r="I170" s="176"/>
      <c r="J170" s="176"/>
      <c r="K170" s="176"/>
      <c r="L170" s="177"/>
      <c r="M170" s="182"/>
      <c r="N170" s="183"/>
      <c r="O170" s="183"/>
      <c r="P170" s="183"/>
      <c r="Q170" s="183"/>
      <c r="R170" s="183"/>
      <c r="S170" s="183"/>
      <c r="T170" s="184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9" t="s">
        <v>129</v>
      </c>
      <c r="AU170" s="179" t="s">
        <v>79</v>
      </c>
      <c r="AV170" s="176" t="s">
        <v>79</v>
      </c>
      <c r="AW170" s="176" t="s">
        <v>33</v>
      </c>
      <c r="AX170" s="176" t="s">
        <v>69</v>
      </c>
      <c r="AY170" s="179" t="s">
        <v>121</v>
      </c>
      <c r="AZ170" s="176"/>
      <c r="BA170" s="176"/>
      <c r="BB170" s="176"/>
      <c r="BC170" s="176"/>
      <c r="BD170" s="176"/>
      <c r="BE170" s="176"/>
      <c r="BF170" s="176"/>
      <c r="BG170" s="176"/>
      <c r="BH170" s="176"/>
      <c r="BI170" s="176"/>
      <c r="BJ170" s="176"/>
      <c r="BK170" s="176"/>
      <c r="BL170" s="176"/>
      <c r="BM170" s="176"/>
      <c r="BN170" s="176"/>
      <c r="BO170" s="176"/>
      <c r="BP170" s="176"/>
      <c r="BQ170" s="176"/>
      <c r="BR170" s="176"/>
    </row>
    <row r="171" spans="1:70" s="27" customFormat="1" ht="12.8">
      <c r="A171" s="185"/>
      <c r="B171" s="186"/>
      <c r="C171" s="185"/>
      <c r="D171" s="178" t="s">
        <v>129</v>
      </c>
      <c r="E171" s="187"/>
      <c r="F171" s="188" t="s">
        <v>133</v>
      </c>
      <c r="G171" s="185"/>
      <c r="H171" s="189">
        <v>34.8</v>
      </c>
      <c r="I171" s="185"/>
      <c r="J171" s="185"/>
      <c r="K171" s="185"/>
      <c r="L171" s="186"/>
      <c r="M171" s="190"/>
      <c r="N171" s="191"/>
      <c r="O171" s="191"/>
      <c r="P171" s="191"/>
      <c r="Q171" s="191"/>
      <c r="R171" s="191"/>
      <c r="S171" s="191"/>
      <c r="T171" s="192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7" t="s">
        <v>129</v>
      </c>
      <c r="AU171" s="187" t="s">
        <v>79</v>
      </c>
      <c r="AV171" s="185" t="s">
        <v>128</v>
      </c>
      <c r="AW171" s="185" t="s">
        <v>33</v>
      </c>
      <c r="AX171" s="185" t="s">
        <v>77</v>
      </c>
      <c r="AY171" s="187" t="s">
        <v>121</v>
      </c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</row>
    <row r="172" spans="1:70" s="176" customFormat="1" ht="25.5" customHeight="1">
      <c r="A172" s="27"/>
      <c r="B172" s="163"/>
      <c r="C172" s="164" t="s">
        <v>192</v>
      </c>
      <c r="D172" s="164" t="s">
        <v>123</v>
      </c>
      <c r="E172" s="165" t="s">
        <v>263</v>
      </c>
      <c r="F172" s="166" t="s">
        <v>264</v>
      </c>
      <c r="G172" s="167" t="s">
        <v>152</v>
      </c>
      <c r="H172" s="168">
        <v>44.412</v>
      </c>
      <c r="I172" s="169"/>
      <c r="J172" s="170">
        <f>ROUND(I172*H172,2)</f>
        <v>0</v>
      </c>
      <c r="K172" s="166" t="s">
        <v>127</v>
      </c>
      <c r="L172" s="28"/>
      <c r="M172" s="171"/>
      <c r="N172" s="172" t="s">
        <v>40</v>
      </c>
      <c r="O172" s="173">
        <v>1.319</v>
      </c>
      <c r="P172" s="173">
        <f>O172*H172</f>
        <v>58.579428</v>
      </c>
      <c r="Q172" s="173">
        <v>2.45329</v>
      </c>
      <c r="R172" s="173">
        <f>Q172*H172</f>
        <v>108.95551548</v>
      </c>
      <c r="S172" s="173">
        <v>0</v>
      </c>
      <c r="T172" s="174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10" t="s">
        <v>128</v>
      </c>
      <c r="AS172" s="27"/>
      <c r="AT172" s="10" t="s">
        <v>123</v>
      </c>
      <c r="AU172" s="10" t="s">
        <v>79</v>
      </c>
      <c r="AV172" s="27"/>
      <c r="AW172" s="27"/>
      <c r="AX172" s="27"/>
      <c r="AY172" s="10" t="s">
        <v>121</v>
      </c>
      <c r="AZ172" s="27"/>
      <c r="BA172" s="27"/>
      <c r="BB172" s="27"/>
      <c r="BC172" s="27"/>
      <c r="BD172" s="27"/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0" t="s">
        <v>77</v>
      </c>
      <c r="BK172" s="175">
        <f>ROUND(I172*H172,2)</f>
        <v>0</v>
      </c>
      <c r="BL172" s="10" t="s">
        <v>128</v>
      </c>
      <c r="BM172" s="10" t="s">
        <v>265</v>
      </c>
      <c r="BN172" s="27"/>
      <c r="BO172" s="27"/>
      <c r="BP172" s="27"/>
      <c r="BQ172" s="27"/>
      <c r="BR172" s="27"/>
    </row>
    <row r="173" spans="1:70" s="185" customFormat="1" ht="12.8">
      <c r="A173" s="176"/>
      <c r="B173" s="177"/>
      <c r="C173" s="176"/>
      <c r="D173" s="178" t="s">
        <v>129</v>
      </c>
      <c r="E173" s="179"/>
      <c r="F173" s="180" t="s">
        <v>266</v>
      </c>
      <c r="G173" s="176"/>
      <c r="H173" s="181">
        <v>65.076</v>
      </c>
      <c r="I173" s="176"/>
      <c r="J173" s="176"/>
      <c r="K173" s="176"/>
      <c r="L173" s="177"/>
      <c r="M173" s="182"/>
      <c r="N173" s="183"/>
      <c r="O173" s="183"/>
      <c r="P173" s="183"/>
      <c r="Q173" s="183"/>
      <c r="R173" s="183"/>
      <c r="S173" s="183"/>
      <c r="T173" s="184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9" t="s">
        <v>129</v>
      </c>
      <c r="AU173" s="179" t="s">
        <v>79</v>
      </c>
      <c r="AV173" s="176" t="s">
        <v>79</v>
      </c>
      <c r="AW173" s="176" t="s">
        <v>33</v>
      </c>
      <c r="AX173" s="176" t="s">
        <v>69</v>
      </c>
      <c r="AY173" s="179" t="s">
        <v>121</v>
      </c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/>
      <c r="BP173" s="176"/>
      <c r="BQ173" s="176"/>
      <c r="BR173" s="176"/>
    </row>
    <row r="174" spans="1:70" s="27" customFormat="1" ht="12.8">
      <c r="A174" s="176"/>
      <c r="B174" s="177"/>
      <c r="C174" s="176"/>
      <c r="D174" s="178" t="s">
        <v>129</v>
      </c>
      <c r="E174" s="179"/>
      <c r="F174" s="180" t="s">
        <v>267</v>
      </c>
      <c r="G174" s="176"/>
      <c r="H174" s="181">
        <v>-20.664</v>
      </c>
      <c r="I174" s="176"/>
      <c r="J174" s="176"/>
      <c r="K174" s="176"/>
      <c r="L174" s="177"/>
      <c r="M174" s="182"/>
      <c r="N174" s="183"/>
      <c r="O174" s="183"/>
      <c r="P174" s="183"/>
      <c r="Q174" s="183"/>
      <c r="R174" s="183"/>
      <c r="S174" s="183"/>
      <c r="T174" s="184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6"/>
      <c r="AT174" s="179" t="s">
        <v>129</v>
      </c>
      <c r="AU174" s="179" t="s">
        <v>79</v>
      </c>
      <c r="AV174" s="176" t="s">
        <v>79</v>
      </c>
      <c r="AW174" s="176" t="s">
        <v>33</v>
      </c>
      <c r="AX174" s="176" t="s">
        <v>69</v>
      </c>
      <c r="AY174" s="179" t="s">
        <v>121</v>
      </c>
      <c r="AZ174" s="176"/>
      <c r="BA174" s="176"/>
      <c r="BB174" s="176"/>
      <c r="BC174" s="176"/>
      <c r="BD174" s="176"/>
      <c r="BE174" s="176"/>
      <c r="BF174" s="176"/>
      <c r="BG174" s="176"/>
      <c r="BH174" s="176"/>
      <c r="BI174" s="176"/>
      <c r="BJ174" s="176"/>
      <c r="BK174" s="176"/>
      <c r="BL174" s="176"/>
      <c r="BM174" s="176"/>
      <c r="BN174" s="176"/>
      <c r="BO174" s="176"/>
      <c r="BP174" s="176"/>
      <c r="BQ174" s="176"/>
      <c r="BR174" s="176"/>
    </row>
    <row r="175" spans="1:70" s="176" customFormat="1" ht="12.8">
      <c r="A175" s="185"/>
      <c r="B175" s="186"/>
      <c r="C175" s="185"/>
      <c r="D175" s="178" t="s">
        <v>129</v>
      </c>
      <c r="E175" s="187"/>
      <c r="F175" s="188" t="s">
        <v>133</v>
      </c>
      <c r="G175" s="185"/>
      <c r="H175" s="189">
        <v>44.412</v>
      </c>
      <c r="I175" s="185"/>
      <c r="J175" s="185"/>
      <c r="K175" s="185"/>
      <c r="L175" s="186"/>
      <c r="M175" s="190"/>
      <c r="N175" s="191"/>
      <c r="O175" s="191"/>
      <c r="P175" s="191"/>
      <c r="Q175" s="191"/>
      <c r="R175" s="191"/>
      <c r="S175" s="191"/>
      <c r="T175" s="192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7" t="s">
        <v>129</v>
      </c>
      <c r="AU175" s="187" t="s">
        <v>79</v>
      </c>
      <c r="AV175" s="185" t="s">
        <v>128</v>
      </c>
      <c r="AW175" s="185" t="s">
        <v>33</v>
      </c>
      <c r="AX175" s="185" t="s">
        <v>77</v>
      </c>
      <c r="AY175" s="187" t="s">
        <v>121</v>
      </c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5"/>
      <c r="BN175" s="185"/>
      <c r="BO175" s="185"/>
      <c r="BP175" s="185"/>
      <c r="BQ175" s="185"/>
      <c r="BR175" s="185"/>
    </row>
    <row r="176" spans="1:70" s="185" customFormat="1" ht="16.5" customHeight="1">
      <c r="A176" s="27"/>
      <c r="B176" s="163"/>
      <c r="C176" s="164" t="s">
        <v>268</v>
      </c>
      <c r="D176" s="164" t="s">
        <v>123</v>
      </c>
      <c r="E176" s="165" t="s">
        <v>269</v>
      </c>
      <c r="F176" s="166" t="s">
        <v>270</v>
      </c>
      <c r="G176" s="167" t="s">
        <v>165</v>
      </c>
      <c r="H176" s="168">
        <v>48.72</v>
      </c>
      <c r="I176" s="169"/>
      <c r="J176" s="170">
        <f>ROUND(I176*H176,2)</f>
        <v>0</v>
      </c>
      <c r="K176" s="166" t="s">
        <v>127</v>
      </c>
      <c r="L176" s="28"/>
      <c r="M176" s="171"/>
      <c r="N176" s="172" t="s">
        <v>40</v>
      </c>
      <c r="O176" s="173">
        <v>0.963</v>
      </c>
      <c r="P176" s="173">
        <f>O176*H176</f>
        <v>46.91736</v>
      </c>
      <c r="Q176" s="173">
        <v>0.00402</v>
      </c>
      <c r="R176" s="173">
        <f>Q176*H176</f>
        <v>0.1958544</v>
      </c>
      <c r="S176" s="173">
        <v>0</v>
      </c>
      <c r="T176" s="174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10" t="s">
        <v>128</v>
      </c>
      <c r="AS176" s="27"/>
      <c r="AT176" s="10" t="s">
        <v>123</v>
      </c>
      <c r="AU176" s="10" t="s">
        <v>79</v>
      </c>
      <c r="AV176" s="27"/>
      <c r="AW176" s="27"/>
      <c r="AX176" s="27"/>
      <c r="AY176" s="10" t="s">
        <v>121</v>
      </c>
      <c r="AZ176" s="27"/>
      <c r="BA176" s="27"/>
      <c r="BB176" s="27"/>
      <c r="BC176" s="27"/>
      <c r="BD176" s="27"/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0" t="s">
        <v>77</v>
      </c>
      <c r="BK176" s="175">
        <f>ROUND(I176*H176,2)</f>
        <v>0</v>
      </c>
      <c r="BL176" s="10" t="s">
        <v>128</v>
      </c>
      <c r="BM176" s="10" t="s">
        <v>271</v>
      </c>
      <c r="BN176" s="27"/>
      <c r="BO176" s="27"/>
      <c r="BP176" s="27"/>
      <c r="BQ176" s="27"/>
      <c r="BR176" s="27"/>
    </row>
    <row r="177" spans="1:70" s="27" customFormat="1" ht="12.8">
      <c r="A177" s="176"/>
      <c r="B177" s="177"/>
      <c r="C177" s="176"/>
      <c r="D177" s="178" t="s">
        <v>129</v>
      </c>
      <c r="E177" s="179"/>
      <c r="F177" s="180" t="s">
        <v>272</v>
      </c>
      <c r="G177" s="176"/>
      <c r="H177" s="181">
        <v>48.72</v>
      </c>
      <c r="I177" s="176"/>
      <c r="J177" s="176"/>
      <c r="K177" s="176"/>
      <c r="L177" s="177"/>
      <c r="M177" s="182"/>
      <c r="N177" s="183"/>
      <c r="O177" s="183"/>
      <c r="P177" s="183"/>
      <c r="Q177" s="183"/>
      <c r="R177" s="183"/>
      <c r="S177" s="183"/>
      <c r="T177" s="184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9" t="s">
        <v>129</v>
      </c>
      <c r="AU177" s="179" t="s">
        <v>79</v>
      </c>
      <c r="AV177" s="176" t="s">
        <v>79</v>
      </c>
      <c r="AW177" s="176" t="s">
        <v>33</v>
      </c>
      <c r="AX177" s="176" t="s">
        <v>69</v>
      </c>
      <c r="AY177" s="179" t="s">
        <v>121</v>
      </c>
      <c r="AZ177" s="176"/>
      <c r="BA177" s="176"/>
      <c r="BB177" s="176"/>
      <c r="BC177" s="176"/>
      <c r="BD177" s="176"/>
      <c r="BE177" s="176"/>
      <c r="BF177" s="176"/>
      <c r="BG177" s="176"/>
      <c r="BH177" s="176"/>
      <c r="BI177" s="176"/>
      <c r="BJ177" s="176"/>
      <c r="BK177" s="176"/>
      <c r="BL177" s="176"/>
      <c r="BM177" s="176"/>
      <c r="BN177" s="176"/>
      <c r="BO177" s="176"/>
      <c r="BP177" s="176"/>
      <c r="BQ177" s="176"/>
      <c r="BR177" s="176"/>
    </row>
    <row r="178" spans="1:70" s="176" customFormat="1" ht="12.8">
      <c r="A178" s="185"/>
      <c r="B178" s="186"/>
      <c r="C178" s="185"/>
      <c r="D178" s="178" t="s">
        <v>129</v>
      </c>
      <c r="E178" s="187"/>
      <c r="F178" s="188" t="s">
        <v>133</v>
      </c>
      <c r="G178" s="185"/>
      <c r="H178" s="189">
        <v>48.72</v>
      </c>
      <c r="I178" s="185"/>
      <c r="J178" s="185"/>
      <c r="K178" s="185"/>
      <c r="L178" s="186"/>
      <c r="M178" s="190"/>
      <c r="N178" s="191"/>
      <c r="O178" s="191"/>
      <c r="P178" s="191"/>
      <c r="Q178" s="191"/>
      <c r="R178" s="191"/>
      <c r="S178" s="191"/>
      <c r="T178" s="192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7" t="s">
        <v>129</v>
      </c>
      <c r="AU178" s="187" t="s">
        <v>79</v>
      </c>
      <c r="AV178" s="185" t="s">
        <v>128</v>
      </c>
      <c r="AW178" s="185" t="s">
        <v>33</v>
      </c>
      <c r="AX178" s="185" t="s">
        <v>77</v>
      </c>
      <c r="AY178" s="187" t="s">
        <v>121</v>
      </c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</row>
    <row r="179" spans="1:70" s="176" customFormat="1" ht="29.25" customHeight="1">
      <c r="A179" s="150"/>
      <c r="B179" s="151"/>
      <c r="C179" s="150"/>
      <c r="D179" s="152" t="s">
        <v>68</v>
      </c>
      <c r="E179" s="161" t="s">
        <v>162</v>
      </c>
      <c r="F179" s="161" t="s">
        <v>273</v>
      </c>
      <c r="G179" s="150"/>
      <c r="H179" s="150"/>
      <c r="I179" s="150"/>
      <c r="J179" s="162">
        <f>BK179</f>
        <v>0</v>
      </c>
      <c r="K179" s="150"/>
      <c r="L179" s="151"/>
      <c r="M179" s="155"/>
      <c r="N179" s="156"/>
      <c r="O179" s="156"/>
      <c r="P179" s="157">
        <f>SUM(P180:P191)</f>
        <v>55.140732</v>
      </c>
      <c r="Q179" s="156"/>
      <c r="R179" s="157">
        <f>SUM(R180:R191)</f>
        <v>0</v>
      </c>
      <c r="S179" s="156"/>
      <c r="T179" s="158">
        <f>SUM(T180:T191)</f>
        <v>9.9093</v>
      </c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2" t="s">
        <v>77</v>
      </c>
      <c r="AS179" s="150"/>
      <c r="AT179" s="159" t="s">
        <v>68</v>
      </c>
      <c r="AU179" s="159" t="s">
        <v>77</v>
      </c>
      <c r="AV179" s="150"/>
      <c r="AW179" s="150"/>
      <c r="AX179" s="150"/>
      <c r="AY179" s="152" t="s">
        <v>121</v>
      </c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60">
        <f>SUM(BK180:BK191)</f>
        <v>0</v>
      </c>
      <c r="BL179" s="150"/>
      <c r="BM179" s="150"/>
      <c r="BN179" s="150"/>
      <c r="BO179" s="150"/>
      <c r="BP179" s="150"/>
      <c r="BQ179" s="150"/>
      <c r="BR179" s="150"/>
    </row>
    <row r="180" spans="1:70" s="185" customFormat="1" ht="38.25" customHeight="1">
      <c r="A180" s="27"/>
      <c r="B180" s="163"/>
      <c r="C180" s="164" t="s">
        <v>197</v>
      </c>
      <c r="D180" s="164" t="s">
        <v>123</v>
      </c>
      <c r="E180" s="165" t="s">
        <v>274</v>
      </c>
      <c r="F180" s="166" t="s">
        <v>275</v>
      </c>
      <c r="G180" s="167" t="s">
        <v>152</v>
      </c>
      <c r="H180" s="168">
        <v>0.6</v>
      </c>
      <c r="I180" s="169"/>
      <c r="J180" s="170">
        <f>ROUND(I180*H180,2)</f>
        <v>0</v>
      </c>
      <c r="K180" s="166" t="s">
        <v>127</v>
      </c>
      <c r="L180" s="28"/>
      <c r="M180" s="171"/>
      <c r="N180" s="172" t="s">
        <v>40</v>
      </c>
      <c r="O180" s="173">
        <v>7.212</v>
      </c>
      <c r="P180" s="173">
        <f>O180*H180</f>
        <v>4.3272</v>
      </c>
      <c r="Q180" s="173">
        <v>0</v>
      </c>
      <c r="R180" s="173">
        <f>Q180*H180</f>
        <v>0</v>
      </c>
      <c r="S180" s="173">
        <v>2.75</v>
      </c>
      <c r="T180" s="174">
        <f>S180*H180</f>
        <v>1.65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10" t="s">
        <v>128</v>
      </c>
      <c r="AS180" s="27"/>
      <c r="AT180" s="10" t="s">
        <v>123</v>
      </c>
      <c r="AU180" s="10" t="s">
        <v>79</v>
      </c>
      <c r="AV180" s="27"/>
      <c r="AW180" s="27"/>
      <c r="AX180" s="27"/>
      <c r="AY180" s="10" t="s">
        <v>121</v>
      </c>
      <c r="AZ180" s="27"/>
      <c r="BA180" s="27"/>
      <c r="BB180" s="27"/>
      <c r="BC180" s="27"/>
      <c r="BD180" s="27"/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0" t="s">
        <v>77</v>
      </c>
      <c r="BK180" s="175">
        <f>ROUND(I180*H180,2)</f>
        <v>0</v>
      </c>
      <c r="BL180" s="10" t="s">
        <v>128</v>
      </c>
      <c r="BM180" s="10" t="s">
        <v>276</v>
      </c>
      <c r="BN180" s="27"/>
      <c r="BO180" s="27"/>
      <c r="BP180" s="27"/>
      <c r="BQ180" s="27"/>
      <c r="BR180" s="27"/>
    </row>
    <row r="181" spans="1:70" s="27" customFormat="1" ht="12.8">
      <c r="A181" s="193"/>
      <c r="B181" s="194"/>
      <c r="C181" s="193"/>
      <c r="D181" s="178" t="s">
        <v>129</v>
      </c>
      <c r="E181" s="195"/>
      <c r="F181" s="196" t="s">
        <v>277</v>
      </c>
      <c r="G181" s="193"/>
      <c r="H181" s="195"/>
      <c r="I181" s="193"/>
      <c r="J181" s="193"/>
      <c r="K181" s="193"/>
      <c r="L181" s="194"/>
      <c r="M181" s="197"/>
      <c r="N181" s="198"/>
      <c r="O181" s="198"/>
      <c r="P181" s="198"/>
      <c r="Q181" s="198"/>
      <c r="R181" s="198"/>
      <c r="S181" s="198"/>
      <c r="T181" s="199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5" t="s">
        <v>129</v>
      </c>
      <c r="AU181" s="195" t="s">
        <v>79</v>
      </c>
      <c r="AV181" s="193" t="s">
        <v>77</v>
      </c>
      <c r="AW181" s="193" t="s">
        <v>33</v>
      </c>
      <c r="AX181" s="193" t="s">
        <v>69</v>
      </c>
      <c r="AY181" s="195" t="s">
        <v>121</v>
      </c>
      <c r="AZ181" s="193"/>
      <c r="BA181" s="193"/>
      <c r="BB181" s="193"/>
      <c r="BC181" s="193"/>
      <c r="BD181" s="193"/>
      <c r="BE181" s="193"/>
      <c r="BF181" s="193"/>
      <c r="BG181" s="193"/>
      <c r="BH181" s="193"/>
      <c r="BI181" s="193"/>
      <c r="BJ181" s="193"/>
      <c r="BK181" s="193"/>
      <c r="BL181" s="193"/>
      <c r="BM181" s="193"/>
      <c r="BN181" s="193"/>
      <c r="BO181" s="193"/>
      <c r="BP181" s="193"/>
      <c r="BQ181" s="193"/>
      <c r="BR181" s="193"/>
    </row>
    <row r="182" spans="2:51" s="176" customFormat="1" ht="12.8">
      <c r="B182" s="177"/>
      <c r="D182" s="178" t="s">
        <v>129</v>
      </c>
      <c r="E182" s="179"/>
      <c r="F182" s="180" t="s">
        <v>278</v>
      </c>
      <c r="H182" s="181">
        <v>0.6</v>
      </c>
      <c r="L182" s="177"/>
      <c r="M182" s="182"/>
      <c r="N182" s="183"/>
      <c r="O182" s="183"/>
      <c r="P182" s="183"/>
      <c r="Q182" s="183"/>
      <c r="R182" s="183"/>
      <c r="S182" s="183"/>
      <c r="T182" s="184"/>
      <c r="AT182" s="179" t="s">
        <v>129</v>
      </c>
      <c r="AU182" s="179" t="s">
        <v>79</v>
      </c>
      <c r="AV182" s="176" t="s">
        <v>79</v>
      </c>
      <c r="AW182" s="176" t="s">
        <v>33</v>
      </c>
      <c r="AX182" s="176" t="s">
        <v>69</v>
      </c>
      <c r="AY182" s="179" t="s">
        <v>121</v>
      </c>
    </row>
    <row r="183" spans="2:51" s="185" customFormat="1" ht="12.8">
      <c r="B183" s="186"/>
      <c r="D183" s="178" t="s">
        <v>129</v>
      </c>
      <c r="E183" s="187"/>
      <c r="F183" s="188" t="s">
        <v>133</v>
      </c>
      <c r="H183" s="189">
        <v>0.6</v>
      </c>
      <c r="L183" s="186"/>
      <c r="M183" s="190"/>
      <c r="N183" s="191"/>
      <c r="O183" s="191"/>
      <c r="P183" s="191"/>
      <c r="Q183" s="191"/>
      <c r="R183" s="191"/>
      <c r="S183" s="191"/>
      <c r="T183" s="192"/>
      <c r="AT183" s="187" t="s">
        <v>129</v>
      </c>
      <c r="AU183" s="187" t="s">
        <v>79</v>
      </c>
      <c r="AV183" s="185" t="s">
        <v>128</v>
      </c>
      <c r="AW183" s="185" t="s">
        <v>33</v>
      </c>
      <c r="AX183" s="185" t="s">
        <v>77</v>
      </c>
      <c r="AY183" s="187" t="s">
        <v>121</v>
      </c>
    </row>
    <row r="184" spans="1:70" s="150" customFormat="1" ht="38.25" customHeight="1">
      <c r="A184" s="27"/>
      <c r="B184" s="163"/>
      <c r="C184" s="164" t="s">
        <v>279</v>
      </c>
      <c r="D184" s="164" t="s">
        <v>123</v>
      </c>
      <c r="E184" s="165" t="s">
        <v>280</v>
      </c>
      <c r="F184" s="166" t="s">
        <v>281</v>
      </c>
      <c r="G184" s="167" t="s">
        <v>152</v>
      </c>
      <c r="H184" s="168">
        <v>2.898</v>
      </c>
      <c r="I184" s="169"/>
      <c r="J184" s="170">
        <f>ROUND(I184*H184,2)</f>
        <v>0</v>
      </c>
      <c r="K184" s="166" t="s">
        <v>127</v>
      </c>
      <c r="L184" s="28"/>
      <c r="M184" s="171"/>
      <c r="N184" s="172" t="s">
        <v>40</v>
      </c>
      <c r="O184" s="173">
        <v>17.534</v>
      </c>
      <c r="P184" s="173">
        <f>O184*H184</f>
        <v>50.813532</v>
      </c>
      <c r="Q184" s="173">
        <v>0</v>
      </c>
      <c r="R184" s="173">
        <f>Q184*H184</f>
        <v>0</v>
      </c>
      <c r="S184" s="173">
        <v>2.85</v>
      </c>
      <c r="T184" s="174">
        <f>S184*H184</f>
        <v>8.2593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10" t="s">
        <v>128</v>
      </c>
      <c r="AS184" s="27"/>
      <c r="AT184" s="10" t="s">
        <v>123</v>
      </c>
      <c r="AU184" s="10" t="s">
        <v>79</v>
      </c>
      <c r="AV184" s="27"/>
      <c r="AW184" s="27"/>
      <c r="AX184" s="27"/>
      <c r="AY184" s="10" t="s">
        <v>121</v>
      </c>
      <c r="AZ184" s="27"/>
      <c r="BA184" s="27"/>
      <c r="BB184" s="27"/>
      <c r="BC184" s="27"/>
      <c r="BD184" s="27"/>
      <c r="BE184" s="175">
        <f>IF(N184="základní",J184,0)</f>
        <v>0</v>
      </c>
      <c r="BF184" s="175">
        <f>IF(N184="snížená",J184,0)</f>
        <v>0</v>
      </c>
      <c r="BG184" s="175">
        <f>IF(N184="zákl. přenesená",J184,0)</f>
        <v>0</v>
      </c>
      <c r="BH184" s="175">
        <f>IF(N184="sníž. přenesená",J184,0)</f>
        <v>0</v>
      </c>
      <c r="BI184" s="175">
        <f>IF(N184="nulová",J184,0)</f>
        <v>0</v>
      </c>
      <c r="BJ184" s="10" t="s">
        <v>77</v>
      </c>
      <c r="BK184" s="175">
        <f>ROUND(I184*H184,2)</f>
        <v>0</v>
      </c>
      <c r="BL184" s="10" t="s">
        <v>128</v>
      </c>
      <c r="BM184" s="10" t="s">
        <v>282</v>
      </c>
      <c r="BN184" s="27"/>
      <c r="BO184" s="27"/>
      <c r="BP184" s="27"/>
      <c r="BQ184" s="27"/>
      <c r="BR184" s="27"/>
    </row>
    <row r="185" spans="1:70" s="27" customFormat="1" ht="12.8">
      <c r="A185" s="176"/>
      <c r="B185" s="177"/>
      <c r="C185" s="176"/>
      <c r="D185" s="178" t="s">
        <v>129</v>
      </c>
      <c r="E185" s="179"/>
      <c r="F185" s="180" t="s">
        <v>283</v>
      </c>
      <c r="G185" s="176"/>
      <c r="H185" s="181">
        <v>1.704</v>
      </c>
      <c r="I185" s="176"/>
      <c r="J185" s="176"/>
      <c r="K185" s="176"/>
      <c r="L185" s="177"/>
      <c r="M185" s="182"/>
      <c r="N185" s="183"/>
      <c r="O185" s="183"/>
      <c r="P185" s="183"/>
      <c r="Q185" s="183"/>
      <c r="R185" s="183"/>
      <c r="S185" s="183"/>
      <c r="T185" s="184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9" t="s">
        <v>129</v>
      </c>
      <c r="AU185" s="179" t="s">
        <v>79</v>
      </c>
      <c r="AV185" s="176" t="s">
        <v>79</v>
      </c>
      <c r="AW185" s="176" t="s">
        <v>33</v>
      </c>
      <c r="AX185" s="176" t="s">
        <v>69</v>
      </c>
      <c r="AY185" s="179" t="s">
        <v>121</v>
      </c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6"/>
      <c r="BN185" s="176"/>
      <c r="BO185" s="176"/>
      <c r="BP185" s="176"/>
      <c r="BQ185" s="176"/>
      <c r="BR185" s="176"/>
    </row>
    <row r="186" spans="1:70" s="193" customFormat="1" ht="12.8">
      <c r="A186" s="176"/>
      <c r="B186" s="177"/>
      <c r="C186" s="176"/>
      <c r="D186" s="178" t="s">
        <v>129</v>
      </c>
      <c r="E186" s="179"/>
      <c r="F186" s="180" t="s">
        <v>284</v>
      </c>
      <c r="G186" s="176"/>
      <c r="H186" s="181">
        <v>1.194</v>
      </c>
      <c r="I186" s="176"/>
      <c r="J186" s="176"/>
      <c r="K186" s="176"/>
      <c r="L186" s="177"/>
      <c r="M186" s="182"/>
      <c r="N186" s="183"/>
      <c r="O186" s="183"/>
      <c r="P186" s="183"/>
      <c r="Q186" s="183"/>
      <c r="R186" s="183"/>
      <c r="S186" s="183"/>
      <c r="T186" s="184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9" t="s">
        <v>129</v>
      </c>
      <c r="AU186" s="179" t="s">
        <v>79</v>
      </c>
      <c r="AV186" s="176" t="s">
        <v>79</v>
      </c>
      <c r="AW186" s="176" t="s">
        <v>33</v>
      </c>
      <c r="AX186" s="176" t="s">
        <v>69</v>
      </c>
      <c r="AY186" s="179" t="s">
        <v>121</v>
      </c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176"/>
      <c r="BL186" s="176"/>
      <c r="BM186" s="176"/>
      <c r="BN186" s="176"/>
      <c r="BO186" s="176"/>
      <c r="BP186" s="176"/>
      <c r="BQ186" s="176"/>
      <c r="BR186" s="176"/>
    </row>
    <row r="187" spans="1:70" s="176" customFormat="1" ht="12.8">
      <c r="A187" s="185"/>
      <c r="B187" s="186"/>
      <c r="C187" s="185"/>
      <c r="D187" s="178" t="s">
        <v>129</v>
      </c>
      <c r="E187" s="187"/>
      <c r="F187" s="188" t="s">
        <v>133</v>
      </c>
      <c r="G187" s="185"/>
      <c r="H187" s="189">
        <v>2.898</v>
      </c>
      <c r="I187" s="185"/>
      <c r="J187" s="185"/>
      <c r="K187" s="185"/>
      <c r="L187" s="186"/>
      <c r="M187" s="190"/>
      <c r="N187" s="191"/>
      <c r="O187" s="191"/>
      <c r="P187" s="191"/>
      <c r="Q187" s="191"/>
      <c r="R187" s="191"/>
      <c r="S187" s="191"/>
      <c r="T187" s="192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7" t="s">
        <v>129</v>
      </c>
      <c r="AU187" s="187" t="s">
        <v>79</v>
      </c>
      <c r="AV187" s="185" t="s">
        <v>128</v>
      </c>
      <c r="AW187" s="185" t="s">
        <v>33</v>
      </c>
      <c r="AX187" s="185" t="s">
        <v>77</v>
      </c>
      <c r="AY187" s="187" t="s">
        <v>121</v>
      </c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</row>
    <row r="188" spans="1:70" s="185" customFormat="1" ht="16.5" customHeight="1">
      <c r="A188" s="27"/>
      <c r="B188" s="163"/>
      <c r="C188" s="164" t="s">
        <v>200</v>
      </c>
      <c r="D188" s="164" t="s">
        <v>123</v>
      </c>
      <c r="E188" s="165" t="s">
        <v>285</v>
      </c>
      <c r="F188" s="166" t="s">
        <v>286</v>
      </c>
      <c r="G188" s="167" t="s">
        <v>126</v>
      </c>
      <c r="H188" s="168">
        <v>19.5</v>
      </c>
      <c r="I188" s="169"/>
      <c r="J188" s="170">
        <f>ROUND(I188*H188,2)</f>
        <v>0</v>
      </c>
      <c r="K188" s="166" t="s">
        <v>127</v>
      </c>
      <c r="L188" s="28"/>
      <c r="M188" s="171"/>
      <c r="N188" s="172" t="s">
        <v>40</v>
      </c>
      <c r="O188" s="173">
        <v>0</v>
      </c>
      <c r="P188" s="173">
        <f>O188*H188</f>
        <v>0</v>
      </c>
      <c r="Q188" s="173">
        <v>0</v>
      </c>
      <c r="R188" s="173">
        <f>Q188*H188</f>
        <v>0</v>
      </c>
      <c r="S188" s="173">
        <v>0</v>
      </c>
      <c r="T188" s="174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10" t="s">
        <v>128</v>
      </c>
      <c r="AS188" s="27"/>
      <c r="AT188" s="10" t="s">
        <v>123</v>
      </c>
      <c r="AU188" s="10" t="s">
        <v>79</v>
      </c>
      <c r="AV188" s="27"/>
      <c r="AW188" s="27"/>
      <c r="AX188" s="27"/>
      <c r="AY188" s="10" t="s">
        <v>121</v>
      </c>
      <c r="AZ188" s="27"/>
      <c r="BA188" s="27"/>
      <c r="BB188" s="27"/>
      <c r="BC188" s="27"/>
      <c r="BD188" s="27"/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0" t="s">
        <v>77</v>
      </c>
      <c r="BK188" s="175">
        <f>ROUND(I188*H188,2)</f>
        <v>0</v>
      </c>
      <c r="BL188" s="10" t="s">
        <v>128</v>
      </c>
      <c r="BM188" s="10" t="s">
        <v>287</v>
      </c>
      <c r="BN188" s="27"/>
      <c r="BO188" s="27"/>
      <c r="BP188" s="27"/>
      <c r="BQ188" s="27"/>
      <c r="BR188" s="27"/>
    </row>
    <row r="189" spans="1:70" s="27" customFormat="1" ht="12.8">
      <c r="A189" s="176"/>
      <c r="B189" s="177"/>
      <c r="C189" s="176"/>
      <c r="D189" s="178" t="s">
        <v>129</v>
      </c>
      <c r="E189" s="179"/>
      <c r="F189" s="180" t="s">
        <v>288</v>
      </c>
      <c r="G189" s="176"/>
      <c r="H189" s="181">
        <v>19.5</v>
      </c>
      <c r="I189" s="176"/>
      <c r="J189" s="176"/>
      <c r="K189" s="176"/>
      <c r="L189" s="177"/>
      <c r="M189" s="182"/>
      <c r="N189" s="183"/>
      <c r="O189" s="183"/>
      <c r="P189" s="183"/>
      <c r="Q189" s="183"/>
      <c r="R189" s="183"/>
      <c r="S189" s="183"/>
      <c r="T189" s="184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9" t="s">
        <v>129</v>
      </c>
      <c r="AU189" s="179" t="s">
        <v>79</v>
      </c>
      <c r="AV189" s="176" t="s">
        <v>79</v>
      </c>
      <c r="AW189" s="176" t="s">
        <v>33</v>
      </c>
      <c r="AX189" s="176" t="s">
        <v>69</v>
      </c>
      <c r="AY189" s="179" t="s">
        <v>121</v>
      </c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76"/>
      <c r="BQ189" s="176"/>
      <c r="BR189" s="176"/>
    </row>
    <row r="190" spans="1:70" s="176" customFormat="1" ht="12.8">
      <c r="A190" s="193"/>
      <c r="B190" s="194"/>
      <c r="C190" s="193"/>
      <c r="D190" s="178" t="s">
        <v>129</v>
      </c>
      <c r="E190" s="195"/>
      <c r="F190" s="196" t="s">
        <v>289</v>
      </c>
      <c r="G190" s="193"/>
      <c r="H190" s="195"/>
      <c r="I190" s="193"/>
      <c r="J190" s="193"/>
      <c r="K190" s="193"/>
      <c r="L190" s="194"/>
      <c r="M190" s="197"/>
      <c r="N190" s="198"/>
      <c r="O190" s="198"/>
      <c r="P190" s="198"/>
      <c r="Q190" s="198"/>
      <c r="R190" s="198"/>
      <c r="S190" s="198"/>
      <c r="T190" s="199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5" t="s">
        <v>129</v>
      </c>
      <c r="AU190" s="195" t="s">
        <v>79</v>
      </c>
      <c r="AV190" s="193" t="s">
        <v>77</v>
      </c>
      <c r="AW190" s="193" t="s">
        <v>33</v>
      </c>
      <c r="AX190" s="193" t="s">
        <v>69</v>
      </c>
      <c r="AY190" s="195" t="s">
        <v>121</v>
      </c>
      <c r="AZ190" s="193"/>
      <c r="BA190" s="193"/>
      <c r="BB190" s="193"/>
      <c r="BC190" s="193"/>
      <c r="BD190" s="193"/>
      <c r="BE190" s="193"/>
      <c r="BF190" s="193"/>
      <c r="BG190" s="193"/>
      <c r="BH190" s="193"/>
      <c r="BI190" s="193"/>
      <c r="BJ190" s="193"/>
      <c r="BK190" s="193"/>
      <c r="BL190" s="193"/>
      <c r="BM190" s="193"/>
      <c r="BN190" s="193"/>
      <c r="BO190" s="193"/>
      <c r="BP190" s="193"/>
      <c r="BQ190" s="193"/>
      <c r="BR190" s="193"/>
    </row>
    <row r="191" spans="1:70" s="176" customFormat="1" ht="12.8">
      <c r="A191" s="185"/>
      <c r="B191" s="186"/>
      <c r="C191" s="185"/>
      <c r="D191" s="178" t="s">
        <v>129</v>
      </c>
      <c r="E191" s="187"/>
      <c r="F191" s="188" t="s">
        <v>133</v>
      </c>
      <c r="G191" s="185"/>
      <c r="H191" s="189">
        <v>19.5</v>
      </c>
      <c r="I191" s="185"/>
      <c r="J191" s="185"/>
      <c r="K191" s="185"/>
      <c r="L191" s="186"/>
      <c r="M191" s="190"/>
      <c r="N191" s="191"/>
      <c r="O191" s="191"/>
      <c r="P191" s="191"/>
      <c r="Q191" s="191"/>
      <c r="R191" s="191"/>
      <c r="S191" s="191"/>
      <c r="T191" s="192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7" t="s">
        <v>129</v>
      </c>
      <c r="AU191" s="187" t="s">
        <v>79</v>
      </c>
      <c r="AV191" s="185" t="s">
        <v>128</v>
      </c>
      <c r="AW191" s="185" t="s">
        <v>33</v>
      </c>
      <c r="AX191" s="185" t="s">
        <v>77</v>
      </c>
      <c r="AY191" s="187" t="s">
        <v>121</v>
      </c>
      <c r="AZ191" s="185"/>
      <c r="BA191" s="185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/>
      <c r="BL191" s="185"/>
      <c r="BM191" s="185"/>
      <c r="BN191" s="185"/>
      <c r="BO191" s="185"/>
      <c r="BP191" s="185"/>
      <c r="BQ191" s="185"/>
      <c r="BR191" s="185"/>
    </row>
    <row r="192" spans="1:70" s="185" customFormat="1" ht="29.25" customHeight="1">
      <c r="A192" s="150"/>
      <c r="B192" s="151"/>
      <c r="C192" s="150"/>
      <c r="D192" s="152" t="s">
        <v>68</v>
      </c>
      <c r="E192" s="161" t="s">
        <v>290</v>
      </c>
      <c r="F192" s="161" t="s">
        <v>291</v>
      </c>
      <c r="G192" s="150"/>
      <c r="H192" s="150"/>
      <c r="I192" s="150"/>
      <c r="J192" s="162">
        <f>BK192</f>
        <v>0</v>
      </c>
      <c r="K192" s="150"/>
      <c r="L192" s="151"/>
      <c r="M192" s="155"/>
      <c r="N192" s="156"/>
      <c r="O192" s="156"/>
      <c r="P192" s="157">
        <f>SUM(P193:P201)</f>
        <v>18.370638</v>
      </c>
      <c r="Q192" s="156"/>
      <c r="R192" s="157">
        <f>SUM(R193:R201)</f>
        <v>0</v>
      </c>
      <c r="S192" s="156"/>
      <c r="T192" s="158">
        <f>SUM(T193:T201)</f>
        <v>0</v>
      </c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2" t="s">
        <v>77</v>
      </c>
      <c r="AS192" s="150"/>
      <c r="AT192" s="159" t="s">
        <v>68</v>
      </c>
      <c r="AU192" s="159" t="s">
        <v>77</v>
      </c>
      <c r="AV192" s="150"/>
      <c r="AW192" s="150"/>
      <c r="AX192" s="150"/>
      <c r="AY192" s="152" t="s">
        <v>121</v>
      </c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60">
        <f>SUM(BK193:BK201)</f>
        <v>0</v>
      </c>
      <c r="BL192" s="150"/>
      <c r="BM192" s="150"/>
      <c r="BN192" s="150"/>
      <c r="BO192" s="150"/>
      <c r="BP192" s="150"/>
      <c r="BQ192" s="150"/>
      <c r="BR192" s="150"/>
    </row>
    <row r="193" spans="2:65" s="27" customFormat="1" ht="16.5" customHeight="1">
      <c r="B193" s="163"/>
      <c r="C193" s="164" t="s">
        <v>292</v>
      </c>
      <c r="D193" s="164" t="s">
        <v>123</v>
      </c>
      <c r="E193" s="165" t="s">
        <v>293</v>
      </c>
      <c r="F193" s="166" t="s">
        <v>294</v>
      </c>
      <c r="G193" s="167" t="s">
        <v>245</v>
      </c>
      <c r="H193" s="168">
        <v>18.524</v>
      </c>
      <c r="I193" s="169"/>
      <c r="J193" s="170">
        <f>ROUND(I193*H193,2)</f>
        <v>0</v>
      </c>
      <c r="K193" s="166" t="s">
        <v>127</v>
      </c>
      <c r="L193" s="28"/>
      <c r="M193" s="171"/>
      <c r="N193" s="172" t="s">
        <v>40</v>
      </c>
      <c r="O193" s="173">
        <v>0</v>
      </c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AR193" s="10" t="s">
        <v>128</v>
      </c>
      <c r="AT193" s="10" t="s">
        <v>123</v>
      </c>
      <c r="AU193" s="10" t="s">
        <v>79</v>
      </c>
      <c r="AY193" s="10" t="s">
        <v>121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0" t="s">
        <v>77</v>
      </c>
      <c r="BK193" s="175">
        <f>ROUND(I193*H193,2)</f>
        <v>0</v>
      </c>
      <c r="BL193" s="10" t="s">
        <v>128</v>
      </c>
      <c r="BM193" s="10" t="s">
        <v>295</v>
      </c>
    </row>
    <row r="194" spans="2:51" s="176" customFormat="1" ht="12.8">
      <c r="B194" s="177"/>
      <c r="D194" s="178" t="s">
        <v>129</v>
      </c>
      <c r="E194" s="179"/>
      <c r="F194" s="180" t="s">
        <v>296</v>
      </c>
      <c r="H194" s="181">
        <v>8.259</v>
      </c>
      <c r="L194" s="177"/>
      <c r="M194" s="182"/>
      <c r="N194" s="183"/>
      <c r="O194" s="183"/>
      <c r="P194" s="183"/>
      <c r="Q194" s="183"/>
      <c r="R194" s="183"/>
      <c r="S194" s="183"/>
      <c r="T194" s="184"/>
      <c r="AT194" s="179" t="s">
        <v>129</v>
      </c>
      <c r="AU194" s="179" t="s">
        <v>79</v>
      </c>
      <c r="AV194" s="176" t="s">
        <v>79</v>
      </c>
      <c r="AW194" s="176" t="s">
        <v>33</v>
      </c>
      <c r="AX194" s="176" t="s">
        <v>69</v>
      </c>
      <c r="AY194" s="179" t="s">
        <v>121</v>
      </c>
    </row>
    <row r="195" spans="1:70" s="193" customFormat="1" ht="12.8">
      <c r="A195" s="176"/>
      <c r="B195" s="177"/>
      <c r="C195" s="176"/>
      <c r="D195" s="178" t="s">
        <v>129</v>
      </c>
      <c r="E195" s="179"/>
      <c r="F195" s="180" t="s">
        <v>297</v>
      </c>
      <c r="G195" s="176"/>
      <c r="H195" s="181">
        <v>10.265</v>
      </c>
      <c r="I195" s="176"/>
      <c r="J195" s="176"/>
      <c r="K195" s="176"/>
      <c r="L195" s="177"/>
      <c r="M195" s="182"/>
      <c r="N195" s="183"/>
      <c r="O195" s="183"/>
      <c r="P195" s="183"/>
      <c r="Q195" s="183"/>
      <c r="R195" s="183"/>
      <c r="S195" s="183"/>
      <c r="T195" s="184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9" t="s">
        <v>129</v>
      </c>
      <c r="AU195" s="179" t="s">
        <v>79</v>
      </c>
      <c r="AV195" s="176" t="s">
        <v>79</v>
      </c>
      <c r="AW195" s="176" t="s">
        <v>33</v>
      </c>
      <c r="AX195" s="176" t="s">
        <v>69</v>
      </c>
      <c r="AY195" s="179" t="s">
        <v>121</v>
      </c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76"/>
      <c r="BN195" s="176"/>
      <c r="BO195" s="176"/>
      <c r="BP195" s="176"/>
      <c r="BQ195" s="176"/>
      <c r="BR195" s="176"/>
    </row>
    <row r="196" spans="2:51" s="185" customFormat="1" ht="12.8">
      <c r="B196" s="186"/>
      <c r="D196" s="178" t="s">
        <v>129</v>
      </c>
      <c r="E196" s="187"/>
      <c r="F196" s="188" t="s">
        <v>133</v>
      </c>
      <c r="H196" s="189">
        <v>18.524</v>
      </c>
      <c r="L196" s="186"/>
      <c r="M196" s="190"/>
      <c r="N196" s="191"/>
      <c r="O196" s="191"/>
      <c r="P196" s="191"/>
      <c r="Q196" s="191"/>
      <c r="R196" s="191"/>
      <c r="S196" s="191"/>
      <c r="T196" s="192"/>
      <c r="AT196" s="187" t="s">
        <v>129</v>
      </c>
      <c r="AU196" s="187" t="s">
        <v>79</v>
      </c>
      <c r="AV196" s="185" t="s">
        <v>128</v>
      </c>
      <c r="AW196" s="185" t="s">
        <v>33</v>
      </c>
      <c r="AX196" s="185" t="s">
        <v>77</v>
      </c>
      <c r="AY196" s="187" t="s">
        <v>121</v>
      </c>
    </row>
    <row r="197" spans="1:70" s="150" customFormat="1" ht="38.25" customHeight="1">
      <c r="A197" s="27"/>
      <c r="B197" s="163"/>
      <c r="C197" s="164" t="s">
        <v>206</v>
      </c>
      <c r="D197" s="164" t="s">
        <v>123</v>
      </c>
      <c r="E197" s="165" t="s">
        <v>298</v>
      </c>
      <c r="F197" s="166" t="s">
        <v>299</v>
      </c>
      <c r="G197" s="167" t="s">
        <v>245</v>
      </c>
      <c r="H197" s="168">
        <v>20.174</v>
      </c>
      <c r="I197" s="169"/>
      <c r="J197" s="170">
        <f>ROUND(I197*H197,2)</f>
        <v>0</v>
      </c>
      <c r="K197" s="166" t="s">
        <v>127</v>
      </c>
      <c r="L197" s="28"/>
      <c r="M197" s="171"/>
      <c r="N197" s="172" t="s">
        <v>40</v>
      </c>
      <c r="O197" s="173">
        <v>0.649</v>
      </c>
      <c r="P197" s="173">
        <f>O197*H197</f>
        <v>13.092926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10" t="s">
        <v>128</v>
      </c>
      <c r="AS197" s="27"/>
      <c r="AT197" s="10" t="s">
        <v>123</v>
      </c>
      <c r="AU197" s="10" t="s">
        <v>79</v>
      </c>
      <c r="AV197" s="27"/>
      <c r="AW197" s="27"/>
      <c r="AX197" s="27"/>
      <c r="AY197" s="10" t="s">
        <v>121</v>
      </c>
      <c r="AZ197" s="27"/>
      <c r="BA197" s="27"/>
      <c r="BB197" s="27"/>
      <c r="BC197" s="27"/>
      <c r="BD197" s="27"/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0" t="s">
        <v>77</v>
      </c>
      <c r="BK197" s="175">
        <f>ROUND(I197*H197,2)</f>
        <v>0</v>
      </c>
      <c r="BL197" s="10" t="s">
        <v>128</v>
      </c>
      <c r="BM197" s="10" t="s">
        <v>300</v>
      </c>
      <c r="BN197" s="27"/>
      <c r="BO197" s="27"/>
      <c r="BP197" s="27"/>
      <c r="BQ197" s="27"/>
      <c r="BR197" s="27"/>
    </row>
    <row r="198" spans="2:65" s="27" customFormat="1" ht="25.5" customHeight="1">
      <c r="B198" s="163"/>
      <c r="C198" s="164" t="s">
        <v>301</v>
      </c>
      <c r="D198" s="164" t="s">
        <v>123</v>
      </c>
      <c r="E198" s="165" t="s">
        <v>302</v>
      </c>
      <c r="F198" s="166" t="s">
        <v>303</v>
      </c>
      <c r="G198" s="167" t="s">
        <v>245</v>
      </c>
      <c r="H198" s="168">
        <v>20.174</v>
      </c>
      <c r="I198" s="169"/>
      <c r="J198" s="170">
        <f>ROUND(I198*H198,2)</f>
        <v>0</v>
      </c>
      <c r="K198" s="166" t="s">
        <v>127</v>
      </c>
      <c r="L198" s="28"/>
      <c r="M198" s="171"/>
      <c r="N198" s="172" t="s">
        <v>40</v>
      </c>
      <c r="O198" s="173">
        <v>0.246</v>
      </c>
      <c r="P198" s="173">
        <f>O198*H198</f>
        <v>4.962804</v>
      </c>
      <c r="Q198" s="173">
        <v>0</v>
      </c>
      <c r="R198" s="173">
        <f>Q198*H198</f>
        <v>0</v>
      </c>
      <c r="S198" s="173">
        <v>0</v>
      </c>
      <c r="T198" s="174">
        <f>S198*H198</f>
        <v>0</v>
      </c>
      <c r="AR198" s="10" t="s">
        <v>128</v>
      </c>
      <c r="AT198" s="10" t="s">
        <v>123</v>
      </c>
      <c r="AU198" s="10" t="s">
        <v>79</v>
      </c>
      <c r="AY198" s="10" t="s">
        <v>121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0" t="s">
        <v>77</v>
      </c>
      <c r="BK198" s="175">
        <f>ROUND(I198*H198,2)</f>
        <v>0</v>
      </c>
      <c r="BL198" s="10" t="s">
        <v>128</v>
      </c>
      <c r="BM198" s="10" t="s">
        <v>304</v>
      </c>
    </row>
    <row r="199" spans="1:70" s="176" customFormat="1" ht="38.25" customHeight="1">
      <c r="A199" s="27"/>
      <c r="B199" s="163"/>
      <c r="C199" s="164" t="s">
        <v>210</v>
      </c>
      <c r="D199" s="164" t="s">
        <v>123</v>
      </c>
      <c r="E199" s="165" t="s">
        <v>305</v>
      </c>
      <c r="F199" s="166" t="s">
        <v>306</v>
      </c>
      <c r="G199" s="167" t="s">
        <v>245</v>
      </c>
      <c r="H199" s="168">
        <v>18.524</v>
      </c>
      <c r="I199" s="169"/>
      <c r="J199" s="170">
        <f>ROUND(I199*H199,2)</f>
        <v>0</v>
      </c>
      <c r="K199" s="166" t="s">
        <v>127</v>
      </c>
      <c r="L199" s="28"/>
      <c r="M199" s="171"/>
      <c r="N199" s="172" t="s">
        <v>40</v>
      </c>
      <c r="O199" s="173">
        <v>0.017</v>
      </c>
      <c r="P199" s="173">
        <f>O199*H199</f>
        <v>0.314908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10" t="s">
        <v>128</v>
      </c>
      <c r="AS199" s="27"/>
      <c r="AT199" s="10" t="s">
        <v>123</v>
      </c>
      <c r="AU199" s="10" t="s">
        <v>79</v>
      </c>
      <c r="AV199" s="27"/>
      <c r="AW199" s="27"/>
      <c r="AX199" s="27"/>
      <c r="AY199" s="10" t="s">
        <v>121</v>
      </c>
      <c r="AZ199" s="27"/>
      <c r="BA199" s="27"/>
      <c r="BB199" s="27"/>
      <c r="BC199" s="27"/>
      <c r="BD199" s="27"/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0" t="s">
        <v>77</v>
      </c>
      <c r="BK199" s="175">
        <f>ROUND(I199*H199,2)</f>
        <v>0</v>
      </c>
      <c r="BL199" s="10" t="s">
        <v>128</v>
      </c>
      <c r="BM199" s="10" t="s">
        <v>307</v>
      </c>
      <c r="BN199" s="27"/>
      <c r="BO199" s="27"/>
      <c r="BP199" s="27"/>
      <c r="BQ199" s="27"/>
      <c r="BR199" s="27"/>
    </row>
    <row r="200" spans="2:51" s="176" customFormat="1" ht="12.8">
      <c r="B200" s="177"/>
      <c r="D200" s="178" t="s">
        <v>129</v>
      </c>
      <c r="E200" s="179"/>
      <c r="F200" s="180" t="s">
        <v>308</v>
      </c>
      <c r="H200" s="181">
        <v>18.524</v>
      </c>
      <c r="L200" s="177"/>
      <c r="M200" s="182"/>
      <c r="N200" s="183"/>
      <c r="O200" s="183"/>
      <c r="P200" s="183"/>
      <c r="Q200" s="183"/>
      <c r="R200" s="183"/>
      <c r="S200" s="183"/>
      <c r="T200" s="184"/>
      <c r="AT200" s="179" t="s">
        <v>129</v>
      </c>
      <c r="AU200" s="179" t="s">
        <v>79</v>
      </c>
      <c r="AV200" s="176" t="s">
        <v>79</v>
      </c>
      <c r="AW200" s="176" t="s">
        <v>33</v>
      </c>
      <c r="AX200" s="176" t="s">
        <v>69</v>
      </c>
      <c r="AY200" s="179" t="s">
        <v>121</v>
      </c>
    </row>
    <row r="201" spans="2:51" s="185" customFormat="1" ht="12.8">
      <c r="B201" s="186"/>
      <c r="D201" s="178" t="s">
        <v>129</v>
      </c>
      <c r="E201" s="187"/>
      <c r="F201" s="188" t="s">
        <v>133</v>
      </c>
      <c r="H201" s="189">
        <v>18.524</v>
      </c>
      <c r="L201" s="186"/>
      <c r="M201" s="190"/>
      <c r="N201" s="191"/>
      <c r="O201" s="191"/>
      <c r="P201" s="191"/>
      <c r="Q201" s="191"/>
      <c r="R201" s="191"/>
      <c r="S201" s="191"/>
      <c r="T201" s="192"/>
      <c r="AT201" s="187" t="s">
        <v>129</v>
      </c>
      <c r="AU201" s="187" t="s">
        <v>79</v>
      </c>
      <c r="AV201" s="185" t="s">
        <v>128</v>
      </c>
      <c r="AW201" s="185" t="s">
        <v>33</v>
      </c>
      <c r="AX201" s="185" t="s">
        <v>77</v>
      </c>
      <c r="AY201" s="187" t="s">
        <v>121</v>
      </c>
    </row>
    <row r="202" spans="1:70" s="27" customFormat="1" ht="29.25" customHeight="1">
      <c r="A202" s="150"/>
      <c r="B202" s="151"/>
      <c r="C202" s="150"/>
      <c r="D202" s="152" t="s">
        <v>68</v>
      </c>
      <c r="E202" s="161" t="s">
        <v>309</v>
      </c>
      <c r="F202" s="161" t="s">
        <v>310</v>
      </c>
      <c r="G202" s="150"/>
      <c r="H202" s="150"/>
      <c r="I202" s="150"/>
      <c r="J202" s="162">
        <f>BK202</f>
        <v>0</v>
      </c>
      <c r="K202" s="150"/>
      <c r="L202" s="151"/>
      <c r="M202" s="155"/>
      <c r="N202" s="156"/>
      <c r="O202" s="156"/>
      <c r="P202" s="157">
        <f>P203</f>
        <v>53.678307</v>
      </c>
      <c r="Q202" s="156"/>
      <c r="R202" s="157">
        <f>R203</f>
        <v>0</v>
      </c>
      <c r="S202" s="156"/>
      <c r="T202" s="158">
        <f>T203</f>
        <v>0</v>
      </c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2" t="s">
        <v>77</v>
      </c>
      <c r="AS202" s="150"/>
      <c r="AT202" s="159" t="s">
        <v>68</v>
      </c>
      <c r="AU202" s="159" t="s">
        <v>77</v>
      </c>
      <c r="AV202" s="150"/>
      <c r="AW202" s="150"/>
      <c r="AX202" s="150"/>
      <c r="AY202" s="152" t="s">
        <v>121</v>
      </c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60">
        <f>BK203</f>
        <v>0</v>
      </c>
      <c r="BL202" s="150"/>
      <c r="BM202" s="150"/>
      <c r="BN202" s="150"/>
      <c r="BO202" s="150"/>
      <c r="BP202" s="150"/>
      <c r="BQ202" s="150"/>
      <c r="BR202" s="150"/>
    </row>
    <row r="203" spans="2:65" s="27" customFormat="1" ht="25.5" customHeight="1">
      <c r="B203" s="163"/>
      <c r="C203" s="164" t="s">
        <v>311</v>
      </c>
      <c r="D203" s="164" t="s">
        <v>123</v>
      </c>
      <c r="E203" s="165" t="s">
        <v>312</v>
      </c>
      <c r="F203" s="166" t="s">
        <v>313</v>
      </c>
      <c r="G203" s="167" t="s">
        <v>245</v>
      </c>
      <c r="H203" s="168">
        <v>76.793</v>
      </c>
      <c r="I203" s="169"/>
      <c r="J203" s="170">
        <f>ROUND(I203*H203,2)</f>
        <v>0</v>
      </c>
      <c r="K203" s="166" t="s">
        <v>127</v>
      </c>
      <c r="L203" s="28"/>
      <c r="M203" s="171"/>
      <c r="N203" s="172" t="s">
        <v>40</v>
      </c>
      <c r="O203" s="173">
        <v>0.699</v>
      </c>
      <c r="P203" s="173">
        <f>O203*H203</f>
        <v>53.678307</v>
      </c>
      <c r="Q203" s="173">
        <v>0</v>
      </c>
      <c r="R203" s="173">
        <f>Q203*H203</f>
        <v>0</v>
      </c>
      <c r="S203" s="173">
        <v>0</v>
      </c>
      <c r="T203" s="174">
        <f>S203*H203</f>
        <v>0</v>
      </c>
      <c r="AR203" s="10" t="s">
        <v>128</v>
      </c>
      <c r="AT203" s="10" t="s">
        <v>123</v>
      </c>
      <c r="AU203" s="10" t="s">
        <v>79</v>
      </c>
      <c r="AY203" s="10" t="s">
        <v>121</v>
      </c>
      <c r="BE203" s="175">
        <f>IF(N203="základní",J203,0)</f>
        <v>0</v>
      </c>
      <c r="BF203" s="175">
        <f>IF(N203="snížená",J203,0)</f>
        <v>0</v>
      </c>
      <c r="BG203" s="175">
        <f>IF(N203="zákl. přenesená",J203,0)</f>
        <v>0</v>
      </c>
      <c r="BH203" s="175">
        <f>IF(N203="sníž. přenesená",J203,0)</f>
        <v>0</v>
      </c>
      <c r="BI203" s="175">
        <f>IF(N203="nulová",J203,0)</f>
        <v>0</v>
      </c>
      <c r="BJ203" s="10" t="s">
        <v>77</v>
      </c>
      <c r="BK203" s="175">
        <f>ROUND(I203*H203,2)</f>
        <v>0</v>
      </c>
      <c r="BL203" s="10" t="s">
        <v>128</v>
      </c>
      <c r="BM203" s="10" t="s">
        <v>314</v>
      </c>
    </row>
    <row r="204" spans="1:70" s="27" customFormat="1" ht="36.75" customHeight="1">
      <c r="A204" s="150"/>
      <c r="B204" s="151"/>
      <c r="C204" s="150"/>
      <c r="D204" s="152" t="s">
        <v>68</v>
      </c>
      <c r="E204" s="153" t="s">
        <v>315</v>
      </c>
      <c r="F204" s="153" t="s">
        <v>316</v>
      </c>
      <c r="G204" s="150"/>
      <c r="H204" s="150"/>
      <c r="I204" s="150"/>
      <c r="J204" s="154">
        <f>BK204</f>
        <v>0</v>
      </c>
      <c r="K204" s="150"/>
      <c r="L204" s="151"/>
      <c r="M204" s="155"/>
      <c r="N204" s="156"/>
      <c r="O204" s="156"/>
      <c r="P204" s="157">
        <f>SUM(P205:P210)</f>
        <v>0</v>
      </c>
      <c r="Q204" s="156"/>
      <c r="R204" s="157">
        <f>SUM(R205:R210)</f>
        <v>0</v>
      </c>
      <c r="S204" s="156"/>
      <c r="T204" s="158">
        <f>SUM(T205:T210)</f>
        <v>0</v>
      </c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2" t="s">
        <v>128</v>
      </c>
      <c r="AS204" s="150"/>
      <c r="AT204" s="159" t="s">
        <v>68</v>
      </c>
      <c r="AU204" s="159" t="s">
        <v>69</v>
      </c>
      <c r="AV204" s="150"/>
      <c r="AW204" s="150"/>
      <c r="AX204" s="150"/>
      <c r="AY204" s="152" t="s">
        <v>121</v>
      </c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60">
        <f>SUM(BK205:BK210)</f>
        <v>0</v>
      </c>
      <c r="BL204" s="150"/>
      <c r="BM204" s="150"/>
      <c r="BN204" s="150"/>
      <c r="BO204" s="150"/>
      <c r="BP204" s="150"/>
      <c r="BQ204" s="150"/>
      <c r="BR204" s="150"/>
    </row>
    <row r="205" spans="1:70" s="176" customFormat="1" ht="16.5" customHeight="1">
      <c r="A205" s="27"/>
      <c r="B205" s="163"/>
      <c r="C205" s="164" t="s">
        <v>213</v>
      </c>
      <c r="D205" s="164" t="s">
        <v>123</v>
      </c>
      <c r="E205" s="165" t="s">
        <v>317</v>
      </c>
      <c r="F205" s="166" t="s">
        <v>318</v>
      </c>
      <c r="G205" s="167" t="s">
        <v>319</v>
      </c>
      <c r="H205" s="168">
        <v>1</v>
      </c>
      <c r="I205" s="169"/>
      <c r="J205" s="170">
        <f>ROUND(I205*H205,2)</f>
        <v>0</v>
      </c>
      <c r="K205" s="166" t="s">
        <v>127</v>
      </c>
      <c r="L205" s="28"/>
      <c r="M205" s="171"/>
      <c r="N205" s="172" t="s">
        <v>40</v>
      </c>
      <c r="O205" s="173">
        <v>0</v>
      </c>
      <c r="P205" s="173">
        <f>O205*H205</f>
        <v>0</v>
      </c>
      <c r="Q205" s="173">
        <v>0</v>
      </c>
      <c r="R205" s="173">
        <f>Q205*H205</f>
        <v>0</v>
      </c>
      <c r="S205" s="173">
        <v>0</v>
      </c>
      <c r="T205" s="174">
        <f>S205*H205</f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10" t="s">
        <v>320</v>
      </c>
      <c r="AS205" s="27"/>
      <c r="AT205" s="10" t="s">
        <v>123</v>
      </c>
      <c r="AU205" s="10" t="s">
        <v>77</v>
      </c>
      <c r="AV205" s="27"/>
      <c r="AW205" s="27"/>
      <c r="AX205" s="27"/>
      <c r="AY205" s="10" t="s">
        <v>121</v>
      </c>
      <c r="AZ205" s="27"/>
      <c r="BA205" s="27"/>
      <c r="BB205" s="27"/>
      <c r="BC205" s="27"/>
      <c r="BD205" s="27"/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0" t="s">
        <v>77</v>
      </c>
      <c r="BK205" s="175">
        <f>ROUND(I205*H205,2)</f>
        <v>0</v>
      </c>
      <c r="BL205" s="10" t="s">
        <v>320</v>
      </c>
      <c r="BM205" s="10" t="s">
        <v>321</v>
      </c>
      <c r="BN205" s="27"/>
      <c r="BO205" s="27"/>
      <c r="BP205" s="27"/>
      <c r="BQ205" s="27"/>
      <c r="BR205" s="27"/>
    </row>
    <row r="206" spans="1:70" s="185" customFormat="1" ht="12.8">
      <c r="A206" s="176"/>
      <c r="B206" s="177"/>
      <c r="C206" s="176"/>
      <c r="D206" s="178" t="s">
        <v>129</v>
      </c>
      <c r="E206" s="179"/>
      <c r="F206" s="180" t="s">
        <v>322</v>
      </c>
      <c r="G206" s="176"/>
      <c r="H206" s="181">
        <v>1</v>
      </c>
      <c r="I206" s="176"/>
      <c r="J206" s="176"/>
      <c r="K206" s="176"/>
      <c r="L206" s="177"/>
      <c r="M206" s="182"/>
      <c r="N206" s="183"/>
      <c r="O206" s="183"/>
      <c r="P206" s="183"/>
      <c r="Q206" s="183"/>
      <c r="R206" s="183"/>
      <c r="S206" s="183"/>
      <c r="T206" s="184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9" t="s">
        <v>129</v>
      </c>
      <c r="AU206" s="179" t="s">
        <v>77</v>
      </c>
      <c r="AV206" s="176" t="s">
        <v>79</v>
      </c>
      <c r="AW206" s="176" t="s">
        <v>33</v>
      </c>
      <c r="AX206" s="176" t="s">
        <v>69</v>
      </c>
      <c r="AY206" s="179" t="s">
        <v>121</v>
      </c>
      <c r="AZ206" s="176"/>
      <c r="BA206" s="176"/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176"/>
      <c r="BM206" s="176"/>
      <c r="BN206" s="176"/>
      <c r="BO206" s="176"/>
      <c r="BP206" s="176"/>
      <c r="BQ206" s="176"/>
      <c r="BR206" s="176"/>
    </row>
    <row r="207" spans="1:70" s="150" customFormat="1" ht="12.8">
      <c r="A207" s="185"/>
      <c r="B207" s="186"/>
      <c r="C207" s="185"/>
      <c r="D207" s="178" t="s">
        <v>129</v>
      </c>
      <c r="E207" s="187"/>
      <c r="F207" s="188" t="s">
        <v>133</v>
      </c>
      <c r="G207" s="185"/>
      <c r="H207" s="189">
        <v>1</v>
      </c>
      <c r="I207" s="185"/>
      <c r="J207" s="185"/>
      <c r="K207" s="185"/>
      <c r="L207" s="186"/>
      <c r="M207" s="190"/>
      <c r="N207" s="191"/>
      <c r="O207" s="191"/>
      <c r="P207" s="191"/>
      <c r="Q207" s="191"/>
      <c r="R207" s="191"/>
      <c r="S207" s="191"/>
      <c r="T207" s="192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7" t="s">
        <v>129</v>
      </c>
      <c r="AU207" s="187" t="s">
        <v>77</v>
      </c>
      <c r="AV207" s="185" t="s">
        <v>128</v>
      </c>
      <c r="AW207" s="185" t="s">
        <v>33</v>
      </c>
      <c r="AX207" s="185" t="s">
        <v>77</v>
      </c>
      <c r="AY207" s="187" t="s">
        <v>121</v>
      </c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185"/>
      <c r="BK207" s="185"/>
      <c r="BL207" s="185"/>
      <c r="BM207" s="185"/>
      <c r="BN207" s="185"/>
      <c r="BO207" s="185"/>
      <c r="BP207" s="185"/>
      <c r="BQ207" s="185"/>
      <c r="BR207" s="185"/>
    </row>
    <row r="208" spans="2:65" s="27" customFormat="1" ht="16.5" customHeight="1">
      <c r="B208" s="163"/>
      <c r="C208" s="164" t="s">
        <v>323</v>
      </c>
      <c r="D208" s="164" t="s">
        <v>123</v>
      </c>
      <c r="E208" s="165" t="s">
        <v>324</v>
      </c>
      <c r="F208" s="166" t="s">
        <v>325</v>
      </c>
      <c r="G208" s="167" t="s">
        <v>319</v>
      </c>
      <c r="H208" s="168">
        <v>1</v>
      </c>
      <c r="I208" s="169"/>
      <c r="J208" s="170">
        <f>ROUND(I208*H208,2)</f>
        <v>0</v>
      </c>
      <c r="K208" s="166" t="s">
        <v>127</v>
      </c>
      <c r="L208" s="28"/>
      <c r="M208" s="171"/>
      <c r="N208" s="172" t="s">
        <v>40</v>
      </c>
      <c r="O208" s="173">
        <v>0</v>
      </c>
      <c r="P208" s="173">
        <f>O208*H208</f>
        <v>0</v>
      </c>
      <c r="Q208" s="173">
        <v>0</v>
      </c>
      <c r="R208" s="173">
        <f>Q208*H208</f>
        <v>0</v>
      </c>
      <c r="S208" s="173">
        <v>0</v>
      </c>
      <c r="T208" s="174">
        <f>S208*H208</f>
        <v>0</v>
      </c>
      <c r="AR208" s="10" t="s">
        <v>320</v>
      </c>
      <c r="AT208" s="10" t="s">
        <v>123</v>
      </c>
      <c r="AU208" s="10" t="s">
        <v>77</v>
      </c>
      <c r="AY208" s="10" t="s">
        <v>121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0" t="s">
        <v>77</v>
      </c>
      <c r="BK208" s="175">
        <f>ROUND(I208*H208,2)</f>
        <v>0</v>
      </c>
      <c r="BL208" s="10" t="s">
        <v>320</v>
      </c>
      <c r="BM208" s="10" t="s">
        <v>326</v>
      </c>
    </row>
    <row r="209" spans="1:70" s="150" customFormat="1" ht="12.8">
      <c r="A209" s="176"/>
      <c r="B209" s="177"/>
      <c r="C209" s="176"/>
      <c r="D209" s="178" t="s">
        <v>129</v>
      </c>
      <c r="E209" s="179"/>
      <c r="F209" s="180" t="s">
        <v>77</v>
      </c>
      <c r="G209" s="176"/>
      <c r="H209" s="181">
        <v>1</v>
      </c>
      <c r="I209" s="176"/>
      <c r="J209" s="176"/>
      <c r="K209" s="176"/>
      <c r="L209" s="177"/>
      <c r="M209" s="182"/>
      <c r="N209" s="183"/>
      <c r="O209" s="183"/>
      <c r="P209" s="183"/>
      <c r="Q209" s="183"/>
      <c r="R209" s="183"/>
      <c r="S209" s="183"/>
      <c r="T209" s="184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9" t="s">
        <v>129</v>
      </c>
      <c r="AU209" s="179" t="s">
        <v>77</v>
      </c>
      <c r="AV209" s="176" t="s">
        <v>79</v>
      </c>
      <c r="AW209" s="176" t="s">
        <v>33</v>
      </c>
      <c r="AX209" s="176" t="s">
        <v>69</v>
      </c>
      <c r="AY209" s="179" t="s">
        <v>121</v>
      </c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176"/>
      <c r="BN209" s="176"/>
      <c r="BO209" s="176"/>
      <c r="BP209" s="176"/>
      <c r="BQ209" s="176"/>
      <c r="BR209" s="176"/>
    </row>
    <row r="210" spans="1:70" s="27" customFormat="1" ht="12.8">
      <c r="A210" s="185"/>
      <c r="B210" s="186"/>
      <c r="C210" s="185"/>
      <c r="D210" s="178" t="s">
        <v>129</v>
      </c>
      <c r="E210" s="187"/>
      <c r="F210" s="188" t="s">
        <v>133</v>
      </c>
      <c r="G210" s="185"/>
      <c r="H210" s="189">
        <v>1</v>
      </c>
      <c r="I210" s="185"/>
      <c r="J210" s="185"/>
      <c r="K210" s="185"/>
      <c r="L210" s="186"/>
      <c r="M210" s="190"/>
      <c r="N210" s="191"/>
      <c r="O210" s="191"/>
      <c r="P210" s="191"/>
      <c r="Q210" s="191"/>
      <c r="R210" s="191"/>
      <c r="S210" s="191"/>
      <c r="T210" s="192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7" t="s">
        <v>129</v>
      </c>
      <c r="AU210" s="187" t="s">
        <v>77</v>
      </c>
      <c r="AV210" s="185" t="s">
        <v>128</v>
      </c>
      <c r="AW210" s="185" t="s">
        <v>33</v>
      </c>
      <c r="AX210" s="185" t="s">
        <v>77</v>
      </c>
      <c r="AY210" s="187" t="s">
        <v>121</v>
      </c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185"/>
      <c r="BN210" s="185"/>
      <c r="BO210" s="185"/>
      <c r="BP210" s="185"/>
      <c r="BQ210" s="185"/>
      <c r="BR210" s="185"/>
    </row>
    <row r="211" spans="1:70" s="176" customFormat="1" ht="36.75" customHeight="1">
      <c r="A211" s="150"/>
      <c r="B211" s="151"/>
      <c r="C211" s="150"/>
      <c r="D211" s="152" t="s">
        <v>68</v>
      </c>
      <c r="E211" s="153" t="s">
        <v>327</v>
      </c>
      <c r="F211" s="153" t="s">
        <v>328</v>
      </c>
      <c r="G211" s="150"/>
      <c r="H211" s="150"/>
      <c r="I211" s="150"/>
      <c r="J211" s="154">
        <f>BK211</f>
        <v>0</v>
      </c>
      <c r="K211" s="150"/>
      <c r="L211" s="151"/>
      <c r="M211" s="155"/>
      <c r="N211" s="156"/>
      <c r="O211" s="156"/>
      <c r="P211" s="157">
        <f>P212</f>
        <v>0</v>
      </c>
      <c r="Q211" s="156"/>
      <c r="R211" s="157">
        <f>R212</f>
        <v>0</v>
      </c>
      <c r="S211" s="156"/>
      <c r="T211" s="158">
        <f>T212</f>
        <v>0</v>
      </c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2" t="s">
        <v>146</v>
      </c>
      <c r="AS211" s="150"/>
      <c r="AT211" s="159" t="s">
        <v>68</v>
      </c>
      <c r="AU211" s="159" t="s">
        <v>69</v>
      </c>
      <c r="AV211" s="150"/>
      <c r="AW211" s="150"/>
      <c r="AX211" s="150"/>
      <c r="AY211" s="152" t="s">
        <v>121</v>
      </c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60">
        <f>BK212</f>
        <v>0</v>
      </c>
      <c r="BL211" s="150"/>
      <c r="BM211" s="150"/>
      <c r="BN211" s="150"/>
      <c r="BO211" s="150"/>
      <c r="BP211" s="150"/>
      <c r="BQ211" s="150"/>
      <c r="BR211" s="150"/>
    </row>
    <row r="212" spans="1:70" s="185" customFormat="1" ht="19.5" customHeight="1">
      <c r="A212" s="150"/>
      <c r="B212" s="151"/>
      <c r="C212" s="150"/>
      <c r="D212" s="152" t="s">
        <v>68</v>
      </c>
      <c r="E212" s="161" t="s">
        <v>329</v>
      </c>
      <c r="F212" s="161" t="s">
        <v>330</v>
      </c>
      <c r="G212" s="150"/>
      <c r="H212" s="150"/>
      <c r="I212" s="150"/>
      <c r="J212" s="162">
        <f>BK212</f>
        <v>0</v>
      </c>
      <c r="K212" s="150"/>
      <c r="L212" s="151"/>
      <c r="M212" s="155"/>
      <c r="N212" s="156"/>
      <c r="O212" s="156"/>
      <c r="P212" s="157">
        <f>SUM(P213:P215)</f>
        <v>0</v>
      </c>
      <c r="Q212" s="156"/>
      <c r="R212" s="157">
        <f>SUM(R213:R215)</f>
        <v>0</v>
      </c>
      <c r="S212" s="156"/>
      <c r="T212" s="158">
        <f>SUM(T213:T215)</f>
        <v>0</v>
      </c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2" t="s">
        <v>146</v>
      </c>
      <c r="AS212" s="150"/>
      <c r="AT212" s="159" t="s">
        <v>68</v>
      </c>
      <c r="AU212" s="159" t="s">
        <v>77</v>
      </c>
      <c r="AV212" s="150"/>
      <c r="AW212" s="150"/>
      <c r="AX212" s="150"/>
      <c r="AY212" s="152" t="s">
        <v>121</v>
      </c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60">
        <f>SUM(BK213:BK215)</f>
        <v>0</v>
      </c>
      <c r="BL212" s="150"/>
      <c r="BM212" s="150"/>
      <c r="BN212" s="150"/>
      <c r="BO212" s="150"/>
      <c r="BP212" s="150"/>
      <c r="BQ212" s="150"/>
      <c r="BR212" s="150"/>
    </row>
    <row r="213" spans="2:65" s="27" customFormat="1" ht="16.5" customHeight="1">
      <c r="B213" s="163"/>
      <c r="C213" s="164" t="s">
        <v>217</v>
      </c>
      <c r="D213" s="164" t="s">
        <v>123</v>
      </c>
      <c r="E213" s="165" t="s">
        <v>331</v>
      </c>
      <c r="F213" s="166" t="s">
        <v>332</v>
      </c>
      <c r="G213" s="167" t="s">
        <v>319</v>
      </c>
      <c r="H213" s="168">
        <v>1</v>
      </c>
      <c r="I213" s="169"/>
      <c r="J213" s="170">
        <f>ROUND(I213*H213,2)</f>
        <v>0</v>
      </c>
      <c r="K213" s="166" t="s">
        <v>127</v>
      </c>
      <c r="L213" s="28"/>
      <c r="M213" s="171"/>
      <c r="N213" s="172" t="s">
        <v>40</v>
      </c>
      <c r="O213" s="173">
        <v>0</v>
      </c>
      <c r="P213" s="173">
        <f>O213*H213</f>
        <v>0</v>
      </c>
      <c r="Q213" s="173">
        <v>0</v>
      </c>
      <c r="R213" s="173">
        <f>Q213*H213</f>
        <v>0</v>
      </c>
      <c r="S213" s="173">
        <v>0</v>
      </c>
      <c r="T213" s="174">
        <f>S213*H213</f>
        <v>0</v>
      </c>
      <c r="AR213" s="10" t="s">
        <v>128</v>
      </c>
      <c r="AT213" s="10" t="s">
        <v>123</v>
      </c>
      <c r="AU213" s="10" t="s">
        <v>79</v>
      </c>
      <c r="AY213" s="10" t="s">
        <v>121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0" t="s">
        <v>77</v>
      </c>
      <c r="BK213" s="175">
        <f>ROUND(I213*H213,2)</f>
        <v>0</v>
      </c>
      <c r="BL213" s="10" t="s">
        <v>128</v>
      </c>
      <c r="BM213" s="10" t="s">
        <v>333</v>
      </c>
    </row>
    <row r="214" spans="2:51" s="176" customFormat="1" ht="13.5">
      <c r="B214" s="177"/>
      <c r="D214" s="178" t="s">
        <v>129</v>
      </c>
      <c r="E214" s="179"/>
      <c r="F214" s="180" t="s">
        <v>334</v>
      </c>
      <c r="H214" s="181">
        <v>1</v>
      </c>
      <c r="L214" s="177"/>
      <c r="M214" s="182"/>
      <c r="N214" s="183"/>
      <c r="O214" s="183"/>
      <c r="P214" s="183"/>
      <c r="Q214" s="183"/>
      <c r="R214" s="183"/>
      <c r="S214" s="183"/>
      <c r="T214" s="184"/>
      <c r="AT214" s="179" t="s">
        <v>129</v>
      </c>
      <c r="AU214" s="179" t="s">
        <v>79</v>
      </c>
      <c r="AV214" s="176" t="s">
        <v>79</v>
      </c>
      <c r="AW214" s="176" t="s">
        <v>33</v>
      </c>
      <c r="AX214" s="176" t="s">
        <v>69</v>
      </c>
      <c r="AY214" s="179" t="s">
        <v>121</v>
      </c>
    </row>
    <row r="215" spans="2:51" s="185" customFormat="1" ht="13.5">
      <c r="B215" s="186"/>
      <c r="D215" s="178" t="s">
        <v>129</v>
      </c>
      <c r="E215" s="187"/>
      <c r="F215" s="188" t="s">
        <v>133</v>
      </c>
      <c r="H215" s="189">
        <v>1</v>
      </c>
      <c r="L215" s="186"/>
      <c r="M215" s="219"/>
      <c r="N215" s="220"/>
      <c r="O215" s="220"/>
      <c r="P215" s="220"/>
      <c r="Q215" s="220"/>
      <c r="R215" s="220"/>
      <c r="S215" s="220"/>
      <c r="T215" s="221"/>
      <c r="AT215" s="187" t="s">
        <v>129</v>
      </c>
      <c r="AU215" s="187" t="s">
        <v>79</v>
      </c>
      <c r="AV215" s="185" t="s">
        <v>128</v>
      </c>
      <c r="AW215" s="185" t="s">
        <v>33</v>
      </c>
      <c r="AX215" s="185" t="s">
        <v>77</v>
      </c>
      <c r="AY215" s="187" t="s">
        <v>121</v>
      </c>
    </row>
    <row r="216" spans="1:70" s="150" customFormat="1" ht="6.75" customHeight="1">
      <c r="A216" s="27"/>
      <c r="B216" s="49"/>
      <c r="C216" s="50"/>
      <c r="D216" s="50"/>
      <c r="E216" s="50"/>
      <c r="F216" s="50"/>
      <c r="G216" s="50"/>
      <c r="H216" s="50"/>
      <c r="I216" s="50"/>
      <c r="J216" s="50"/>
      <c r="K216" s="50"/>
      <c r="L216" s="2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</row>
    <row r="217" spans="1:70" s="150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27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176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185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27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1048572" ht="12.8"/>
    <row r="1048573" ht="12.8"/>
    <row r="1048574" ht="12.8"/>
    <row r="1048575" ht="12.8"/>
    <row r="1048576" ht="12.8"/>
  </sheetData>
  <autoFilter ref="C86:K215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77:H77"/>
    <mergeCell ref="E79:H79"/>
  </mergeCells>
  <hyperlinks>
    <hyperlink ref="F1" location="C2" display="1) Krycí list soupisu"/>
    <hyperlink ref="G1" location="C54" display="2) Rekapitulace"/>
    <hyperlink ref="J1" location="C86" display="3) Soupis prací"/>
    <hyperlink ref="L1" location="'Rekapitulace stavby'!C2" display="Rekapitulace stavby"/>
  </hyperlinks>
  <printOptions/>
  <pageMargins left="0.583333333333333" right="0.583333333333333" top="0.583333333333333" bottom="0.583333333333333" header="0.511811023622047" footer="0"/>
  <pageSetup fitToHeight="100" fitToWidth="1" horizontalDpi="300" verticalDpi="300" orientation="landscape" paperSize="9" copies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8.66015625" defaultRowHeight="13.5"/>
  <cols>
    <col min="1" max="1" width="8.33203125" style="222" customWidth="1"/>
    <col min="2" max="2" width="1.66796875" style="222" customWidth="1"/>
    <col min="3" max="4" width="5" style="222" customWidth="1"/>
    <col min="5" max="5" width="11.66015625" style="222" customWidth="1"/>
    <col min="6" max="6" width="9.16015625" style="222" customWidth="1"/>
    <col min="7" max="7" width="5" style="222" customWidth="1"/>
    <col min="8" max="8" width="77.83203125" style="222" customWidth="1"/>
    <col min="9" max="10" width="20" style="222" customWidth="1"/>
    <col min="11" max="11" width="1.66796875" style="222" customWidth="1"/>
  </cols>
  <sheetData>
    <row r="1" ht="37.5" customHeight="1"/>
    <row r="2" spans="2:1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226" customFormat="1" ht="45" customHeight="1">
      <c r="B3" s="227"/>
      <c r="C3" s="228" t="s">
        <v>335</v>
      </c>
      <c r="D3" s="228"/>
      <c r="E3" s="228"/>
      <c r="F3" s="228"/>
      <c r="G3" s="228"/>
      <c r="H3" s="228"/>
      <c r="I3" s="228"/>
      <c r="J3" s="228"/>
      <c r="K3" s="229"/>
    </row>
    <row r="4" spans="2:11" ht="25.5" customHeight="1">
      <c r="B4" s="230"/>
      <c r="C4" s="231" t="s">
        <v>336</v>
      </c>
      <c r="D4" s="231"/>
      <c r="E4" s="231"/>
      <c r="F4" s="231"/>
      <c r="G4" s="231"/>
      <c r="H4" s="231"/>
      <c r="I4" s="231"/>
      <c r="J4" s="231"/>
      <c r="K4" s="232"/>
    </row>
    <row r="5" spans="2:1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0"/>
      <c r="C6" s="234" t="s">
        <v>337</v>
      </c>
      <c r="D6" s="234"/>
      <c r="E6" s="234"/>
      <c r="F6" s="234"/>
      <c r="G6" s="234"/>
      <c r="H6" s="234"/>
      <c r="I6" s="234"/>
      <c r="J6" s="234"/>
      <c r="K6" s="232"/>
    </row>
    <row r="7" spans="2:11" ht="15" customHeight="1">
      <c r="B7" s="235"/>
      <c r="C7" s="234" t="s">
        <v>338</v>
      </c>
      <c r="D7" s="234"/>
      <c r="E7" s="234"/>
      <c r="F7" s="234"/>
      <c r="G7" s="234"/>
      <c r="H7" s="234"/>
      <c r="I7" s="234"/>
      <c r="J7" s="234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236" t="s">
        <v>339</v>
      </c>
      <c r="D9" s="236"/>
      <c r="E9" s="236"/>
      <c r="F9" s="236"/>
      <c r="G9" s="236"/>
      <c r="H9" s="236"/>
      <c r="I9" s="236"/>
      <c r="J9" s="236"/>
      <c r="K9" s="232"/>
    </row>
    <row r="10" spans="2:11" ht="15" customHeight="1">
      <c r="B10" s="235"/>
      <c r="C10" s="234"/>
      <c r="D10" s="234" t="s">
        <v>340</v>
      </c>
      <c r="E10" s="234"/>
      <c r="F10" s="234"/>
      <c r="G10" s="234"/>
      <c r="H10" s="234"/>
      <c r="I10" s="234"/>
      <c r="J10" s="234"/>
      <c r="K10" s="232"/>
    </row>
    <row r="11" spans="2:11" ht="15" customHeight="1">
      <c r="B11" s="235"/>
      <c r="C11" s="237"/>
      <c r="D11" s="234" t="s">
        <v>341</v>
      </c>
      <c r="E11" s="234"/>
      <c r="F11" s="234"/>
      <c r="G11" s="234"/>
      <c r="H11" s="234"/>
      <c r="I11" s="234"/>
      <c r="J11" s="234"/>
      <c r="K11" s="232"/>
    </row>
    <row r="12" spans="2:11" ht="12.75" customHeight="1">
      <c r="B12" s="235"/>
      <c r="C12" s="237"/>
      <c r="D12" s="237"/>
      <c r="E12" s="237"/>
      <c r="F12" s="237"/>
      <c r="G12" s="237"/>
      <c r="H12" s="237"/>
      <c r="I12" s="237"/>
      <c r="J12" s="237"/>
      <c r="K12" s="232"/>
    </row>
    <row r="13" spans="2:11" ht="15" customHeight="1">
      <c r="B13" s="235"/>
      <c r="C13" s="237"/>
      <c r="D13" s="234" t="s">
        <v>342</v>
      </c>
      <c r="E13" s="234"/>
      <c r="F13" s="234"/>
      <c r="G13" s="234"/>
      <c r="H13" s="234"/>
      <c r="I13" s="234"/>
      <c r="J13" s="234"/>
      <c r="K13" s="232"/>
    </row>
    <row r="14" spans="2:11" ht="15" customHeight="1">
      <c r="B14" s="235"/>
      <c r="C14" s="237"/>
      <c r="D14" s="234" t="s">
        <v>343</v>
      </c>
      <c r="E14" s="234"/>
      <c r="F14" s="234"/>
      <c r="G14" s="234"/>
      <c r="H14" s="234"/>
      <c r="I14" s="234"/>
      <c r="J14" s="234"/>
      <c r="K14" s="232"/>
    </row>
    <row r="15" spans="2:11" ht="15" customHeight="1">
      <c r="B15" s="235"/>
      <c r="C15" s="237"/>
      <c r="D15" s="234" t="s">
        <v>344</v>
      </c>
      <c r="E15" s="234"/>
      <c r="F15" s="234"/>
      <c r="G15" s="234"/>
      <c r="H15" s="234"/>
      <c r="I15" s="234"/>
      <c r="J15" s="234"/>
      <c r="K15" s="232"/>
    </row>
    <row r="16" spans="2:11" ht="15" customHeight="1">
      <c r="B16" s="235"/>
      <c r="C16" s="237"/>
      <c r="D16" s="237"/>
      <c r="E16" s="238" t="s">
        <v>76</v>
      </c>
      <c r="F16" s="234" t="s">
        <v>345</v>
      </c>
      <c r="G16" s="234"/>
      <c r="H16" s="234"/>
      <c r="I16" s="234"/>
      <c r="J16" s="234"/>
      <c r="K16" s="232"/>
    </row>
    <row r="17" spans="2:11" ht="15" customHeight="1">
      <c r="B17" s="235"/>
      <c r="C17" s="237"/>
      <c r="D17" s="237"/>
      <c r="E17" s="238" t="s">
        <v>346</v>
      </c>
      <c r="F17" s="234" t="s">
        <v>347</v>
      </c>
      <c r="G17" s="234"/>
      <c r="H17" s="234"/>
      <c r="I17" s="234"/>
      <c r="J17" s="234"/>
      <c r="K17" s="232"/>
    </row>
    <row r="18" spans="2:11" ht="15" customHeight="1">
      <c r="B18" s="235"/>
      <c r="C18" s="237"/>
      <c r="D18" s="237"/>
      <c r="E18" s="238" t="s">
        <v>348</v>
      </c>
      <c r="F18" s="234" t="s">
        <v>349</v>
      </c>
      <c r="G18" s="234"/>
      <c r="H18" s="234"/>
      <c r="I18" s="234"/>
      <c r="J18" s="234"/>
      <c r="K18" s="232"/>
    </row>
    <row r="19" spans="2:11" ht="15" customHeight="1">
      <c r="B19" s="235"/>
      <c r="C19" s="237"/>
      <c r="D19" s="237"/>
      <c r="E19" s="238" t="s">
        <v>350</v>
      </c>
      <c r="F19" s="234" t="s">
        <v>351</v>
      </c>
      <c r="G19" s="234"/>
      <c r="H19" s="234"/>
      <c r="I19" s="234"/>
      <c r="J19" s="234"/>
      <c r="K19" s="232"/>
    </row>
    <row r="20" spans="2:11" ht="15" customHeight="1">
      <c r="B20" s="235"/>
      <c r="C20" s="237"/>
      <c r="D20" s="237"/>
      <c r="E20" s="238" t="s">
        <v>315</v>
      </c>
      <c r="F20" s="234" t="s">
        <v>316</v>
      </c>
      <c r="G20" s="234"/>
      <c r="H20" s="234"/>
      <c r="I20" s="234"/>
      <c r="J20" s="234"/>
      <c r="K20" s="232"/>
    </row>
    <row r="21" spans="2:11" ht="15" customHeight="1">
      <c r="B21" s="235"/>
      <c r="C21" s="237"/>
      <c r="D21" s="237"/>
      <c r="E21" s="238" t="s">
        <v>352</v>
      </c>
      <c r="F21" s="234" t="s">
        <v>353</v>
      </c>
      <c r="G21" s="234"/>
      <c r="H21" s="234"/>
      <c r="I21" s="234"/>
      <c r="J21" s="234"/>
      <c r="K21" s="232"/>
    </row>
    <row r="22" spans="2:11" ht="12.75" customHeight="1">
      <c r="B22" s="235"/>
      <c r="C22" s="237"/>
      <c r="D22" s="237"/>
      <c r="E22" s="237"/>
      <c r="F22" s="237"/>
      <c r="G22" s="237"/>
      <c r="H22" s="237"/>
      <c r="I22" s="237"/>
      <c r="J22" s="237"/>
      <c r="K22" s="232"/>
    </row>
    <row r="23" spans="2:11" ht="15" customHeight="1">
      <c r="B23" s="235"/>
      <c r="C23" s="236" t="s">
        <v>354</v>
      </c>
      <c r="D23" s="236"/>
      <c r="E23" s="236"/>
      <c r="F23" s="236"/>
      <c r="G23" s="236"/>
      <c r="H23" s="236"/>
      <c r="I23" s="236"/>
      <c r="J23" s="236"/>
      <c r="K23" s="232"/>
    </row>
    <row r="24" spans="2:11" ht="15" customHeight="1">
      <c r="B24" s="235"/>
      <c r="C24" s="234" t="s">
        <v>355</v>
      </c>
      <c r="D24" s="234"/>
      <c r="E24" s="234"/>
      <c r="F24" s="234"/>
      <c r="G24" s="234"/>
      <c r="H24" s="234"/>
      <c r="I24" s="234"/>
      <c r="J24" s="234"/>
      <c r="K24" s="232"/>
    </row>
    <row r="25" spans="2:11" ht="15" customHeight="1">
      <c r="B25" s="235"/>
      <c r="C25" s="234"/>
      <c r="D25" s="239" t="s">
        <v>356</v>
      </c>
      <c r="E25" s="239"/>
      <c r="F25" s="239"/>
      <c r="G25" s="239"/>
      <c r="H25" s="239"/>
      <c r="I25" s="239"/>
      <c r="J25" s="239"/>
      <c r="K25" s="232"/>
    </row>
    <row r="26" spans="2:11" ht="15" customHeight="1">
      <c r="B26" s="235"/>
      <c r="C26" s="237"/>
      <c r="D26" s="234" t="s">
        <v>357</v>
      </c>
      <c r="E26" s="234"/>
      <c r="F26" s="234"/>
      <c r="G26" s="234"/>
      <c r="H26" s="234"/>
      <c r="I26" s="234"/>
      <c r="J26" s="234"/>
      <c r="K26" s="232"/>
    </row>
    <row r="27" spans="2:11" ht="12.75" customHeight="1">
      <c r="B27" s="235"/>
      <c r="C27" s="237"/>
      <c r="D27" s="237"/>
      <c r="E27" s="237"/>
      <c r="F27" s="237"/>
      <c r="G27" s="237"/>
      <c r="H27" s="237"/>
      <c r="I27" s="237"/>
      <c r="J27" s="237"/>
      <c r="K27" s="232"/>
    </row>
    <row r="28" spans="2:11" ht="15" customHeight="1">
      <c r="B28" s="235"/>
      <c r="C28" s="237"/>
      <c r="D28" s="239" t="s">
        <v>358</v>
      </c>
      <c r="E28" s="239"/>
      <c r="F28" s="239"/>
      <c r="G28" s="239"/>
      <c r="H28" s="239"/>
      <c r="I28" s="239"/>
      <c r="J28" s="239"/>
      <c r="K28" s="232"/>
    </row>
    <row r="29" spans="2:11" ht="15" customHeight="1">
      <c r="B29" s="235"/>
      <c r="C29" s="237"/>
      <c r="D29" s="234" t="s">
        <v>359</v>
      </c>
      <c r="E29" s="234"/>
      <c r="F29" s="234"/>
      <c r="G29" s="234"/>
      <c r="H29" s="234"/>
      <c r="I29" s="234"/>
      <c r="J29" s="234"/>
      <c r="K29" s="232"/>
    </row>
    <row r="30" spans="2:11" ht="12.75" customHeight="1">
      <c r="B30" s="235"/>
      <c r="C30" s="237"/>
      <c r="D30" s="237"/>
      <c r="E30" s="237"/>
      <c r="F30" s="237"/>
      <c r="G30" s="237"/>
      <c r="H30" s="237"/>
      <c r="I30" s="237"/>
      <c r="J30" s="237"/>
      <c r="K30" s="232"/>
    </row>
    <row r="31" spans="2:11" ht="15" customHeight="1">
      <c r="B31" s="235"/>
      <c r="C31" s="237"/>
      <c r="D31" s="239" t="s">
        <v>360</v>
      </c>
      <c r="E31" s="239"/>
      <c r="F31" s="239"/>
      <c r="G31" s="239"/>
      <c r="H31" s="239"/>
      <c r="I31" s="239"/>
      <c r="J31" s="239"/>
      <c r="K31" s="232"/>
    </row>
    <row r="32" spans="2:11" ht="15" customHeight="1">
      <c r="B32" s="235"/>
      <c r="C32" s="237"/>
      <c r="D32" s="234" t="s">
        <v>361</v>
      </c>
      <c r="E32" s="234"/>
      <c r="F32" s="234"/>
      <c r="G32" s="234"/>
      <c r="H32" s="234"/>
      <c r="I32" s="234"/>
      <c r="J32" s="234"/>
      <c r="K32" s="232"/>
    </row>
    <row r="33" spans="2:11" ht="15" customHeight="1">
      <c r="B33" s="235"/>
      <c r="C33" s="237"/>
      <c r="D33" s="234" t="s">
        <v>362</v>
      </c>
      <c r="E33" s="234"/>
      <c r="F33" s="234"/>
      <c r="G33" s="234"/>
      <c r="H33" s="234"/>
      <c r="I33" s="234"/>
      <c r="J33" s="234"/>
      <c r="K33" s="232"/>
    </row>
    <row r="34" spans="2:11" ht="15" customHeight="1">
      <c r="B34" s="235"/>
      <c r="C34" s="237"/>
      <c r="D34" s="234"/>
      <c r="E34" s="240" t="s">
        <v>106</v>
      </c>
      <c r="F34" s="234"/>
      <c r="G34" s="234" t="s">
        <v>363</v>
      </c>
      <c r="H34" s="234"/>
      <c r="I34" s="234"/>
      <c r="J34" s="234"/>
      <c r="K34" s="232"/>
    </row>
    <row r="35" spans="2:11" ht="30.75" customHeight="1">
      <c r="B35" s="235"/>
      <c r="C35" s="237"/>
      <c r="D35" s="234"/>
      <c r="E35" s="240" t="s">
        <v>364</v>
      </c>
      <c r="F35" s="234"/>
      <c r="G35" s="234" t="s">
        <v>365</v>
      </c>
      <c r="H35" s="234"/>
      <c r="I35" s="234"/>
      <c r="J35" s="234"/>
      <c r="K35" s="232"/>
    </row>
    <row r="36" spans="2:11" ht="15" customHeight="1">
      <c r="B36" s="235"/>
      <c r="C36" s="237"/>
      <c r="D36" s="234"/>
      <c r="E36" s="240" t="s">
        <v>50</v>
      </c>
      <c r="F36" s="234"/>
      <c r="G36" s="234" t="s">
        <v>366</v>
      </c>
      <c r="H36" s="234"/>
      <c r="I36" s="234"/>
      <c r="J36" s="234"/>
      <c r="K36" s="232"/>
    </row>
    <row r="37" spans="2:11" ht="15" customHeight="1">
      <c r="B37" s="235"/>
      <c r="C37" s="237"/>
      <c r="D37" s="234"/>
      <c r="E37" s="240" t="s">
        <v>107</v>
      </c>
      <c r="F37" s="234"/>
      <c r="G37" s="234" t="s">
        <v>367</v>
      </c>
      <c r="H37" s="234"/>
      <c r="I37" s="234"/>
      <c r="J37" s="234"/>
      <c r="K37" s="232"/>
    </row>
    <row r="38" spans="2:11" ht="15" customHeight="1">
      <c r="B38" s="235"/>
      <c r="C38" s="237"/>
      <c r="D38" s="234"/>
      <c r="E38" s="240" t="s">
        <v>108</v>
      </c>
      <c r="F38" s="234"/>
      <c r="G38" s="234" t="s">
        <v>368</v>
      </c>
      <c r="H38" s="234"/>
      <c r="I38" s="234"/>
      <c r="J38" s="234"/>
      <c r="K38" s="232"/>
    </row>
    <row r="39" spans="2:11" ht="15" customHeight="1">
      <c r="B39" s="235"/>
      <c r="C39" s="237"/>
      <c r="D39" s="234"/>
      <c r="E39" s="240" t="s">
        <v>109</v>
      </c>
      <c r="F39" s="234"/>
      <c r="G39" s="234" t="s">
        <v>369</v>
      </c>
      <c r="H39" s="234"/>
      <c r="I39" s="234"/>
      <c r="J39" s="234"/>
      <c r="K39" s="232"/>
    </row>
    <row r="40" spans="2:11" ht="15" customHeight="1">
      <c r="B40" s="235"/>
      <c r="C40" s="237"/>
      <c r="D40" s="234"/>
      <c r="E40" s="240" t="s">
        <v>370</v>
      </c>
      <c r="F40" s="234"/>
      <c r="G40" s="234" t="s">
        <v>371</v>
      </c>
      <c r="H40" s="234"/>
      <c r="I40" s="234"/>
      <c r="J40" s="234"/>
      <c r="K40" s="232"/>
    </row>
    <row r="41" spans="2:11" ht="15" customHeight="1">
      <c r="B41" s="235"/>
      <c r="C41" s="237"/>
      <c r="D41" s="234"/>
      <c r="E41" s="240"/>
      <c r="F41" s="234"/>
      <c r="G41" s="234" t="s">
        <v>372</v>
      </c>
      <c r="H41" s="234"/>
      <c r="I41" s="234"/>
      <c r="J41" s="234"/>
      <c r="K41" s="232"/>
    </row>
    <row r="42" spans="2:11" ht="15" customHeight="1">
      <c r="B42" s="235"/>
      <c r="C42" s="237"/>
      <c r="D42" s="234"/>
      <c r="E42" s="240" t="s">
        <v>373</v>
      </c>
      <c r="F42" s="234"/>
      <c r="G42" s="234" t="s">
        <v>374</v>
      </c>
      <c r="H42" s="234"/>
      <c r="I42" s="234"/>
      <c r="J42" s="234"/>
      <c r="K42" s="232"/>
    </row>
    <row r="43" spans="2:11" ht="15" customHeight="1">
      <c r="B43" s="235"/>
      <c r="C43" s="237"/>
      <c r="D43" s="234"/>
      <c r="E43" s="240" t="s">
        <v>111</v>
      </c>
      <c r="F43" s="234"/>
      <c r="G43" s="234" t="s">
        <v>375</v>
      </c>
      <c r="H43" s="234"/>
      <c r="I43" s="234"/>
      <c r="J43" s="234"/>
      <c r="K43" s="232"/>
    </row>
    <row r="44" spans="2:11" ht="12.75" customHeight="1">
      <c r="B44" s="235"/>
      <c r="C44" s="237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7"/>
      <c r="D45" s="234" t="s">
        <v>376</v>
      </c>
      <c r="E45" s="234"/>
      <c r="F45" s="234"/>
      <c r="G45" s="234"/>
      <c r="H45" s="234"/>
      <c r="I45" s="234"/>
      <c r="J45" s="234"/>
      <c r="K45" s="232"/>
    </row>
    <row r="46" spans="2:11" ht="15" customHeight="1">
      <c r="B46" s="235"/>
      <c r="C46" s="237"/>
      <c r="D46" s="237"/>
      <c r="E46" s="234" t="s">
        <v>377</v>
      </c>
      <c r="F46" s="234"/>
      <c r="G46" s="234"/>
      <c r="H46" s="234"/>
      <c r="I46" s="234"/>
      <c r="J46" s="234"/>
      <c r="K46" s="232"/>
    </row>
    <row r="47" spans="2:11" ht="15" customHeight="1">
      <c r="B47" s="235"/>
      <c r="C47" s="237"/>
      <c r="D47" s="237"/>
      <c r="E47" s="234" t="s">
        <v>378</v>
      </c>
      <c r="F47" s="234"/>
      <c r="G47" s="234"/>
      <c r="H47" s="234"/>
      <c r="I47" s="234"/>
      <c r="J47" s="234"/>
      <c r="K47" s="232"/>
    </row>
    <row r="48" spans="2:11" ht="15" customHeight="1">
      <c r="B48" s="235"/>
      <c r="C48" s="237"/>
      <c r="D48" s="237"/>
      <c r="E48" s="234" t="s">
        <v>379</v>
      </c>
      <c r="F48" s="234"/>
      <c r="G48" s="234"/>
      <c r="H48" s="234"/>
      <c r="I48" s="234"/>
      <c r="J48" s="234"/>
      <c r="K48" s="232"/>
    </row>
    <row r="49" spans="2:11" ht="15" customHeight="1">
      <c r="B49" s="235"/>
      <c r="C49" s="237"/>
      <c r="D49" s="234" t="s">
        <v>380</v>
      </c>
      <c r="E49" s="234"/>
      <c r="F49" s="234"/>
      <c r="G49" s="234"/>
      <c r="H49" s="234"/>
      <c r="I49" s="234"/>
      <c r="J49" s="234"/>
      <c r="K49" s="232"/>
    </row>
    <row r="50" spans="2:11" ht="25.5" customHeight="1">
      <c r="B50" s="230"/>
      <c r="C50" s="231" t="s">
        <v>381</v>
      </c>
      <c r="D50" s="231"/>
      <c r="E50" s="231"/>
      <c r="F50" s="231"/>
      <c r="G50" s="231"/>
      <c r="H50" s="231"/>
      <c r="I50" s="231"/>
      <c r="J50" s="231"/>
      <c r="K50" s="232"/>
    </row>
    <row r="51" spans="2:11" ht="5.25" customHeight="1">
      <c r="B51" s="230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0"/>
      <c r="C52" s="234" t="s">
        <v>382</v>
      </c>
      <c r="D52" s="234"/>
      <c r="E52" s="234"/>
      <c r="F52" s="234"/>
      <c r="G52" s="234"/>
      <c r="H52" s="234"/>
      <c r="I52" s="234"/>
      <c r="J52" s="234"/>
      <c r="K52" s="232"/>
    </row>
    <row r="53" spans="2:11" ht="15" customHeight="1">
      <c r="B53" s="230"/>
      <c r="C53" s="234" t="s">
        <v>383</v>
      </c>
      <c r="D53" s="234"/>
      <c r="E53" s="234"/>
      <c r="F53" s="234"/>
      <c r="G53" s="234"/>
      <c r="H53" s="234"/>
      <c r="I53" s="234"/>
      <c r="J53" s="234"/>
      <c r="K53" s="232"/>
    </row>
    <row r="54" spans="2:11" ht="12.75" customHeight="1">
      <c r="B54" s="230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0"/>
      <c r="C55" s="234" t="s">
        <v>384</v>
      </c>
      <c r="D55" s="234"/>
      <c r="E55" s="234"/>
      <c r="F55" s="234"/>
      <c r="G55" s="234"/>
      <c r="H55" s="234"/>
      <c r="I55" s="234"/>
      <c r="J55" s="234"/>
      <c r="K55" s="232"/>
    </row>
    <row r="56" spans="2:11" ht="15" customHeight="1">
      <c r="B56" s="230"/>
      <c r="C56" s="237"/>
      <c r="D56" s="234" t="s">
        <v>385</v>
      </c>
      <c r="E56" s="234"/>
      <c r="F56" s="234"/>
      <c r="G56" s="234"/>
      <c r="H56" s="234"/>
      <c r="I56" s="234"/>
      <c r="J56" s="234"/>
      <c r="K56" s="232"/>
    </row>
    <row r="57" spans="2:11" ht="15" customHeight="1">
      <c r="B57" s="230"/>
      <c r="C57" s="237"/>
      <c r="D57" s="234" t="s">
        <v>386</v>
      </c>
      <c r="E57" s="234"/>
      <c r="F57" s="234"/>
      <c r="G57" s="234"/>
      <c r="H57" s="234"/>
      <c r="I57" s="234"/>
      <c r="J57" s="234"/>
      <c r="K57" s="232"/>
    </row>
    <row r="58" spans="2:11" ht="15" customHeight="1">
      <c r="B58" s="230"/>
      <c r="C58" s="237"/>
      <c r="D58" s="234" t="s">
        <v>387</v>
      </c>
      <c r="E58" s="234"/>
      <c r="F58" s="234"/>
      <c r="G58" s="234"/>
      <c r="H58" s="234"/>
      <c r="I58" s="234"/>
      <c r="J58" s="234"/>
      <c r="K58" s="232"/>
    </row>
    <row r="59" spans="2:11" ht="15" customHeight="1">
      <c r="B59" s="230"/>
      <c r="C59" s="237"/>
      <c r="D59" s="234" t="s">
        <v>388</v>
      </c>
      <c r="E59" s="234"/>
      <c r="F59" s="234"/>
      <c r="G59" s="234"/>
      <c r="H59" s="234"/>
      <c r="I59" s="234"/>
      <c r="J59" s="234"/>
      <c r="K59" s="232"/>
    </row>
    <row r="60" spans="2:11" ht="15" customHeight="1">
      <c r="B60" s="230"/>
      <c r="C60" s="237"/>
      <c r="D60" s="241" t="s">
        <v>389</v>
      </c>
      <c r="E60" s="241"/>
      <c r="F60" s="241"/>
      <c r="G60" s="241"/>
      <c r="H60" s="241"/>
      <c r="I60" s="241"/>
      <c r="J60" s="241"/>
      <c r="K60" s="232"/>
    </row>
    <row r="61" spans="2:11" ht="15" customHeight="1">
      <c r="B61" s="230"/>
      <c r="C61" s="237"/>
      <c r="D61" s="234" t="s">
        <v>390</v>
      </c>
      <c r="E61" s="234"/>
      <c r="F61" s="234"/>
      <c r="G61" s="234"/>
      <c r="H61" s="234"/>
      <c r="I61" s="234"/>
      <c r="J61" s="234"/>
      <c r="K61" s="232"/>
    </row>
    <row r="62" spans="2:11" ht="12.75" customHeight="1">
      <c r="B62" s="230"/>
      <c r="C62" s="237"/>
      <c r="D62" s="237"/>
      <c r="E62" s="242"/>
      <c r="F62" s="237"/>
      <c r="G62" s="237"/>
      <c r="H62" s="237"/>
      <c r="I62" s="237"/>
      <c r="J62" s="237"/>
      <c r="K62" s="232"/>
    </row>
    <row r="63" spans="2:11" ht="15" customHeight="1">
      <c r="B63" s="230"/>
      <c r="C63" s="237"/>
      <c r="D63" s="234" t="s">
        <v>391</v>
      </c>
      <c r="E63" s="234"/>
      <c r="F63" s="234"/>
      <c r="G63" s="234"/>
      <c r="H63" s="234"/>
      <c r="I63" s="234"/>
      <c r="J63" s="234"/>
      <c r="K63" s="232"/>
    </row>
    <row r="64" spans="2:11" ht="15" customHeight="1">
      <c r="B64" s="230"/>
      <c r="C64" s="237"/>
      <c r="D64" s="241" t="s">
        <v>392</v>
      </c>
      <c r="E64" s="241"/>
      <c r="F64" s="241"/>
      <c r="G64" s="241"/>
      <c r="H64" s="241"/>
      <c r="I64" s="241"/>
      <c r="J64" s="241"/>
      <c r="K64" s="232"/>
    </row>
    <row r="65" spans="2:11" ht="15" customHeight="1">
      <c r="B65" s="230"/>
      <c r="C65" s="237"/>
      <c r="D65" s="234" t="s">
        <v>393</v>
      </c>
      <c r="E65" s="234"/>
      <c r="F65" s="234"/>
      <c r="G65" s="234"/>
      <c r="H65" s="234"/>
      <c r="I65" s="234"/>
      <c r="J65" s="234"/>
      <c r="K65" s="232"/>
    </row>
    <row r="66" spans="2:11" ht="15" customHeight="1">
      <c r="B66" s="230"/>
      <c r="C66" s="237"/>
      <c r="D66" s="234" t="s">
        <v>394</v>
      </c>
      <c r="E66" s="234"/>
      <c r="F66" s="234"/>
      <c r="G66" s="234"/>
      <c r="H66" s="234"/>
      <c r="I66" s="234"/>
      <c r="J66" s="234"/>
      <c r="K66" s="232"/>
    </row>
    <row r="67" spans="2:11" ht="15" customHeight="1">
      <c r="B67" s="230"/>
      <c r="C67" s="237"/>
      <c r="D67" s="234" t="s">
        <v>395</v>
      </c>
      <c r="E67" s="234"/>
      <c r="F67" s="234"/>
      <c r="G67" s="234"/>
      <c r="H67" s="234"/>
      <c r="I67" s="234"/>
      <c r="J67" s="234"/>
      <c r="K67" s="232"/>
    </row>
    <row r="68" spans="2:11" ht="15" customHeight="1">
      <c r="B68" s="230"/>
      <c r="C68" s="237"/>
      <c r="D68" s="234" t="s">
        <v>396</v>
      </c>
      <c r="E68" s="234"/>
      <c r="F68" s="234"/>
      <c r="G68" s="234"/>
      <c r="H68" s="234"/>
      <c r="I68" s="234"/>
      <c r="J68" s="234"/>
      <c r="K68" s="232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252" t="s">
        <v>84</v>
      </c>
      <c r="D73" s="252"/>
      <c r="E73" s="252"/>
      <c r="F73" s="252"/>
      <c r="G73" s="252"/>
      <c r="H73" s="252"/>
      <c r="I73" s="252"/>
      <c r="J73" s="252"/>
      <c r="K73" s="253"/>
    </row>
    <row r="74" spans="2:11" ht="17.25" customHeight="1">
      <c r="B74" s="251"/>
      <c r="C74" s="254" t="s">
        <v>397</v>
      </c>
      <c r="D74" s="254"/>
      <c r="E74" s="254"/>
      <c r="F74" s="254" t="s">
        <v>398</v>
      </c>
      <c r="G74" s="255"/>
      <c r="H74" s="254" t="s">
        <v>107</v>
      </c>
      <c r="I74" s="254" t="s">
        <v>54</v>
      </c>
      <c r="J74" s="254" t="s">
        <v>399</v>
      </c>
      <c r="K74" s="253"/>
    </row>
    <row r="75" spans="2:11" ht="17.25" customHeight="1">
      <c r="B75" s="251"/>
      <c r="C75" s="256" t="s">
        <v>400</v>
      </c>
      <c r="D75" s="256"/>
      <c r="E75" s="256"/>
      <c r="F75" s="257" t="s">
        <v>401</v>
      </c>
      <c r="G75" s="258"/>
      <c r="H75" s="256"/>
      <c r="I75" s="256"/>
      <c r="J75" s="256" t="s">
        <v>402</v>
      </c>
      <c r="K75" s="253"/>
    </row>
    <row r="76" spans="2:11" ht="5.25" customHeight="1">
      <c r="B76" s="251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1"/>
      <c r="C77" s="240" t="s">
        <v>50</v>
      </c>
      <c r="D77" s="259"/>
      <c r="E77" s="259"/>
      <c r="F77" s="261" t="s">
        <v>403</v>
      </c>
      <c r="G77" s="260"/>
      <c r="H77" s="240" t="s">
        <v>404</v>
      </c>
      <c r="I77" s="240" t="s">
        <v>405</v>
      </c>
      <c r="J77" s="240">
        <v>20</v>
      </c>
      <c r="K77" s="253"/>
    </row>
    <row r="78" spans="2:11" ht="15" customHeight="1">
      <c r="B78" s="251"/>
      <c r="C78" s="240" t="s">
        <v>406</v>
      </c>
      <c r="D78" s="240"/>
      <c r="E78" s="240"/>
      <c r="F78" s="261" t="s">
        <v>403</v>
      </c>
      <c r="G78" s="260"/>
      <c r="H78" s="240" t="s">
        <v>407</v>
      </c>
      <c r="I78" s="240" t="s">
        <v>405</v>
      </c>
      <c r="J78" s="240">
        <v>120</v>
      </c>
      <c r="K78" s="253"/>
    </row>
    <row r="79" spans="2:11" ht="15" customHeight="1">
      <c r="B79" s="262"/>
      <c r="C79" s="240" t="s">
        <v>408</v>
      </c>
      <c r="D79" s="240"/>
      <c r="E79" s="240"/>
      <c r="F79" s="261" t="s">
        <v>409</v>
      </c>
      <c r="G79" s="260"/>
      <c r="H79" s="240" t="s">
        <v>410</v>
      </c>
      <c r="I79" s="240" t="s">
        <v>405</v>
      </c>
      <c r="J79" s="240">
        <v>50</v>
      </c>
      <c r="K79" s="253"/>
    </row>
    <row r="80" spans="2:11" ht="15" customHeight="1">
      <c r="B80" s="262"/>
      <c r="C80" s="240" t="s">
        <v>411</v>
      </c>
      <c r="D80" s="240"/>
      <c r="E80" s="240"/>
      <c r="F80" s="261" t="s">
        <v>403</v>
      </c>
      <c r="G80" s="260"/>
      <c r="H80" s="240" t="s">
        <v>412</v>
      </c>
      <c r="I80" s="240" t="s">
        <v>413</v>
      </c>
      <c r="J80" s="240"/>
      <c r="K80" s="253"/>
    </row>
    <row r="81" spans="2:11" ht="15" customHeight="1">
      <c r="B81" s="262"/>
      <c r="C81" s="240" t="s">
        <v>414</v>
      </c>
      <c r="D81" s="240"/>
      <c r="E81" s="240"/>
      <c r="F81" s="261" t="s">
        <v>409</v>
      </c>
      <c r="G81" s="240"/>
      <c r="H81" s="240" t="s">
        <v>415</v>
      </c>
      <c r="I81" s="240" t="s">
        <v>405</v>
      </c>
      <c r="J81" s="240">
        <v>15</v>
      </c>
      <c r="K81" s="253"/>
    </row>
    <row r="82" spans="2:11" ht="15" customHeight="1">
      <c r="B82" s="262"/>
      <c r="C82" s="240" t="s">
        <v>416</v>
      </c>
      <c r="D82" s="240"/>
      <c r="E82" s="240"/>
      <c r="F82" s="261" t="s">
        <v>409</v>
      </c>
      <c r="G82" s="240"/>
      <c r="H82" s="240" t="s">
        <v>417</v>
      </c>
      <c r="I82" s="240" t="s">
        <v>405</v>
      </c>
      <c r="J82" s="240">
        <v>15</v>
      </c>
      <c r="K82" s="253"/>
    </row>
    <row r="83" spans="2:11" ht="15" customHeight="1">
      <c r="B83" s="262"/>
      <c r="C83" s="240" t="s">
        <v>418</v>
      </c>
      <c r="D83" s="240"/>
      <c r="E83" s="240"/>
      <c r="F83" s="261" t="s">
        <v>409</v>
      </c>
      <c r="G83" s="240"/>
      <c r="H83" s="240" t="s">
        <v>419</v>
      </c>
      <c r="I83" s="240" t="s">
        <v>405</v>
      </c>
      <c r="J83" s="240">
        <v>20</v>
      </c>
      <c r="K83" s="253"/>
    </row>
    <row r="84" spans="2:11" ht="15" customHeight="1">
      <c r="B84" s="262"/>
      <c r="C84" s="240" t="s">
        <v>420</v>
      </c>
      <c r="D84" s="240"/>
      <c r="E84" s="240"/>
      <c r="F84" s="261" t="s">
        <v>409</v>
      </c>
      <c r="G84" s="240"/>
      <c r="H84" s="240" t="s">
        <v>421</v>
      </c>
      <c r="I84" s="240" t="s">
        <v>405</v>
      </c>
      <c r="J84" s="240">
        <v>20</v>
      </c>
      <c r="K84" s="253"/>
    </row>
    <row r="85" spans="2:11" ht="15" customHeight="1">
      <c r="B85" s="262"/>
      <c r="C85" s="240" t="s">
        <v>422</v>
      </c>
      <c r="D85" s="240"/>
      <c r="E85" s="240"/>
      <c r="F85" s="261" t="s">
        <v>409</v>
      </c>
      <c r="G85" s="260"/>
      <c r="H85" s="240" t="s">
        <v>423</v>
      </c>
      <c r="I85" s="240" t="s">
        <v>405</v>
      </c>
      <c r="J85" s="240">
        <v>50</v>
      </c>
      <c r="K85" s="253"/>
    </row>
    <row r="86" spans="2:11" ht="15" customHeight="1">
      <c r="B86" s="262"/>
      <c r="C86" s="240" t="s">
        <v>424</v>
      </c>
      <c r="D86" s="240"/>
      <c r="E86" s="240"/>
      <c r="F86" s="261" t="s">
        <v>409</v>
      </c>
      <c r="G86" s="260"/>
      <c r="H86" s="240" t="s">
        <v>425</v>
      </c>
      <c r="I86" s="240" t="s">
        <v>405</v>
      </c>
      <c r="J86" s="240">
        <v>20</v>
      </c>
      <c r="K86" s="253"/>
    </row>
    <row r="87" spans="2:11" ht="15" customHeight="1">
      <c r="B87" s="262"/>
      <c r="C87" s="240" t="s">
        <v>426</v>
      </c>
      <c r="D87" s="240"/>
      <c r="E87" s="240"/>
      <c r="F87" s="261" t="s">
        <v>409</v>
      </c>
      <c r="G87" s="260"/>
      <c r="H87" s="240" t="s">
        <v>427</v>
      </c>
      <c r="I87" s="240" t="s">
        <v>405</v>
      </c>
      <c r="J87" s="240">
        <v>20</v>
      </c>
      <c r="K87" s="253"/>
    </row>
    <row r="88" spans="2:11" ht="15" customHeight="1">
      <c r="B88" s="262"/>
      <c r="C88" s="240" t="s">
        <v>428</v>
      </c>
      <c r="D88" s="240"/>
      <c r="E88" s="240"/>
      <c r="F88" s="261" t="s">
        <v>409</v>
      </c>
      <c r="G88" s="260"/>
      <c r="H88" s="240" t="s">
        <v>429</v>
      </c>
      <c r="I88" s="240" t="s">
        <v>405</v>
      </c>
      <c r="J88" s="240">
        <v>50</v>
      </c>
      <c r="K88" s="253"/>
    </row>
    <row r="89" spans="2:11" ht="15" customHeight="1">
      <c r="B89" s="262"/>
      <c r="C89" s="240" t="s">
        <v>430</v>
      </c>
      <c r="D89" s="240"/>
      <c r="E89" s="240"/>
      <c r="F89" s="261" t="s">
        <v>409</v>
      </c>
      <c r="G89" s="260"/>
      <c r="H89" s="240" t="s">
        <v>430</v>
      </c>
      <c r="I89" s="240" t="s">
        <v>405</v>
      </c>
      <c r="J89" s="240">
        <v>50</v>
      </c>
      <c r="K89" s="253"/>
    </row>
    <row r="90" spans="2:11" ht="15" customHeight="1">
      <c r="B90" s="262"/>
      <c r="C90" s="240" t="s">
        <v>112</v>
      </c>
      <c r="D90" s="240"/>
      <c r="E90" s="240"/>
      <c r="F90" s="261" t="s">
        <v>409</v>
      </c>
      <c r="G90" s="260"/>
      <c r="H90" s="240" t="s">
        <v>431</v>
      </c>
      <c r="I90" s="240" t="s">
        <v>405</v>
      </c>
      <c r="J90" s="240">
        <v>255</v>
      </c>
      <c r="K90" s="253"/>
    </row>
    <row r="91" spans="2:11" ht="15" customHeight="1">
      <c r="B91" s="262"/>
      <c r="C91" s="240" t="s">
        <v>432</v>
      </c>
      <c r="D91" s="240"/>
      <c r="E91" s="240"/>
      <c r="F91" s="261" t="s">
        <v>403</v>
      </c>
      <c r="G91" s="260"/>
      <c r="H91" s="240" t="s">
        <v>433</v>
      </c>
      <c r="I91" s="240" t="s">
        <v>434</v>
      </c>
      <c r="J91" s="240"/>
      <c r="K91" s="253"/>
    </row>
    <row r="92" spans="2:11" ht="15" customHeight="1">
      <c r="B92" s="262"/>
      <c r="C92" s="240" t="s">
        <v>435</v>
      </c>
      <c r="D92" s="240"/>
      <c r="E92" s="240"/>
      <c r="F92" s="261" t="s">
        <v>403</v>
      </c>
      <c r="G92" s="260"/>
      <c r="H92" s="240" t="s">
        <v>436</v>
      </c>
      <c r="I92" s="240" t="s">
        <v>437</v>
      </c>
      <c r="J92" s="240"/>
      <c r="K92" s="253"/>
    </row>
    <row r="93" spans="2:11" ht="15" customHeight="1">
      <c r="B93" s="262"/>
      <c r="C93" s="240" t="s">
        <v>438</v>
      </c>
      <c r="D93" s="240"/>
      <c r="E93" s="240"/>
      <c r="F93" s="261" t="s">
        <v>403</v>
      </c>
      <c r="G93" s="260"/>
      <c r="H93" s="240" t="s">
        <v>438</v>
      </c>
      <c r="I93" s="240" t="s">
        <v>437</v>
      </c>
      <c r="J93" s="240"/>
      <c r="K93" s="253"/>
    </row>
    <row r="94" spans="2:11" ht="15" customHeight="1">
      <c r="B94" s="262"/>
      <c r="C94" s="240" t="s">
        <v>35</v>
      </c>
      <c r="D94" s="240"/>
      <c r="E94" s="240"/>
      <c r="F94" s="261" t="s">
        <v>403</v>
      </c>
      <c r="G94" s="260"/>
      <c r="H94" s="240" t="s">
        <v>439</v>
      </c>
      <c r="I94" s="240" t="s">
        <v>437</v>
      </c>
      <c r="J94" s="240"/>
      <c r="K94" s="253"/>
    </row>
    <row r="95" spans="2:11" ht="15" customHeight="1">
      <c r="B95" s="262"/>
      <c r="C95" s="240" t="s">
        <v>45</v>
      </c>
      <c r="D95" s="240"/>
      <c r="E95" s="240"/>
      <c r="F95" s="261" t="s">
        <v>403</v>
      </c>
      <c r="G95" s="260"/>
      <c r="H95" s="240" t="s">
        <v>440</v>
      </c>
      <c r="I95" s="240" t="s">
        <v>437</v>
      </c>
      <c r="J95" s="240"/>
      <c r="K95" s="253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252" t="s">
        <v>441</v>
      </c>
      <c r="D100" s="252"/>
      <c r="E100" s="252"/>
      <c r="F100" s="252"/>
      <c r="G100" s="252"/>
      <c r="H100" s="252"/>
      <c r="I100" s="252"/>
      <c r="J100" s="252"/>
      <c r="K100" s="253"/>
    </row>
    <row r="101" spans="2:11" ht="17.25" customHeight="1">
      <c r="B101" s="251"/>
      <c r="C101" s="254" t="s">
        <v>397</v>
      </c>
      <c r="D101" s="254"/>
      <c r="E101" s="254"/>
      <c r="F101" s="254" t="s">
        <v>398</v>
      </c>
      <c r="G101" s="255"/>
      <c r="H101" s="254" t="s">
        <v>107</v>
      </c>
      <c r="I101" s="254" t="s">
        <v>54</v>
      </c>
      <c r="J101" s="254" t="s">
        <v>399</v>
      </c>
      <c r="K101" s="253"/>
    </row>
    <row r="102" spans="2:11" ht="17.25" customHeight="1">
      <c r="B102" s="251"/>
      <c r="C102" s="256" t="s">
        <v>400</v>
      </c>
      <c r="D102" s="256"/>
      <c r="E102" s="256"/>
      <c r="F102" s="257" t="s">
        <v>401</v>
      </c>
      <c r="G102" s="258"/>
      <c r="H102" s="256"/>
      <c r="I102" s="256"/>
      <c r="J102" s="256" t="s">
        <v>402</v>
      </c>
      <c r="K102" s="253"/>
    </row>
    <row r="103" spans="2:11" ht="5.25" customHeight="1">
      <c r="B103" s="251"/>
      <c r="C103" s="254"/>
      <c r="D103" s="254"/>
      <c r="E103" s="254"/>
      <c r="F103" s="254"/>
      <c r="G103" s="268"/>
      <c r="H103" s="254"/>
      <c r="I103" s="254"/>
      <c r="J103" s="254"/>
      <c r="K103" s="253"/>
    </row>
    <row r="104" spans="2:11" ht="15" customHeight="1">
      <c r="B104" s="251"/>
      <c r="C104" s="240" t="s">
        <v>50</v>
      </c>
      <c r="D104" s="259"/>
      <c r="E104" s="259"/>
      <c r="F104" s="261" t="s">
        <v>403</v>
      </c>
      <c r="G104" s="268"/>
      <c r="H104" s="240" t="s">
        <v>442</v>
      </c>
      <c r="I104" s="240" t="s">
        <v>405</v>
      </c>
      <c r="J104" s="240">
        <v>20</v>
      </c>
      <c r="K104" s="253"/>
    </row>
    <row r="105" spans="2:11" ht="15" customHeight="1">
      <c r="B105" s="251"/>
      <c r="C105" s="240" t="s">
        <v>406</v>
      </c>
      <c r="D105" s="240"/>
      <c r="E105" s="240"/>
      <c r="F105" s="261" t="s">
        <v>403</v>
      </c>
      <c r="G105" s="240"/>
      <c r="H105" s="240" t="s">
        <v>442</v>
      </c>
      <c r="I105" s="240" t="s">
        <v>405</v>
      </c>
      <c r="J105" s="240">
        <v>120</v>
      </c>
      <c r="K105" s="253"/>
    </row>
    <row r="106" spans="2:11" ht="15" customHeight="1">
      <c r="B106" s="262"/>
      <c r="C106" s="240" t="s">
        <v>408</v>
      </c>
      <c r="D106" s="240"/>
      <c r="E106" s="240"/>
      <c r="F106" s="261" t="s">
        <v>409</v>
      </c>
      <c r="G106" s="240"/>
      <c r="H106" s="240" t="s">
        <v>442</v>
      </c>
      <c r="I106" s="240" t="s">
        <v>405</v>
      </c>
      <c r="J106" s="240">
        <v>50</v>
      </c>
      <c r="K106" s="253"/>
    </row>
    <row r="107" spans="2:11" ht="15" customHeight="1">
      <c r="B107" s="262"/>
      <c r="C107" s="240" t="s">
        <v>411</v>
      </c>
      <c r="D107" s="240"/>
      <c r="E107" s="240"/>
      <c r="F107" s="261" t="s">
        <v>403</v>
      </c>
      <c r="G107" s="240"/>
      <c r="H107" s="240" t="s">
        <v>442</v>
      </c>
      <c r="I107" s="240" t="s">
        <v>413</v>
      </c>
      <c r="J107" s="240"/>
      <c r="K107" s="253"/>
    </row>
    <row r="108" spans="2:11" ht="15" customHeight="1">
      <c r="B108" s="262"/>
      <c r="C108" s="240" t="s">
        <v>422</v>
      </c>
      <c r="D108" s="240"/>
      <c r="E108" s="240"/>
      <c r="F108" s="261" t="s">
        <v>409</v>
      </c>
      <c r="G108" s="240"/>
      <c r="H108" s="240" t="s">
        <v>442</v>
      </c>
      <c r="I108" s="240" t="s">
        <v>405</v>
      </c>
      <c r="J108" s="240">
        <v>50</v>
      </c>
      <c r="K108" s="253"/>
    </row>
    <row r="109" spans="2:11" ht="15" customHeight="1">
      <c r="B109" s="262"/>
      <c r="C109" s="240" t="s">
        <v>430</v>
      </c>
      <c r="D109" s="240"/>
      <c r="E109" s="240"/>
      <c r="F109" s="261" t="s">
        <v>409</v>
      </c>
      <c r="G109" s="240"/>
      <c r="H109" s="240" t="s">
        <v>442</v>
      </c>
      <c r="I109" s="240" t="s">
        <v>405</v>
      </c>
      <c r="J109" s="240">
        <v>50</v>
      </c>
      <c r="K109" s="253"/>
    </row>
    <row r="110" spans="2:11" ht="15" customHeight="1">
      <c r="B110" s="262"/>
      <c r="C110" s="240" t="s">
        <v>428</v>
      </c>
      <c r="D110" s="240"/>
      <c r="E110" s="240"/>
      <c r="F110" s="261" t="s">
        <v>409</v>
      </c>
      <c r="G110" s="240"/>
      <c r="H110" s="240" t="s">
        <v>442</v>
      </c>
      <c r="I110" s="240" t="s">
        <v>405</v>
      </c>
      <c r="J110" s="240">
        <v>50</v>
      </c>
      <c r="K110" s="253"/>
    </row>
    <row r="111" spans="2:11" ht="15" customHeight="1">
      <c r="B111" s="262"/>
      <c r="C111" s="240" t="s">
        <v>50</v>
      </c>
      <c r="D111" s="240"/>
      <c r="E111" s="240"/>
      <c r="F111" s="261" t="s">
        <v>403</v>
      </c>
      <c r="G111" s="240"/>
      <c r="H111" s="240" t="s">
        <v>443</v>
      </c>
      <c r="I111" s="240" t="s">
        <v>405</v>
      </c>
      <c r="J111" s="240">
        <v>20</v>
      </c>
      <c r="K111" s="253"/>
    </row>
    <row r="112" spans="2:11" ht="15" customHeight="1">
      <c r="B112" s="262"/>
      <c r="C112" s="240" t="s">
        <v>444</v>
      </c>
      <c r="D112" s="240"/>
      <c r="E112" s="240"/>
      <c r="F112" s="261" t="s">
        <v>403</v>
      </c>
      <c r="G112" s="240"/>
      <c r="H112" s="240" t="s">
        <v>445</v>
      </c>
      <c r="I112" s="240" t="s">
        <v>405</v>
      </c>
      <c r="J112" s="240">
        <v>120</v>
      </c>
      <c r="K112" s="253"/>
    </row>
    <row r="113" spans="2:11" ht="15" customHeight="1">
      <c r="B113" s="262"/>
      <c r="C113" s="240" t="s">
        <v>35</v>
      </c>
      <c r="D113" s="240"/>
      <c r="E113" s="240"/>
      <c r="F113" s="261" t="s">
        <v>403</v>
      </c>
      <c r="G113" s="240"/>
      <c r="H113" s="240" t="s">
        <v>446</v>
      </c>
      <c r="I113" s="240" t="s">
        <v>437</v>
      </c>
      <c r="J113" s="240"/>
      <c r="K113" s="253"/>
    </row>
    <row r="114" spans="2:11" ht="15" customHeight="1">
      <c r="B114" s="262"/>
      <c r="C114" s="240" t="s">
        <v>45</v>
      </c>
      <c r="D114" s="240"/>
      <c r="E114" s="240"/>
      <c r="F114" s="261" t="s">
        <v>403</v>
      </c>
      <c r="G114" s="240"/>
      <c r="H114" s="240" t="s">
        <v>447</v>
      </c>
      <c r="I114" s="240" t="s">
        <v>437</v>
      </c>
      <c r="J114" s="240"/>
      <c r="K114" s="253"/>
    </row>
    <row r="115" spans="2:11" ht="15" customHeight="1">
      <c r="B115" s="262"/>
      <c r="C115" s="240" t="s">
        <v>54</v>
      </c>
      <c r="D115" s="240"/>
      <c r="E115" s="240"/>
      <c r="F115" s="261" t="s">
        <v>403</v>
      </c>
      <c r="G115" s="240"/>
      <c r="H115" s="240" t="s">
        <v>448</v>
      </c>
      <c r="I115" s="240" t="s">
        <v>449</v>
      </c>
      <c r="J115" s="240"/>
      <c r="K115" s="253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4"/>
      <c r="D117" s="234"/>
      <c r="E117" s="234"/>
      <c r="F117" s="271"/>
      <c r="G117" s="234"/>
      <c r="H117" s="234"/>
      <c r="I117" s="234"/>
      <c r="J117" s="234"/>
      <c r="K117" s="270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228" t="s">
        <v>450</v>
      </c>
      <c r="D120" s="228"/>
      <c r="E120" s="228"/>
      <c r="F120" s="228"/>
      <c r="G120" s="228"/>
      <c r="H120" s="228"/>
      <c r="I120" s="228"/>
      <c r="J120" s="228"/>
      <c r="K120" s="276"/>
    </row>
    <row r="121" spans="2:11" ht="17.25" customHeight="1">
      <c r="B121" s="277"/>
      <c r="C121" s="254" t="s">
        <v>397</v>
      </c>
      <c r="D121" s="254"/>
      <c r="E121" s="254"/>
      <c r="F121" s="254" t="s">
        <v>398</v>
      </c>
      <c r="G121" s="255"/>
      <c r="H121" s="254" t="s">
        <v>107</v>
      </c>
      <c r="I121" s="254" t="s">
        <v>54</v>
      </c>
      <c r="J121" s="254" t="s">
        <v>399</v>
      </c>
      <c r="K121" s="278"/>
    </row>
    <row r="122" spans="2:11" ht="17.25" customHeight="1">
      <c r="B122" s="277"/>
      <c r="C122" s="256" t="s">
        <v>400</v>
      </c>
      <c r="D122" s="256"/>
      <c r="E122" s="256"/>
      <c r="F122" s="257" t="s">
        <v>401</v>
      </c>
      <c r="G122" s="258"/>
      <c r="H122" s="256"/>
      <c r="I122" s="256"/>
      <c r="J122" s="256" t="s">
        <v>402</v>
      </c>
      <c r="K122" s="278"/>
    </row>
    <row r="123" spans="2:11" ht="5.25" customHeight="1">
      <c r="B123" s="279"/>
      <c r="C123" s="259"/>
      <c r="D123" s="259"/>
      <c r="E123" s="259"/>
      <c r="F123" s="259"/>
      <c r="G123" s="240"/>
      <c r="H123" s="259"/>
      <c r="I123" s="259"/>
      <c r="J123" s="259"/>
      <c r="K123" s="280"/>
    </row>
    <row r="124" spans="2:11" ht="15" customHeight="1">
      <c r="B124" s="279"/>
      <c r="C124" s="240" t="s">
        <v>406</v>
      </c>
      <c r="D124" s="259"/>
      <c r="E124" s="259"/>
      <c r="F124" s="261" t="s">
        <v>403</v>
      </c>
      <c r="G124" s="240"/>
      <c r="H124" s="240" t="s">
        <v>442</v>
      </c>
      <c r="I124" s="240" t="s">
        <v>405</v>
      </c>
      <c r="J124" s="240">
        <v>120</v>
      </c>
      <c r="K124" s="281"/>
    </row>
    <row r="125" spans="2:11" ht="15" customHeight="1">
      <c r="B125" s="279"/>
      <c r="C125" s="240" t="s">
        <v>451</v>
      </c>
      <c r="D125" s="240"/>
      <c r="E125" s="240"/>
      <c r="F125" s="261" t="s">
        <v>403</v>
      </c>
      <c r="G125" s="240"/>
      <c r="H125" s="240" t="s">
        <v>452</v>
      </c>
      <c r="I125" s="240" t="s">
        <v>405</v>
      </c>
      <c r="J125" s="240" t="s">
        <v>453</v>
      </c>
      <c r="K125" s="281"/>
    </row>
    <row r="126" spans="2:11" ht="15" customHeight="1">
      <c r="B126" s="279"/>
      <c r="C126" s="240" t="s">
        <v>352</v>
      </c>
      <c r="D126" s="240"/>
      <c r="E126" s="240"/>
      <c r="F126" s="261" t="s">
        <v>403</v>
      </c>
      <c r="G126" s="240"/>
      <c r="H126" s="240" t="s">
        <v>454</v>
      </c>
      <c r="I126" s="240" t="s">
        <v>405</v>
      </c>
      <c r="J126" s="240" t="s">
        <v>453</v>
      </c>
      <c r="K126" s="281"/>
    </row>
    <row r="127" spans="2:11" ht="15" customHeight="1">
      <c r="B127" s="279"/>
      <c r="C127" s="240" t="s">
        <v>414</v>
      </c>
      <c r="D127" s="240"/>
      <c r="E127" s="240"/>
      <c r="F127" s="261" t="s">
        <v>409</v>
      </c>
      <c r="G127" s="240"/>
      <c r="H127" s="240" t="s">
        <v>415</v>
      </c>
      <c r="I127" s="240" t="s">
        <v>405</v>
      </c>
      <c r="J127" s="240">
        <v>15</v>
      </c>
      <c r="K127" s="281"/>
    </row>
    <row r="128" spans="2:11" ht="15" customHeight="1">
      <c r="B128" s="279"/>
      <c r="C128" s="240" t="s">
        <v>416</v>
      </c>
      <c r="D128" s="240"/>
      <c r="E128" s="240"/>
      <c r="F128" s="261" t="s">
        <v>409</v>
      </c>
      <c r="G128" s="240"/>
      <c r="H128" s="240" t="s">
        <v>417</v>
      </c>
      <c r="I128" s="240" t="s">
        <v>405</v>
      </c>
      <c r="J128" s="240">
        <v>15</v>
      </c>
      <c r="K128" s="281"/>
    </row>
    <row r="129" spans="2:11" ht="15" customHeight="1">
      <c r="B129" s="279"/>
      <c r="C129" s="240" t="s">
        <v>418</v>
      </c>
      <c r="D129" s="240"/>
      <c r="E129" s="240"/>
      <c r="F129" s="261" t="s">
        <v>409</v>
      </c>
      <c r="G129" s="240"/>
      <c r="H129" s="240" t="s">
        <v>419</v>
      </c>
      <c r="I129" s="240" t="s">
        <v>405</v>
      </c>
      <c r="J129" s="240">
        <v>20</v>
      </c>
      <c r="K129" s="281"/>
    </row>
    <row r="130" spans="2:11" ht="15" customHeight="1">
      <c r="B130" s="279"/>
      <c r="C130" s="240" t="s">
        <v>420</v>
      </c>
      <c r="D130" s="240"/>
      <c r="E130" s="240"/>
      <c r="F130" s="261" t="s">
        <v>409</v>
      </c>
      <c r="G130" s="240"/>
      <c r="H130" s="240" t="s">
        <v>421</v>
      </c>
      <c r="I130" s="240" t="s">
        <v>405</v>
      </c>
      <c r="J130" s="240">
        <v>20</v>
      </c>
      <c r="K130" s="281"/>
    </row>
    <row r="131" spans="2:11" ht="15" customHeight="1">
      <c r="B131" s="279"/>
      <c r="C131" s="240" t="s">
        <v>408</v>
      </c>
      <c r="D131" s="240"/>
      <c r="E131" s="240"/>
      <c r="F131" s="261" t="s">
        <v>409</v>
      </c>
      <c r="G131" s="240"/>
      <c r="H131" s="240" t="s">
        <v>442</v>
      </c>
      <c r="I131" s="240" t="s">
        <v>405</v>
      </c>
      <c r="J131" s="240">
        <v>50</v>
      </c>
      <c r="K131" s="281"/>
    </row>
    <row r="132" spans="2:11" ht="15" customHeight="1">
      <c r="B132" s="279"/>
      <c r="C132" s="240" t="s">
        <v>422</v>
      </c>
      <c r="D132" s="240"/>
      <c r="E132" s="240"/>
      <c r="F132" s="261" t="s">
        <v>409</v>
      </c>
      <c r="G132" s="240"/>
      <c r="H132" s="240" t="s">
        <v>442</v>
      </c>
      <c r="I132" s="240" t="s">
        <v>405</v>
      </c>
      <c r="J132" s="240">
        <v>50</v>
      </c>
      <c r="K132" s="281"/>
    </row>
    <row r="133" spans="2:11" ht="15" customHeight="1">
      <c r="B133" s="279"/>
      <c r="C133" s="240" t="s">
        <v>428</v>
      </c>
      <c r="D133" s="240"/>
      <c r="E133" s="240"/>
      <c r="F133" s="261" t="s">
        <v>409</v>
      </c>
      <c r="G133" s="240"/>
      <c r="H133" s="240" t="s">
        <v>442</v>
      </c>
      <c r="I133" s="240" t="s">
        <v>405</v>
      </c>
      <c r="J133" s="240">
        <v>50</v>
      </c>
      <c r="K133" s="281"/>
    </row>
    <row r="134" spans="2:11" ht="15" customHeight="1">
      <c r="B134" s="279"/>
      <c r="C134" s="240" t="s">
        <v>430</v>
      </c>
      <c r="D134" s="240"/>
      <c r="E134" s="240"/>
      <c r="F134" s="261" t="s">
        <v>409</v>
      </c>
      <c r="G134" s="240"/>
      <c r="H134" s="240" t="s">
        <v>442</v>
      </c>
      <c r="I134" s="240" t="s">
        <v>405</v>
      </c>
      <c r="J134" s="240">
        <v>50</v>
      </c>
      <c r="K134" s="281"/>
    </row>
    <row r="135" spans="2:11" ht="15" customHeight="1">
      <c r="B135" s="279"/>
      <c r="C135" s="240" t="s">
        <v>112</v>
      </c>
      <c r="D135" s="240"/>
      <c r="E135" s="240"/>
      <c r="F135" s="261" t="s">
        <v>409</v>
      </c>
      <c r="G135" s="240"/>
      <c r="H135" s="240" t="s">
        <v>455</v>
      </c>
      <c r="I135" s="240" t="s">
        <v>405</v>
      </c>
      <c r="J135" s="240">
        <v>255</v>
      </c>
      <c r="K135" s="281"/>
    </row>
    <row r="136" spans="2:11" ht="15" customHeight="1">
      <c r="B136" s="279"/>
      <c r="C136" s="240" t="s">
        <v>432</v>
      </c>
      <c r="D136" s="240"/>
      <c r="E136" s="240"/>
      <c r="F136" s="261" t="s">
        <v>403</v>
      </c>
      <c r="G136" s="240"/>
      <c r="H136" s="240" t="s">
        <v>456</v>
      </c>
      <c r="I136" s="240" t="s">
        <v>434</v>
      </c>
      <c r="J136" s="240"/>
      <c r="K136" s="281"/>
    </row>
    <row r="137" spans="2:11" ht="15" customHeight="1">
      <c r="B137" s="279"/>
      <c r="C137" s="240" t="s">
        <v>435</v>
      </c>
      <c r="D137" s="240"/>
      <c r="E137" s="240"/>
      <c r="F137" s="261" t="s">
        <v>403</v>
      </c>
      <c r="G137" s="240"/>
      <c r="H137" s="240" t="s">
        <v>457</v>
      </c>
      <c r="I137" s="240" t="s">
        <v>437</v>
      </c>
      <c r="J137" s="240"/>
      <c r="K137" s="281"/>
    </row>
    <row r="138" spans="2:11" ht="15" customHeight="1">
      <c r="B138" s="279"/>
      <c r="C138" s="240" t="s">
        <v>438</v>
      </c>
      <c r="D138" s="240"/>
      <c r="E138" s="240"/>
      <c r="F138" s="261" t="s">
        <v>403</v>
      </c>
      <c r="G138" s="240"/>
      <c r="H138" s="240" t="s">
        <v>438</v>
      </c>
      <c r="I138" s="240" t="s">
        <v>437</v>
      </c>
      <c r="J138" s="240"/>
      <c r="K138" s="281"/>
    </row>
    <row r="139" spans="2:11" ht="15" customHeight="1">
      <c r="B139" s="279"/>
      <c r="C139" s="240" t="s">
        <v>35</v>
      </c>
      <c r="D139" s="240"/>
      <c r="E139" s="240"/>
      <c r="F139" s="261" t="s">
        <v>403</v>
      </c>
      <c r="G139" s="240"/>
      <c r="H139" s="240" t="s">
        <v>458</v>
      </c>
      <c r="I139" s="240" t="s">
        <v>437</v>
      </c>
      <c r="J139" s="240"/>
      <c r="K139" s="281"/>
    </row>
    <row r="140" spans="2:11" ht="15" customHeight="1">
      <c r="B140" s="279"/>
      <c r="C140" s="240" t="s">
        <v>459</v>
      </c>
      <c r="D140" s="240"/>
      <c r="E140" s="240"/>
      <c r="F140" s="261" t="s">
        <v>403</v>
      </c>
      <c r="G140" s="240"/>
      <c r="H140" s="240" t="s">
        <v>460</v>
      </c>
      <c r="I140" s="240" t="s">
        <v>437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4"/>
      <c r="C142" s="234"/>
      <c r="D142" s="234"/>
      <c r="E142" s="234"/>
      <c r="F142" s="271"/>
      <c r="G142" s="234"/>
      <c r="H142" s="234"/>
      <c r="I142" s="234"/>
      <c r="J142" s="234"/>
      <c r="K142" s="234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252" t="s">
        <v>461</v>
      </c>
      <c r="D145" s="252"/>
      <c r="E145" s="252"/>
      <c r="F145" s="252"/>
      <c r="G145" s="252"/>
      <c r="H145" s="252"/>
      <c r="I145" s="252"/>
      <c r="J145" s="252"/>
      <c r="K145" s="253"/>
    </row>
    <row r="146" spans="2:11" ht="17.25" customHeight="1">
      <c r="B146" s="251"/>
      <c r="C146" s="254" t="s">
        <v>397</v>
      </c>
      <c r="D146" s="254"/>
      <c r="E146" s="254"/>
      <c r="F146" s="254" t="s">
        <v>398</v>
      </c>
      <c r="G146" s="255"/>
      <c r="H146" s="254" t="s">
        <v>107</v>
      </c>
      <c r="I146" s="254" t="s">
        <v>54</v>
      </c>
      <c r="J146" s="254" t="s">
        <v>399</v>
      </c>
      <c r="K146" s="253"/>
    </row>
    <row r="147" spans="2:11" ht="17.25" customHeight="1">
      <c r="B147" s="251"/>
      <c r="C147" s="256" t="s">
        <v>400</v>
      </c>
      <c r="D147" s="256"/>
      <c r="E147" s="256"/>
      <c r="F147" s="257" t="s">
        <v>401</v>
      </c>
      <c r="G147" s="258"/>
      <c r="H147" s="256"/>
      <c r="I147" s="256"/>
      <c r="J147" s="256" t="s">
        <v>402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1"/>
    </row>
    <row r="149" spans="2:11" ht="15" customHeight="1">
      <c r="B149" s="262"/>
      <c r="C149" s="285" t="s">
        <v>406</v>
      </c>
      <c r="D149" s="240"/>
      <c r="E149" s="240"/>
      <c r="F149" s="286" t="s">
        <v>403</v>
      </c>
      <c r="G149" s="240"/>
      <c r="H149" s="285" t="s">
        <v>442</v>
      </c>
      <c r="I149" s="285" t="s">
        <v>405</v>
      </c>
      <c r="J149" s="285">
        <v>120</v>
      </c>
      <c r="K149" s="281"/>
    </row>
    <row r="150" spans="2:11" ht="15" customHeight="1">
      <c r="B150" s="262"/>
      <c r="C150" s="285" t="s">
        <v>451</v>
      </c>
      <c r="D150" s="240"/>
      <c r="E150" s="240"/>
      <c r="F150" s="286" t="s">
        <v>403</v>
      </c>
      <c r="G150" s="240"/>
      <c r="H150" s="285" t="s">
        <v>462</v>
      </c>
      <c r="I150" s="285" t="s">
        <v>405</v>
      </c>
      <c r="J150" s="285" t="s">
        <v>453</v>
      </c>
      <c r="K150" s="281"/>
    </row>
    <row r="151" spans="2:11" ht="15" customHeight="1">
      <c r="B151" s="262"/>
      <c r="C151" s="285" t="s">
        <v>352</v>
      </c>
      <c r="D151" s="240"/>
      <c r="E151" s="240"/>
      <c r="F151" s="286" t="s">
        <v>403</v>
      </c>
      <c r="G151" s="240"/>
      <c r="H151" s="285" t="s">
        <v>463</v>
      </c>
      <c r="I151" s="285" t="s">
        <v>405</v>
      </c>
      <c r="J151" s="285" t="s">
        <v>453</v>
      </c>
      <c r="K151" s="281"/>
    </row>
    <row r="152" spans="2:11" ht="15" customHeight="1">
      <c r="B152" s="262"/>
      <c r="C152" s="285" t="s">
        <v>408</v>
      </c>
      <c r="D152" s="240"/>
      <c r="E152" s="240"/>
      <c r="F152" s="286" t="s">
        <v>409</v>
      </c>
      <c r="G152" s="240"/>
      <c r="H152" s="285" t="s">
        <v>442</v>
      </c>
      <c r="I152" s="285" t="s">
        <v>405</v>
      </c>
      <c r="J152" s="285">
        <v>50</v>
      </c>
      <c r="K152" s="281"/>
    </row>
    <row r="153" spans="2:11" ht="15" customHeight="1">
      <c r="B153" s="262"/>
      <c r="C153" s="285" t="s">
        <v>411</v>
      </c>
      <c r="D153" s="240"/>
      <c r="E153" s="240"/>
      <c r="F153" s="286" t="s">
        <v>403</v>
      </c>
      <c r="G153" s="240"/>
      <c r="H153" s="285" t="s">
        <v>442</v>
      </c>
      <c r="I153" s="285" t="s">
        <v>413</v>
      </c>
      <c r="J153" s="285"/>
      <c r="K153" s="281"/>
    </row>
    <row r="154" spans="2:11" ht="15" customHeight="1">
      <c r="B154" s="262"/>
      <c r="C154" s="285" t="s">
        <v>422</v>
      </c>
      <c r="D154" s="240"/>
      <c r="E154" s="240"/>
      <c r="F154" s="286" t="s">
        <v>409</v>
      </c>
      <c r="G154" s="240"/>
      <c r="H154" s="285" t="s">
        <v>442</v>
      </c>
      <c r="I154" s="285" t="s">
        <v>405</v>
      </c>
      <c r="J154" s="285">
        <v>50</v>
      </c>
      <c r="K154" s="281"/>
    </row>
    <row r="155" spans="2:11" ht="15" customHeight="1">
      <c r="B155" s="262"/>
      <c r="C155" s="285" t="s">
        <v>430</v>
      </c>
      <c r="D155" s="240"/>
      <c r="E155" s="240"/>
      <c r="F155" s="286" t="s">
        <v>409</v>
      </c>
      <c r="G155" s="240"/>
      <c r="H155" s="285" t="s">
        <v>442</v>
      </c>
      <c r="I155" s="285" t="s">
        <v>405</v>
      </c>
      <c r="J155" s="285">
        <v>50</v>
      </c>
      <c r="K155" s="281"/>
    </row>
    <row r="156" spans="2:11" ht="15" customHeight="1">
      <c r="B156" s="262"/>
      <c r="C156" s="285" t="s">
        <v>428</v>
      </c>
      <c r="D156" s="240"/>
      <c r="E156" s="240"/>
      <c r="F156" s="286" t="s">
        <v>409</v>
      </c>
      <c r="G156" s="240"/>
      <c r="H156" s="285" t="s">
        <v>442</v>
      </c>
      <c r="I156" s="285" t="s">
        <v>405</v>
      </c>
      <c r="J156" s="285">
        <v>50</v>
      </c>
      <c r="K156" s="281"/>
    </row>
    <row r="157" spans="2:11" ht="15" customHeight="1">
      <c r="B157" s="262"/>
      <c r="C157" s="285" t="s">
        <v>90</v>
      </c>
      <c r="D157" s="240"/>
      <c r="E157" s="240"/>
      <c r="F157" s="286" t="s">
        <v>403</v>
      </c>
      <c r="G157" s="240"/>
      <c r="H157" s="285" t="s">
        <v>464</v>
      </c>
      <c r="I157" s="285" t="s">
        <v>405</v>
      </c>
      <c r="J157" s="285" t="s">
        <v>465</v>
      </c>
      <c r="K157" s="281"/>
    </row>
    <row r="158" spans="2:11" ht="15" customHeight="1">
      <c r="B158" s="262"/>
      <c r="C158" s="285" t="s">
        <v>466</v>
      </c>
      <c r="D158" s="240"/>
      <c r="E158" s="240"/>
      <c r="F158" s="286" t="s">
        <v>403</v>
      </c>
      <c r="G158" s="240"/>
      <c r="H158" s="285" t="s">
        <v>467</v>
      </c>
      <c r="I158" s="285" t="s">
        <v>437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4"/>
      <c r="C160" s="240"/>
      <c r="D160" s="240"/>
      <c r="E160" s="240"/>
      <c r="F160" s="261"/>
      <c r="G160" s="240"/>
      <c r="H160" s="240"/>
      <c r="I160" s="240"/>
      <c r="J160" s="240"/>
      <c r="K160" s="234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3"/>
      <c r="C162" s="224"/>
      <c r="D162" s="224"/>
      <c r="E162" s="224"/>
      <c r="F162" s="224"/>
      <c r="G162" s="224"/>
      <c r="H162" s="224"/>
      <c r="I162" s="224"/>
      <c r="J162" s="224"/>
      <c r="K162" s="225"/>
    </row>
    <row r="163" spans="2:11" ht="45" customHeight="1">
      <c r="B163" s="227"/>
      <c r="C163" s="228" t="s">
        <v>468</v>
      </c>
      <c r="D163" s="228"/>
      <c r="E163" s="228"/>
      <c r="F163" s="228"/>
      <c r="G163" s="228"/>
      <c r="H163" s="228"/>
      <c r="I163" s="228"/>
      <c r="J163" s="228"/>
      <c r="K163" s="229"/>
    </row>
    <row r="164" spans="2:11" ht="17.25" customHeight="1">
      <c r="B164" s="227"/>
      <c r="C164" s="254" t="s">
        <v>397</v>
      </c>
      <c r="D164" s="254"/>
      <c r="E164" s="254"/>
      <c r="F164" s="254" t="s">
        <v>398</v>
      </c>
      <c r="G164" s="289"/>
      <c r="H164" s="290" t="s">
        <v>107</v>
      </c>
      <c r="I164" s="290" t="s">
        <v>54</v>
      </c>
      <c r="J164" s="254" t="s">
        <v>399</v>
      </c>
      <c r="K164" s="229"/>
    </row>
    <row r="165" spans="2:11" ht="17.25" customHeight="1">
      <c r="B165" s="230"/>
      <c r="C165" s="256" t="s">
        <v>400</v>
      </c>
      <c r="D165" s="256"/>
      <c r="E165" s="256"/>
      <c r="F165" s="257" t="s">
        <v>401</v>
      </c>
      <c r="G165" s="291"/>
      <c r="H165" s="292"/>
      <c r="I165" s="292"/>
      <c r="J165" s="256" t="s">
        <v>402</v>
      </c>
      <c r="K165" s="232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1"/>
    </row>
    <row r="167" spans="2:11" ht="15" customHeight="1">
      <c r="B167" s="262"/>
      <c r="C167" s="240" t="s">
        <v>406</v>
      </c>
      <c r="D167" s="240"/>
      <c r="E167" s="240"/>
      <c r="F167" s="261" t="s">
        <v>403</v>
      </c>
      <c r="G167" s="240"/>
      <c r="H167" s="240" t="s">
        <v>442</v>
      </c>
      <c r="I167" s="240" t="s">
        <v>405</v>
      </c>
      <c r="J167" s="240">
        <v>120</v>
      </c>
      <c r="K167" s="281"/>
    </row>
    <row r="168" spans="2:11" ht="15" customHeight="1">
      <c r="B168" s="262"/>
      <c r="C168" s="240" t="s">
        <v>451</v>
      </c>
      <c r="D168" s="240"/>
      <c r="E168" s="240"/>
      <c r="F168" s="261" t="s">
        <v>403</v>
      </c>
      <c r="G168" s="240"/>
      <c r="H168" s="240" t="s">
        <v>452</v>
      </c>
      <c r="I168" s="240" t="s">
        <v>405</v>
      </c>
      <c r="J168" s="240" t="s">
        <v>453</v>
      </c>
      <c r="K168" s="281"/>
    </row>
    <row r="169" spans="2:11" ht="15" customHeight="1">
      <c r="B169" s="262"/>
      <c r="C169" s="240" t="s">
        <v>352</v>
      </c>
      <c r="D169" s="240"/>
      <c r="E169" s="240"/>
      <c r="F169" s="261" t="s">
        <v>403</v>
      </c>
      <c r="G169" s="240"/>
      <c r="H169" s="240" t="s">
        <v>469</v>
      </c>
      <c r="I169" s="240" t="s">
        <v>405</v>
      </c>
      <c r="J169" s="240" t="s">
        <v>453</v>
      </c>
      <c r="K169" s="281"/>
    </row>
    <row r="170" spans="2:11" ht="15" customHeight="1">
      <c r="B170" s="262"/>
      <c r="C170" s="240" t="s">
        <v>408</v>
      </c>
      <c r="D170" s="240"/>
      <c r="E170" s="240"/>
      <c r="F170" s="261" t="s">
        <v>409</v>
      </c>
      <c r="G170" s="240"/>
      <c r="H170" s="240" t="s">
        <v>469</v>
      </c>
      <c r="I170" s="240" t="s">
        <v>405</v>
      </c>
      <c r="J170" s="240">
        <v>50</v>
      </c>
      <c r="K170" s="281"/>
    </row>
    <row r="171" spans="2:11" ht="15" customHeight="1">
      <c r="B171" s="262"/>
      <c r="C171" s="240" t="s">
        <v>411</v>
      </c>
      <c r="D171" s="240"/>
      <c r="E171" s="240"/>
      <c r="F171" s="261" t="s">
        <v>403</v>
      </c>
      <c r="G171" s="240"/>
      <c r="H171" s="240" t="s">
        <v>469</v>
      </c>
      <c r="I171" s="240" t="s">
        <v>413</v>
      </c>
      <c r="J171" s="240"/>
      <c r="K171" s="281"/>
    </row>
    <row r="172" spans="2:11" ht="15" customHeight="1">
      <c r="B172" s="262"/>
      <c r="C172" s="240" t="s">
        <v>422</v>
      </c>
      <c r="D172" s="240"/>
      <c r="E172" s="240"/>
      <c r="F172" s="261" t="s">
        <v>409</v>
      </c>
      <c r="G172" s="240"/>
      <c r="H172" s="240" t="s">
        <v>469</v>
      </c>
      <c r="I172" s="240" t="s">
        <v>405</v>
      </c>
      <c r="J172" s="240">
        <v>50</v>
      </c>
      <c r="K172" s="281"/>
    </row>
    <row r="173" spans="2:11" ht="15" customHeight="1">
      <c r="B173" s="262"/>
      <c r="C173" s="240" t="s">
        <v>430</v>
      </c>
      <c r="D173" s="240"/>
      <c r="E173" s="240"/>
      <c r="F173" s="261" t="s">
        <v>409</v>
      </c>
      <c r="G173" s="240"/>
      <c r="H173" s="240" t="s">
        <v>469</v>
      </c>
      <c r="I173" s="240" t="s">
        <v>405</v>
      </c>
      <c r="J173" s="240">
        <v>50</v>
      </c>
      <c r="K173" s="281"/>
    </row>
    <row r="174" spans="2:11" ht="15" customHeight="1">
      <c r="B174" s="262"/>
      <c r="C174" s="240" t="s">
        <v>428</v>
      </c>
      <c r="D174" s="240"/>
      <c r="E174" s="240"/>
      <c r="F174" s="261" t="s">
        <v>409</v>
      </c>
      <c r="G174" s="240"/>
      <c r="H174" s="240" t="s">
        <v>469</v>
      </c>
      <c r="I174" s="240" t="s">
        <v>405</v>
      </c>
      <c r="J174" s="240">
        <v>50</v>
      </c>
      <c r="K174" s="281"/>
    </row>
    <row r="175" spans="2:11" ht="15" customHeight="1">
      <c r="B175" s="262"/>
      <c r="C175" s="240" t="s">
        <v>106</v>
      </c>
      <c r="D175" s="240"/>
      <c r="E175" s="240"/>
      <c r="F175" s="261" t="s">
        <v>403</v>
      </c>
      <c r="G175" s="240"/>
      <c r="H175" s="240" t="s">
        <v>470</v>
      </c>
      <c r="I175" s="240" t="s">
        <v>471</v>
      </c>
      <c r="J175" s="240"/>
      <c r="K175" s="281"/>
    </row>
    <row r="176" spans="2:11" ht="15" customHeight="1">
      <c r="B176" s="262"/>
      <c r="C176" s="240" t="s">
        <v>54</v>
      </c>
      <c r="D176" s="240"/>
      <c r="E176" s="240"/>
      <c r="F176" s="261" t="s">
        <v>403</v>
      </c>
      <c r="G176" s="240"/>
      <c r="H176" s="240" t="s">
        <v>472</v>
      </c>
      <c r="I176" s="240" t="s">
        <v>473</v>
      </c>
      <c r="J176" s="240">
        <v>1</v>
      </c>
      <c r="K176" s="281"/>
    </row>
    <row r="177" spans="2:11" ht="15" customHeight="1">
      <c r="B177" s="262"/>
      <c r="C177" s="240" t="s">
        <v>50</v>
      </c>
      <c r="D177" s="240"/>
      <c r="E177" s="240"/>
      <c r="F177" s="261" t="s">
        <v>403</v>
      </c>
      <c r="G177" s="240"/>
      <c r="H177" s="240" t="s">
        <v>474</v>
      </c>
      <c r="I177" s="240" t="s">
        <v>405</v>
      </c>
      <c r="J177" s="240">
        <v>20</v>
      </c>
      <c r="K177" s="281"/>
    </row>
    <row r="178" spans="2:11" ht="15" customHeight="1">
      <c r="B178" s="262"/>
      <c r="C178" s="240" t="s">
        <v>107</v>
      </c>
      <c r="D178" s="240"/>
      <c r="E178" s="240"/>
      <c r="F178" s="261" t="s">
        <v>403</v>
      </c>
      <c r="G178" s="240"/>
      <c r="H178" s="240" t="s">
        <v>475</v>
      </c>
      <c r="I178" s="240" t="s">
        <v>405</v>
      </c>
      <c r="J178" s="240">
        <v>255</v>
      </c>
      <c r="K178" s="281"/>
    </row>
    <row r="179" spans="2:11" ht="15" customHeight="1">
      <c r="B179" s="262"/>
      <c r="C179" s="240" t="s">
        <v>108</v>
      </c>
      <c r="D179" s="240"/>
      <c r="E179" s="240"/>
      <c r="F179" s="261" t="s">
        <v>403</v>
      </c>
      <c r="G179" s="240"/>
      <c r="H179" s="240" t="s">
        <v>368</v>
      </c>
      <c r="I179" s="240" t="s">
        <v>405</v>
      </c>
      <c r="J179" s="240">
        <v>10</v>
      </c>
      <c r="K179" s="281"/>
    </row>
    <row r="180" spans="2:11" ht="15" customHeight="1">
      <c r="B180" s="262"/>
      <c r="C180" s="240" t="s">
        <v>109</v>
      </c>
      <c r="D180" s="240"/>
      <c r="E180" s="240"/>
      <c r="F180" s="261" t="s">
        <v>403</v>
      </c>
      <c r="G180" s="240"/>
      <c r="H180" s="240" t="s">
        <v>476</v>
      </c>
      <c r="I180" s="240" t="s">
        <v>437</v>
      </c>
      <c r="J180" s="240"/>
      <c r="K180" s="281"/>
    </row>
    <row r="181" spans="2:11" ht="15" customHeight="1">
      <c r="B181" s="262"/>
      <c r="C181" s="240" t="s">
        <v>477</v>
      </c>
      <c r="D181" s="240"/>
      <c r="E181" s="240"/>
      <c r="F181" s="261" t="s">
        <v>403</v>
      </c>
      <c r="G181" s="240"/>
      <c r="H181" s="240" t="s">
        <v>478</v>
      </c>
      <c r="I181" s="240" t="s">
        <v>437</v>
      </c>
      <c r="J181" s="240"/>
      <c r="K181" s="281"/>
    </row>
    <row r="182" spans="2:11" ht="15" customHeight="1">
      <c r="B182" s="262"/>
      <c r="C182" s="240" t="s">
        <v>466</v>
      </c>
      <c r="D182" s="240"/>
      <c r="E182" s="240"/>
      <c r="F182" s="261" t="s">
        <v>403</v>
      </c>
      <c r="G182" s="240"/>
      <c r="H182" s="240" t="s">
        <v>479</v>
      </c>
      <c r="I182" s="240" t="s">
        <v>437</v>
      </c>
      <c r="J182" s="240"/>
      <c r="K182" s="281"/>
    </row>
    <row r="183" spans="2:11" ht="15" customHeight="1">
      <c r="B183" s="262"/>
      <c r="C183" s="240" t="s">
        <v>111</v>
      </c>
      <c r="D183" s="240"/>
      <c r="E183" s="240"/>
      <c r="F183" s="261" t="s">
        <v>409</v>
      </c>
      <c r="G183" s="240"/>
      <c r="H183" s="240" t="s">
        <v>480</v>
      </c>
      <c r="I183" s="240" t="s">
        <v>405</v>
      </c>
      <c r="J183" s="240">
        <v>50</v>
      </c>
      <c r="K183" s="281"/>
    </row>
    <row r="184" spans="2:11" ht="15" customHeight="1">
      <c r="B184" s="262"/>
      <c r="C184" s="240" t="s">
        <v>481</v>
      </c>
      <c r="D184" s="240"/>
      <c r="E184" s="240"/>
      <c r="F184" s="261" t="s">
        <v>409</v>
      </c>
      <c r="G184" s="240"/>
      <c r="H184" s="240" t="s">
        <v>482</v>
      </c>
      <c r="I184" s="240" t="s">
        <v>483</v>
      </c>
      <c r="J184" s="240"/>
      <c r="K184" s="281"/>
    </row>
    <row r="185" spans="2:11" ht="15" customHeight="1">
      <c r="B185" s="262"/>
      <c r="C185" s="240" t="s">
        <v>484</v>
      </c>
      <c r="D185" s="240"/>
      <c r="E185" s="240"/>
      <c r="F185" s="261" t="s">
        <v>409</v>
      </c>
      <c r="G185" s="240"/>
      <c r="H185" s="240" t="s">
        <v>485</v>
      </c>
      <c r="I185" s="240" t="s">
        <v>483</v>
      </c>
      <c r="J185" s="240"/>
      <c r="K185" s="281"/>
    </row>
    <row r="186" spans="2:11" ht="15" customHeight="1">
      <c r="B186" s="262"/>
      <c r="C186" s="240" t="s">
        <v>486</v>
      </c>
      <c r="D186" s="240"/>
      <c r="E186" s="240"/>
      <c r="F186" s="261" t="s">
        <v>409</v>
      </c>
      <c r="G186" s="240"/>
      <c r="H186" s="240" t="s">
        <v>487</v>
      </c>
      <c r="I186" s="240" t="s">
        <v>483</v>
      </c>
      <c r="J186" s="240"/>
      <c r="K186" s="281"/>
    </row>
    <row r="187" spans="2:11" ht="15" customHeight="1">
      <c r="B187" s="262"/>
      <c r="C187" s="293" t="s">
        <v>488</v>
      </c>
      <c r="D187" s="240"/>
      <c r="E187" s="240"/>
      <c r="F187" s="261" t="s">
        <v>409</v>
      </c>
      <c r="G187" s="240"/>
      <c r="H187" s="240" t="s">
        <v>489</v>
      </c>
      <c r="I187" s="240" t="s">
        <v>490</v>
      </c>
      <c r="J187" s="294" t="s">
        <v>491</v>
      </c>
      <c r="K187" s="281"/>
    </row>
    <row r="188" spans="2:11" ht="15" customHeight="1">
      <c r="B188" s="262"/>
      <c r="C188" s="246" t="s">
        <v>39</v>
      </c>
      <c r="D188" s="240"/>
      <c r="E188" s="240"/>
      <c r="F188" s="261" t="s">
        <v>403</v>
      </c>
      <c r="G188" s="240"/>
      <c r="H188" s="234" t="s">
        <v>492</v>
      </c>
      <c r="I188" s="240" t="s">
        <v>493</v>
      </c>
      <c r="J188" s="240"/>
      <c r="K188" s="281"/>
    </row>
    <row r="189" spans="2:11" ht="15" customHeight="1">
      <c r="B189" s="262"/>
      <c r="C189" s="246" t="s">
        <v>494</v>
      </c>
      <c r="D189" s="240"/>
      <c r="E189" s="240"/>
      <c r="F189" s="261" t="s">
        <v>403</v>
      </c>
      <c r="G189" s="240"/>
      <c r="H189" s="240" t="s">
        <v>495</v>
      </c>
      <c r="I189" s="240" t="s">
        <v>437</v>
      </c>
      <c r="J189" s="240"/>
      <c r="K189" s="281"/>
    </row>
    <row r="190" spans="2:11" ht="15" customHeight="1">
      <c r="B190" s="262"/>
      <c r="C190" s="246" t="s">
        <v>496</v>
      </c>
      <c r="D190" s="240"/>
      <c r="E190" s="240"/>
      <c r="F190" s="261" t="s">
        <v>403</v>
      </c>
      <c r="G190" s="240"/>
      <c r="H190" s="240" t="s">
        <v>497</v>
      </c>
      <c r="I190" s="240" t="s">
        <v>437</v>
      </c>
      <c r="J190" s="240"/>
      <c r="K190" s="281"/>
    </row>
    <row r="191" spans="2:11" ht="15" customHeight="1">
      <c r="B191" s="262"/>
      <c r="C191" s="246" t="s">
        <v>498</v>
      </c>
      <c r="D191" s="240"/>
      <c r="E191" s="240"/>
      <c r="F191" s="261" t="s">
        <v>409</v>
      </c>
      <c r="G191" s="240"/>
      <c r="H191" s="240" t="s">
        <v>499</v>
      </c>
      <c r="I191" s="240" t="s">
        <v>437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4"/>
      <c r="C193" s="240"/>
      <c r="D193" s="240"/>
      <c r="E193" s="240"/>
      <c r="F193" s="261"/>
      <c r="G193" s="240"/>
      <c r="H193" s="240"/>
      <c r="I193" s="240"/>
      <c r="J193" s="240"/>
      <c r="K193" s="234"/>
    </row>
    <row r="194" spans="2:11" ht="18.75" customHeight="1">
      <c r="B194" s="234"/>
      <c r="C194" s="240"/>
      <c r="D194" s="240"/>
      <c r="E194" s="240"/>
      <c r="F194" s="261"/>
      <c r="G194" s="240"/>
      <c r="H194" s="240"/>
      <c r="I194" s="240"/>
      <c r="J194" s="240"/>
      <c r="K194" s="234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 ht="13.5">
      <c r="B196" s="223"/>
      <c r="C196" s="224"/>
      <c r="D196" s="224"/>
      <c r="E196" s="224"/>
      <c r="F196" s="224"/>
      <c r="G196" s="224"/>
      <c r="H196" s="224"/>
      <c r="I196" s="224"/>
      <c r="J196" s="224"/>
      <c r="K196" s="225"/>
    </row>
    <row r="197" spans="2:11" ht="21" customHeight="1">
      <c r="B197" s="227"/>
      <c r="C197" s="228" t="s">
        <v>500</v>
      </c>
      <c r="D197" s="228"/>
      <c r="E197" s="228"/>
      <c r="F197" s="228"/>
      <c r="G197" s="228"/>
      <c r="H197" s="228"/>
      <c r="I197" s="228"/>
      <c r="J197" s="228"/>
      <c r="K197" s="229"/>
    </row>
    <row r="198" spans="2:11" ht="25.5" customHeight="1">
      <c r="B198" s="227"/>
      <c r="C198" s="296" t="s">
        <v>501</v>
      </c>
      <c r="D198" s="296"/>
      <c r="E198" s="296"/>
      <c r="F198" s="296" t="s">
        <v>502</v>
      </c>
      <c r="G198" s="297"/>
      <c r="H198" s="296" t="s">
        <v>503</v>
      </c>
      <c r="I198" s="296"/>
      <c r="J198" s="296"/>
      <c r="K198" s="229"/>
    </row>
    <row r="199" spans="2:11" ht="5.25" customHeight="1">
      <c r="B199" s="262"/>
      <c r="C199" s="259"/>
      <c r="D199" s="259"/>
      <c r="E199" s="259"/>
      <c r="F199" s="259"/>
      <c r="G199" s="240"/>
      <c r="H199" s="259"/>
      <c r="I199" s="259"/>
      <c r="J199" s="259"/>
      <c r="K199" s="281"/>
    </row>
    <row r="200" spans="2:11" ht="15" customHeight="1">
      <c r="B200" s="262"/>
      <c r="C200" s="240" t="s">
        <v>493</v>
      </c>
      <c r="D200" s="240"/>
      <c r="E200" s="240"/>
      <c r="F200" s="261" t="s">
        <v>40</v>
      </c>
      <c r="G200" s="240"/>
      <c r="H200" s="240" t="s">
        <v>504</v>
      </c>
      <c r="I200" s="240"/>
      <c r="J200" s="240"/>
      <c r="K200" s="281"/>
    </row>
    <row r="201" spans="2:11" ht="15" customHeight="1">
      <c r="B201" s="262"/>
      <c r="C201" s="266"/>
      <c r="D201" s="240"/>
      <c r="E201" s="240"/>
      <c r="F201" s="261" t="s">
        <v>41</v>
      </c>
      <c r="G201" s="240"/>
      <c r="H201" s="240" t="s">
        <v>505</v>
      </c>
      <c r="I201" s="240"/>
      <c r="J201" s="240"/>
      <c r="K201" s="281"/>
    </row>
    <row r="202" spans="2:11" ht="15" customHeight="1">
      <c r="B202" s="262"/>
      <c r="C202" s="266"/>
      <c r="D202" s="240"/>
      <c r="E202" s="240"/>
      <c r="F202" s="261" t="s">
        <v>44</v>
      </c>
      <c r="G202" s="240"/>
      <c r="H202" s="240" t="s">
        <v>506</v>
      </c>
      <c r="I202" s="240"/>
      <c r="J202" s="240"/>
      <c r="K202" s="281"/>
    </row>
    <row r="203" spans="2:11" ht="15" customHeight="1">
      <c r="B203" s="262"/>
      <c r="C203" s="240"/>
      <c r="D203" s="240"/>
      <c r="E203" s="240"/>
      <c r="F203" s="261" t="s">
        <v>42</v>
      </c>
      <c r="G203" s="240"/>
      <c r="H203" s="240" t="s">
        <v>507</v>
      </c>
      <c r="I203" s="240"/>
      <c r="J203" s="240"/>
      <c r="K203" s="281"/>
    </row>
    <row r="204" spans="2:11" ht="15" customHeight="1">
      <c r="B204" s="262"/>
      <c r="C204" s="240"/>
      <c r="D204" s="240"/>
      <c r="E204" s="240"/>
      <c r="F204" s="261" t="s">
        <v>43</v>
      </c>
      <c r="G204" s="240"/>
      <c r="H204" s="240" t="s">
        <v>508</v>
      </c>
      <c r="I204" s="240"/>
      <c r="J204" s="240"/>
      <c r="K204" s="281"/>
    </row>
    <row r="205" spans="2:11" ht="15" customHeight="1">
      <c r="B205" s="262"/>
      <c r="C205" s="240"/>
      <c r="D205" s="240"/>
      <c r="E205" s="240"/>
      <c r="F205" s="261"/>
      <c r="G205" s="240"/>
      <c r="H205" s="240"/>
      <c r="I205" s="240"/>
      <c r="J205" s="240"/>
      <c r="K205" s="281"/>
    </row>
    <row r="206" spans="2:11" ht="15" customHeight="1">
      <c r="B206" s="262"/>
      <c r="C206" s="240" t="s">
        <v>449</v>
      </c>
      <c r="D206" s="240"/>
      <c r="E206" s="240"/>
      <c r="F206" s="261" t="s">
        <v>76</v>
      </c>
      <c r="G206" s="240"/>
      <c r="H206" s="240" t="s">
        <v>509</v>
      </c>
      <c r="I206" s="240"/>
      <c r="J206" s="240"/>
      <c r="K206" s="281"/>
    </row>
    <row r="207" spans="2:11" ht="15" customHeight="1">
      <c r="B207" s="262"/>
      <c r="C207" s="266"/>
      <c r="D207" s="240"/>
      <c r="E207" s="240"/>
      <c r="F207" s="261" t="s">
        <v>348</v>
      </c>
      <c r="G207" s="240"/>
      <c r="H207" s="240" t="s">
        <v>349</v>
      </c>
      <c r="I207" s="240"/>
      <c r="J207" s="240"/>
      <c r="K207" s="281"/>
    </row>
    <row r="208" spans="2:11" ht="15" customHeight="1">
      <c r="B208" s="262"/>
      <c r="C208" s="240"/>
      <c r="D208" s="240"/>
      <c r="E208" s="240"/>
      <c r="F208" s="261" t="s">
        <v>346</v>
      </c>
      <c r="G208" s="240"/>
      <c r="H208" s="240" t="s">
        <v>510</v>
      </c>
      <c r="I208" s="240"/>
      <c r="J208" s="240"/>
      <c r="K208" s="281"/>
    </row>
    <row r="209" spans="2:11" ht="15" customHeight="1">
      <c r="B209" s="298"/>
      <c r="C209" s="266"/>
      <c r="D209" s="266"/>
      <c r="E209" s="266"/>
      <c r="F209" s="261" t="s">
        <v>350</v>
      </c>
      <c r="G209" s="246"/>
      <c r="H209" s="285" t="s">
        <v>351</v>
      </c>
      <c r="I209" s="285"/>
      <c r="J209" s="285"/>
      <c r="K209" s="299"/>
    </row>
    <row r="210" spans="2:11" ht="15" customHeight="1">
      <c r="B210" s="298"/>
      <c r="C210" s="266"/>
      <c r="D210" s="266"/>
      <c r="E210" s="266"/>
      <c r="F210" s="261" t="s">
        <v>315</v>
      </c>
      <c r="G210" s="246"/>
      <c r="H210" s="285" t="s">
        <v>511</v>
      </c>
      <c r="I210" s="285"/>
      <c r="J210" s="285"/>
      <c r="K210" s="299"/>
    </row>
    <row r="211" spans="2:11" ht="15" customHeight="1">
      <c r="B211" s="298"/>
      <c r="C211" s="266"/>
      <c r="D211" s="266"/>
      <c r="E211" s="266"/>
      <c r="F211" s="300"/>
      <c r="G211" s="246"/>
      <c r="H211" s="301"/>
      <c r="I211" s="301"/>
      <c r="J211" s="301"/>
      <c r="K211" s="299"/>
    </row>
    <row r="212" spans="2:11" ht="15" customHeight="1">
      <c r="B212" s="298"/>
      <c r="C212" s="240" t="s">
        <v>473</v>
      </c>
      <c r="D212" s="266"/>
      <c r="E212" s="266"/>
      <c r="F212" s="261">
        <v>1</v>
      </c>
      <c r="G212" s="246"/>
      <c r="H212" s="285" t="s">
        <v>512</v>
      </c>
      <c r="I212" s="285"/>
      <c r="J212" s="285"/>
      <c r="K212" s="299"/>
    </row>
    <row r="213" spans="2:11" ht="15" customHeight="1">
      <c r="B213" s="298"/>
      <c r="C213" s="266"/>
      <c r="D213" s="266"/>
      <c r="E213" s="266"/>
      <c r="F213" s="261">
        <v>2</v>
      </c>
      <c r="G213" s="246"/>
      <c r="H213" s="285" t="s">
        <v>513</v>
      </c>
      <c r="I213" s="285"/>
      <c r="J213" s="285"/>
      <c r="K213" s="299"/>
    </row>
    <row r="214" spans="2:11" ht="15" customHeight="1">
      <c r="B214" s="298"/>
      <c r="C214" s="266"/>
      <c r="D214" s="266"/>
      <c r="E214" s="266"/>
      <c r="F214" s="261">
        <v>3</v>
      </c>
      <c r="G214" s="246"/>
      <c r="H214" s="285" t="s">
        <v>514</v>
      </c>
      <c r="I214" s="285"/>
      <c r="J214" s="285"/>
      <c r="K214" s="299"/>
    </row>
    <row r="215" spans="2:11" ht="15" customHeight="1">
      <c r="B215" s="298"/>
      <c r="C215" s="266"/>
      <c r="D215" s="266"/>
      <c r="E215" s="266"/>
      <c r="F215" s="261">
        <v>4</v>
      </c>
      <c r="G215" s="246"/>
      <c r="H215" s="285" t="s">
        <v>515</v>
      </c>
      <c r="I215" s="285"/>
      <c r="J215" s="285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8" right="0.590277777777778" top="0.590277777777778" bottom="0.590277777777778" header="0.511811023622047" footer="0.511811023622047"/>
  <pageSetup fitToHeight="1" fitToWidth="1"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LibreOffice/7.5.9.2$Windows_X86_64 LibreOffice_project/cdeefe45c17511d326101eed8008ac4092f278a9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Beranova, Dana</dc:creator>
  <cp:keywords/>
  <dc:description/>
  <cp:lastModifiedBy/>
  <dcterms:created xsi:type="dcterms:W3CDTF">2017-11-06T13:32:30Z</dcterms:created>
  <dcterms:modified xsi:type="dcterms:W3CDTF">2024-02-15T12:45:45Z</dcterms:modified>
  <cp:category/>
  <cp:version/>
  <cp:contentType/>
  <cp:contentStatus/>
  <cp:revision>34</cp:revision>
</cp:coreProperties>
</file>