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korecky\Documents\KORECKÝ\04-2023 - 10x FVE Liberec\Soupisy prací_169_2016\aktualizace 08-12-2023\"/>
    </mc:Choice>
  </mc:AlternateContent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FVE 01 Pol" sheetId="12" r:id="rId4"/>
    <sheet name="FVE 02 Pol" sheetId="13" r:id="rId5"/>
    <sheet name="FVE 03 Pol" sheetId="14" r:id="rId6"/>
    <sheet name="FVE 04 Pol" sheetId="15" r:id="rId7"/>
    <sheet name="FVE 05 Pol" sheetId="16" r:id="rId8"/>
    <sheet name="FVE 06 Pol" sheetId="17" r:id="rId9"/>
    <sheet name="FVE 07 Pol" sheetId="18" r:id="rId10"/>
    <sheet name="FVE 08 Pol" sheetId="19" r:id="rId11"/>
    <sheet name="FVE 09 Pol" sheetId="20" r:id="rId12"/>
    <sheet name="FVE 10 Pol" sheetId="21" r:id="rId13"/>
    <sheet name="FVE 11 Pol" sheetId="22" r:id="rId14"/>
  </sheets>
  <externalReferences>
    <externalReference r:id="rId15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'FVE 01 Pol'!$1:$7</definedName>
    <definedName name="_xlnm.Print_Titles" localSheetId="4">'FVE 02 Pol'!$1:$7</definedName>
    <definedName name="_xlnm.Print_Titles" localSheetId="5">'FVE 03 Pol'!$1:$7</definedName>
    <definedName name="_xlnm.Print_Titles" localSheetId="6">'FVE 04 Pol'!$1:$7</definedName>
    <definedName name="_xlnm.Print_Titles" localSheetId="7">'FVE 05 Pol'!$1:$7</definedName>
    <definedName name="_xlnm.Print_Titles" localSheetId="8">'FVE 06 Pol'!$1:$7</definedName>
    <definedName name="_xlnm.Print_Titles" localSheetId="9">'FVE 07 Pol'!$1:$7</definedName>
    <definedName name="_xlnm.Print_Titles" localSheetId="10">'FVE 08 Pol'!$1:$7</definedName>
    <definedName name="_xlnm.Print_Titles" localSheetId="11">'FVE 09 Pol'!$1:$7</definedName>
    <definedName name="_xlnm.Print_Titles" localSheetId="12">'FVE 10 Pol'!$1:$7</definedName>
    <definedName name="_xlnm.Print_Titles" localSheetId="13">'FVE 11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'FVE 01 Pol'!$A$1:$Y$243</definedName>
    <definedName name="_xlnm.Print_Area" localSheetId="4">'FVE 02 Pol'!$A$1:$Y$218</definedName>
    <definedName name="_xlnm.Print_Area" localSheetId="5">'FVE 03 Pol'!$A$1:$Y$249</definedName>
    <definedName name="_xlnm.Print_Area" localSheetId="6">'FVE 04 Pol'!$A$1:$Y$248</definedName>
    <definedName name="_xlnm.Print_Area" localSheetId="7">'FVE 05 Pol'!$A$1:$Y$268</definedName>
    <definedName name="_xlnm.Print_Area" localSheetId="8">'FVE 06 Pol'!$A$1:$Y$165</definedName>
    <definedName name="_xlnm.Print_Area" localSheetId="9">'FVE 07 Pol'!$A$1:$Y$189</definedName>
    <definedName name="_xlnm.Print_Area" localSheetId="10">'FVE 08 Pol'!$A$1:$Y$182</definedName>
    <definedName name="_xlnm.Print_Area" localSheetId="11">'FVE 09 Pol'!$A$1:$Y$271</definedName>
    <definedName name="_xlnm.Print_Area" localSheetId="12">'FVE 10 Pol'!$A$1:$Y$237</definedName>
    <definedName name="_xlnm.Print_Area" localSheetId="13">'FVE 11 Pol'!$A$1:$Y$62</definedName>
    <definedName name="_xlnm.Print_Area" localSheetId="1">Stavba!$A$1:$J$91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0" i="1" l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G52" i="1"/>
  <c r="F52" i="1"/>
  <c r="G51" i="1"/>
  <c r="F51" i="1"/>
  <c r="G50" i="1"/>
  <c r="F50" i="1"/>
  <c r="G49" i="1"/>
  <c r="F49" i="1"/>
  <c r="H49" i="1" s="1"/>
  <c r="I49" i="1" s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61" i="22"/>
  <c r="BA59" i="22"/>
  <c r="BA57" i="22"/>
  <c r="BA56" i="22"/>
  <c r="BA54" i="22"/>
  <c r="BA52" i="22"/>
  <c r="BA51" i="22"/>
  <c r="BA49" i="22"/>
  <c r="BA48" i="22"/>
  <c r="BA32" i="22"/>
  <c r="BA31" i="22"/>
  <c r="BA16" i="22"/>
  <c r="BA14" i="22"/>
  <c r="BA12" i="22"/>
  <c r="BA11" i="22"/>
  <c r="BA10" i="22"/>
  <c r="G8" i="22"/>
  <c r="O8" i="22"/>
  <c r="G9" i="22"/>
  <c r="M9" i="22" s="1"/>
  <c r="M8" i="22" s="1"/>
  <c r="I9" i="22"/>
  <c r="I8" i="22" s="1"/>
  <c r="K9" i="22"/>
  <c r="K8" i="22" s="1"/>
  <c r="O9" i="22"/>
  <c r="Q9" i="22"/>
  <c r="Q8" i="22" s="1"/>
  <c r="V9" i="22"/>
  <c r="V8" i="22" s="1"/>
  <c r="K17" i="22"/>
  <c r="V17" i="22"/>
  <c r="G18" i="22"/>
  <c r="I18" i="22"/>
  <c r="I17" i="22" s="1"/>
  <c r="K18" i="22"/>
  <c r="M18" i="22"/>
  <c r="O18" i="22"/>
  <c r="Q18" i="22"/>
  <c r="Q17" i="22" s="1"/>
  <c r="V18" i="22"/>
  <c r="G19" i="22"/>
  <c r="G17" i="22" s="1"/>
  <c r="I19" i="22"/>
  <c r="K19" i="22"/>
  <c r="O19" i="22"/>
  <c r="O17" i="22" s="1"/>
  <c r="Q19" i="22"/>
  <c r="V19" i="22"/>
  <c r="G44" i="22"/>
  <c r="M44" i="22" s="1"/>
  <c r="M43" i="22" s="1"/>
  <c r="I44" i="22"/>
  <c r="K44" i="22"/>
  <c r="K43" i="22" s="1"/>
  <c r="O44" i="22"/>
  <c r="O43" i="22" s="1"/>
  <c r="Q44" i="22"/>
  <c r="V44" i="22"/>
  <c r="V43" i="22" s="1"/>
  <c r="G45" i="22"/>
  <c r="I45" i="22"/>
  <c r="K45" i="22"/>
  <c r="M45" i="22"/>
  <c r="O45" i="22"/>
  <c r="Q45" i="22"/>
  <c r="V45" i="22"/>
  <c r="G46" i="22"/>
  <c r="M46" i="22" s="1"/>
  <c r="I46" i="22"/>
  <c r="K46" i="22"/>
  <c r="O46" i="22"/>
  <c r="Q46" i="22"/>
  <c r="V46" i="22"/>
  <c r="G47" i="22"/>
  <c r="I47" i="22"/>
  <c r="I43" i="22" s="1"/>
  <c r="K47" i="22"/>
  <c r="M47" i="22"/>
  <c r="O47" i="22"/>
  <c r="Q47" i="22"/>
  <c r="Q43" i="22" s="1"/>
  <c r="V47" i="22"/>
  <c r="AE61" i="22"/>
  <c r="G236" i="21"/>
  <c r="BA233" i="21"/>
  <c r="BA231" i="21"/>
  <c r="BA229" i="21"/>
  <c r="BA227" i="21"/>
  <c r="BA226" i="21"/>
  <c r="BA225" i="21"/>
  <c r="BA220" i="21"/>
  <c r="BA177" i="21"/>
  <c r="BA175" i="21"/>
  <c r="BA174" i="21"/>
  <c r="BA173" i="21"/>
  <c r="BA170" i="21"/>
  <c r="BA157" i="21"/>
  <c r="BA152" i="21"/>
  <c r="BA143" i="21"/>
  <c r="BA136" i="21"/>
  <c r="BA134" i="21"/>
  <c r="BA127" i="21"/>
  <c r="BA89" i="21"/>
  <c r="BA58" i="21"/>
  <c r="BA57" i="21"/>
  <c r="BA42" i="21"/>
  <c r="BA41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8" i="21"/>
  <c r="I18" i="21"/>
  <c r="K18" i="21"/>
  <c r="M18" i="21"/>
  <c r="O18" i="21"/>
  <c r="Q18" i="21"/>
  <c r="V18" i="21"/>
  <c r="G21" i="21"/>
  <c r="I21" i="21"/>
  <c r="K21" i="21"/>
  <c r="M21" i="21"/>
  <c r="O21" i="21"/>
  <c r="Q21" i="21"/>
  <c r="V21" i="21"/>
  <c r="G25" i="21"/>
  <c r="M25" i="21" s="1"/>
  <c r="I25" i="21"/>
  <c r="K25" i="21"/>
  <c r="O25" i="21"/>
  <c r="O8" i="21" s="1"/>
  <c r="Q25" i="21"/>
  <c r="V25" i="21"/>
  <c r="G29" i="21"/>
  <c r="M29" i="21" s="1"/>
  <c r="I29" i="21"/>
  <c r="K29" i="21"/>
  <c r="O29" i="21"/>
  <c r="Q29" i="21"/>
  <c r="V29" i="21"/>
  <c r="G30" i="21"/>
  <c r="I30" i="21"/>
  <c r="K30" i="21"/>
  <c r="M30" i="21"/>
  <c r="O30" i="21"/>
  <c r="Q30" i="21"/>
  <c r="V30" i="21"/>
  <c r="G32" i="21"/>
  <c r="I32" i="21"/>
  <c r="K32" i="21"/>
  <c r="M32" i="21"/>
  <c r="O32" i="21"/>
  <c r="Q32" i="21"/>
  <c r="V32" i="21"/>
  <c r="G37" i="21"/>
  <c r="M37" i="21" s="1"/>
  <c r="I37" i="21"/>
  <c r="K37" i="21"/>
  <c r="O37" i="21"/>
  <c r="Q37" i="21"/>
  <c r="V37" i="21"/>
  <c r="G40" i="21"/>
  <c r="M40" i="21" s="1"/>
  <c r="I40" i="21"/>
  <c r="K40" i="21"/>
  <c r="O40" i="21"/>
  <c r="Q40" i="21"/>
  <c r="V40" i="21"/>
  <c r="G43" i="21"/>
  <c r="I43" i="21"/>
  <c r="K43" i="21"/>
  <c r="M43" i="21"/>
  <c r="O43" i="21"/>
  <c r="Q43" i="21"/>
  <c r="V43" i="21"/>
  <c r="G44" i="21"/>
  <c r="I44" i="21"/>
  <c r="K44" i="21"/>
  <c r="M44" i="21"/>
  <c r="O44" i="21"/>
  <c r="Q44" i="21"/>
  <c r="V44" i="21"/>
  <c r="G45" i="21"/>
  <c r="M45" i="21" s="1"/>
  <c r="I45" i="21"/>
  <c r="K45" i="21"/>
  <c r="O45" i="21"/>
  <c r="Q45" i="21"/>
  <c r="V45" i="21"/>
  <c r="G49" i="21"/>
  <c r="M49" i="21" s="1"/>
  <c r="I49" i="21"/>
  <c r="K49" i="21"/>
  <c r="O49" i="21"/>
  <c r="Q49" i="21"/>
  <c r="V49" i="21"/>
  <c r="G61" i="21"/>
  <c r="I61" i="21"/>
  <c r="K61" i="21"/>
  <c r="M61" i="21"/>
  <c r="O61" i="21"/>
  <c r="Q61" i="21"/>
  <c r="V61" i="21"/>
  <c r="G64" i="21"/>
  <c r="I64" i="21"/>
  <c r="K64" i="21"/>
  <c r="M64" i="21"/>
  <c r="O64" i="21"/>
  <c r="Q64" i="21"/>
  <c r="V64" i="21"/>
  <c r="G67" i="21"/>
  <c r="M67" i="21" s="1"/>
  <c r="I67" i="21"/>
  <c r="K67" i="21"/>
  <c r="O67" i="21"/>
  <c r="Q67" i="21"/>
  <c r="V67" i="21"/>
  <c r="G71" i="21"/>
  <c r="M71" i="21" s="1"/>
  <c r="I71" i="21"/>
  <c r="K71" i="21"/>
  <c r="O71" i="21"/>
  <c r="Q71" i="21"/>
  <c r="V71" i="21"/>
  <c r="G76" i="21"/>
  <c r="I76" i="21"/>
  <c r="K76" i="21"/>
  <c r="M76" i="21"/>
  <c r="O76" i="21"/>
  <c r="Q76" i="21"/>
  <c r="V76" i="21"/>
  <c r="G80" i="21"/>
  <c r="I80" i="21"/>
  <c r="K80" i="21"/>
  <c r="M80" i="21"/>
  <c r="O80" i="21"/>
  <c r="Q80" i="21"/>
  <c r="V80" i="21"/>
  <c r="G83" i="21"/>
  <c r="M83" i="21" s="1"/>
  <c r="I83" i="21"/>
  <c r="K83" i="21"/>
  <c r="O83" i="21"/>
  <c r="Q83" i="21"/>
  <c r="V83" i="21"/>
  <c r="G85" i="21"/>
  <c r="M85" i="21" s="1"/>
  <c r="I85" i="21"/>
  <c r="K85" i="21"/>
  <c r="O85" i="21"/>
  <c r="Q85" i="21"/>
  <c r="V85" i="21"/>
  <c r="G87" i="21"/>
  <c r="I87" i="21"/>
  <c r="K87" i="21"/>
  <c r="M87" i="21"/>
  <c r="O87" i="21"/>
  <c r="Q87" i="21"/>
  <c r="V87" i="21"/>
  <c r="G93" i="21"/>
  <c r="I93" i="21"/>
  <c r="K93" i="21"/>
  <c r="M93" i="21"/>
  <c r="O93" i="21"/>
  <c r="Q93" i="21"/>
  <c r="V93" i="21"/>
  <c r="G99" i="21"/>
  <c r="M99" i="21" s="1"/>
  <c r="I99" i="21"/>
  <c r="K99" i="21"/>
  <c r="O99" i="21"/>
  <c r="Q99" i="21"/>
  <c r="V99" i="21"/>
  <c r="G113" i="21"/>
  <c r="M113" i="21" s="1"/>
  <c r="I113" i="21"/>
  <c r="K113" i="21"/>
  <c r="O113" i="21"/>
  <c r="Q113" i="21"/>
  <c r="V113" i="21"/>
  <c r="G133" i="21"/>
  <c r="I133" i="21"/>
  <c r="I132" i="21" s="1"/>
  <c r="K133" i="21"/>
  <c r="M133" i="21"/>
  <c r="O133" i="21"/>
  <c r="Q133" i="21"/>
  <c r="Q132" i="21" s="1"/>
  <c r="V133" i="21"/>
  <c r="G142" i="21"/>
  <c r="G132" i="21" s="1"/>
  <c r="I142" i="21"/>
  <c r="K142" i="21"/>
  <c r="O142" i="21"/>
  <c r="O132" i="21" s="1"/>
  <c r="Q142" i="21"/>
  <c r="V142" i="21"/>
  <c r="G144" i="21"/>
  <c r="I144" i="21"/>
  <c r="K144" i="21"/>
  <c r="M144" i="21"/>
  <c r="O144" i="21"/>
  <c r="Q144" i="21"/>
  <c r="V144" i="21"/>
  <c r="G147" i="21"/>
  <c r="M147" i="21" s="1"/>
  <c r="I147" i="21"/>
  <c r="K147" i="21"/>
  <c r="K132" i="21" s="1"/>
  <c r="O147" i="21"/>
  <c r="Q147" i="21"/>
  <c r="V147" i="21"/>
  <c r="V132" i="21" s="1"/>
  <c r="G150" i="21"/>
  <c r="G149" i="21" s="1"/>
  <c r="I150" i="21"/>
  <c r="I149" i="21" s="1"/>
  <c r="K150" i="21"/>
  <c r="K149" i="21" s="1"/>
  <c r="O150" i="21"/>
  <c r="O149" i="21" s="1"/>
  <c r="Q150" i="21"/>
  <c r="Q149" i="21" s="1"/>
  <c r="V150" i="21"/>
  <c r="V149" i="21" s="1"/>
  <c r="G156" i="21"/>
  <c r="I156" i="21"/>
  <c r="K156" i="21"/>
  <c r="M156" i="21"/>
  <c r="O156" i="21"/>
  <c r="Q156" i="21"/>
  <c r="V156" i="21"/>
  <c r="G161" i="21"/>
  <c r="G160" i="21" s="1"/>
  <c r="I161" i="21"/>
  <c r="I160" i="21" s="1"/>
  <c r="K161" i="21"/>
  <c r="O161" i="21"/>
  <c r="O160" i="21" s="1"/>
  <c r="Q161" i="21"/>
  <c r="Q160" i="21" s="1"/>
  <c r="V161" i="21"/>
  <c r="G164" i="21"/>
  <c r="M164" i="21" s="1"/>
  <c r="I164" i="21"/>
  <c r="K164" i="21"/>
  <c r="K160" i="21" s="1"/>
  <c r="O164" i="21"/>
  <c r="Q164" i="21"/>
  <c r="V164" i="21"/>
  <c r="V160" i="21" s="1"/>
  <c r="G172" i="21"/>
  <c r="I172" i="21"/>
  <c r="K172" i="21"/>
  <c r="M172" i="21"/>
  <c r="O172" i="21"/>
  <c r="Q172" i="21"/>
  <c r="V172" i="21"/>
  <c r="G176" i="21"/>
  <c r="I176" i="21"/>
  <c r="K176" i="21"/>
  <c r="M176" i="21"/>
  <c r="O176" i="21"/>
  <c r="Q176" i="21"/>
  <c r="V176" i="21"/>
  <c r="G179" i="21"/>
  <c r="M179" i="21" s="1"/>
  <c r="I179" i="21"/>
  <c r="I178" i="21" s="1"/>
  <c r="K179" i="21"/>
  <c r="K178" i="21" s="1"/>
  <c r="O179" i="21"/>
  <c r="Q179" i="21"/>
  <c r="Q178" i="21" s="1"/>
  <c r="V179" i="21"/>
  <c r="V178" i="21" s="1"/>
  <c r="G182" i="21"/>
  <c r="I182" i="21"/>
  <c r="K182" i="21"/>
  <c r="M182" i="21"/>
  <c r="O182" i="21"/>
  <c r="Q182" i="21"/>
  <c r="V182" i="21"/>
  <c r="G186" i="21"/>
  <c r="I186" i="21"/>
  <c r="K186" i="21"/>
  <c r="M186" i="21"/>
  <c r="O186" i="21"/>
  <c r="Q186" i="21"/>
  <c r="V186" i="21"/>
  <c r="G190" i="21"/>
  <c r="G178" i="21" s="1"/>
  <c r="I190" i="21"/>
  <c r="K190" i="21"/>
  <c r="O190" i="21"/>
  <c r="O178" i="21" s="1"/>
  <c r="Q190" i="21"/>
  <c r="V190" i="21"/>
  <c r="G191" i="21"/>
  <c r="M191" i="21" s="1"/>
  <c r="I191" i="21"/>
  <c r="K191" i="21"/>
  <c r="O191" i="21"/>
  <c r="Q191" i="21"/>
  <c r="V191" i="21"/>
  <c r="G193" i="21"/>
  <c r="I193" i="21"/>
  <c r="K193" i="21"/>
  <c r="M193" i="21"/>
  <c r="O193" i="21"/>
  <c r="Q193" i="21"/>
  <c r="V193" i="21"/>
  <c r="G196" i="21"/>
  <c r="I196" i="21"/>
  <c r="K196" i="21"/>
  <c r="M196" i="21"/>
  <c r="O196" i="21"/>
  <c r="Q196" i="21"/>
  <c r="V196" i="21"/>
  <c r="G198" i="21"/>
  <c r="M198" i="21" s="1"/>
  <c r="I198" i="21"/>
  <c r="K198" i="21"/>
  <c r="O198" i="21"/>
  <c r="Q198" i="21"/>
  <c r="V198" i="21"/>
  <c r="G201" i="21"/>
  <c r="I201" i="21"/>
  <c r="K201" i="21"/>
  <c r="K200" i="21" s="1"/>
  <c r="M201" i="21"/>
  <c r="O201" i="21"/>
  <c r="Q201" i="21"/>
  <c r="V201" i="21"/>
  <c r="V200" i="21" s="1"/>
  <c r="G203" i="21"/>
  <c r="I203" i="21"/>
  <c r="K203" i="21"/>
  <c r="M203" i="21"/>
  <c r="O203" i="21"/>
  <c r="Q203" i="21"/>
  <c r="V203" i="21"/>
  <c r="G206" i="21"/>
  <c r="G200" i="21" s="1"/>
  <c r="I206" i="21"/>
  <c r="K206" i="21"/>
  <c r="O206" i="21"/>
  <c r="O200" i="21" s="1"/>
  <c r="Q206" i="21"/>
  <c r="V206" i="21"/>
  <c r="G208" i="21"/>
  <c r="M208" i="21" s="1"/>
  <c r="I208" i="21"/>
  <c r="I200" i="21" s="1"/>
  <c r="K208" i="21"/>
  <c r="O208" i="21"/>
  <c r="Q208" i="21"/>
  <c r="Q200" i="21" s="1"/>
  <c r="V208" i="21"/>
  <c r="G212" i="21"/>
  <c r="I212" i="21"/>
  <c r="K212" i="21"/>
  <c r="M212" i="21"/>
  <c r="O212" i="21"/>
  <c r="Q212" i="21"/>
  <c r="V212" i="21"/>
  <c r="G214" i="21"/>
  <c r="G213" i="21" s="1"/>
  <c r="I214" i="21"/>
  <c r="I213" i="21" s="1"/>
  <c r="K214" i="21"/>
  <c r="O214" i="21"/>
  <c r="O213" i="21" s="1"/>
  <c r="Q214" i="21"/>
  <c r="Q213" i="21" s="1"/>
  <c r="V214" i="21"/>
  <c r="G215" i="21"/>
  <c r="M215" i="21" s="1"/>
  <c r="I215" i="21"/>
  <c r="K215" i="21"/>
  <c r="K213" i="21" s="1"/>
  <c r="O215" i="21"/>
  <c r="Q215" i="21"/>
  <c r="V215" i="21"/>
  <c r="V213" i="21" s="1"/>
  <c r="G216" i="21"/>
  <c r="I216" i="21"/>
  <c r="K216" i="21"/>
  <c r="M216" i="21"/>
  <c r="O216" i="21"/>
  <c r="Q216" i="21"/>
  <c r="V216" i="21"/>
  <c r="G218" i="21"/>
  <c r="G217" i="21" s="1"/>
  <c r="I218" i="21"/>
  <c r="I217" i="21" s="1"/>
  <c r="K218" i="21"/>
  <c r="O218" i="21"/>
  <c r="O217" i="21" s="1"/>
  <c r="Q218" i="21"/>
  <c r="Q217" i="21" s="1"/>
  <c r="V218" i="21"/>
  <c r="G219" i="21"/>
  <c r="M219" i="21" s="1"/>
  <c r="I219" i="21"/>
  <c r="K219" i="21"/>
  <c r="K217" i="21" s="1"/>
  <c r="O219" i="21"/>
  <c r="Q219" i="21"/>
  <c r="V219" i="21"/>
  <c r="V217" i="21" s="1"/>
  <c r="G222" i="21"/>
  <c r="I222" i="21"/>
  <c r="K222" i="21"/>
  <c r="M222" i="21"/>
  <c r="O222" i="21"/>
  <c r="Q222" i="21"/>
  <c r="V222" i="21"/>
  <c r="G228" i="21"/>
  <c r="I228" i="21"/>
  <c r="K228" i="21"/>
  <c r="M228" i="21"/>
  <c r="O228" i="21"/>
  <c r="Q228" i="21"/>
  <c r="V228" i="21"/>
  <c r="G230" i="21"/>
  <c r="M230" i="21" s="1"/>
  <c r="I230" i="21"/>
  <c r="K230" i="21"/>
  <c r="O230" i="21"/>
  <c r="Q230" i="21"/>
  <c r="V230" i="21"/>
  <c r="G232" i="21"/>
  <c r="M232" i="21" s="1"/>
  <c r="I232" i="21"/>
  <c r="K232" i="21"/>
  <c r="O232" i="21"/>
  <c r="Q232" i="21"/>
  <c r="V232" i="21"/>
  <c r="G234" i="21"/>
  <c r="I234" i="21"/>
  <c r="K234" i="21"/>
  <c r="M234" i="21"/>
  <c r="O234" i="21"/>
  <c r="Q234" i="21"/>
  <c r="V234" i="21"/>
  <c r="AE236" i="21"/>
  <c r="G270" i="20"/>
  <c r="BA267" i="20"/>
  <c r="BA265" i="20"/>
  <c r="BA263" i="20"/>
  <c r="BA261" i="20"/>
  <c r="BA260" i="20"/>
  <c r="BA259" i="20"/>
  <c r="BA254" i="20"/>
  <c r="BA245" i="20"/>
  <c r="BA207" i="20"/>
  <c r="BA205" i="20"/>
  <c r="BA204" i="20"/>
  <c r="BA203" i="20"/>
  <c r="BA201" i="20"/>
  <c r="BA200" i="20"/>
  <c r="BA199" i="20"/>
  <c r="BA196" i="20"/>
  <c r="BA179" i="20"/>
  <c r="BA178" i="20"/>
  <c r="BA177" i="20"/>
  <c r="BA170" i="20"/>
  <c r="BA169" i="20"/>
  <c r="BA159" i="20"/>
  <c r="BA139" i="20"/>
  <c r="BA103" i="20"/>
  <c r="BA81" i="20"/>
  <c r="BA74" i="20"/>
  <c r="BA73" i="20"/>
  <c r="BA60" i="20"/>
  <c r="BA59" i="20"/>
  <c r="BA46" i="20"/>
  <c r="BA45" i="20"/>
  <c r="BA24" i="20"/>
  <c r="G8" i="20"/>
  <c r="O8" i="20"/>
  <c r="G9" i="20"/>
  <c r="M9" i="20" s="1"/>
  <c r="M8" i="20" s="1"/>
  <c r="I9" i="20"/>
  <c r="I8" i="20" s="1"/>
  <c r="K9" i="20"/>
  <c r="K8" i="20" s="1"/>
  <c r="O9" i="20"/>
  <c r="Q9" i="20"/>
  <c r="Q8" i="20" s="1"/>
  <c r="V9" i="20"/>
  <c r="V8" i="20" s="1"/>
  <c r="G11" i="20"/>
  <c r="I11" i="20"/>
  <c r="K11" i="20"/>
  <c r="M11" i="20"/>
  <c r="O11" i="20"/>
  <c r="Q11" i="20"/>
  <c r="V11" i="20"/>
  <c r="G14" i="20"/>
  <c r="G13" i="20" s="1"/>
  <c r="I14" i="20"/>
  <c r="I13" i="20" s="1"/>
  <c r="K14" i="20"/>
  <c r="K13" i="20" s="1"/>
  <c r="O14" i="20"/>
  <c r="O13" i="20" s="1"/>
  <c r="Q14" i="20"/>
  <c r="Q13" i="20" s="1"/>
  <c r="V14" i="20"/>
  <c r="V13" i="20" s="1"/>
  <c r="G18" i="20"/>
  <c r="I18" i="20"/>
  <c r="K18" i="20"/>
  <c r="K17" i="20" s="1"/>
  <c r="M18" i="20"/>
  <c r="O18" i="20"/>
  <c r="Q18" i="20"/>
  <c r="V18" i="20"/>
  <c r="V17" i="20" s="1"/>
  <c r="G23" i="20"/>
  <c r="G17" i="20" s="1"/>
  <c r="I23" i="20"/>
  <c r="K23" i="20"/>
  <c r="M23" i="20"/>
  <c r="O23" i="20"/>
  <c r="O17" i="20" s="1"/>
  <c r="Q23" i="20"/>
  <c r="V23" i="20"/>
  <c r="G30" i="20"/>
  <c r="M30" i="20" s="1"/>
  <c r="I30" i="20"/>
  <c r="K30" i="20"/>
  <c r="O30" i="20"/>
  <c r="Q30" i="20"/>
  <c r="V30" i="20"/>
  <c r="G36" i="20"/>
  <c r="M36" i="20" s="1"/>
  <c r="I36" i="20"/>
  <c r="I17" i="20" s="1"/>
  <c r="K36" i="20"/>
  <c r="O36" i="20"/>
  <c r="Q36" i="20"/>
  <c r="Q17" i="20" s="1"/>
  <c r="V36" i="20"/>
  <c r="G38" i="20"/>
  <c r="I38" i="20"/>
  <c r="K38" i="20"/>
  <c r="M38" i="20"/>
  <c r="O38" i="20"/>
  <c r="Q38" i="20"/>
  <c r="V38" i="20"/>
  <c r="G41" i="20"/>
  <c r="I41" i="20"/>
  <c r="K41" i="20"/>
  <c r="M41" i="20"/>
  <c r="O41" i="20"/>
  <c r="Q41" i="20"/>
  <c r="V41" i="20"/>
  <c r="G44" i="20"/>
  <c r="M44" i="20" s="1"/>
  <c r="I44" i="20"/>
  <c r="K44" i="20"/>
  <c r="O44" i="20"/>
  <c r="Q44" i="20"/>
  <c r="V44" i="20"/>
  <c r="G47" i="20"/>
  <c r="M47" i="20" s="1"/>
  <c r="I47" i="20"/>
  <c r="K47" i="20"/>
  <c r="O47" i="20"/>
  <c r="Q47" i="20"/>
  <c r="V47" i="20"/>
  <c r="G51" i="20"/>
  <c r="I51" i="20"/>
  <c r="K51" i="20"/>
  <c r="M51" i="20"/>
  <c r="O51" i="20"/>
  <c r="Q51" i="20"/>
  <c r="V51" i="20"/>
  <c r="G65" i="20"/>
  <c r="I65" i="20"/>
  <c r="K65" i="20"/>
  <c r="M65" i="20"/>
  <c r="O65" i="20"/>
  <c r="Q65" i="20"/>
  <c r="V65" i="20"/>
  <c r="G78" i="20"/>
  <c r="M78" i="20" s="1"/>
  <c r="I78" i="20"/>
  <c r="K78" i="20"/>
  <c r="O78" i="20"/>
  <c r="Q78" i="20"/>
  <c r="V78" i="20"/>
  <c r="G85" i="20"/>
  <c r="M85" i="20" s="1"/>
  <c r="I85" i="20"/>
  <c r="K85" i="20"/>
  <c r="O85" i="20"/>
  <c r="Q85" i="20"/>
  <c r="V85" i="20"/>
  <c r="G92" i="20"/>
  <c r="I92" i="20"/>
  <c r="K92" i="20"/>
  <c r="M92" i="20"/>
  <c r="O92" i="20"/>
  <c r="Q92" i="20"/>
  <c r="V92" i="20"/>
  <c r="G96" i="20"/>
  <c r="I96" i="20"/>
  <c r="K96" i="20"/>
  <c r="M96" i="20"/>
  <c r="O96" i="20"/>
  <c r="Q96" i="20"/>
  <c r="V96" i="20"/>
  <c r="G98" i="20"/>
  <c r="M98" i="20" s="1"/>
  <c r="I98" i="20"/>
  <c r="K98" i="20"/>
  <c r="O98" i="20"/>
  <c r="Q98" i="20"/>
  <c r="V98" i="20"/>
  <c r="G106" i="20"/>
  <c r="M106" i="20" s="1"/>
  <c r="I106" i="20"/>
  <c r="K106" i="20"/>
  <c r="O106" i="20"/>
  <c r="Q106" i="20"/>
  <c r="V106" i="20"/>
  <c r="G112" i="20"/>
  <c r="I112" i="20"/>
  <c r="K112" i="20"/>
  <c r="M112" i="20"/>
  <c r="O112" i="20"/>
  <c r="Q112" i="20"/>
  <c r="V112" i="20"/>
  <c r="G126" i="20"/>
  <c r="I126" i="20"/>
  <c r="K126" i="20"/>
  <c r="M126" i="20"/>
  <c r="O126" i="20"/>
  <c r="Q126" i="20"/>
  <c r="V126" i="20"/>
  <c r="G146" i="20"/>
  <c r="M146" i="20" s="1"/>
  <c r="I146" i="20"/>
  <c r="K146" i="20"/>
  <c r="O146" i="20"/>
  <c r="Q146" i="20"/>
  <c r="V146" i="20"/>
  <c r="G165" i="20"/>
  <c r="I165" i="20"/>
  <c r="O165" i="20"/>
  <c r="Q165" i="20"/>
  <c r="G166" i="20"/>
  <c r="I166" i="20"/>
  <c r="K166" i="20"/>
  <c r="K165" i="20" s="1"/>
  <c r="M166" i="20"/>
  <c r="M165" i="20" s="1"/>
  <c r="O166" i="20"/>
  <c r="Q166" i="20"/>
  <c r="V166" i="20"/>
  <c r="V165" i="20" s="1"/>
  <c r="G168" i="20"/>
  <c r="I168" i="20"/>
  <c r="K168" i="20"/>
  <c r="M168" i="20"/>
  <c r="O168" i="20"/>
  <c r="Q168" i="20"/>
  <c r="V168" i="20"/>
  <c r="G174" i="20"/>
  <c r="O174" i="20"/>
  <c r="G175" i="20"/>
  <c r="M175" i="20" s="1"/>
  <c r="M174" i="20" s="1"/>
  <c r="I175" i="20"/>
  <c r="I174" i="20" s="1"/>
  <c r="K175" i="20"/>
  <c r="K174" i="20" s="1"/>
  <c r="O175" i="20"/>
  <c r="Q175" i="20"/>
  <c r="Q174" i="20" s="1"/>
  <c r="V175" i="20"/>
  <c r="V174" i="20" s="1"/>
  <c r="G187" i="20"/>
  <c r="I187" i="20"/>
  <c r="K187" i="20"/>
  <c r="M187" i="20"/>
  <c r="O187" i="20"/>
  <c r="Q187" i="20"/>
  <c r="V187" i="20"/>
  <c r="G193" i="20"/>
  <c r="G192" i="20" s="1"/>
  <c r="I193" i="20"/>
  <c r="I192" i="20" s="1"/>
  <c r="K193" i="20"/>
  <c r="O193" i="20"/>
  <c r="O192" i="20" s="1"/>
  <c r="Q193" i="20"/>
  <c r="Q192" i="20" s="1"/>
  <c r="V193" i="20"/>
  <c r="G197" i="20"/>
  <c r="M197" i="20" s="1"/>
  <c r="I197" i="20"/>
  <c r="K197" i="20"/>
  <c r="O197" i="20"/>
  <c r="Q197" i="20"/>
  <c r="V197" i="20"/>
  <c r="G202" i="20"/>
  <c r="I202" i="20"/>
  <c r="K202" i="20"/>
  <c r="K192" i="20" s="1"/>
  <c r="M202" i="20"/>
  <c r="O202" i="20"/>
  <c r="Q202" i="20"/>
  <c r="V202" i="20"/>
  <c r="V192" i="20" s="1"/>
  <c r="G206" i="20"/>
  <c r="I206" i="20"/>
  <c r="K206" i="20"/>
  <c r="M206" i="20"/>
  <c r="O206" i="20"/>
  <c r="Q206" i="20"/>
  <c r="V206" i="20"/>
  <c r="G209" i="20"/>
  <c r="M209" i="20" s="1"/>
  <c r="I209" i="20"/>
  <c r="I208" i="20" s="1"/>
  <c r="K209" i="20"/>
  <c r="K208" i="20" s="1"/>
  <c r="O209" i="20"/>
  <c r="Q209" i="20"/>
  <c r="Q208" i="20" s="1"/>
  <c r="V209" i="20"/>
  <c r="V208" i="20" s="1"/>
  <c r="G211" i="20"/>
  <c r="I211" i="20"/>
  <c r="K211" i="20"/>
  <c r="M211" i="20"/>
  <c r="O211" i="20"/>
  <c r="Q211" i="20"/>
  <c r="V211" i="20"/>
  <c r="G214" i="20"/>
  <c r="I214" i="20"/>
  <c r="K214" i="20"/>
  <c r="M214" i="20"/>
  <c r="O214" i="20"/>
  <c r="Q214" i="20"/>
  <c r="V214" i="20"/>
  <c r="G218" i="20"/>
  <c r="G208" i="20" s="1"/>
  <c r="I218" i="20"/>
  <c r="K218" i="20"/>
  <c r="O218" i="20"/>
  <c r="O208" i="20" s="1"/>
  <c r="Q218" i="20"/>
  <c r="V218" i="20"/>
  <c r="G222" i="20"/>
  <c r="M222" i="20" s="1"/>
  <c r="I222" i="20"/>
  <c r="K222" i="20"/>
  <c r="O222" i="20"/>
  <c r="Q222" i="20"/>
  <c r="V222" i="20"/>
  <c r="G224" i="20"/>
  <c r="I224" i="20"/>
  <c r="K224" i="20"/>
  <c r="M224" i="20"/>
  <c r="O224" i="20"/>
  <c r="Q224" i="20"/>
  <c r="V224" i="20"/>
  <c r="G229" i="20"/>
  <c r="I229" i="20"/>
  <c r="K229" i="20"/>
  <c r="M229" i="20"/>
  <c r="O229" i="20"/>
  <c r="Q229" i="20"/>
  <c r="V229" i="20"/>
  <c r="G233" i="20"/>
  <c r="M233" i="20" s="1"/>
  <c r="I233" i="20"/>
  <c r="K233" i="20"/>
  <c r="O233" i="20"/>
  <c r="Q233" i="20"/>
  <c r="V233" i="20"/>
  <c r="G235" i="20"/>
  <c r="M235" i="20" s="1"/>
  <c r="I235" i="20"/>
  <c r="K235" i="20"/>
  <c r="O235" i="20"/>
  <c r="Q235" i="20"/>
  <c r="V235" i="20"/>
  <c r="G238" i="20"/>
  <c r="I238" i="20"/>
  <c r="K238" i="20"/>
  <c r="M238" i="20"/>
  <c r="O238" i="20"/>
  <c r="Q238" i="20"/>
  <c r="V238" i="20"/>
  <c r="G240" i="20"/>
  <c r="I240" i="20"/>
  <c r="K240" i="20"/>
  <c r="M240" i="20"/>
  <c r="O240" i="20"/>
  <c r="Q240" i="20"/>
  <c r="V240" i="20"/>
  <c r="G243" i="20"/>
  <c r="O243" i="20"/>
  <c r="G244" i="20"/>
  <c r="M244" i="20" s="1"/>
  <c r="M243" i="20" s="1"/>
  <c r="I244" i="20"/>
  <c r="I243" i="20" s="1"/>
  <c r="K244" i="20"/>
  <c r="K243" i="20" s="1"/>
  <c r="O244" i="20"/>
  <c r="Q244" i="20"/>
  <c r="Q243" i="20" s="1"/>
  <c r="V244" i="20"/>
  <c r="V243" i="20" s="1"/>
  <c r="K247" i="20"/>
  <c r="V247" i="20"/>
  <c r="G248" i="20"/>
  <c r="I248" i="20"/>
  <c r="I247" i="20" s="1"/>
  <c r="K248" i="20"/>
  <c r="M248" i="20"/>
  <c r="O248" i="20"/>
  <c r="Q248" i="20"/>
  <c r="Q247" i="20" s="1"/>
  <c r="V248" i="20"/>
  <c r="G249" i="20"/>
  <c r="G247" i="20" s="1"/>
  <c r="I249" i="20"/>
  <c r="K249" i="20"/>
  <c r="O249" i="20"/>
  <c r="O247" i="20" s="1"/>
  <c r="Q249" i="20"/>
  <c r="V249" i="20"/>
  <c r="G250" i="20"/>
  <c r="I250" i="20"/>
  <c r="K250" i="20"/>
  <c r="M250" i="20"/>
  <c r="O250" i="20"/>
  <c r="Q250" i="20"/>
  <c r="V250" i="20"/>
  <c r="G252" i="20"/>
  <c r="I252" i="20"/>
  <c r="I251" i="20" s="1"/>
  <c r="K252" i="20"/>
  <c r="M252" i="20"/>
  <c r="O252" i="20"/>
  <c r="Q252" i="20"/>
  <c r="Q251" i="20" s="1"/>
  <c r="V252" i="20"/>
  <c r="G253" i="20"/>
  <c r="G251" i="20" s="1"/>
  <c r="I253" i="20"/>
  <c r="K253" i="20"/>
  <c r="O253" i="20"/>
  <c r="O251" i="20" s="1"/>
  <c r="Q253" i="20"/>
  <c r="V253" i="20"/>
  <c r="G256" i="20"/>
  <c r="I256" i="20"/>
  <c r="K256" i="20"/>
  <c r="M256" i="20"/>
  <c r="O256" i="20"/>
  <c r="Q256" i="20"/>
  <c r="V256" i="20"/>
  <c r="G262" i="20"/>
  <c r="M262" i="20" s="1"/>
  <c r="I262" i="20"/>
  <c r="K262" i="20"/>
  <c r="K251" i="20" s="1"/>
  <c r="O262" i="20"/>
  <c r="Q262" i="20"/>
  <c r="V262" i="20"/>
  <c r="V251" i="20" s="1"/>
  <c r="G264" i="20"/>
  <c r="I264" i="20"/>
  <c r="K264" i="20"/>
  <c r="M264" i="20"/>
  <c r="O264" i="20"/>
  <c r="Q264" i="20"/>
  <c r="V264" i="20"/>
  <c r="G266" i="20"/>
  <c r="M266" i="20" s="1"/>
  <c r="I266" i="20"/>
  <c r="K266" i="20"/>
  <c r="O266" i="20"/>
  <c r="Q266" i="20"/>
  <c r="V266" i="20"/>
  <c r="G268" i="20"/>
  <c r="I268" i="20"/>
  <c r="K268" i="20"/>
  <c r="M268" i="20"/>
  <c r="O268" i="20"/>
  <c r="Q268" i="20"/>
  <c r="V268" i="20"/>
  <c r="AE270" i="20"/>
  <c r="G181" i="19"/>
  <c r="BA178" i="19"/>
  <c r="BA176" i="19"/>
  <c r="BA174" i="19"/>
  <c r="BA172" i="19"/>
  <c r="BA171" i="19"/>
  <c r="BA170" i="19"/>
  <c r="BA165" i="19"/>
  <c r="BA144" i="19"/>
  <c r="BA142" i="19"/>
  <c r="BA141" i="19"/>
  <c r="BA140" i="19"/>
  <c r="BA137" i="19"/>
  <c r="BA124" i="19"/>
  <c r="BA114" i="19"/>
  <c r="BA75" i="19"/>
  <c r="BA57" i="19"/>
  <c r="BA56" i="19"/>
  <c r="BA43" i="19"/>
  <c r="BA42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6" i="19"/>
  <c r="I16" i="19"/>
  <c r="K16" i="19"/>
  <c r="M16" i="19"/>
  <c r="O16" i="19"/>
  <c r="Q16" i="19"/>
  <c r="V16" i="19"/>
  <c r="G22" i="19"/>
  <c r="I22" i="19"/>
  <c r="K22" i="19"/>
  <c r="M22" i="19"/>
  <c r="O22" i="19"/>
  <c r="Q22" i="19"/>
  <c r="V22" i="19"/>
  <c r="G28" i="19"/>
  <c r="M28" i="19" s="1"/>
  <c r="I28" i="19"/>
  <c r="K28" i="19"/>
  <c r="O28" i="19"/>
  <c r="O8" i="19" s="1"/>
  <c r="Q28" i="19"/>
  <c r="V28" i="19"/>
  <c r="G29" i="19"/>
  <c r="M29" i="19" s="1"/>
  <c r="I29" i="19"/>
  <c r="K29" i="19"/>
  <c r="O29" i="19"/>
  <c r="Q29" i="19"/>
  <c r="V29" i="19"/>
  <c r="G31" i="19"/>
  <c r="I31" i="19"/>
  <c r="K31" i="19"/>
  <c r="M31" i="19"/>
  <c r="O31" i="19"/>
  <c r="Q31" i="19"/>
  <c r="V31" i="19"/>
  <c r="G38" i="19"/>
  <c r="I38" i="19"/>
  <c r="K38" i="19"/>
  <c r="M38" i="19"/>
  <c r="O38" i="19"/>
  <c r="Q38" i="19"/>
  <c r="V38" i="19"/>
  <c r="G41" i="19"/>
  <c r="M41" i="19" s="1"/>
  <c r="I41" i="19"/>
  <c r="K41" i="19"/>
  <c r="O41" i="19"/>
  <c r="Q41" i="19"/>
  <c r="V41" i="19"/>
  <c r="G44" i="19"/>
  <c r="M44" i="19" s="1"/>
  <c r="I44" i="19"/>
  <c r="K44" i="19"/>
  <c r="O44" i="19"/>
  <c r="Q44" i="19"/>
  <c r="V44" i="19"/>
  <c r="G48" i="19"/>
  <c r="I48" i="19"/>
  <c r="K48" i="19"/>
  <c r="M48" i="19"/>
  <c r="O48" i="19"/>
  <c r="Q48" i="19"/>
  <c r="V48" i="19"/>
  <c r="G60" i="19"/>
  <c r="I60" i="19"/>
  <c r="K60" i="19"/>
  <c r="M60" i="19"/>
  <c r="O60" i="19"/>
  <c r="Q60" i="19"/>
  <c r="V60" i="19"/>
  <c r="G63" i="19"/>
  <c r="M63" i="19" s="1"/>
  <c r="I63" i="19"/>
  <c r="K63" i="19"/>
  <c r="O63" i="19"/>
  <c r="Q63" i="19"/>
  <c r="V63" i="19"/>
  <c r="G67" i="19"/>
  <c r="M67" i="19" s="1"/>
  <c r="I67" i="19"/>
  <c r="K67" i="19"/>
  <c r="O67" i="19"/>
  <c r="Q67" i="19"/>
  <c r="V67" i="19"/>
  <c r="G71" i="19"/>
  <c r="I71" i="19"/>
  <c r="K71" i="19"/>
  <c r="M71" i="19"/>
  <c r="O71" i="19"/>
  <c r="Q71" i="19"/>
  <c r="V71" i="19"/>
  <c r="G73" i="19"/>
  <c r="I73" i="19"/>
  <c r="K73" i="19"/>
  <c r="M73" i="19"/>
  <c r="O73" i="19"/>
  <c r="Q73" i="19"/>
  <c r="V73" i="19"/>
  <c r="G79" i="19"/>
  <c r="M79" i="19" s="1"/>
  <c r="I79" i="19"/>
  <c r="K79" i="19"/>
  <c r="O79" i="19"/>
  <c r="Q79" i="19"/>
  <c r="V79" i="19"/>
  <c r="G85" i="19"/>
  <c r="M85" i="19" s="1"/>
  <c r="I85" i="19"/>
  <c r="K85" i="19"/>
  <c r="O85" i="19"/>
  <c r="Q85" i="19"/>
  <c r="V85" i="19"/>
  <c r="G99" i="19"/>
  <c r="I99" i="19"/>
  <c r="K99" i="19"/>
  <c r="M99" i="19"/>
  <c r="O99" i="19"/>
  <c r="Q99" i="19"/>
  <c r="V99" i="19"/>
  <c r="G120" i="19"/>
  <c r="G119" i="19" s="1"/>
  <c r="I120" i="19"/>
  <c r="I119" i="19" s="1"/>
  <c r="K120" i="19"/>
  <c r="O120" i="19"/>
  <c r="O119" i="19" s="1"/>
  <c r="Q120" i="19"/>
  <c r="Q119" i="19" s="1"/>
  <c r="V120" i="19"/>
  <c r="G129" i="19"/>
  <c r="M129" i="19" s="1"/>
  <c r="I129" i="19"/>
  <c r="K129" i="19"/>
  <c r="K119" i="19" s="1"/>
  <c r="O129" i="19"/>
  <c r="Q129" i="19"/>
  <c r="V129" i="19"/>
  <c r="V119" i="19" s="1"/>
  <c r="G132" i="19"/>
  <c r="G131" i="19" s="1"/>
  <c r="I132" i="19"/>
  <c r="I131" i="19" s="1"/>
  <c r="K132" i="19"/>
  <c r="O132" i="19"/>
  <c r="O131" i="19" s="1"/>
  <c r="Q132" i="19"/>
  <c r="Q131" i="19" s="1"/>
  <c r="V132" i="19"/>
  <c r="G135" i="19"/>
  <c r="M135" i="19" s="1"/>
  <c r="I135" i="19"/>
  <c r="K135" i="19"/>
  <c r="O135" i="19"/>
  <c r="Q135" i="19"/>
  <c r="V135" i="19"/>
  <c r="G139" i="19"/>
  <c r="I139" i="19"/>
  <c r="K139" i="19"/>
  <c r="K131" i="19" s="1"/>
  <c r="M139" i="19"/>
  <c r="O139" i="19"/>
  <c r="Q139" i="19"/>
  <c r="V139" i="19"/>
  <c r="V131" i="19" s="1"/>
  <c r="G143" i="19"/>
  <c r="I143" i="19"/>
  <c r="K143" i="19"/>
  <c r="M143" i="19"/>
  <c r="O143" i="19"/>
  <c r="Q143" i="19"/>
  <c r="V143" i="19"/>
  <c r="G146" i="19"/>
  <c r="M146" i="19" s="1"/>
  <c r="I146" i="19"/>
  <c r="I145" i="19" s="1"/>
  <c r="K146" i="19"/>
  <c r="K145" i="19" s="1"/>
  <c r="O146" i="19"/>
  <c r="Q146" i="19"/>
  <c r="Q145" i="19" s="1"/>
  <c r="V146" i="19"/>
  <c r="V145" i="19" s="1"/>
  <c r="G148" i="19"/>
  <c r="I148" i="19"/>
  <c r="K148" i="19"/>
  <c r="M148" i="19"/>
  <c r="O148" i="19"/>
  <c r="Q148" i="19"/>
  <c r="V148" i="19"/>
  <c r="G150" i="19"/>
  <c r="I150" i="19"/>
  <c r="K150" i="19"/>
  <c r="M150" i="19"/>
  <c r="O150" i="19"/>
  <c r="Q150" i="19"/>
  <c r="V150" i="19"/>
  <c r="G153" i="19"/>
  <c r="G145" i="19" s="1"/>
  <c r="I153" i="19"/>
  <c r="K153" i="19"/>
  <c r="O153" i="19"/>
  <c r="O145" i="19" s="1"/>
  <c r="Q153" i="19"/>
  <c r="V153" i="19"/>
  <c r="G156" i="19"/>
  <c r="M156" i="19" s="1"/>
  <c r="I156" i="19"/>
  <c r="K156" i="19"/>
  <c r="O156" i="19"/>
  <c r="Q156" i="19"/>
  <c r="V156" i="19"/>
  <c r="G157" i="19"/>
  <c r="I157" i="19"/>
  <c r="K157" i="19"/>
  <c r="M157" i="19"/>
  <c r="O157" i="19"/>
  <c r="Q157" i="19"/>
  <c r="V157" i="19"/>
  <c r="G159" i="19"/>
  <c r="G158" i="19" s="1"/>
  <c r="I159" i="19"/>
  <c r="I158" i="19" s="1"/>
  <c r="K159" i="19"/>
  <c r="O159" i="19"/>
  <c r="O158" i="19" s="1"/>
  <c r="Q159" i="19"/>
  <c r="Q158" i="19" s="1"/>
  <c r="V159" i="19"/>
  <c r="G160" i="19"/>
  <c r="M160" i="19" s="1"/>
  <c r="I160" i="19"/>
  <c r="K160" i="19"/>
  <c r="O160" i="19"/>
  <c r="Q160" i="19"/>
  <c r="V160" i="19"/>
  <c r="G161" i="19"/>
  <c r="I161" i="19"/>
  <c r="K161" i="19"/>
  <c r="K158" i="19" s="1"/>
  <c r="M161" i="19"/>
  <c r="O161" i="19"/>
  <c r="Q161" i="19"/>
  <c r="V161" i="19"/>
  <c r="V158" i="19" s="1"/>
  <c r="G163" i="19"/>
  <c r="G162" i="19" s="1"/>
  <c r="I163" i="19"/>
  <c r="I162" i="19" s="1"/>
  <c r="K163" i="19"/>
  <c r="O163" i="19"/>
  <c r="O162" i="19" s="1"/>
  <c r="Q163" i="19"/>
  <c r="Q162" i="19" s="1"/>
  <c r="V163" i="19"/>
  <c r="G164" i="19"/>
  <c r="M164" i="19" s="1"/>
  <c r="I164" i="19"/>
  <c r="K164" i="19"/>
  <c r="O164" i="19"/>
  <c r="Q164" i="19"/>
  <c r="V164" i="19"/>
  <c r="G167" i="19"/>
  <c r="I167" i="19"/>
  <c r="K167" i="19"/>
  <c r="K162" i="19" s="1"/>
  <c r="M167" i="19"/>
  <c r="O167" i="19"/>
  <c r="Q167" i="19"/>
  <c r="V167" i="19"/>
  <c r="V162" i="19" s="1"/>
  <c r="G173" i="19"/>
  <c r="I173" i="19"/>
  <c r="K173" i="19"/>
  <c r="M173" i="19"/>
  <c r="O173" i="19"/>
  <c r="Q173" i="19"/>
  <c r="V173" i="19"/>
  <c r="G175" i="19"/>
  <c r="M175" i="19" s="1"/>
  <c r="I175" i="19"/>
  <c r="K175" i="19"/>
  <c r="O175" i="19"/>
  <c r="Q175" i="19"/>
  <c r="V175" i="19"/>
  <c r="G177" i="19"/>
  <c r="M177" i="19" s="1"/>
  <c r="I177" i="19"/>
  <c r="K177" i="19"/>
  <c r="O177" i="19"/>
  <c r="Q177" i="19"/>
  <c r="V177" i="19"/>
  <c r="G179" i="19"/>
  <c r="I179" i="19"/>
  <c r="K179" i="19"/>
  <c r="M179" i="19"/>
  <c r="O179" i="19"/>
  <c r="Q179" i="19"/>
  <c r="V179" i="19"/>
  <c r="AE181" i="19"/>
  <c r="G188" i="18"/>
  <c r="BA185" i="18"/>
  <c r="BA183" i="18"/>
  <c r="BA181" i="18"/>
  <c r="BA179" i="18"/>
  <c r="BA178" i="18"/>
  <c r="BA173" i="18"/>
  <c r="BA140" i="18"/>
  <c r="BA138" i="18"/>
  <c r="BA137" i="18"/>
  <c r="BA135" i="18"/>
  <c r="BA131" i="18"/>
  <c r="BA109" i="18"/>
  <c r="BA71" i="18"/>
  <c r="BA54" i="18"/>
  <c r="BA53" i="18"/>
  <c r="BA40" i="18"/>
  <c r="BA39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8" i="18"/>
  <c r="I18" i="18"/>
  <c r="K18" i="18"/>
  <c r="M18" i="18"/>
  <c r="O18" i="18"/>
  <c r="Q18" i="18"/>
  <c r="V18" i="18"/>
  <c r="G22" i="18"/>
  <c r="I22" i="18"/>
  <c r="K22" i="18"/>
  <c r="M22" i="18"/>
  <c r="O22" i="18"/>
  <c r="Q22" i="18"/>
  <c r="V22" i="18"/>
  <c r="G26" i="18"/>
  <c r="M26" i="18" s="1"/>
  <c r="I26" i="18"/>
  <c r="K26" i="18"/>
  <c r="O26" i="18"/>
  <c r="O8" i="18" s="1"/>
  <c r="Q26" i="18"/>
  <c r="V26" i="18"/>
  <c r="G27" i="18"/>
  <c r="M27" i="18" s="1"/>
  <c r="I27" i="18"/>
  <c r="K27" i="18"/>
  <c r="O27" i="18"/>
  <c r="Q27" i="18"/>
  <c r="V27" i="18"/>
  <c r="G29" i="18"/>
  <c r="I29" i="18"/>
  <c r="K29" i="18"/>
  <c r="M29" i="18"/>
  <c r="O29" i="18"/>
  <c r="Q29" i="18"/>
  <c r="V29" i="18"/>
  <c r="G34" i="18"/>
  <c r="I34" i="18"/>
  <c r="K34" i="18"/>
  <c r="M34" i="18"/>
  <c r="O34" i="18"/>
  <c r="Q34" i="18"/>
  <c r="V34" i="18"/>
  <c r="G38" i="18"/>
  <c r="M38" i="18" s="1"/>
  <c r="I38" i="18"/>
  <c r="K38" i="18"/>
  <c r="O38" i="18"/>
  <c r="Q38" i="18"/>
  <c r="V38" i="18"/>
  <c r="G41" i="18"/>
  <c r="M41" i="18" s="1"/>
  <c r="I41" i="18"/>
  <c r="K41" i="18"/>
  <c r="O41" i="18"/>
  <c r="Q41" i="18"/>
  <c r="V41" i="18"/>
  <c r="G45" i="18"/>
  <c r="I45" i="18"/>
  <c r="K45" i="18"/>
  <c r="M45" i="18"/>
  <c r="O45" i="18"/>
  <c r="Q45" i="18"/>
  <c r="V45" i="18"/>
  <c r="G57" i="18"/>
  <c r="I57" i="18"/>
  <c r="K57" i="18"/>
  <c r="M57" i="18"/>
  <c r="O57" i="18"/>
  <c r="Q57" i="18"/>
  <c r="V57" i="18"/>
  <c r="G60" i="18"/>
  <c r="M60" i="18" s="1"/>
  <c r="I60" i="18"/>
  <c r="K60" i="18"/>
  <c r="O60" i="18"/>
  <c r="Q60" i="18"/>
  <c r="V60" i="18"/>
  <c r="G64" i="18"/>
  <c r="M64" i="18" s="1"/>
  <c r="I64" i="18"/>
  <c r="K64" i="18"/>
  <c r="O64" i="18"/>
  <c r="Q64" i="18"/>
  <c r="V64" i="18"/>
  <c r="G67" i="18"/>
  <c r="I67" i="18"/>
  <c r="K67" i="18"/>
  <c r="M67" i="18"/>
  <c r="O67" i="18"/>
  <c r="Q67" i="18"/>
  <c r="V67" i="18"/>
  <c r="G69" i="18"/>
  <c r="I69" i="18"/>
  <c r="K69" i="18"/>
  <c r="M69" i="18"/>
  <c r="O69" i="18"/>
  <c r="Q69" i="18"/>
  <c r="V69" i="18"/>
  <c r="G75" i="18"/>
  <c r="M75" i="18" s="1"/>
  <c r="I75" i="18"/>
  <c r="K75" i="18"/>
  <c r="O75" i="18"/>
  <c r="Q75" i="18"/>
  <c r="V75" i="18"/>
  <c r="G81" i="18"/>
  <c r="M81" i="18" s="1"/>
  <c r="I81" i="18"/>
  <c r="K81" i="18"/>
  <c r="O81" i="18"/>
  <c r="Q81" i="18"/>
  <c r="V81" i="18"/>
  <c r="G95" i="18"/>
  <c r="I95" i="18"/>
  <c r="K95" i="18"/>
  <c r="M95" i="18"/>
  <c r="O95" i="18"/>
  <c r="Q95" i="18"/>
  <c r="V95" i="18"/>
  <c r="G115" i="18"/>
  <c r="M115" i="18" s="1"/>
  <c r="M114" i="18" s="1"/>
  <c r="I115" i="18"/>
  <c r="I114" i="18" s="1"/>
  <c r="K115" i="18"/>
  <c r="O115" i="18"/>
  <c r="O114" i="18" s="1"/>
  <c r="Q115" i="18"/>
  <c r="Q114" i="18" s="1"/>
  <c r="V115" i="18"/>
  <c r="G121" i="18"/>
  <c r="M121" i="18" s="1"/>
  <c r="I121" i="18"/>
  <c r="K121" i="18"/>
  <c r="K114" i="18" s="1"/>
  <c r="O121" i="18"/>
  <c r="Q121" i="18"/>
  <c r="V121" i="18"/>
  <c r="V114" i="18" s="1"/>
  <c r="G126" i="18"/>
  <c r="G125" i="18" s="1"/>
  <c r="I126" i="18"/>
  <c r="I125" i="18" s="1"/>
  <c r="K126" i="18"/>
  <c r="M126" i="18"/>
  <c r="O126" i="18"/>
  <c r="O125" i="18" s="1"/>
  <c r="Q126" i="18"/>
  <c r="Q125" i="18" s="1"/>
  <c r="V126" i="18"/>
  <c r="G129" i="18"/>
  <c r="M129" i="18" s="1"/>
  <c r="I129" i="18"/>
  <c r="K129" i="18"/>
  <c r="O129" i="18"/>
  <c r="Q129" i="18"/>
  <c r="V129" i="18"/>
  <c r="G136" i="18"/>
  <c r="I136" i="18"/>
  <c r="K136" i="18"/>
  <c r="M136" i="18"/>
  <c r="O136" i="18"/>
  <c r="Q136" i="18"/>
  <c r="V136" i="18"/>
  <c r="G139" i="18"/>
  <c r="I139" i="18"/>
  <c r="K139" i="18"/>
  <c r="K125" i="18" s="1"/>
  <c r="M139" i="18"/>
  <c r="O139" i="18"/>
  <c r="Q139" i="18"/>
  <c r="V139" i="18"/>
  <c r="V125" i="18" s="1"/>
  <c r="G142" i="18"/>
  <c r="M142" i="18" s="1"/>
  <c r="I142" i="18"/>
  <c r="I141" i="18" s="1"/>
  <c r="K142" i="18"/>
  <c r="K141" i="18" s="1"/>
  <c r="O142" i="18"/>
  <c r="O141" i="18" s="1"/>
  <c r="Q142" i="18"/>
  <c r="Q141" i="18" s="1"/>
  <c r="V142" i="18"/>
  <c r="V141" i="18" s="1"/>
  <c r="G146" i="18"/>
  <c r="I146" i="18"/>
  <c r="K146" i="18"/>
  <c r="M146" i="18"/>
  <c r="O146" i="18"/>
  <c r="Q146" i="18"/>
  <c r="V146" i="18"/>
  <c r="G148" i="18"/>
  <c r="I148" i="18"/>
  <c r="K148" i="18"/>
  <c r="M148" i="18"/>
  <c r="O148" i="18"/>
  <c r="Q148" i="18"/>
  <c r="V148" i="18"/>
  <c r="G150" i="18"/>
  <c r="I150" i="18"/>
  <c r="K150" i="18"/>
  <c r="M150" i="18"/>
  <c r="O150" i="18"/>
  <c r="Q150" i="18"/>
  <c r="V150" i="18"/>
  <c r="G152" i="18"/>
  <c r="M152" i="18" s="1"/>
  <c r="I152" i="18"/>
  <c r="K152" i="18"/>
  <c r="O152" i="18"/>
  <c r="Q152" i="18"/>
  <c r="V152" i="18"/>
  <c r="G154" i="18"/>
  <c r="M154" i="18" s="1"/>
  <c r="I154" i="18"/>
  <c r="K154" i="18"/>
  <c r="O154" i="18"/>
  <c r="Q154" i="18"/>
  <c r="V154" i="18"/>
  <c r="G156" i="18"/>
  <c r="I156" i="18"/>
  <c r="K156" i="18"/>
  <c r="M156" i="18"/>
  <c r="O156" i="18"/>
  <c r="Q156" i="18"/>
  <c r="V156" i="18"/>
  <c r="G158" i="18"/>
  <c r="I158" i="18"/>
  <c r="K158" i="18"/>
  <c r="M158" i="18"/>
  <c r="O158" i="18"/>
  <c r="Q158" i="18"/>
  <c r="V158" i="18"/>
  <c r="G161" i="18"/>
  <c r="M161" i="18" s="1"/>
  <c r="I161" i="18"/>
  <c r="K161" i="18"/>
  <c r="O161" i="18"/>
  <c r="Q161" i="18"/>
  <c r="V161" i="18"/>
  <c r="G163" i="18"/>
  <c r="M163" i="18" s="1"/>
  <c r="I163" i="18"/>
  <c r="K163" i="18"/>
  <c r="O163" i="18"/>
  <c r="Q163" i="18"/>
  <c r="V163" i="18"/>
  <c r="G165" i="18"/>
  <c r="I165" i="18"/>
  <c r="K165" i="18"/>
  <c r="M165" i="18"/>
  <c r="O165" i="18"/>
  <c r="Q165" i="18"/>
  <c r="V165" i="18"/>
  <c r="G166" i="18"/>
  <c r="O166" i="18"/>
  <c r="G167" i="18"/>
  <c r="M167" i="18" s="1"/>
  <c r="I167" i="18"/>
  <c r="I166" i="18" s="1"/>
  <c r="K167" i="18"/>
  <c r="O167" i="18"/>
  <c r="Q167" i="18"/>
  <c r="Q166" i="18" s="1"/>
  <c r="V167" i="18"/>
  <c r="G168" i="18"/>
  <c r="M168" i="18" s="1"/>
  <c r="I168" i="18"/>
  <c r="K168" i="18"/>
  <c r="K166" i="18" s="1"/>
  <c r="O168" i="18"/>
  <c r="Q168" i="18"/>
  <c r="V168" i="18"/>
  <c r="V166" i="18" s="1"/>
  <c r="G169" i="18"/>
  <c r="I169" i="18"/>
  <c r="K169" i="18"/>
  <c r="M169" i="18"/>
  <c r="O169" i="18"/>
  <c r="Q169" i="18"/>
  <c r="V169" i="18"/>
  <c r="G171" i="18"/>
  <c r="M171" i="18" s="1"/>
  <c r="M170" i="18" s="1"/>
  <c r="I171" i="18"/>
  <c r="I170" i="18" s="1"/>
  <c r="K171" i="18"/>
  <c r="O171" i="18"/>
  <c r="Q171" i="18"/>
  <c r="Q170" i="18" s="1"/>
  <c r="V171" i="18"/>
  <c r="G172" i="18"/>
  <c r="M172" i="18" s="1"/>
  <c r="I172" i="18"/>
  <c r="K172" i="18"/>
  <c r="K170" i="18" s="1"/>
  <c r="O172" i="18"/>
  <c r="Q172" i="18"/>
  <c r="V172" i="18"/>
  <c r="V170" i="18" s="1"/>
  <c r="G175" i="18"/>
  <c r="I175" i="18"/>
  <c r="K175" i="18"/>
  <c r="M175" i="18"/>
  <c r="O175" i="18"/>
  <c r="Q175" i="18"/>
  <c r="V175" i="18"/>
  <c r="G180" i="18"/>
  <c r="M180" i="18" s="1"/>
  <c r="I180" i="18"/>
  <c r="K180" i="18"/>
  <c r="O180" i="18"/>
  <c r="O170" i="18" s="1"/>
  <c r="Q180" i="18"/>
  <c r="V180" i="18"/>
  <c r="G182" i="18"/>
  <c r="M182" i="18" s="1"/>
  <c r="I182" i="18"/>
  <c r="K182" i="18"/>
  <c r="O182" i="18"/>
  <c r="Q182" i="18"/>
  <c r="V182" i="18"/>
  <c r="G184" i="18"/>
  <c r="M184" i="18" s="1"/>
  <c r="I184" i="18"/>
  <c r="K184" i="18"/>
  <c r="O184" i="18"/>
  <c r="Q184" i="18"/>
  <c r="V184" i="18"/>
  <c r="G186" i="18"/>
  <c r="I186" i="18"/>
  <c r="K186" i="18"/>
  <c r="M186" i="18"/>
  <c r="O186" i="18"/>
  <c r="Q186" i="18"/>
  <c r="V186" i="18"/>
  <c r="AE188" i="18"/>
  <c r="G164" i="17"/>
  <c r="BA161" i="17"/>
  <c r="BA159" i="17"/>
  <c r="BA157" i="17"/>
  <c r="BA155" i="17"/>
  <c r="BA154" i="17"/>
  <c r="BA153" i="17"/>
  <c r="BA148" i="17"/>
  <c r="BA126" i="17"/>
  <c r="BA124" i="17"/>
  <c r="BA123" i="17"/>
  <c r="BA122" i="17"/>
  <c r="BA101" i="17"/>
  <c r="BA63" i="17"/>
  <c r="BA46" i="17"/>
  <c r="BA45" i="17"/>
  <c r="BA32" i="17"/>
  <c r="BA31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3" i="17"/>
  <c r="I13" i="17"/>
  <c r="K13" i="17"/>
  <c r="M13" i="17"/>
  <c r="O13" i="17"/>
  <c r="Q13" i="17"/>
  <c r="V13" i="17"/>
  <c r="G16" i="17"/>
  <c r="I16" i="17"/>
  <c r="K16" i="17"/>
  <c r="M16" i="17"/>
  <c r="O16" i="17"/>
  <c r="Q16" i="17"/>
  <c r="V16" i="17"/>
  <c r="G19" i="17"/>
  <c r="M19" i="17" s="1"/>
  <c r="I19" i="17"/>
  <c r="K19" i="17"/>
  <c r="O19" i="17"/>
  <c r="O8" i="17" s="1"/>
  <c r="Q19" i="17"/>
  <c r="V19" i="17"/>
  <c r="G20" i="17"/>
  <c r="M20" i="17" s="1"/>
  <c r="I20" i="17"/>
  <c r="K20" i="17"/>
  <c r="O20" i="17"/>
  <c r="Q20" i="17"/>
  <c r="V20" i="17"/>
  <c r="G22" i="17"/>
  <c r="I22" i="17"/>
  <c r="K22" i="17"/>
  <c r="M22" i="17"/>
  <c r="O22" i="17"/>
  <c r="Q22" i="17"/>
  <c r="V22" i="17"/>
  <c r="G26" i="17"/>
  <c r="I26" i="17"/>
  <c r="K26" i="17"/>
  <c r="M26" i="17"/>
  <c r="O26" i="17"/>
  <c r="Q26" i="17"/>
  <c r="V26" i="17"/>
  <c r="G30" i="17"/>
  <c r="M30" i="17" s="1"/>
  <c r="I30" i="17"/>
  <c r="K30" i="17"/>
  <c r="O30" i="17"/>
  <c r="Q30" i="17"/>
  <c r="V30" i="17"/>
  <c r="G33" i="17"/>
  <c r="M33" i="17" s="1"/>
  <c r="I33" i="17"/>
  <c r="K33" i="17"/>
  <c r="O33" i="17"/>
  <c r="Q33" i="17"/>
  <c r="V33" i="17"/>
  <c r="G37" i="17"/>
  <c r="I37" i="17"/>
  <c r="K37" i="17"/>
  <c r="M37" i="17"/>
  <c r="O37" i="17"/>
  <c r="Q37" i="17"/>
  <c r="V37" i="17"/>
  <c r="G49" i="17"/>
  <c r="I49" i="17"/>
  <c r="K49" i="17"/>
  <c r="M49" i="17"/>
  <c r="O49" i="17"/>
  <c r="Q49" i="17"/>
  <c r="V49" i="17"/>
  <c r="G52" i="17"/>
  <c r="M52" i="17" s="1"/>
  <c r="I52" i="17"/>
  <c r="K52" i="17"/>
  <c r="O52" i="17"/>
  <c r="Q52" i="17"/>
  <c r="V52" i="17"/>
  <c r="G56" i="17"/>
  <c r="M56" i="17" s="1"/>
  <c r="I56" i="17"/>
  <c r="K56" i="17"/>
  <c r="O56" i="17"/>
  <c r="Q56" i="17"/>
  <c r="V56" i="17"/>
  <c r="G59" i="17"/>
  <c r="I59" i="17"/>
  <c r="K59" i="17"/>
  <c r="M59" i="17"/>
  <c r="O59" i="17"/>
  <c r="Q59" i="17"/>
  <c r="V59" i="17"/>
  <c r="G61" i="17"/>
  <c r="I61" i="17"/>
  <c r="K61" i="17"/>
  <c r="M61" i="17"/>
  <c r="O61" i="17"/>
  <c r="Q61" i="17"/>
  <c r="V61" i="17"/>
  <c r="G67" i="17"/>
  <c r="M67" i="17" s="1"/>
  <c r="I67" i="17"/>
  <c r="K67" i="17"/>
  <c r="O67" i="17"/>
  <c r="Q67" i="17"/>
  <c r="V67" i="17"/>
  <c r="G73" i="17"/>
  <c r="M73" i="17" s="1"/>
  <c r="I73" i="17"/>
  <c r="K73" i="17"/>
  <c r="O73" i="17"/>
  <c r="Q73" i="17"/>
  <c r="V73" i="17"/>
  <c r="G87" i="17"/>
  <c r="I87" i="17"/>
  <c r="K87" i="17"/>
  <c r="M87" i="17"/>
  <c r="O87" i="17"/>
  <c r="Q87" i="17"/>
  <c r="V87" i="17"/>
  <c r="K106" i="17"/>
  <c r="V106" i="17"/>
  <c r="G107" i="17"/>
  <c r="M107" i="17" s="1"/>
  <c r="M106" i="17" s="1"/>
  <c r="I107" i="17"/>
  <c r="I106" i="17" s="1"/>
  <c r="K107" i="17"/>
  <c r="O107" i="17"/>
  <c r="O106" i="17" s="1"/>
  <c r="Q107" i="17"/>
  <c r="Q106" i="17" s="1"/>
  <c r="V107" i="17"/>
  <c r="G114" i="17"/>
  <c r="I114" i="17"/>
  <c r="K114" i="17"/>
  <c r="K113" i="17" s="1"/>
  <c r="M114" i="17"/>
  <c r="O114" i="17"/>
  <c r="Q114" i="17"/>
  <c r="V114" i="17"/>
  <c r="V113" i="17" s="1"/>
  <c r="G117" i="17"/>
  <c r="G113" i="17" s="1"/>
  <c r="I117" i="17"/>
  <c r="K117" i="17"/>
  <c r="M117" i="17"/>
  <c r="O117" i="17"/>
  <c r="O113" i="17" s="1"/>
  <c r="Q117" i="17"/>
  <c r="V117" i="17"/>
  <c r="G121" i="17"/>
  <c r="M121" i="17" s="1"/>
  <c r="I121" i="17"/>
  <c r="K121" i="17"/>
  <c r="O121" i="17"/>
  <c r="Q121" i="17"/>
  <c r="V121" i="17"/>
  <c r="G125" i="17"/>
  <c r="M125" i="17" s="1"/>
  <c r="I125" i="17"/>
  <c r="I113" i="17" s="1"/>
  <c r="K125" i="17"/>
  <c r="O125" i="17"/>
  <c r="Q125" i="17"/>
  <c r="Q113" i="17" s="1"/>
  <c r="V125" i="17"/>
  <c r="G128" i="17"/>
  <c r="G127" i="17" s="1"/>
  <c r="I128" i="17"/>
  <c r="K128" i="17"/>
  <c r="M128" i="17"/>
  <c r="O128" i="17"/>
  <c r="O127" i="17" s="1"/>
  <c r="Q128" i="17"/>
  <c r="V128" i="17"/>
  <c r="G129" i="17"/>
  <c r="M129" i="17" s="1"/>
  <c r="I129" i="17"/>
  <c r="I127" i="17" s="1"/>
  <c r="K129" i="17"/>
  <c r="O129" i="17"/>
  <c r="Q129" i="17"/>
  <c r="Q127" i="17" s="1"/>
  <c r="V129" i="17"/>
  <c r="G131" i="17"/>
  <c r="M131" i="17" s="1"/>
  <c r="I131" i="17"/>
  <c r="K131" i="17"/>
  <c r="O131" i="17"/>
  <c r="Q131" i="17"/>
  <c r="V131" i="17"/>
  <c r="G133" i="17"/>
  <c r="I133" i="17"/>
  <c r="K133" i="17"/>
  <c r="K127" i="17" s="1"/>
  <c r="M133" i="17"/>
  <c r="O133" i="17"/>
  <c r="Q133" i="17"/>
  <c r="V133" i="17"/>
  <c r="V127" i="17" s="1"/>
  <c r="G135" i="17"/>
  <c r="I135" i="17"/>
  <c r="K135" i="17"/>
  <c r="M135" i="17"/>
  <c r="O135" i="17"/>
  <c r="Q135" i="17"/>
  <c r="V135" i="17"/>
  <c r="G138" i="17"/>
  <c r="M138" i="17" s="1"/>
  <c r="I138" i="17"/>
  <c r="K138" i="17"/>
  <c r="O138" i="17"/>
  <c r="Q138" i="17"/>
  <c r="V138" i="17"/>
  <c r="G140" i="17"/>
  <c r="M140" i="17" s="1"/>
  <c r="I140" i="17"/>
  <c r="K140" i="17"/>
  <c r="O140" i="17"/>
  <c r="Q140" i="17"/>
  <c r="V140" i="17"/>
  <c r="K141" i="17"/>
  <c r="V141" i="17"/>
  <c r="G142" i="17"/>
  <c r="G141" i="17" s="1"/>
  <c r="I142" i="17"/>
  <c r="K142" i="17"/>
  <c r="M142" i="17"/>
  <c r="O142" i="17"/>
  <c r="O141" i="17" s="1"/>
  <c r="Q142" i="17"/>
  <c r="V142" i="17"/>
  <c r="G143" i="17"/>
  <c r="M143" i="17" s="1"/>
  <c r="I143" i="17"/>
  <c r="I141" i="17" s="1"/>
  <c r="K143" i="17"/>
  <c r="O143" i="17"/>
  <c r="Q143" i="17"/>
  <c r="Q141" i="17" s="1"/>
  <c r="V143" i="17"/>
  <c r="G144" i="17"/>
  <c r="M144" i="17" s="1"/>
  <c r="I144" i="17"/>
  <c r="K144" i="17"/>
  <c r="O144" i="17"/>
  <c r="Q144" i="17"/>
  <c r="V144" i="17"/>
  <c r="G146" i="17"/>
  <c r="G145" i="17" s="1"/>
  <c r="I146" i="17"/>
  <c r="I145" i="17" s="1"/>
  <c r="K146" i="17"/>
  <c r="M146" i="17"/>
  <c r="O146" i="17"/>
  <c r="O145" i="17" s="1"/>
  <c r="Q146" i="17"/>
  <c r="Q145" i="17" s="1"/>
  <c r="V146" i="17"/>
  <c r="G147" i="17"/>
  <c r="M147" i="17" s="1"/>
  <c r="I147" i="17"/>
  <c r="K147" i="17"/>
  <c r="O147" i="17"/>
  <c r="Q147" i="17"/>
  <c r="V147" i="17"/>
  <c r="G150" i="17"/>
  <c r="I150" i="17"/>
  <c r="K150" i="17"/>
  <c r="M150" i="17"/>
  <c r="O150" i="17"/>
  <c r="Q150" i="17"/>
  <c r="V150" i="17"/>
  <c r="G156" i="17"/>
  <c r="M156" i="17" s="1"/>
  <c r="I156" i="17"/>
  <c r="K156" i="17"/>
  <c r="K145" i="17" s="1"/>
  <c r="O156" i="17"/>
  <c r="Q156" i="17"/>
  <c r="V156" i="17"/>
  <c r="V145" i="17" s="1"/>
  <c r="G158" i="17"/>
  <c r="I158" i="17"/>
  <c r="K158" i="17"/>
  <c r="M158" i="17"/>
  <c r="O158" i="17"/>
  <c r="Q158" i="17"/>
  <c r="V158" i="17"/>
  <c r="G160" i="17"/>
  <c r="M160" i="17" s="1"/>
  <c r="I160" i="17"/>
  <c r="K160" i="17"/>
  <c r="O160" i="17"/>
  <c r="Q160" i="17"/>
  <c r="V160" i="17"/>
  <c r="G162" i="17"/>
  <c r="I162" i="17"/>
  <c r="K162" i="17"/>
  <c r="M162" i="17"/>
  <c r="O162" i="17"/>
  <c r="Q162" i="17"/>
  <c r="V162" i="17"/>
  <c r="AE164" i="17"/>
  <c r="AF164" i="17"/>
  <c r="G267" i="16"/>
  <c r="BA264" i="16"/>
  <c r="BA262" i="16"/>
  <c r="BA260" i="16"/>
  <c r="BA258" i="16"/>
  <c r="BA257" i="16"/>
  <c r="BA256" i="16"/>
  <c r="BA251" i="16"/>
  <c r="BA205" i="16"/>
  <c r="BA203" i="16"/>
  <c r="BA202" i="16"/>
  <c r="BA201" i="16"/>
  <c r="BA199" i="16"/>
  <c r="BA197" i="16"/>
  <c r="BA195" i="16"/>
  <c r="BA194" i="16"/>
  <c r="BA193" i="16"/>
  <c r="BA192" i="16"/>
  <c r="BA185" i="16"/>
  <c r="BA172" i="16"/>
  <c r="BA171" i="16"/>
  <c r="BA170" i="16"/>
  <c r="BA160" i="16"/>
  <c r="BA149" i="16"/>
  <c r="BA130" i="16"/>
  <c r="BA92" i="16"/>
  <c r="BA87" i="16"/>
  <c r="BA63" i="16"/>
  <c r="BA62" i="16"/>
  <c r="BA51" i="16"/>
  <c r="BA50" i="16"/>
  <c r="BA37" i="16"/>
  <c r="BA36" i="16"/>
  <c r="G9" i="16"/>
  <c r="I9" i="16"/>
  <c r="I8" i="16" s="1"/>
  <c r="K9" i="16"/>
  <c r="M9" i="16"/>
  <c r="O9" i="16"/>
  <c r="Q9" i="16"/>
  <c r="Q8" i="16" s="1"/>
  <c r="V9" i="16"/>
  <c r="G12" i="16"/>
  <c r="M12" i="16" s="1"/>
  <c r="I12" i="16"/>
  <c r="K12" i="16"/>
  <c r="K8" i="16" s="1"/>
  <c r="O12" i="16"/>
  <c r="Q12" i="16"/>
  <c r="V12" i="16"/>
  <c r="V8" i="16" s="1"/>
  <c r="G15" i="16"/>
  <c r="I15" i="16"/>
  <c r="K15" i="16"/>
  <c r="M15" i="16"/>
  <c r="O15" i="16"/>
  <c r="Q15" i="16"/>
  <c r="V15" i="16"/>
  <c r="G19" i="16"/>
  <c r="G8" i="16" s="1"/>
  <c r="I19" i="16"/>
  <c r="K19" i="16"/>
  <c r="O19" i="16"/>
  <c r="O8" i="16" s="1"/>
  <c r="Q19" i="16"/>
  <c r="V19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7" i="16"/>
  <c r="M27" i="16" s="1"/>
  <c r="I27" i="16"/>
  <c r="K27" i="16"/>
  <c r="O27" i="16"/>
  <c r="Q27" i="16"/>
  <c r="V27" i="16"/>
  <c r="G32" i="16"/>
  <c r="I32" i="16"/>
  <c r="K32" i="16"/>
  <c r="M32" i="16"/>
  <c r="O32" i="16"/>
  <c r="Q32" i="16"/>
  <c r="V32" i="16"/>
  <c r="G35" i="16"/>
  <c r="M35" i="16" s="1"/>
  <c r="I35" i="16"/>
  <c r="K35" i="16"/>
  <c r="O35" i="16"/>
  <c r="Q35" i="16"/>
  <c r="V35" i="16"/>
  <c r="G38" i="16"/>
  <c r="I38" i="16"/>
  <c r="K38" i="16"/>
  <c r="M38" i="16"/>
  <c r="O38" i="16"/>
  <c r="Q38" i="16"/>
  <c r="V38" i="16"/>
  <c r="G42" i="16"/>
  <c r="M42" i="16" s="1"/>
  <c r="I42" i="16"/>
  <c r="K42" i="16"/>
  <c r="O42" i="16"/>
  <c r="Q42" i="16"/>
  <c r="V42" i="16"/>
  <c r="G54" i="16"/>
  <c r="I54" i="16"/>
  <c r="K54" i="16"/>
  <c r="M54" i="16"/>
  <c r="O54" i="16"/>
  <c r="Q54" i="16"/>
  <c r="V54" i="16"/>
  <c r="G66" i="16"/>
  <c r="M66" i="16" s="1"/>
  <c r="I66" i="16"/>
  <c r="K66" i="16"/>
  <c r="O66" i="16"/>
  <c r="Q66" i="16"/>
  <c r="V66" i="16"/>
  <c r="G69" i="16"/>
  <c r="I69" i="16"/>
  <c r="K69" i="16"/>
  <c r="M69" i="16"/>
  <c r="O69" i="16"/>
  <c r="Q69" i="16"/>
  <c r="V69" i="16"/>
  <c r="G77" i="16"/>
  <c r="M77" i="16" s="1"/>
  <c r="I77" i="16"/>
  <c r="K77" i="16"/>
  <c r="O77" i="16"/>
  <c r="Q77" i="16"/>
  <c r="V77" i="16"/>
  <c r="G81" i="16"/>
  <c r="I81" i="16"/>
  <c r="K81" i="16"/>
  <c r="M81" i="16"/>
  <c r="O81" i="16"/>
  <c r="Q81" i="16"/>
  <c r="V81" i="16"/>
  <c r="G85" i="16"/>
  <c r="M85" i="16" s="1"/>
  <c r="I85" i="16"/>
  <c r="K85" i="16"/>
  <c r="O85" i="16"/>
  <c r="Q85" i="16"/>
  <c r="V85" i="16"/>
  <c r="G88" i="16"/>
  <c r="I88" i="16"/>
  <c r="K88" i="16"/>
  <c r="M88" i="16"/>
  <c r="O88" i="16"/>
  <c r="Q88" i="16"/>
  <c r="V88" i="16"/>
  <c r="G90" i="16"/>
  <c r="M90" i="16" s="1"/>
  <c r="I90" i="16"/>
  <c r="K90" i="16"/>
  <c r="O90" i="16"/>
  <c r="Q90" i="16"/>
  <c r="V90" i="16"/>
  <c r="G96" i="16"/>
  <c r="I96" i="16"/>
  <c r="K96" i="16"/>
  <c r="M96" i="16"/>
  <c r="O96" i="16"/>
  <c r="Q96" i="16"/>
  <c r="V96" i="16"/>
  <c r="G102" i="16"/>
  <c r="M102" i="16" s="1"/>
  <c r="I102" i="16"/>
  <c r="K102" i="16"/>
  <c r="O102" i="16"/>
  <c r="Q102" i="16"/>
  <c r="V102" i="16"/>
  <c r="G116" i="16"/>
  <c r="I116" i="16"/>
  <c r="K116" i="16"/>
  <c r="M116" i="16"/>
  <c r="O116" i="16"/>
  <c r="Q116" i="16"/>
  <c r="V116" i="16"/>
  <c r="G135" i="16"/>
  <c r="M135" i="16" s="1"/>
  <c r="I135" i="16"/>
  <c r="K135" i="16"/>
  <c r="O135" i="16"/>
  <c r="Q135" i="16"/>
  <c r="V135" i="16"/>
  <c r="G155" i="16"/>
  <c r="M155" i="16" s="1"/>
  <c r="M154" i="16" s="1"/>
  <c r="I155" i="16"/>
  <c r="K155" i="16"/>
  <c r="K154" i="16" s="1"/>
  <c r="O155" i="16"/>
  <c r="O154" i="16" s="1"/>
  <c r="Q155" i="16"/>
  <c r="V155" i="16"/>
  <c r="V154" i="16" s="1"/>
  <c r="G169" i="16"/>
  <c r="I169" i="16"/>
  <c r="K169" i="16"/>
  <c r="M169" i="16"/>
  <c r="O169" i="16"/>
  <c r="Q169" i="16"/>
  <c r="V169" i="16"/>
  <c r="G173" i="16"/>
  <c r="M173" i="16" s="1"/>
  <c r="I173" i="16"/>
  <c r="K173" i="16"/>
  <c r="O173" i="16"/>
  <c r="Q173" i="16"/>
  <c r="V173" i="16"/>
  <c r="G176" i="16"/>
  <c r="I176" i="16"/>
  <c r="I154" i="16" s="1"/>
  <c r="K176" i="16"/>
  <c r="M176" i="16"/>
  <c r="O176" i="16"/>
  <c r="Q176" i="16"/>
  <c r="Q154" i="16" s="1"/>
  <c r="V176" i="16"/>
  <c r="G178" i="16"/>
  <c r="K178" i="16"/>
  <c r="O178" i="16"/>
  <c r="V178" i="16"/>
  <c r="G179" i="16"/>
  <c r="I179" i="16"/>
  <c r="I178" i="16" s="1"/>
  <c r="K179" i="16"/>
  <c r="M179" i="16"/>
  <c r="M178" i="16" s="1"/>
  <c r="O179" i="16"/>
  <c r="Q179" i="16"/>
  <c r="Q178" i="16" s="1"/>
  <c r="V179" i="16"/>
  <c r="G187" i="16"/>
  <c r="I187" i="16"/>
  <c r="I186" i="16" s="1"/>
  <c r="K187" i="16"/>
  <c r="M187" i="16"/>
  <c r="O187" i="16"/>
  <c r="Q187" i="16"/>
  <c r="Q186" i="16" s="1"/>
  <c r="V187" i="16"/>
  <c r="G190" i="16"/>
  <c r="M190" i="16" s="1"/>
  <c r="I190" i="16"/>
  <c r="K190" i="16"/>
  <c r="K186" i="16" s="1"/>
  <c r="O190" i="16"/>
  <c r="Q190" i="16"/>
  <c r="V190" i="16"/>
  <c r="V186" i="16" s="1"/>
  <c r="G198" i="16"/>
  <c r="I198" i="16"/>
  <c r="K198" i="16"/>
  <c r="M198" i="16"/>
  <c r="O198" i="16"/>
  <c r="Q198" i="16"/>
  <c r="V198" i="16"/>
  <c r="G200" i="16"/>
  <c r="G186" i="16" s="1"/>
  <c r="I200" i="16"/>
  <c r="K200" i="16"/>
  <c r="O200" i="16"/>
  <c r="O186" i="16" s="1"/>
  <c r="Q200" i="16"/>
  <c r="V200" i="16"/>
  <c r="G204" i="16"/>
  <c r="I204" i="16"/>
  <c r="K204" i="16"/>
  <c r="M204" i="16"/>
  <c r="O204" i="16"/>
  <c r="Q204" i="16"/>
  <c r="V204" i="16"/>
  <c r="G207" i="16"/>
  <c r="I207" i="16"/>
  <c r="I206" i="16" s="1"/>
  <c r="K207" i="16"/>
  <c r="M207" i="16"/>
  <c r="O207" i="16"/>
  <c r="Q207" i="16"/>
  <c r="Q206" i="16" s="1"/>
  <c r="V207" i="16"/>
  <c r="G210" i="16"/>
  <c r="G206" i="16" s="1"/>
  <c r="I210" i="16"/>
  <c r="K210" i="16"/>
  <c r="O210" i="16"/>
  <c r="O206" i="16" s="1"/>
  <c r="Q210" i="16"/>
  <c r="V210" i="16"/>
  <c r="G212" i="16"/>
  <c r="I212" i="16"/>
  <c r="K212" i="16"/>
  <c r="M212" i="16"/>
  <c r="O212" i="16"/>
  <c r="Q212" i="16"/>
  <c r="V212" i="16"/>
  <c r="G214" i="16"/>
  <c r="M214" i="16" s="1"/>
  <c r="I214" i="16"/>
  <c r="K214" i="16"/>
  <c r="K206" i="16" s="1"/>
  <c r="O214" i="16"/>
  <c r="Q214" i="16"/>
  <c r="V214" i="16"/>
  <c r="V206" i="16" s="1"/>
  <c r="G216" i="16"/>
  <c r="I216" i="16"/>
  <c r="K216" i="16"/>
  <c r="M216" i="16"/>
  <c r="O216" i="16"/>
  <c r="Q216" i="16"/>
  <c r="V216" i="16"/>
  <c r="G218" i="16"/>
  <c r="M218" i="16" s="1"/>
  <c r="I218" i="16"/>
  <c r="K218" i="16"/>
  <c r="O218" i="16"/>
  <c r="Q218" i="16"/>
  <c r="V218" i="16"/>
  <c r="G222" i="16"/>
  <c r="M222" i="16" s="1"/>
  <c r="I222" i="16"/>
  <c r="K222" i="16"/>
  <c r="K221" i="16" s="1"/>
  <c r="O222" i="16"/>
  <c r="O221" i="16" s="1"/>
  <c r="Q222" i="16"/>
  <c r="V222" i="16"/>
  <c r="V221" i="16" s="1"/>
  <c r="G224" i="16"/>
  <c r="I224" i="16"/>
  <c r="K224" i="16"/>
  <c r="M224" i="16"/>
  <c r="O224" i="16"/>
  <c r="Q224" i="16"/>
  <c r="V224" i="16"/>
  <c r="G225" i="16"/>
  <c r="M225" i="16" s="1"/>
  <c r="I225" i="16"/>
  <c r="K225" i="16"/>
  <c r="O225" i="16"/>
  <c r="Q225" i="16"/>
  <c r="V225" i="16"/>
  <c r="G227" i="16"/>
  <c r="I227" i="16"/>
  <c r="I221" i="16" s="1"/>
  <c r="K227" i="16"/>
  <c r="M227" i="16"/>
  <c r="O227" i="16"/>
  <c r="Q227" i="16"/>
  <c r="Q221" i="16" s="1"/>
  <c r="V227" i="16"/>
  <c r="G230" i="16"/>
  <c r="M230" i="16" s="1"/>
  <c r="I230" i="16"/>
  <c r="K230" i="16"/>
  <c r="O230" i="16"/>
  <c r="Q230" i="16"/>
  <c r="V230" i="16"/>
  <c r="G233" i="16"/>
  <c r="I233" i="16"/>
  <c r="K233" i="16"/>
  <c r="M233" i="16"/>
  <c r="O233" i="16"/>
  <c r="Q233" i="16"/>
  <c r="V233" i="16"/>
  <c r="G237" i="16"/>
  <c r="M237" i="16" s="1"/>
  <c r="I237" i="16"/>
  <c r="K237" i="16"/>
  <c r="O237" i="16"/>
  <c r="Q237" i="16"/>
  <c r="V237" i="16"/>
  <c r="G239" i="16"/>
  <c r="I239" i="16"/>
  <c r="K239" i="16"/>
  <c r="M239" i="16"/>
  <c r="O239" i="16"/>
  <c r="Q239" i="16"/>
  <c r="V239" i="16"/>
  <c r="G241" i="16"/>
  <c r="M241" i="16" s="1"/>
  <c r="I241" i="16"/>
  <c r="K241" i="16"/>
  <c r="O241" i="16"/>
  <c r="Q241" i="16"/>
  <c r="V241" i="16"/>
  <c r="G243" i="16"/>
  <c r="I243" i="16"/>
  <c r="K243" i="16"/>
  <c r="M243" i="16"/>
  <c r="O243" i="16"/>
  <c r="Q243" i="16"/>
  <c r="V243" i="16"/>
  <c r="G244" i="16"/>
  <c r="O244" i="16"/>
  <c r="G245" i="16"/>
  <c r="I245" i="16"/>
  <c r="I244" i="16" s="1"/>
  <c r="K245" i="16"/>
  <c r="M245" i="16"/>
  <c r="O245" i="16"/>
  <c r="Q245" i="16"/>
  <c r="Q244" i="16" s="1"/>
  <c r="V245" i="16"/>
  <c r="G246" i="16"/>
  <c r="M246" i="16" s="1"/>
  <c r="I246" i="16"/>
  <c r="K246" i="16"/>
  <c r="K244" i="16" s="1"/>
  <c r="O246" i="16"/>
  <c r="Q246" i="16"/>
  <c r="V246" i="16"/>
  <c r="V244" i="16" s="1"/>
  <c r="G247" i="16"/>
  <c r="I247" i="16"/>
  <c r="K247" i="16"/>
  <c r="M247" i="16"/>
  <c r="O247" i="16"/>
  <c r="Q247" i="16"/>
  <c r="V247" i="16"/>
  <c r="G248" i="16"/>
  <c r="G249" i="16"/>
  <c r="I249" i="16"/>
  <c r="I248" i="16" s="1"/>
  <c r="K249" i="16"/>
  <c r="M249" i="16"/>
  <c r="O249" i="16"/>
  <c r="Q249" i="16"/>
  <c r="Q248" i="16" s="1"/>
  <c r="V249" i="16"/>
  <c r="G250" i="16"/>
  <c r="M250" i="16" s="1"/>
  <c r="I250" i="16"/>
  <c r="K250" i="16"/>
  <c r="K248" i="16" s="1"/>
  <c r="O250" i="16"/>
  <c r="Q250" i="16"/>
  <c r="V250" i="16"/>
  <c r="V248" i="16" s="1"/>
  <c r="G253" i="16"/>
  <c r="I253" i="16"/>
  <c r="K253" i="16"/>
  <c r="M253" i="16"/>
  <c r="O253" i="16"/>
  <c r="Q253" i="16"/>
  <c r="V253" i="16"/>
  <c r="G259" i="16"/>
  <c r="M259" i="16" s="1"/>
  <c r="I259" i="16"/>
  <c r="K259" i="16"/>
  <c r="O259" i="16"/>
  <c r="O248" i="16" s="1"/>
  <c r="Q259" i="16"/>
  <c r="V259" i="16"/>
  <c r="G261" i="16"/>
  <c r="I261" i="16"/>
  <c r="K261" i="16"/>
  <c r="M261" i="16"/>
  <c r="O261" i="16"/>
  <c r="Q261" i="16"/>
  <c r="V261" i="16"/>
  <c r="G263" i="16"/>
  <c r="M263" i="16" s="1"/>
  <c r="I263" i="16"/>
  <c r="K263" i="16"/>
  <c r="O263" i="16"/>
  <c r="Q263" i="16"/>
  <c r="V263" i="16"/>
  <c r="G265" i="16"/>
  <c r="I265" i="16"/>
  <c r="K265" i="16"/>
  <c r="M265" i="16"/>
  <c r="O265" i="16"/>
  <c r="Q265" i="16"/>
  <c r="V265" i="16"/>
  <c r="AE267" i="16"/>
  <c r="G247" i="15"/>
  <c r="BA244" i="15"/>
  <c r="BA242" i="15"/>
  <c r="BA240" i="15"/>
  <c r="BA238" i="15"/>
  <c r="BA237" i="15"/>
  <c r="BA236" i="15"/>
  <c r="BA231" i="15"/>
  <c r="BA175" i="15"/>
  <c r="BA173" i="15"/>
  <c r="BA172" i="15"/>
  <c r="BA171" i="15"/>
  <c r="BA166" i="15"/>
  <c r="BA138" i="15"/>
  <c r="BA127" i="15"/>
  <c r="BA80" i="15"/>
  <c r="BA73" i="15"/>
  <c r="BA60" i="15"/>
  <c r="BA48" i="15"/>
  <c r="BA47" i="15"/>
  <c r="BA34" i="15"/>
  <c r="BA33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5" i="15"/>
  <c r="I15" i="15"/>
  <c r="K15" i="15"/>
  <c r="M15" i="15"/>
  <c r="O15" i="15"/>
  <c r="Q15" i="15"/>
  <c r="V15" i="15"/>
  <c r="G18" i="15"/>
  <c r="I18" i="15"/>
  <c r="K18" i="15"/>
  <c r="M18" i="15"/>
  <c r="O18" i="15"/>
  <c r="Q18" i="15"/>
  <c r="V18" i="15"/>
  <c r="G21" i="15"/>
  <c r="M21" i="15" s="1"/>
  <c r="I21" i="15"/>
  <c r="K21" i="15"/>
  <c r="O21" i="15"/>
  <c r="O8" i="15" s="1"/>
  <c r="Q21" i="15"/>
  <c r="V21" i="15"/>
  <c r="G22" i="15"/>
  <c r="M22" i="15" s="1"/>
  <c r="I22" i="15"/>
  <c r="K22" i="15"/>
  <c r="O22" i="15"/>
  <c r="Q22" i="15"/>
  <c r="V22" i="15"/>
  <c r="G24" i="15"/>
  <c r="I24" i="15"/>
  <c r="K24" i="15"/>
  <c r="M24" i="15"/>
  <c r="O24" i="15"/>
  <c r="Q24" i="15"/>
  <c r="V24" i="15"/>
  <c r="G28" i="15"/>
  <c r="I28" i="15"/>
  <c r="K28" i="15"/>
  <c r="M28" i="15"/>
  <c r="O28" i="15"/>
  <c r="Q28" i="15"/>
  <c r="V28" i="15"/>
  <c r="G32" i="15"/>
  <c r="M32" i="15" s="1"/>
  <c r="I32" i="15"/>
  <c r="K32" i="15"/>
  <c r="O32" i="15"/>
  <c r="Q32" i="15"/>
  <c r="V32" i="15"/>
  <c r="G35" i="15"/>
  <c r="M35" i="15" s="1"/>
  <c r="I35" i="15"/>
  <c r="K35" i="15"/>
  <c r="O35" i="15"/>
  <c r="Q35" i="15"/>
  <c r="V35" i="15"/>
  <c r="G39" i="15"/>
  <c r="I39" i="15"/>
  <c r="K39" i="15"/>
  <c r="M39" i="15"/>
  <c r="O39" i="15"/>
  <c r="Q39" i="15"/>
  <c r="V39" i="15"/>
  <c r="G51" i="15"/>
  <c r="I51" i="15"/>
  <c r="K51" i="15"/>
  <c r="M51" i="15"/>
  <c r="O51" i="15"/>
  <c r="Q51" i="15"/>
  <c r="V51" i="15"/>
  <c r="G54" i="15"/>
  <c r="M54" i="15" s="1"/>
  <c r="I54" i="15"/>
  <c r="K54" i="15"/>
  <c r="O54" i="15"/>
  <c r="Q54" i="15"/>
  <c r="V54" i="15"/>
  <c r="G58" i="15"/>
  <c r="M58" i="15" s="1"/>
  <c r="I58" i="15"/>
  <c r="K58" i="15"/>
  <c r="O58" i="15"/>
  <c r="Q58" i="15"/>
  <c r="V58" i="15"/>
  <c r="G62" i="15"/>
  <c r="I62" i="15"/>
  <c r="K62" i="15"/>
  <c r="M62" i="15"/>
  <c r="O62" i="15"/>
  <c r="Q62" i="15"/>
  <c r="V62" i="15"/>
  <c r="G66" i="15"/>
  <c r="I66" i="15"/>
  <c r="K66" i="15"/>
  <c r="M66" i="15"/>
  <c r="O66" i="15"/>
  <c r="Q66" i="15"/>
  <c r="V66" i="15"/>
  <c r="G69" i="15"/>
  <c r="M69" i="15" s="1"/>
  <c r="I69" i="15"/>
  <c r="K69" i="15"/>
  <c r="O69" i="15"/>
  <c r="Q69" i="15"/>
  <c r="V69" i="15"/>
  <c r="G71" i="15"/>
  <c r="M71" i="15" s="1"/>
  <c r="I71" i="15"/>
  <c r="K71" i="15"/>
  <c r="O71" i="15"/>
  <c r="Q71" i="15"/>
  <c r="V71" i="15"/>
  <c r="G78" i="15"/>
  <c r="I78" i="15"/>
  <c r="K78" i="15"/>
  <c r="M78" i="15"/>
  <c r="O78" i="15"/>
  <c r="Q78" i="15"/>
  <c r="V78" i="15"/>
  <c r="G85" i="15"/>
  <c r="I85" i="15"/>
  <c r="K85" i="15"/>
  <c r="M85" i="15"/>
  <c r="O85" i="15"/>
  <c r="Q85" i="15"/>
  <c r="V85" i="15"/>
  <c r="G91" i="15"/>
  <c r="M91" i="15" s="1"/>
  <c r="I91" i="15"/>
  <c r="K91" i="15"/>
  <c r="O91" i="15"/>
  <c r="Q91" i="15"/>
  <c r="V91" i="15"/>
  <c r="G99" i="15"/>
  <c r="M99" i="15" s="1"/>
  <c r="I99" i="15"/>
  <c r="K99" i="15"/>
  <c r="O99" i="15"/>
  <c r="Q99" i="15"/>
  <c r="V99" i="15"/>
  <c r="G113" i="15"/>
  <c r="I113" i="15"/>
  <c r="K113" i="15"/>
  <c r="M113" i="15"/>
  <c r="O113" i="15"/>
  <c r="Q113" i="15"/>
  <c r="V113" i="15"/>
  <c r="G133" i="15"/>
  <c r="M133" i="15" s="1"/>
  <c r="I133" i="15"/>
  <c r="I132" i="15" s="1"/>
  <c r="K133" i="15"/>
  <c r="O133" i="15"/>
  <c r="O132" i="15" s="1"/>
  <c r="Q133" i="15"/>
  <c r="Q132" i="15" s="1"/>
  <c r="V133" i="15"/>
  <c r="G146" i="15"/>
  <c r="M146" i="15" s="1"/>
  <c r="I146" i="15"/>
  <c r="K146" i="15"/>
  <c r="K132" i="15" s="1"/>
  <c r="O146" i="15"/>
  <c r="Q146" i="15"/>
  <c r="V146" i="15"/>
  <c r="V132" i="15" s="1"/>
  <c r="G149" i="15"/>
  <c r="I149" i="15"/>
  <c r="K149" i="15"/>
  <c r="M149" i="15"/>
  <c r="O149" i="15"/>
  <c r="Q149" i="15"/>
  <c r="V149" i="15"/>
  <c r="K151" i="15"/>
  <c r="V151" i="15"/>
  <c r="G152" i="15"/>
  <c r="M152" i="15" s="1"/>
  <c r="M151" i="15" s="1"/>
  <c r="I152" i="15"/>
  <c r="I151" i="15" s="1"/>
  <c r="K152" i="15"/>
  <c r="O152" i="15"/>
  <c r="O151" i="15" s="1"/>
  <c r="Q152" i="15"/>
  <c r="Q151" i="15" s="1"/>
  <c r="V152" i="15"/>
  <c r="G159" i="15"/>
  <c r="I159" i="15"/>
  <c r="K159" i="15"/>
  <c r="K158" i="15" s="1"/>
  <c r="M159" i="15"/>
  <c r="O159" i="15"/>
  <c r="Q159" i="15"/>
  <c r="V159" i="15"/>
  <c r="V158" i="15" s="1"/>
  <c r="G162" i="15"/>
  <c r="G158" i="15" s="1"/>
  <c r="I162" i="15"/>
  <c r="K162" i="15"/>
  <c r="M162" i="15"/>
  <c r="O162" i="15"/>
  <c r="O158" i="15" s="1"/>
  <c r="Q162" i="15"/>
  <c r="V162" i="15"/>
  <c r="G170" i="15"/>
  <c r="M170" i="15" s="1"/>
  <c r="I170" i="15"/>
  <c r="I158" i="15" s="1"/>
  <c r="K170" i="15"/>
  <c r="O170" i="15"/>
  <c r="Q170" i="15"/>
  <c r="Q158" i="15" s="1"/>
  <c r="V170" i="15"/>
  <c r="G174" i="15"/>
  <c r="M174" i="15" s="1"/>
  <c r="I174" i="15"/>
  <c r="K174" i="15"/>
  <c r="O174" i="15"/>
  <c r="Q174" i="15"/>
  <c r="V174" i="15"/>
  <c r="G177" i="15"/>
  <c r="G176" i="15" s="1"/>
  <c r="I177" i="15"/>
  <c r="K177" i="15"/>
  <c r="M177" i="15"/>
  <c r="O177" i="15"/>
  <c r="O176" i="15" s="1"/>
  <c r="Q177" i="15"/>
  <c r="V177" i="15"/>
  <c r="G180" i="15"/>
  <c r="M180" i="15" s="1"/>
  <c r="I180" i="15"/>
  <c r="I176" i="15" s="1"/>
  <c r="K180" i="15"/>
  <c r="O180" i="15"/>
  <c r="Q180" i="15"/>
  <c r="Q176" i="15" s="1"/>
  <c r="V180" i="15"/>
  <c r="G183" i="15"/>
  <c r="M183" i="15" s="1"/>
  <c r="I183" i="15"/>
  <c r="K183" i="15"/>
  <c r="K176" i="15" s="1"/>
  <c r="O183" i="15"/>
  <c r="Q183" i="15"/>
  <c r="V183" i="15"/>
  <c r="V176" i="15" s="1"/>
  <c r="G185" i="15"/>
  <c r="I185" i="15"/>
  <c r="K185" i="15"/>
  <c r="M185" i="15"/>
  <c r="O185" i="15"/>
  <c r="Q185" i="15"/>
  <c r="V185" i="15"/>
  <c r="G187" i="15"/>
  <c r="I187" i="15"/>
  <c r="K187" i="15"/>
  <c r="M187" i="15"/>
  <c r="O187" i="15"/>
  <c r="Q187" i="15"/>
  <c r="V187" i="15"/>
  <c r="G189" i="15"/>
  <c r="M189" i="15" s="1"/>
  <c r="I189" i="15"/>
  <c r="K189" i="15"/>
  <c r="O189" i="15"/>
  <c r="Q189" i="15"/>
  <c r="V189" i="15"/>
  <c r="G191" i="15"/>
  <c r="M191" i="15" s="1"/>
  <c r="I191" i="15"/>
  <c r="K191" i="15"/>
  <c r="O191" i="15"/>
  <c r="Q191" i="15"/>
  <c r="V191" i="15"/>
  <c r="G192" i="15"/>
  <c r="I192" i="15"/>
  <c r="K192" i="15"/>
  <c r="M192" i="15"/>
  <c r="O192" i="15"/>
  <c r="Q192" i="15"/>
  <c r="V192" i="15"/>
  <c r="G194" i="15"/>
  <c r="M194" i="15" s="1"/>
  <c r="I194" i="15"/>
  <c r="K194" i="15"/>
  <c r="O194" i="15"/>
  <c r="Q194" i="15"/>
  <c r="V194" i="15"/>
  <c r="G196" i="15"/>
  <c r="M196" i="15" s="1"/>
  <c r="I196" i="15"/>
  <c r="K196" i="15"/>
  <c r="O196" i="15"/>
  <c r="Q196" i="15"/>
  <c r="V196" i="15"/>
  <c r="G198" i="15"/>
  <c r="M198" i="15" s="1"/>
  <c r="I198" i="15"/>
  <c r="K198" i="15"/>
  <c r="O198" i="15"/>
  <c r="Q198" i="15"/>
  <c r="V198" i="15"/>
  <c r="G200" i="15"/>
  <c r="I200" i="15"/>
  <c r="K200" i="15"/>
  <c r="M200" i="15"/>
  <c r="O200" i="15"/>
  <c r="Q200" i="15"/>
  <c r="V200" i="15"/>
  <c r="G205" i="15"/>
  <c r="M205" i="15" s="1"/>
  <c r="I205" i="15"/>
  <c r="I204" i="15" s="1"/>
  <c r="K205" i="15"/>
  <c r="O205" i="15"/>
  <c r="Q205" i="15"/>
  <c r="Q204" i="15" s="1"/>
  <c r="V205" i="15"/>
  <c r="G208" i="15"/>
  <c r="M208" i="15" s="1"/>
  <c r="I208" i="15"/>
  <c r="K208" i="15"/>
  <c r="K204" i="15" s="1"/>
  <c r="O208" i="15"/>
  <c r="Q208" i="15"/>
  <c r="V208" i="15"/>
  <c r="V204" i="15" s="1"/>
  <c r="G210" i="15"/>
  <c r="I210" i="15"/>
  <c r="K210" i="15"/>
  <c r="M210" i="15"/>
  <c r="O210" i="15"/>
  <c r="Q210" i="15"/>
  <c r="V210" i="15"/>
  <c r="G212" i="15"/>
  <c r="M212" i="15" s="1"/>
  <c r="I212" i="15"/>
  <c r="K212" i="15"/>
  <c r="O212" i="15"/>
  <c r="O204" i="15" s="1"/>
  <c r="Q212" i="15"/>
  <c r="V212" i="15"/>
  <c r="G214" i="15"/>
  <c r="M214" i="15" s="1"/>
  <c r="I214" i="15"/>
  <c r="K214" i="15"/>
  <c r="O214" i="15"/>
  <c r="Q214" i="15"/>
  <c r="V214" i="15"/>
  <c r="G216" i="15"/>
  <c r="M216" i="15" s="1"/>
  <c r="I216" i="15"/>
  <c r="K216" i="15"/>
  <c r="O216" i="15"/>
  <c r="Q216" i="15"/>
  <c r="V216" i="15"/>
  <c r="G219" i="15"/>
  <c r="I219" i="15"/>
  <c r="K219" i="15"/>
  <c r="M219" i="15"/>
  <c r="O219" i="15"/>
  <c r="Q219" i="15"/>
  <c r="V219" i="15"/>
  <c r="G221" i="15"/>
  <c r="M221" i="15" s="1"/>
  <c r="I221" i="15"/>
  <c r="K221" i="15"/>
  <c r="O221" i="15"/>
  <c r="Q221" i="15"/>
  <c r="V221" i="15"/>
  <c r="G222" i="15"/>
  <c r="M222" i="15" s="1"/>
  <c r="I222" i="15"/>
  <c r="K222" i="15"/>
  <c r="O222" i="15"/>
  <c r="Q222" i="15"/>
  <c r="V222" i="15"/>
  <c r="K224" i="15"/>
  <c r="V224" i="15"/>
  <c r="G225" i="15"/>
  <c r="I225" i="15"/>
  <c r="I224" i="15" s="1"/>
  <c r="K225" i="15"/>
  <c r="M225" i="15"/>
  <c r="O225" i="15"/>
  <c r="Q225" i="15"/>
  <c r="Q224" i="15" s="1"/>
  <c r="V225" i="15"/>
  <c r="G226" i="15"/>
  <c r="G224" i="15" s="1"/>
  <c r="I226" i="15"/>
  <c r="K226" i="15"/>
  <c r="O226" i="15"/>
  <c r="O224" i="15" s="1"/>
  <c r="Q226" i="15"/>
  <c r="V226" i="15"/>
  <c r="G227" i="15"/>
  <c r="I227" i="15"/>
  <c r="K227" i="15"/>
  <c r="M227" i="15"/>
  <c r="O227" i="15"/>
  <c r="Q227" i="15"/>
  <c r="V227" i="15"/>
  <c r="G229" i="15"/>
  <c r="I229" i="15"/>
  <c r="I228" i="15" s="1"/>
  <c r="K229" i="15"/>
  <c r="M229" i="15"/>
  <c r="O229" i="15"/>
  <c r="Q229" i="15"/>
  <c r="Q228" i="15" s="1"/>
  <c r="V229" i="15"/>
  <c r="G230" i="15"/>
  <c r="G228" i="15" s="1"/>
  <c r="I230" i="15"/>
  <c r="K230" i="15"/>
  <c r="O230" i="15"/>
  <c r="O228" i="15" s="1"/>
  <c r="Q230" i="15"/>
  <c r="V230" i="15"/>
  <c r="G233" i="15"/>
  <c r="I233" i="15"/>
  <c r="K233" i="15"/>
  <c r="M233" i="15"/>
  <c r="O233" i="15"/>
  <c r="Q233" i="15"/>
  <c r="V233" i="15"/>
  <c r="G239" i="15"/>
  <c r="M239" i="15" s="1"/>
  <c r="I239" i="15"/>
  <c r="K239" i="15"/>
  <c r="K228" i="15" s="1"/>
  <c r="O239" i="15"/>
  <c r="Q239" i="15"/>
  <c r="V239" i="15"/>
  <c r="V228" i="15" s="1"/>
  <c r="G241" i="15"/>
  <c r="I241" i="15"/>
  <c r="K241" i="15"/>
  <c r="M241" i="15"/>
  <c r="O241" i="15"/>
  <c r="Q241" i="15"/>
  <c r="V241" i="15"/>
  <c r="G243" i="15"/>
  <c r="M243" i="15" s="1"/>
  <c r="I243" i="15"/>
  <c r="K243" i="15"/>
  <c r="O243" i="15"/>
  <c r="Q243" i="15"/>
  <c r="V243" i="15"/>
  <c r="G245" i="15"/>
  <c r="I245" i="15"/>
  <c r="K245" i="15"/>
  <c r="M245" i="15"/>
  <c r="O245" i="15"/>
  <c r="Q245" i="15"/>
  <c r="V245" i="15"/>
  <c r="AE247" i="15"/>
  <c r="AF247" i="15"/>
  <c r="G248" i="14"/>
  <c r="BA245" i="14"/>
  <c r="BA243" i="14"/>
  <c r="BA241" i="14"/>
  <c r="BA239" i="14"/>
  <c r="BA238" i="14"/>
  <c r="BA237" i="14"/>
  <c r="BA232" i="14"/>
  <c r="BA170" i="14"/>
  <c r="BA168" i="14"/>
  <c r="BA167" i="14"/>
  <c r="BA166" i="14"/>
  <c r="BA164" i="14"/>
  <c r="BA162" i="14"/>
  <c r="BA135" i="14"/>
  <c r="BA124" i="14"/>
  <c r="BA86" i="14"/>
  <c r="BA76" i="14"/>
  <c r="BA57" i="14"/>
  <c r="BA56" i="14"/>
  <c r="BA41" i="14"/>
  <c r="BA40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7" i="14"/>
  <c r="I17" i="14"/>
  <c r="K17" i="14"/>
  <c r="M17" i="14"/>
  <c r="O17" i="14"/>
  <c r="Q17" i="14"/>
  <c r="V17" i="14"/>
  <c r="G20" i="14"/>
  <c r="I20" i="14"/>
  <c r="K20" i="14"/>
  <c r="M20" i="14"/>
  <c r="O20" i="14"/>
  <c r="Q20" i="14"/>
  <c r="V20" i="14"/>
  <c r="G24" i="14"/>
  <c r="M24" i="14" s="1"/>
  <c r="I24" i="14"/>
  <c r="K24" i="14"/>
  <c r="O24" i="14"/>
  <c r="O8" i="14" s="1"/>
  <c r="Q24" i="14"/>
  <c r="V24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1" i="14"/>
  <c r="I31" i="14"/>
  <c r="K31" i="14"/>
  <c r="M31" i="14"/>
  <c r="O31" i="14"/>
  <c r="Q31" i="14"/>
  <c r="V31" i="14"/>
  <c r="G36" i="14"/>
  <c r="M36" i="14" s="1"/>
  <c r="I36" i="14"/>
  <c r="K36" i="14"/>
  <c r="O36" i="14"/>
  <c r="Q36" i="14"/>
  <c r="V36" i="14"/>
  <c r="G39" i="14"/>
  <c r="M39" i="14" s="1"/>
  <c r="I39" i="14"/>
  <c r="K39" i="14"/>
  <c r="O39" i="14"/>
  <c r="Q39" i="14"/>
  <c r="V39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8" i="14"/>
  <c r="M48" i="14" s="1"/>
  <c r="I48" i="14"/>
  <c r="K48" i="14"/>
  <c r="O48" i="14"/>
  <c r="Q48" i="14"/>
  <c r="V48" i="14"/>
  <c r="G60" i="14"/>
  <c r="I60" i="14"/>
  <c r="K60" i="14"/>
  <c r="M60" i="14"/>
  <c r="O60" i="14"/>
  <c r="Q60" i="14"/>
  <c r="V60" i="14"/>
  <c r="G63" i="14"/>
  <c r="I63" i="14"/>
  <c r="K63" i="14"/>
  <c r="M63" i="14"/>
  <c r="O63" i="14"/>
  <c r="Q63" i="14"/>
  <c r="V63" i="14"/>
  <c r="G67" i="14"/>
  <c r="M67" i="14" s="1"/>
  <c r="I67" i="14"/>
  <c r="K67" i="14"/>
  <c r="O67" i="14"/>
  <c r="Q67" i="14"/>
  <c r="V67" i="14"/>
  <c r="G71" i="14"/>
  <c r="M71" i="14" s="1"/>
  <c r="I71" i="14"/>
  <c r="K71" i="14"/>
  <c r="O71" i="14"/>
  <c r="Q71" i="14"/>
  <c r="V71" i="14"/>
  <c r="G75" i="14"/>
  <c r="I75" i="14"/>
  <c r="K75" i="14"/>
  <c r="M75" i="14"/>
  <c r="O75" i="14"/>
  <c r="Q75" i="14"/>
  <c r="V75" i="14"/>
  <c r="G78" i="14"/>
  <c r="I78" i="14"/>
  <c r="K78" i="14"/>
  <c r="M78" i="14"/>
  <c r="O78" i="14"/>
  <c r="Q78" i="14"/>
  <c r="V78" i="14"/>
  <c r="G80" i="14"/>
  <c r="M80" i="14" s="1"/>
  <c r="I80" i="14"/>
  <c r="K80" i="14"/>
  <c r="O80" i="14"/>
  <c r="Q80" i="14"/>
  <c r="V80" i="14"/>
  <c r="G84" i="14"/>
  <c r="M84" i="14" s="1"/>
  <c r="I84" i="14"/>
  <c r="K84" i="14"/>
  <c r="O84" i="14"/>
  <c r="Q84" i="14"/>
  <c r="V84" i="14"/>
  <c r="G90" i="14"/>
  <c r="I90" i="14"/>
  <c r="K90" i="14"/>
  <c r="M90" i="14"/>
  <c r="O90" i="14"/>
  <c r="Q90" i="14"/>
  <c r="V90" i="14"/>
  <c r="G96" i="14"/>
  <c r="I96" i="14"/>
  <c r="K96" i="14"/>
  <c r="M96" i="14"/>
  <c r="O96" i="14"/>
  <c r="Q96" i="14"/>
  <c r="V96" i="14"/>
  <c r="G110" i="14"/>
  <c r="M110" i="14" s="1"/>
  <c r="I110" i="14"/>
  <c r="K110" i="14"/>
  <c r="O110" i="14"/>
  <c r="Q110" i="14"/>
  <c r="V110" i="14"/>
  <c r="G130" i="14"/>
  <c r="I130" i="14"/>
  <c r="I129" i="14" s="1"/>
  <c r="K130" i="14"/>
  <c r="K129" i="14" s="1"/>
  <c r="M130" i="14"/>
  <c r="M129" i="14" s="1"/>
  <c r="O130" i="14"/>
  <c r="Q130" i="14"/>
  <c r="Q129" i="14" s="1"/>
  <c r="V130" i="14"/>
  <c r="V129" i="14" s="1"/>
  <c r="G143" i="14"/>
  <c r="I143" i="14"/>
  <c r="K143" i="14"/>
  <c r="M143" i="14"/>
  <c r="O143" i="14"/>
  <c r="Q143" i="14"/>
  <c r="V143" i="14"/>
  <c r="G146" i="14"/>
  <c r="G129" i="14" s="1"/>
  <c r="I146" i="14"/>
  <c r="K146" i="14"/>
  <c r="M146" i="14"/>
  <c r="O146" i="14"/>
  <c r="O129" i="14" s="1"/>
  <c r="Q146" i="14"/>
  <c r="V146" i="14"/>
  <c r="G148" i="14"/>
  <c r="O148" i="14"/>
  <c r="G149" i="14"/>
  <c r="M149" i="14" s="1"/>
  <c r="M148" i="14" s="1"/>
  <c r="I149" i="14"/>
  <c r="I148" i="14" s="1"/>
  <c r="K149" i="14"/>
  <c r="K148" i="14" s="1"/>
  <c r="O149" i="14"/>
  <c r="Q149" i="14"/>
  <c r="Q148" i="14" s="1"/>
  <c r="V149" i="14"/>
  <c r="V148" i="14" s="1"/>
  <c r="G156" i="14"/>
  <c r="G155" i="14" s="1"/>
  <c r="I156" i="14"/>
  <c r="I155" i="14" s="1"/>
  <c r="K156" i="14"/>
  <c r="M156" i="14"/>
  <c r="O156" i="14"/>
  <c r="O155" i="14" s="1"/>
  <c r="Q156" i="14"/>
  <c r="Q155" i="14" s="1"/>
  <c r="V156" i="14"/>
  <c r="G159" i="14"/>
  <c r="M159" i="14" s="1"/>
  <c r="I159" i="14"/>
  <c r="K159" i="14"/>
  <c r="O159" i="14"/>
  <c r="Q159" i="14"/>
  <c r="V159" i="14"/>
  <c r="G165" i="14"/>
  <c r="I165" i="14"/>
  <c r="K165" i="14"/>
  <c r="M165" i="14"/>
  <c r="O165" i="14"/>
  <c r="Q165" i="14"/>
  <c r="V165" i="14"/>
  <c r="G169" i="14"/>
  <c r="I169" i="14"/>
  <c r="K169" i="14"/>
  <c r="K155" i="14" s="1"/>
  <c r="M169" i="14"/>
  <c r="O169" i="14"/>
  <c r="Q169" i="14"/>
  <c r="V169" i="14"/>
  <c r="V155" i="14" s="1"/>
  <c r="G172" i="14"/>
  <c r="G171" i="14" s="1"/>
  <c r="I172" i="14"/>
  <c r="I171" i="14" s="1"/>
  <c r="K172" i="14"/>
  <c r="K171" i="14" s="1"/>
  <c r="O172" i="14"/>
  <c r="O171" i="14" s="1"/>
  <c r="Q172" i="14"/>
  <c r="Q171" i="14" s="1"/>
  <c r="V172" i="14"/>
  <c r="V171" i="14" s="1"/>
  <c r="G176" i="14"/>
  <c r="I176" i="14"/>
  <c r="K176" i="14"/>
  <c r="M176" i="14"/>
  <c r="O176" i="14"/>
  <c r="Q176" i="14"/>
  <c r="V176" i="14"/>
  <c r="G178" i="14"/>
  <c r="I178" i="14"/>
  <c r="K178" i="14"/>
  <c r="M178" i="14"/>
  <c r="O178" i="14"/>
  <c r="Q178" i="14"/>
  <c r="V178" i="14"/>
  <c r="G180" i="14"/>
  <c r="I180" i="14"/>
  <c r="K180" i="14"/>
  <c r="M180" i="14"/>
  <c r="O180" i="14"/>
  <c r="Q180" i="14"/>
  <c r="V180" i="14"/>
  <c r="G182" i="14"/>
  <c r="M182" i="14" s="1"/>
  <c r="I182" i="14"/>
  <c r="K182" i="14"/>
  <c r="O182" i="14"/>
  <c r="Q182" i="14"/>
  <c r="V182" i="14"/>
  <c r="G187" i="14"/>
  <c r="I187" i="14"/>
  <c r="K187" i="14"/>
  <c r="M187" i="14"/>
  <c r="O187" i="14"/>
  <c r="Q187" i="14"/>
  <c r="V187" i="14"/>
  <c r="G192" i="14"/>
  <c r="I192" i="14"/>
  <c r="K192" i="14"/>
  <c r="M192" i="14"/>
  <c r="O192" i="14"/>
  <c r="Q192" i="14"/>
  <c r="V192" i="14"/>
  <c r="G193" i="14"/>
  <c r="I193" i="14"/>
  <c r="K193" i="14"/>
  <c r="M193" i="14"/>
  <c r="O193" i="14"/>
  <c r="Q193" i="14"/>
  <c r="V193" i="14"/>
  <c r="G195" i="14"/>
  <c r="M195" i="14" s="1"/>
  <c r="I195" i="14"/>
  <c r="K195" i="14"/>
  <c r="O195" i="14"/>
  <c r="Q195" i="14"/>
  <c r="V195" i="14"/>
  <c r="G198" i="14"/>
  <c r="I198" i="14"/>
  <c r="K198" i="14"/>
  <c r="M198" i="14"/>
  <c r="O198" i="14"/>
  <c r="Q198" i="14"/>
  <c r="V198" i="14"/>
  <c r="G200" i="14"/>
  <c r="I200" i="14"/>
  <c r="K200" i="14"/>
  <c r="M200" i="14"/>
  <c r="O200" i="14"/>
  <c r="Q200" i="14"/>
  <c r="V200" i="14"/>
  <c r="G202" i="14"/>
  <c r="I202" i="14"/>
  <c r="K202" i="14"/>
  <c r="M202" i="14"/>
  <c r="O202" i="14"/>
  <c r="Q202" i="14"/>
  <c r="V202" i="14"/>
  <c r="G206" i="14"/>
  <c r="I206" i="14"/>
  <c r="I205" i="14" s="1"/>
  <c r="K206" i="14"/>
  <c r="K205" i="14" s="1"/>
  <c r="M206" i="14"/>
  <c r="O206" i="14"/>
  <c r="Q206" i="14"/>
  <c r="Q205" i="14" s="1"/>
  <c r="V206" i="14"/>
  <c r="V205" i="14" s="1"/>
  <c r="G208" i="14"/>
  <c r="I208" i="14"/>
  <c r="K208" i="14"/>
  <c r="M208" i="14"/>
  <c r="O208" i="14"/>
  <c r="Q208" i="14"/>
  <c r="V208" i="14"/>
  <c r="G210" i="14"/>
  <c r="I210" i="14"/>
  <c r="K210" i="14"/>
  <c r="M210" i="14"/>
  <c r="O210" i="14"/>
  <c r="Q210" i="14"/>
  <c r="V210" i="14"/>
  <c r="G213" i="14"/>
  <c r="G205" i="14" s="1"/>
  <c r="I213" i="14"/>
  <c r="K213" i="14"/>
  <c r="O213" i="14"/>
  <c r="O205" i="14" s="1"/>
  <c r="Q213" i="14"/>
  <c r="V213" i="14"/>
  <c r="G216" i="14"/>
  <c r="I216" i="14"/>
  <c r="K216" i="14"/>
  <c r="M216" i="14"/>
  <c r="O216" i="14"/>
  <c r="Q216" i="14"/>
  <c r="V216" i="14"/>
  <c r="G220" i="14"/>
  <c r="I220" i="14"/>
  <c r="K220" i="14"/>
  <c r="M220" i="14"/>
  <c r="O220" i="14"/>
  <c r="Q220" i="14"/>
  <c r="V220" i="14"/>
  <c r="G222" i="14"/>
  <c r="I222" i="14"/>
  <c r="K222" i="14"/>
  <c r="M222" i="14"/>
  <c r="O222" i="14"/>
  <c r="Q222" i="14"/>
  <c r="V222" i="14"/>
  <c r="G225" i="14"/>
  <c r="O225" i="14"/>
  <c r="G226" i="14"/>
  <c r="I226" i="14"/>
  <c r="I225" i="14" s="1"/>
  <c r="K226" i="14"/>
  <c r="K225" i="14" s="1"/>
  <c r="M226" i="14"/>
  <c r="M225" i="14" s="1"/>
  <c r="O226" i="14"/>
  <c r="Q226" i="14"/>
  <c r="Q225" i="14" s="1"/>
  <c r="V226" i="14"/>
  <c r="V225" i="14" s="1"/>
  <c r="G227" i="14"/>
  <c r="I227" i="14"/>
  <c r="K227" i="14"/>
  <c r="M227" i="14"/>
  <c r="O227" i="14"/>
  <c r="Q227" i="14"/>
  <c r="V227" i="14"/>
  <c r="G228" i="14"/>
  <c r="I228" i="14"/>
  <c r="K228" i="14"/>
  <c r="M228" i="14"/>
  <c r="O228" i="14"/>
  <c r="Q228" i="14"/>
  <c r="V228" i="14"/>
  <c r="G229" i="14"/>
  <c r="G230" i="14"/>
  <c r="I230" i="14"/>
  <c r="I229" i="14" s="1"/>
  <c r="K230" i="14"/>
  <c r="K229" i="14" s="1"/>
  <c r="M230" i="14"/>
  <c r="O230" i="14"/>
  <c r="Q230" i="14"/>
  <c r="Q229" i="14" s="1"/>
  <c r="V230" i="14"/>
  <c r="V229" i="14" s="1"/>
  <c r="G231" i="14"/>
  <c r="I231" i="14"/>
  <c r="K231" i="14"/>
  <c r="M231" i="14"/>
  <c r="O231" i="14"/>
  <c r="Q231" i="14"/>
  <c r="V231" i="14"/>
  <c r="G234" i="14"/>
  <c r="I234" i="14"/>
  <c r="K234" i="14"/>
  <c r="M234" i="14"/>
  <c r="O234" i="14"/>
  <c r="Q234" i="14"/>
  <c r="V234" i="14"/>
  <c r="G240" i="14"/>
  <c r="M240" i="14" s="1"/>
  <c r="I240" i="14"/>
  <c r="K240" i="14"/>
  <c r="O240" i="14"/>
  <c r="O229" i="14" s="1"/>
  <c r="Q240" i="14"/>
  <c r="V240" i="14"/>
  <c r="G242" i="14"/>
  <c r="I242" i="14"/>
  <c r="K242" i="14"/>
  <c r="M242" i="14"/>
  <c r="O242" i="14"/>
  <c r="Q242" i="14"/>
  <c r="V242" i="14"/>
  <c r="G244" i="14"/>
  <c r="I244" i="14"/>
  <c r="K244" i="14"/>
  <c r="M244" i="14"/>
  <c r="O244" i="14"/>
  <c r="Q244" i="14"/>
  <c r="V244" i="14"/>
  <c r="G246" i="14"/>
  <c r="I246" i="14"/>
  <c r="K246" i="14"/>
  <c r="M246" i="14"/>
  <c r="O246" i="14"/>
  <c r="Q246" i="14"/>
  <c r="V246" i="14"/>
  <c r="AE248" i="14"/>
  <c r="AF248" i="14"/>
  <c r="G217" i="13"/>
  <c r="BA214" i="13"/>
  <c r="BA212" i="13"/>
  <c r="BA210" i="13"/>
  <c r="BA208" i="13"/>
  <c r="BA207" i="13"/>
  <c r="BA206" i="13"/>
  <c r="BA201" i="13"/>
  <c r="BA175" i="13"/>
  <c r="BA173" i="13"/>
  <c r="BA172" i="13"/>
  <c r="BA171" i="13"/>
  <c r="BA169" i="13"/>
  <c r="BA167" i="13"/>
  <c r="BA165" i="13"/>
  <c r="BA164" i="13"/>
  <c r="BA155" i="13"/>
  <c r="BA135" i="13"/>
  <c r="BA96" i="13"/>
  <c r="BA91" i="13"/>
  <c r="BA90" i="13"/>
  <c r="BA71" i="13"/>
  <c r="BA70" i="13"/>
  <c r="BA57" i="13"/>
  <c r="BA56" i="13"/>
  <c r="BA22" i="13"/>
  <c r="BA18" i="13"/>
  <c r="BA13" i="13"/>
  <c r="BA10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I11" i="13" s="1"/>
  <c r="K12" i="13"/>
  <c r="M12" i="13"/>
  <c r="O12" i="13"/>
  <c r="Q12" i="13"/>
  <c r="Q11" i="13" s="1"/>
  <c r="V12" i="13"/>
  <c r="G15" i="13"/>
  <c r="G11" i="13" s="1"/>
  <c r="I15" i="13"/>
  <c r="K15" i="13"/>
  <c r="K11" i="13" s="1"/>
  <c r="O15" i="13"/>
  <c r="O11" i="13" s="1"/>
  <c r="Q15" i="13"/>
  <c r="V15" i="13"/>
  <c r="V11" i="13" s="1"/>
  <c r="G17" i="13"/>
  <c r="M17" i="13" s="1"/>
  <c r="I17" i="13"/>
  <c r="K17" i="13"/>
  <c r="K16" i="13" s="1"/>
  <c r="O17" i="13"/>
  <c r="O16" i="13" s="1"/>
  <c r="Q17" i="13"/>
  <c r="V17" i="13"/>
  <c r="V16" i="13" s="1"/>
  <c r="G19" i="13"/>
  <c r="I19" i="13"/>
  <c r="I16" i="13" s="1"/>
  <c r="K19" i="13"/>
  <c r="M19" i="13"/>
  <c r="O19" i="13"/>
  <c r="Q19" i="13"/>
  <c r="Q16" i="13" s="1"/>
  <c r="V19" i="13"/>
  <c r="G21" i="13"/>
  <c r="M21" i="13" s="1"/>
  <c r="I21" i="13"/>
  <c r="K21" i="13"/>
  <c r="O21" i="13"/>
  <c r="Q21" i="13"/>
  <c r="V21" i="13"/>
  <c r="G28" i="13"/>
  <c r="M28" i="13" s="1"/>
  <c r="I28" i="13"/>
  <c r="I27" i="13" s="1"/>
  <c r="K28" i="13"/>
  <c r="K27" i="13" s="1"/>
  <c r="O28" i="13"/>
  <c r="Q28" i="13"/>
  <c r="Q27" i="13" s="1"/>
  <c r="V28" i="13"/>
  <c r="V27" i="13" s="1"/>
  <c r="G33" i="13"/>
  <c r="I33" i="13"/>
  <c r="K33" i="13"/>
  <c r="M33" i="13"/>
  <c r="O33" i="13"/>
  <c r="Q33" i="13"/>
  <c r="V33" i="13"/>
  <c r="G36" i="13"/>
  <c r="G27" i="13" s="1"/>
  <c r="I36" i="13"/>
  <c r="K36" i="13"/>
  <c r="M36" i="13"/>
  <c r="O36" i="13"/>
  <c r="Q36" i="13"/>
  <c r="V36" i="13"/>
  <c r="G40" i="13"/>
  <c r="M40" i="13" s="1"/>
  <c r="I40" i="13"/>
  <c r="K40" i="13"/>
  <c r="O40" i="13"/>
  <c r="O27" i="13" s="1"/>
  <c r="Q40" i="13"/>
  <c r="V40" i="13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7" i="13"/>
  <c r="I47" i="13"/>
  <c r="K47" i="13"/>
  <c r="M47" i="13"/>
  <c r="O47" i="13"/>
  <c r="Q47" i="13"/>
  <c r="V47" i="13"/>
  <c r="G52" i="13"/>
  <c r="M52" i="13" s="1"/>
  <c r="I52" i="13"/>
  <c r="K52" i="13"/>
  <c r="O52" i="13"/>
  <c r="Q52" i="13"/>
  <c r="V52" i="13"/>
  <c r="G55" i="13"/>
  <c r="M55" i="13" s="1"/>
  <c r="I55" i="13"/>
  <c r="K55" i="13"/>
  <c r="O55" i="13"/>
  <c r="Q55" i="13"/>
  <c r="V55" i="13"/>
  <c r="G58" i="13"/>
  <c r="I58" i="13"/>
  <c r="K58" i="13"/>
  <c r="M58" i="13"/>
  <c r="O58" i="13"/>
  <c r="Q58" i="13"/>
  <c r="V58" i="13"/>
  <c r="G62" i="13"/>
  <c r="I62" i="13"/>
  <c r="K62" i="13"/>
  <c r="M62" i="13"/>
  <c r="O62" i="13"/>
  <c r="Q62" i="13"/>
  <c r="V62" i="13"/>
  <c r="G74" i="13"/>
  <c r="M74" i="13" s="1"/>
  <c r="I74" i="13"/>
  <c r="K74" i="13"/>
  <c r="O74" i="13"/>
  <c r="Q74" i="13"/>
  <c r="V74" i="13"/>
  <c r="G77" i="13"/>
  <c r="M77" i="13" s="1"/>
  <c r="I77" i="13"/>
  <c r="K77" i="13"/>
  <c r="O77" i="13"/>
  <c r="Q77" i="13"/>
  <c r="V77" i="13"/>
  <c r="G85" i="13"/>
  <c r="I85" i="13"/>
  <c r="K85" i="13"/>
  <c r="M85" i="13"/>
  <c r="O85" i="13"/>
  <c r="Q85" i="13"/>
  <c r="V85" i="13"/>
  <c r="G89" i="13"/>
  <c r="I89" i="13"/>
  <c r="K89" i="13"/>
  <c r="M89" i="13"/>
  <c r="O89" i="13"/>
  <c r="Q89" i="13"/>
  <c r="V89" i="13"/>
  <c r="G92" i="13"/>
  <c r="M92" i="13" s="1"/>
  <c r="I92" i="13"/>
  <c r="K92" i="13"/>
  <c r="O92" i="13"/>
  <c r="Q92" i="13"/>
  <c r="V92" i="13"/>
  <c r="G94" i="13"/>
  <c r="M94" i="13" s="1"/>
  <c r="I94" i="13"/>
  <c r="K94" i="13"/>
  <c r="O94" i="13"/>
  <c r="Q94" i="13"/>
  <c r="V94" i="13"/>
  <c r="G100" i="13"/>
  <c r="I100" i="13"/>
  <c r="K100" i="13"/>
  <c r="M100" i="13"/>
  <c r="O100" i="13"/>
  <c r="Q100" i="13"/>
  <c r="V100" i="13"/>
  <c r="G106" i="13"/>
  <c r="I106" i="13"/>
  <c r="K106" i="13"/>
  <c r="M106" i="13"/>
  <c r="O106" i="13"/>
  <c r="Q106" i="13"/>
  <c r="V106" i="13"/>
  <c r="G120" i="13"/>
  <c r="M120" i="13" s="1"/>
  <c r="I120" i="13"/>
  <c r="K120" i="13"/>
  <c r="O120" i="13"/>
  <c r="Q120" i="13"/>
  <c r="V120" i="13"/>
  <c r="I140" i="13"/>
  <c r="Q140" i="13"/>
  <c r="G141" i="13"/>
  <c r="I141" i="13"/>
  <c r="K141" i="13"/>
  <c r="K140" i="13" s="1"/>
  <c r="M141" i="13"/>
  <c r="M140" i="13" s="1"/>
  <c r="O141" i="13"/>
  <c r="Q141" i="13"/>
  <c r="V141" i="13"/>
  <c r="V140" i="13" s="1"/>
  <c r="G143" i="13"/>
  <c r="G140" i="13" s="1"/>
  <c r="I143" i="13"/>
  <c r="K143" i="13"/>
  <c r="M143" i="13"/>
  <c r="O143" i="13"/>
  <c r="O140" i="13" s="1"/>
  <c r="Q143" i="13"/>
  <c r="V143" i="13"/>
  <c r="G145" i="13"/>
  <c r="O145" i="13"/>
  <c r="G146" i="13"/>
  <c r="M146" i="13" s="1"/>
  <c r="M145" i="13" s="1"/>
  <c r="I146" i="13"/>
  <c r="I145" i="13" s="1"/>
  <c r="K146" i="13"/>
  <c r="K145" i="13" s="1"/>
  <c r="O146" i="13"/>
  <c r="Q146" i="13"/>
  <c r="Q145" i="13" s="1"/>
  <c r="V146" i="13"/>
  <c r="V145" i="13" s="1"/>
  <c r="G152" i="13"/>
  <c r="I152" i="13"/>
  <c r="K152" i="13"/>
  <c r="M152" i="13"/>
  <c r="O152" i="13"/>
  <c r="Q152" i="13"/>
  <c r="V152" i="13"/>
  <c r="G154" i="13"/>
  <c r="I154" i="13"/>
  <c r="K154" i="13"/>
  <c r="M154" i="13"/>
  <c r="O154" i="13"/>
  <c r="Q154" i="13"/>
  <c r="V154" i="13"/>
  <c r="G159" i="13"/>
  <c r="M159" i="13" s="1"/>
  <c r="I159" i="13"/>
  <c r="I158" i="13" s="1"/>
  <c r="K159" i="13"/>
  <c r="K158" i="13" s="1"/>
  <c r="O159" i="13"/>
  <c r="Q159" i="13"/>
  <c r="Q158" i="13" s="1"/>
  <c r="V159" i="13"/>
  <c r="V158" i="13" s="1"/>
  <c r="G162" i="13"/>
  <c r="I162" i="13"/>
  <c r="K162" i="13"/>
  <c r="M162" i="13"/>
  <c r="O162" i="13"/>
  <c r="Q162" i="13"/>
  <c r="V162" i="13"/>
  <c r="G168" i="13"/>
  <c r="I168" i="13"/>
  <c r="K168" i="13"/>
  <c r="M168" i="13"/>
  <c r="O168" i="13"/>
  <c r="Q168" i="13"/>
  <c r="V168" i="13"/>
  <c r="G170" i="13"/>
  <c r="M170" i="13" s="1"/>
  <c r="I170" i="13"/>
  <c r="K170" i="13"/>
  <c r="O170" i="13"/>
  <c r="O158" i="13" s="1"/>
  <c r="Q170" i="13"/>
  <c r="V170" i="13"/>
  <c r="G174" i="13"/>
  <c r="M174" i="13" s="1"/>
  <c r="I174" i="13"/>
  <c r="K174" i="13"/>
  <c r="O174" i="13"/>
  <c r="Q174" i="13"/>
  <c r="V174" i="13"/>
  <c r="G177" i="13"/>
  <c r="G176" i="13" s="1"/>
  <c r="I177" i="13"/>
  <c r="K177" i="13"/>
  <c r="M177" i="13"/>
  <c r="O177" i="13"/>
  <c r="O176" i="13" s="1"/>
  <c r="Q177" i="13"/>
  <c r="V177" i="13"/>
  <c r="G178" i="13"/>
  <c r="M178" i="13" s="1"/>
  <c r="I178" i="13"/>
  <c r="I176" i="13" s="1"/>
  <c r="K178" i="13"/>
  <c r="O178" i="13"/>
  <c r="Q178" i="13"/>
  <c r="Q176" i="13" s="1"/>
  <c r="V178" i="13"/>
  <c r="G180" i="13"/>
  <c r="M180" i="13" s="1"/>
  <c r="I180" i="13"/>
  <c r="K180" i="13"/>
  <c r="O180" i="13"/>
  <c r="Q180" i="13"/>
  <c r="V180" i="13"/>
  <c r="G181" i="13"/>
  <c r="I181" i="13"/>
  <c r="K181" i="13"/>
  <c r="K176" i="13" s="1"/>
  <c r="M181" i="13"/>
  <c r="O181" i="13"/>
  <c r="Q181" i="13"/>
  <c r="V181" i="13"/>
  <c r="V176" i="13" s="1"/>
  <c r="G183" i="13"/>
  <c r="I183" i="13"/>
  <c r="K183" i="13"/>
  <c r="M183" i="13"/>
  <c r="O183" i="13"/>
  <c r="Q183" i="13"/>
  <c r="V183" i="13"/>
  <c r="G184" i="13"/>
  <c r="M184" i="13" s="1"/>
  <c r="I184" i="13"/>
  <c r="K184" i="13"/>
  <c r="O184" i="13"/>
  <c r="Q184" i="13"/>
  <c r="V184" i="13"/>
  <c r="G186" i="13"/>
  <c r="M186" i="13" s="1"/>
  <c r="I186" i="13"/>
  <c r="K186" i="13"/>
  <c r="O186" i="13"/>
  <c r="Q186" i="13"/>
  <c r="V186" i="13"/>
  <c r="G189" i="13"/>
  <c r="I189" i="13"/>
  <c r="K189" i="13"/>
  <c r="M189" i="13"/>
  <c r="O189" i="13"/>
  <c r="Q189" i="13"/>
  <c r="V189" i="13"/>
  <c r="G191" i="13"/>
  <c r="I191" i="13"/>
  <c r="K191" i="13"/>
  <c r="M191" i="13"/>
  <c r="O191" i="13"/>
  <c r="Q191" i="13"/>
  <c r="V191" i="13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K194" i="13"/>
  <c r="V194" i="13"/>
  <c r="G195" i="13"/>
  <c r="G194" i="13" s="1"/>
  <c r="I195" i="13"/>
  <c r="K195" i="13"/>
  <c r="M195" i="13"/>
  <c r="O195" i="13"/>
  <c r="O194" i="13" s="1"/>
  <c r="Q195" i="13"/>
  <c r="V195" i="13"/>
  <c r="G196" i="13"/>
  <c r="M196" i="13" s="1"/>
  <c r="I196" i="13"/>
  <c r="I194" i="13" s="1"/>
  <c r="K196" i="13"/>
  <c r="O196" i="13"/>
  <c r="Q196" i="13"/>
  <c r="Q194" i="13" s="1"/>
  <c r="V196" i="13"/>
  <c r="G197" i="13"/>
  <c r="M197" i="13" s="1"/>
  <c r="I197" i="13"/>
  <c r="K197" i="13"/>
  <c r="O197" i="13"/>
  <c r="Q197" i="13"/>
  <c r="V197" i="13"/>
  <c r="G199" i="13"/>
  <c r="G198" i="13" s="1"/>
  <c r="I199" i="13"/>
  <c r="I198" i="13" s="1"/>
  <c r="K199" i="13"/>
  <c r="M199" i="13"/>
  <c r="O199" i="13"/>
  <c r="O198" i="13" s="1"/>
  <c r="Q199" i="13"/>
  <c r="Q198" i="13" s="1"/>
  <c r="V199" i="13"/>
  <c r="G200" i="13"/>
  <c r="M200" i="13" s="1"/>
  <c r="I200" i="13"/>
  <c r="K200" i="13"/>
  <c r="O200" i="13"/>
  <c r="Q200" i="13"/>
  <c r="V200" i="13"/>
  <c r="G203" i="13"/>
  <c r="I203" i="13"/>
  <c r="K203" i="13"/>
  <c r="M203" i="13"/>
  <c r="O203" i="13"/>
  <c r="Q203" i="13"/>
  <c r="V203" i="13"/>
  <c r="G209" i="13"/>
  <c r="M209" i="13" s="1"/>
  <c r="I209" i="13"/>
  <c r="K209" i="13"/>
  <c r="K198" i="13" s="1"/>
  <c r="O209" i="13"/>
  <c r="Q209" i="13"/>
  <c r="V209" i="13"/>
  <c r="V198" i="13" s="1"/>
  <c r="G211" i="13"/>
  <c r="I211" i="13"/>
  <c r="K211" i="13"/>
  <c r="M211" i="13"/>
  <c r="O211" i="13"/>
  <c r="Q211" i="13"/>
  <c r="V211" i="13"/>
  <c r="G213" i="13"/>
  <c r="M213" i="13" s="1"/>
  <c r="I213" i="13"/>
  <c r="K213" i="13"/>
  <c r="O213" i="13"/>
  <c r="Q213" i="13"/>
  <c r="V213" i="13"/>
  <c r="G215" i="13"/>
  <c r="I215" i="13"/>
  <c r="K215" i="13"/>
  <c r="M215" i="13"/>
  <c r="O215" i="13"/>
  <c r="Q215" i="13"/>
  <c r="V215" i="13"/>
  <c r="AE217" i="13"/>
  <c r="G242" i="12"/>
  <c r="BA239" i="12"/>
  <c r="BA237" i="12"/>
  <c r="BA235" i="12"/>
  <c r="BA233" i="12"/>
  <c r="BA232" i="12"/>
  <c r="BA231" i="12"/>
  <c r="BA226" i="12"/>
  <c r="BA199" i="12"/>
  <c r="BA197" i="12"/>
  <c r="BA196" i="12"/>
  <c r="BA195" i="12"/>
  <c r="BA193" i="12"/>
  <c r="BA191" i="12"/>
  <c r="BA189" i="12"/>
  <c r="BA188" i="12"/>
  <c r="BA177" i="12"/>
  <c r="BA161" i="12"/>
  <c r="BA116" i="12"/>
  <c r="BA111" i="12"/>
  <c r="BA110" i="12"/>
  <c r="BA87" i="12"/>
  <c r="BA86" i="12"/>
  <c r="BA73" i="12"/>
  <c r="BA72" i="12"/>
  <c r="BA34" i="12"/>
  <c r="BA32" i="12"/>
  <c r="BA28" i="12"/>
  <c r="BA20" i="12"/>
  <c r="BA16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O8" i="12" s="1"/>
  <c r="Q15" i="12"/>
  <c r="V15" i="12"/>
  <c r="I18" i="12"/>
  <c r="Q18" i="12"/>
  <c r="G19" i="12"/>
  <c r="I19" i="12"/>
  <c r="K19" i="12"/>
  <c r="K18" i="12" s="1"/>
  <c r="M19" i="12"/>
  <c r="O19" i="12"/>
  <c r="Q19" i="12"/>
  <c r="V19" i="12"/>
  <c r="V18" i="12" s="1"/>
  <c r="G23" i="12"/>
  <c r="I23" i="12"/>
  <c r="K23" i="12"/>
  <c r="M23" i="12"/>
  <c r="O23" i="12"/>
  <c r="Q23" i="12"/>
  <c r="V23" i="12"/>
  <c r="G24" i="12"/>
  <c r="G18" i="12" s="1"/>
  <c r="I24" i="12"/>
  <c r="K24" i="12"/>
  <c r="O24" i="12"/>
  <c r="O18" i="12" s="1"/>
  <c r="Q24" i="12"/>
  <c r="V24" i="12"/>
  <c r="I30" i="12"/>
  <c r="Q30" i="12"/>
  <c r="G31" i="12"/>
  <c r="I31" i="12"/>
  <c r="K31" i="12"/>
  <c r="K30" i="12" s="1"/>
  <c r="M31" i="12"/>
  <c r="O31" i="12"/>
  <c r="Q31" i="12"/>
  <c r="V31" i="12"/>
  <c r="V30" i="12" s="1"/>
  <c r="G33" i="12"/>
  <c r="I33" i="12"/>
  <c r="K33" i="12"/>
  <c r="M33" i="12"/>
  <c r="O33" i="12"/>
  <c r="Q33" i="12"/>
  <c r="V33" i="12"/>
  <c r="G39" i="12"/>
  <c r="G30" i="12" s="1"/>
  <c r="I39" i="12"/>
  <c r="K39" i="12"/>
  <c r="O39" i="12"/>
  <c r="O30" i="12" s="1"/>
  <c r="Q39" i="12"/>
  <c r="V39" i="12"/>
  <c r="G42" i="12"/>
  <c r="I42" i="12"/>
  <c r="I41" i="12" s="1"/>
  <c r="K42" i="12"/>
  <c r="K41" i="12" s="1"/>
  <c r="M42" i="12"/>
  <c r="O42" i="12"/>
  <c r="Q42" i="12"/>
  <c r="Q41" i="12" s="1"/>
  <c r="V42" i="12"/>
  <c r="V41" i="12" s="1"/>
  <c r="G47" i="12"/>
  <c r="I47" i="12"/>
  <c r="K47" i="12"/>
  <c r="M47" i="12"/>
  <c r="O47" i="12"/>
  <c r="Q47" i="12"/>
  <c r="V47" i="12"/>
  <c r="G52" i="12"/>
  <c r="I52" i="12"/>
  <c r="K52" i="12"/>
  <c r="M52" i="12"/>
  <c r="O52" i="12"/>
  <c r="Q52" i="12"/>
  <c r="V52" i="12"/>
  <c r="G56" i="12"/>
  <c r="G41" i="12" s="1"/>
  <c r="I56" i="12"/>
  <c r="K56" i="12"/>
  <c r="O56" i="12"/>
  <c r="O41" i="12" s="1"/>
  <c r="Q56" i="12"/>
  <c r="V56" i="12"/>
  <c r="G60" i="12"/>
  <c r="I60" i="12"/>
  <c r="K60" i="12"/>
  <c r="M60" i="12"/>
  <c r="O60" i="12"/>
  <c r="Q60" i="12"/>
  <c r="V60" i="12"/>
  <c r="G61" i="12"/>
  <c r="I61" i="12"/>
  <c r="K61" i="12"/>
  <c r="M61" i="12"/>
  <c r="O61" i="12"/>
  <c r="Q61" i="12"/>
  <c r="V61" i="12"/>
  <c r="G63" i="12"/>
  <c r="I63" i="12"/>
  <c r="K63" i="12"/>
  <c r="M63" i="12"/>
  <c r="O63" i="12"/>
  <c r="Q63" i="12"/>
  <c r="V63" i="12"/>
  <c r="G68" i="12"/>
  <c r="M68" i="12" s="1"/>
  <c r="I68" i="12"/>
  <c r="K68" i="12"/>
  <c r="O68" i="12"/>
  <c r="Q68" i="12"/>
  <c r="V68" i="12"/>
  <c r="G71" i="12"/>
  <c r="I71" i="12"/>
  <c r="K71" i="12"/>
  <c r="M71" i="12"/>
  <c r="O71" i="12"/>
  <c r="Q71" i="12"/>
  <c r="V71" i="12"/>
  <c r="G74" i="12"/>
  <c r="I74" i="12"/>
  <c r="K74" i="12"/>
  <c r="M74" i="12"/>
  <c r="O74" i="12"/>
  <c r="Q74" i="12"/>
  <c r="V74" i="12"/>
  <c r="G78" i="12"/>
  <c r="I78" i="12"/>
  <c r="K78" i="12"/>
  <c r="M78" i="12"/>
  <c r="O78" i="12"/>
  <c r="Q78" i="12"/>
  <c r="V78" i="12"/>
  <c r="G90" i="12"/>
  <c r="M90" i="12" s="1"/>
  <c r="I90" i="12"/>
  <c r="K90" i="12"/>
  <c r="O90" i="12"/>
  <c r="Q90" i="12"/>
  <c r="V90" i="12"/>
  <c r="G93" i="12"/>
  <c r="I93" i="12"/>
  <c r="K93" i="12"/>
  <c r="M93" i="12"/>
  <c r="O93" i="12"/>
  <c r="Q93" i="12"/>
  <c r="V93" i="12"/>
  <c r="G101" i="12"/>
  <c r="I101" i="12"/>
  <c r="K101" i="12"/>
  <c r="M101" i="12"/>
  <c r="O101" i="12"/>
  <c r="Q101" i="12"/>
  <c r="V101" i="12"/>
  <c r="G105" i="12"/>
  <c r="I105" i="12"/>
  <c r="K105" i="12"/>
  <c r="M105" i="12"/>
  <c r="O105" i="12"/>
  <c r="Q105" i="12"/>
  <c r="V105" i="12"/>
  <c r="G109" i="12"/>
  <c r="M109" i="12" s="1"/>
  <c r="I109" i="12"/>
  <c r="K109" i="12"/>
  <c r="O109" i="12"/>
  <c r="Q109" i="12"/>
  <c r="V109" i="12"/>
  <c r="G112" i="12"/>
  <c r="I112" i="12"/>
  <c r="K112" i="12"/>
  <c r="M112" i="12"/>
  <c r="O112" i="12"/>
  <c r="Q112" i="12"/>
  <c r="V112" i="12"/>
  <c r="G114" i="12"/>
  <c r="I114" i="12"/>
  <c r="K114" i="12"/>
  <c r="M114" i="12"/>
  <c r="O114" i="12"/>
  <c r="Q114" i="12"/>
  <c r="V114" i="12"/>
  <c r="G123" i="12"/>
  <c r="I123" i="12"/>
  <c r="K123" i="12"/>
  <c r="M123" i="12"/>
  <c r="O123" i="12"/>
  <c r="Q123" i="12"/>
  <c r="V123" i="12"/>
  <c r="G132" i="12"/>
  <c r="M132" i="12" s="1"/>
  <c r="I132" i="12"/>
  <c r="K132" i="12"/>
  <c r="O132" i="12"/>
  <c r="Q132" i="12"/>
  <c r="V132" i="12"/>
  <c r="G146" i="12"/>
  <c r="I146" i="12"/>
  <c r="K146" i="12"/>
  <c r="M146" i="12"/>
  <c r="O146" i="12"/>
  <c r="Q146" i="12"/>
  <c r="V146" i="12"/>
  <c r="K166" i="12"/>
  <c r="V166" i="12"/>
  <c r="G167" i="12"/>
  <c r="G166" i="12" s="1"/>
  <c r="I167" i="12"/>
  <c r="I166" i="12" s="1"/>
  <c r="K167" i="12"/>
  <c r="M167" i="12"/>
  <c r="O167" i="12"/>
  <c r="O166" i="12" s="1"/>
  <c r="Q167" i="12"/>
  <c r="Q166" i="12" s="1"/>
  <c r="V167" i="12"/>
  <c r="G171" i="12"/>
  <c r="M171" i="12" s="1"/>
  <c r="I171" i="12"/>
  <c r="K171" i="12"/>
  <c r="O171" i="12"/>
  <c r="Q171" i="12"/>
  <c r="V171" i="12"/>
  <c r="I173" i="12"/>
  <c r="Q173" i="12"/>
  <c r="G174" i="12"/>
  <c r="G173" i="12" s="1"/>
  <c r="I174" i="12"/>
  <c r="K174" i="12"/>
  <c r="K173" i="12" s="1"/>
  <c r="M174" i="12"/>
  <c r="M173" i="12" s="1"/>
  <c r="O174" i="12"/>
  <c r="O173" i="12" s="1"/>
  <c r="Q174" i="12"/>
  <c r="V174" i="12"/>
  <c r="V173" i="12" s="1"/>
  <c r="G180" i="12"/>
  <c r="I180" i="12"/>
  <c r="K180" i="12"/>
  <c r="M180" i="12"/>
  <c r="O180" i="12"/>
  <c r="Q180" i="12"/>
  <c r="V180" i="12"/>
  <c r="G182" i="12"/>
  <c r="G183" i="12"/>
  <c r="I183" i="12"/>
  <c r="I182" i="12" s="1"/>
  <c r="K183" i="12"/>
  <c r="K182" i="12" s="1"/>
  <c r="M183" i="12"/>
  <c r="M182" i="12" s="1"/>
  <c r="O183" i="12"/>
  <c r="Q183" i="12"/>
  <c r="Q182" i="12" s="1"/>
  <c r="V183" i="12"/>
  <c r="V182" i="12" s="1"/>
  <c r="G186" i="12"/>
  <c r="I186" i="12"/>
  <c r="K186" i="12"/>
  <c r="M186" i="12"/>
  <c r="O186" i="12"/>
  <c r="Q186" i="12"/>
  <c r="V186" i="12"/>
  <c r="G192" i="12"/>
  <c r="I192" i="12"/>
  <c r="K192" i="12"/>
  <c r="M192" i="12"/>
  <c r="O192" i="12"/>
  <c r="Q192" i="12"/>
  <c r="V192" i="12"/>
  <c r="G194" i="12"/>
  <c r="M194" i="12" s="1"/>
  <c r="I194" i="12"/>
  <c r="K194" i="12"/>
  <c r="O194" i="12"/>
  <c r="O182" i="12" s="1"/>
  <c r="Q194" i="12"/>
  <c r="V194" i="12"/>
  <c r="G198" i="12"/>
  <c r="I198" i="12"/>
  <c r="K198" i="12"/>
  <c r="M198" i="12"/>
  <c r="O198" i="12"/>
  <c r="Q198" i="12"/>
  <c r="V198" i="12"/>
  <c r="G201" i="12"/>
  <c r="G200" i="12" s="1"/>
  <c r="I201" i="12"/>
  <c r="I200" i="12" s="1"/>
  <c r="K201" i="12"/>
  <c r="M201" i="12"/>
  <c r="O201" i="12"/>
  <c r="O200" i="12" s="1"/>
  <c r="Q201" i="12"/>
  <c r="Q200" i="12" s="1"/>
  <c r="V201" i="12"/>
  <c r="G202" i="12"/>
  <c r="M202" i="12" s="1"/>
  <c r="I202" i="12"/>
  <c r="K202" i="12"/>
  <c r="O202" i="12"/>
  <c r="Q202" i="12"/>
  <c r="V202" i="12"/>
  <c r="G204" i="12"/>
  <c r="I204" i="12"/>
  <c r="K204" i="12"/>
  <c r="M204" i="12"/>
  <c r="O204" i="12"/>
  <c r="Q204" i="12"/>
  <c r="V204" i="12"/>
  <c r="G206" i="12"/>
  <c r="I206" i="12"/>
  <c r="K206" i="12"/>
  <c r="K200" i="12" s="1"/>
  <c r="M206" i="12"/>
  <c r="O206" i="12"/>
  <c r="Q206" i="12"/>
  <c r="V206" i="12"/>
  <c r="V200" i="12" s="1"/>
  <c r="G207" i="12"/>
  <c r="I207" i="12"/>
  <c r="K207" i="12"/>
  <c r="M207" i="12"/>
  <c r="O207" i="12"/>
  <c r="Q207" i="12"/>
  <c r="V207" i="12"/>
  <c r="G209" i="12"/>
  <c r="M209" i="12" s="1"/>
  <c r="I209" i="12"/>
  <c r="K209" i="12"/>
  <c r="O209" i="12"/>
  <c r="Q209" i="12"/>
  <c r="V209" i="12"/>
  <c r="G210" i="12"/>
  <c r="I210" i="12"/>
  <c r="K210" i="12"/>
  <c r="M210" i="12"/>
  <c r="O210" i="12"/>
  <c r="Q210" i="12"/>
  <c r="V210" i="12"/>
  <c r="G212" i="12"/>
  <c r="I212" i="12"/>
  <c r="K212" i="12"/>
  <c r="M212" i="12"/>
  <c r="O212" i="12"/>
  <c r="Q212" i="12"/>
  <c r="V212" i="12"/>
  <c r="G214" i="12"/>
  <c r="I214" i="12"/>
  <c r="K214" i="12"/>
  <c r="M214" i="12"/>
  <c r="O214" i="12"/>
  <c r="Q214" i="12"/>
  <c r="V214" i="12"/>
  <c r="G216" i="12"/>
  <c r="M216" i="12" s="1"/>
  <c r="I216" i="12"/>
  <c r="K216" i="12"/>
  <c r="O216" i="12"/>
  <c r="Q216" i="12"/>
  <c r="V216" i="12"/>
  <c r="G217" i="12"/>
  <c r="I217" i="12"/>
  <c r="K217" i="12"/>
  <c r="M217" i="12"/>
  <c r="O217" i="12"/>
  <c r="Q217" i="12"/>
  <c r="V217" i="12"/>
  <c r="G218" i="12"/>
  <c r="I218" i="12"/>
  <c r="K218" i="12"/>
  <c r="M218" i="12"/>
  <c r="O218" i="12"/>
  <c r="Q218" i="12"/>
  <c r="V218" i="12"/>
  <c r="G219" i="12"/>
  <c r="O219" i="12"/>
  <c r="G220" i="12"/>
  <c r="M220" i="12" s="1"/>
  <c r="M219" i="12" s="1"/>
  <c r="I220" i="12"/>
  <c r="I219" i="12" s="1"/>
  <c r="K220" i="12"/>
  <c r="K219" i="12" s="1"/>
  <c r="O220" i="12"/>
  <c r="Q220" i="12"/>
  <c r="Q219" i="12" s="1"/>
  <c r="V220" i="12"/>
  <c r="V219" i="12" s="1"/>
  <c r="G221" i="12"/>
  <c r="I221" i="12"/>
  <c r="K221" i="12"/>
  <c r="M221" i="12"/>
  <c r="O221" i="12"/>
  <c r="Q221" i="12"/>
  <c r="V221" i="12"/>
  <c r="G222" i="12"/>
  <c r="I222" i="12"/>
  <c r="K222" i="12"/>
  <c r="M222" i="12"/>
  <c r="O222" i="12"/>
  <c r="Q222" i="12"/>
  <c r="V222" i="12"/>
  <c r="G223" i="12"/>
  <c r="G224" i="12"/>
  <c r="M224" i="12" s="1"/>
  <c r="I224" i="12"/>
  <c r="I223" i="12" s="1"/>
  <c r="K224" i="12"/>
  <c r="K223" i="12" s="1"/>
  <c r="O224" i="12"/>
  <c r="Q224" i="12"/>
  <c r="Q223" i="12" s="1"/>
  <c r="V224" i="12"/>
  <c r="V223" i="12" s="1"/>
  <c r="G225" i="12"/>
  <c r="I225" i="12"/>
  <c r="K225" i="12"/>
  <c r="M225" i="12"/>
  <c r="O225" i="12"/>
  <c r="Q225" i="12"/>
  <c r="V225" i="12"/>
  <c r="G228" i="12"/>
  <c r="I228" i="12"/>
  <c r="K228" i="12"/>
  <c r="M228" i="12"/>
  <c r="O228" i="12"/>
  <c r="Q228" i="12"/>
  <c r="V228" i="12"/>
  <c r="G234" i="12"/>
  <c r="M234" i="12" s="1"/>
  <c r="I234" i="12"/>
  <c r="K234" i="12"/>
  <c r="O234" i="12"/>
  <c r="O223" i="12" s="1"/>
  <c r="Q234" i="12"/>
  <c r="V234" i="12"/>
  <c r="G236" i="12"/>
  <c r="M236" i="12" s="1"/>
  <c r="I236" i="12"/>
  <c r="K236" i="12"/>
  <c r="O236" i="12"/>
  <c r="Q236" i="12"/>
  <c r="V236" i="12"/>
  <c r="G238" i="12"/>
  <c r="I238" i="12"/>
  <c r="K238" i="12"/>
  <c r="M238" i="12"/>
  <c r="O238" i="12"/>
  <c r="Q238" i="12"/>
  <c r="V238" i="12"/>
  <c r="G240" i="12"/>
  <c r="I240" i="12"/>
  <c r="K240" i="12"/>
  <c r="M240" i="12"/>
  <c r="O240" i="12"/>
  <c r="Q240" i="12"/>
  <c r="V240" i="12"/>
  <c r="AE242" i="12"/>
  <c r="AF242" i="12"/>
  <c r="I20" i="1"/>
  <c r="I19" i="1"/>
  <c r="I18" i="1"/>
  <c r="I17" i="1"/>
  <c r="I16" i="1"/>
  <c r="I91" i="1"/>
  <c r="J90" i="1" s="1"/>
  <c r="G53" i="1"/>
  <c r="G25" i="1" s="1"/>
  <c r="A25" i="1" s="1"/>
  <c r="H52" i="1"/>
  <c r="I52" i="1" s="1"/>
  <c r="H51" i="1"/>
  <c r="I51" i="1" s="1"/>
  <c r="H50" i="1"/>
  <c r="I50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J73" i="1" l="1"/>
  <c r="J78" i="1"/>
  <c r="J88" i="1"/>
  <c r="J74" i="1"/>
  <c r="J77" i="1"/>
  <c r="J82" i="1"/>
  <c r="J85" i="1"/>
  <c r="J81" i="1"/>
  <c r="J79" i="1"/>
  <c r="J80" i="1"/>
  <c r="J83" i="1"/>
  <c r="J75" i="1"/>
  <c r="J84" i="1"/>
  <c r="J86" i="1"/>
  <c r="J87" i="1"/>
  <c r="J76" i="1"/>
  <c r="J89" i="1"/>
  <c r="A26" i="1"/>
  <c r="G26" i="1"/>
  <c r="H39" i="1"/>
  <c r="H53" i="1" s="1"/>
  <c r="F53" i="1"/>
  <c r="AF61" i="22"/>
  <c r="G43" i="22"/>
  <c r="M19" i="22"/>
  <c r="M17" i="22" s="1"/>
  <c r="M8" i="21"/>
  <c r="M218" i="21"/>
  <c r="M217" i="21" s="1"/>
  <c r="M214" i="21"/>
  <c r="M213" i="21" s="1"/>
  <c r="M206" i="21"/>
  <c r="M200" i="21" s="1"/>
  <c r="M190" i="21"/>
  <c r="M178" i="21" s="1"/>
  <c r="M161" i="21"/>
  <c r="M160" i="21" s="1"/>
  <c r="G8" i="21"/>
  <c r="AF236" i="21"/>
  <c r="M150" i="21"/>
  <c r="M149" i="21" s="1"/>
  <c r="M142" i="21"/>
  <c r="M132" i="21" s="1"/>
  <c r="M17" i="20"/>
  <c r="AF270" i="20"/>
  <c r="M253" i="20"/>
  <c r="M251" i="20" s="1"/>
  <c r="M249" i="20"/>
  <c r="M247" i="20" s="1"/>
  <c r="M218" i="20"/>
  <c r="M208" i="20" s="1"/>
  <c r="M193" i="20"/>
  <c r="M192" i="20" s="1"/>
  <c r="M14" i="20"/>
  <c r="M13" i="20" s="1"/>
  <c r="M8" i="19"/>
  <c r="M163" i="19"/>
  <c r="M162" i="19" s="1"/>
  <c r="M159" i="19"/>
  <c r="M158" i="19" s="1"/>
  <c r="M153" i="19"/>
  <c r="M145" i="19" s="1"/>
  <c r="M132" i="19"/>
  <c r="M131" i="19" s="1"/>
  <c r="G8" i="19"/>
  <c r="AF181" i="19"/>
  <c r="M120" i="19"/>
  <c r="M119" i="19" s="1"/>
  <c r="M166" i="18"/>
  <c r="M141" i="18"/>
  <c r="M125" i="18"/>
  <c r="M8" i="18"/>
  <c r="AF188" i="18"/>
  <c r="G170" i="18"/>
  <c r="G141" i="18"/>
  <c r="G114" i="18"/>
  <c r="G8" i="18"/>
  <c r="M127" i="17"/>
  <c r="M141" i="17"/>
  <c r="M145" i="17"/>
  <c r="M113" i="17"/>
  <c r="M8" i="17"/>
  <c r="G106" i="17"/>
  <c r="G8" i="17"/>
  <c r="M248" i="16"/>
  <c r="M244" i="16"/>
  <c r="M221" i="16"/>
  <c r="G221" i="16"/>
  <c r="M210" i="16"/>
  <c r="M206" i="16" s="1"/>
  <c r="M200" i="16"/>
  <c r="M186" i="16" s="1"/>
  <c r="G154" i="16"/>
  <c r="M19" i="16"/>
  <c r="M8" i="16" s="1"/>
  <c r="AF267" i="16"/>
  <c r="M204" i="15"/>
  <c r="M158" i="15"/>
  <c r="M8" i="15"/>
  <c r="M176" i="15"/>
  <c r="M132" i="15"/>
  <c r="G204" i="15"/>
  <c r="G151" i="15"/>
  <c r="G132" i="15"/>
  <c r="M230" i="15"/>
  <c r="M228" i="15" s="1"/>
  <c r="M226" i="15"/>
  <c r="M224" i="15" s="1"/>
  <c r="G8" i="15"/>
  <c r="M155" i="14"/>
  <c r="M8" i="14"/>
  <c r="M229" i="14"/>
  <c r="M205" i="14"/>
  <c r="M213" i="14"/>
  <c r="M172" i="14"/>
  <c r="M171" i="14" s="1"/>
  <c r="G8" i="14"/>
  <c r="M198" i="13"/>
  <c r="M176" i="13"/>
  <c r="M16" i="13"/>
  <c r="M194" i="13"/>
  <c r="M158" i="13"/>
  <c r="M27" i="13"/>
  <c r="G158" i="13"/>
  <c r="G16" i="13"/>
  <c r="M15" i="13"/>
  <c r="M11" i="13" s="1"/>
  <c r="AF217" i="13"/>
  <c r="M223" i="12"/>
  <c r="M200" i="12"/>
  <c r="M166" i="12"/>
  <c r="M8" i="12"/>
  <c r="M56" i="12"/>
  <c r="M41" i="12" s="1"/>
  <c r="G8" i="12"/>
  <c r="M39" i="12"/>
  <c r="M30" i="12" s="1"/>
  <c r="M24" i="12"/>
  <c r="M18" i="12" s="1"/>
  <c r="I39" i="1"/>
  <c r="I53" i="1" s="1"/>
  <c r="I21" i="1"/>
  <c r="J28" i="1"/>
  <c r="J26" i="1"/>
  <c r="G38" i="1"/>
  <c r="F38" i="1"/>
  <c r="J23" i="1"/>
  <c r="J24" i="1"/>
  <c r="J25" i="1"/>
  <c r="J27" i="1"/>
  <c r="E24" i="1"/>
  <c r="E26" i="1"/>
  <c r="J91" i="1" l="1"/>
  <c r="G28" i="1"/>
  <c r="G23" i="1"/>
  <c r="J52" i="1"/>
  <c r="J48" i="1"/>
  <c r="J44" i="1"/>
  <c r="J43" i="1"/>
  <c r="J49" i="1"/>
  <c r="J45" i="1"/>
  <c r="J41" i="1"/>
  <c r="J39" i="1"/>
  <c r="J53" i="1" s="1"/>
  <c r="J50" i="1"/>
  <c r="J46" i="1"/>
  <c r="J42" i="1"/>
  <c r="J51" i="1"/>
  <c r="J47" i="1"/>
  <c r="A23" i="1" l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Ing. Miroslav Korecký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Ing. Miroslav Korecký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Ing. Miroslav Korecký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Ing. Miroslav Korecký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Ing. Miroslav Korecký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Ing. Miroslav Korecký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Ing. Miroslav Korecký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Ing. Miroslav Korecký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Ing. Miroslav Korecký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Ing. Miroslav Korecký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Ing. Miroslav Korecký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<sst xmlns="http://schemas.openxmlformats.org/spreadsheetml/2006/main" count="8670" uniqueCount="1161">
  <si>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</si>
  <si>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</si>
  <si>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</si>
  <si>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</si>
  <si>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</si>
  <si>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</si>
  <si>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</si>
  <si>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</si>
  <si>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</si>
  <si>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</si>
  <si>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</si>
  <si>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</si>
  <si>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</si>
  <si>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</si>
  <si>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</si>
  <si>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</si>
  <si>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</si>
  <si>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</si>
  <si>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</si>
  <si>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</si>
  <si>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</si>
  <si>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</si>
  <si>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</si>
  <si>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</si>
  <si>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</si>
  <si>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</si>
  <si>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</si>
  <si>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</si>
  <si>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</si>
  <si>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</si>
  <si>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</si>
  <si>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</si>
  <si>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</si>
  <si>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</si>
  <si>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</si>
  <si>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</si>
  <si>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</si>
  <si>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</si>
  <si>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</si>
  <si>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</si>
  <si>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</si>
  <si>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</si>
  <si>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</si>
  <si>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Miroslav Korecký</t>
  </si>
  <si>
    <t>04-2023</t>
  </si>
  <si>
    <t>Komunitní energetika Liberec I.</t>
  </si>
  <si>
    <t>STATUTÁRNÍ MĚSTO LIBEREC</t>
  </si>
  <si>
    <t>nám. Dr. E. Beneše 1/1</t>
  </si>
  <si>
    <t>Liberec-Liberec I-Staré Město</t>
  </si>
  <si>
    <t>46001</t>
  </si>
  <si>
    <t>00262978</t>
  </si>
  <si>
    <t>CZ00262978</t>
  </si>
  <si>
    <t>Stavba</t>
  </si>
  <si>
    <t>Provozní soubor</t>
  </si>
  <si>
    <t>FVE</t>
  </si>
  <si>
    <t>01</t>
  </si>
  <si>
    <t>Komunitní energetika Liberec I. - ZŠ Broumovská - FVE 209,76 kWp</t>
  </si>
  <si>
    <t>02</t>
  </si>
  <si>
    <t>Komunitní energetika Liberec I. - ZŠ Dobiášova - FVE 203,36 kWp</t>
  </si>
  <si>
    <t>03</t>
  </si>
  <si>
    <t>Komunitní energetika Liberec I. - ZŠ nám. Míru - FVE 68,88 kWp</t>
  </si>
  <si>
    <t>04</t>
  </si>
  <si>
    <t>Komunitní energetika Liberec I. - ZŠ nám. Míru - tělocvična - FVE 49,20 kWp</t>
  </si>
  <si>
    <t>05</t>
  </si>
  <si>
    <t>Komunitní energetika Liberec I. - MŠ Beruška - FVE 123 kWp</t>
  </si>
  <si>
    <t>06</t>
  </si>
  <si>
    <t>Komunitní energetika Liberec I. - MŠ Čtyřlístek - FVE 48,38 kWp</t>
  </si>
  <si>
    <t>07</t>
  </si>
  <si>
    <t>Komunitní energetika Liberec I. - BD Na Žižkově - FVE 44,28 kWp</t>
  </si>
  <si>
    <t>08</t>
  </si>
  <si>
    <t>Komunitní energetika Liberec I. - MŠ Motýlek - FVE 88,56 kWp</t>
  </si>
  <si>
    <t>09</t>
  </si>
  <si>
    <t>Komunitní energetika Liberec I. - DS Františkov - FVE 99,22 kWp</t>
  </si>
  <si>
    <t>10</t>
  </si>
  <si>
    <t>Komunitní energetika Liberec I. - Divadlo F.X. Šaldy - FVE 72,98 kWp</t>
  </si>
  <si>
    <t>11</t>
  </si>
  <si>
    <t>Systém energetického managementu vč. řídícího SW</t>
  </si>
  <si>
    <t>Celkem za stavbu</t>
  </si>
  <si>
    <t>CZK</t>
  </si>
  <si>
    <t>#POPS</t>
  </si>
  <si>
    <t>Popis stavby: 04-2023 - Komunitní energetika Liberec I.</t>
  </si>
  <si>
    <t>#POPO</t>
  </si>
  <si>
    <t>Popis objektu: FVE - Komunitní energetika Liberec I.</t>
  </si>
  <si>
    <t>#POPR</t>
  </si>
  <si>
    <t>Popis rozpočtu: 01 - Komunitní energetika Liberec I. - ZŠ Broumovská - FVE 209,76 kWp</t>
  </si>
  <si>
    <t>Popis rozpočtu: 02 - Komunitní energetika Liberec I. - ZŠ Dobiášova - FVE 203,36 kWp</t>
  </si>
  <si>
    <t>Popis rozpočtu: 03 - Komunitní energetika Liberec I. - ZŠ nám. Míru - FVE 68,88 kWp</t>
  </si>
  <si>
    <t>Popis rozpočtu: 04 - Komunitní energetika Liberec I. - ZŠ nám. Míru - tělocvična - FVE 49,20 kWp</t>
  </si>
  <si>
    <t>Popis rozpočtu: 05 - Komunitní energetika Liberec I. - MŠ Beruška - FVE 123 kWp</t>
  </si>
  <si>
    <t>Popis rozpočtu: 06 - Komunitní energetika Liberec I. - MŠ Čtyřlístek - FVE 48,38 kWp</t>
  </si>
  <si>
    <t>Popis rozpočtu: 07 - Komunitní energetika Liberec I. - BD Na Žižkově - FVE 44,28 kWp</t>
  </si>
  <si>
    <t>Popis rozpočtu: 08 - Komunitní energetika Liberec I. - MŠ Motýlek - FVE 88,56 kWp</t>
  </si>
  <si>
    <t>Popis rozpočtu: 09 - Komunitní energetika Liberec I. - DS Františkov - FVE 99,22 kWp</t>
  </si>
  <si>
    <t>Popis rozpočtu: 10 - Komunitní energetika Liberec I. - Divadlo F.X. Šaldy - FVE 72,98 kWp</t>
  </si>
  <si>
    <t>Popis rozpočtu: 11 - Systém energetického managementu vč. řídícího SW</t>
  </si>
  <si>
    <t>Rekapitulace dílů</t>
  </si>
  <si>
    <t>Typ dílu</t>
  </si>
  <si>
    <t>_SW</t>
  </si>
  <si>
    <t>Software</t>
  </si>
  <si>
    <t>1</t>
  </si>
  <si>
    <t>Zemní práce</t>
  </si>
  <si>
    <t>3</t>
  </si>
  <si>
    <t>Svislé a kompletní konstrukce</t>
  </si>
  <si>
    <t>342</t>
  </si>
  <si>
    <t>Stěny a příčky montované lehké</t>
  </si>
  <si>
    <t>64</t>
  </si>
  <si>
    <t>Výplně otvorů</t>
  </si>
  <si>
    <t>712</t>
  </si>
  <si>
    <t>Povlakové krytiny</t>
  </si>
  <si>
    <t>742</t>
  </si>
  <si>
    <t>Elektroinstalace - FV systémy</t>
  </si>
  <si>
    <t>764</t>
  </si>
  <si>
    <t>Konstrukce klempířské</t>
  </si>
  <si>
    <t>767</t>
  </si>
  <si>
    <t>Konstrukce zámečnické</t>
  </si>
  <si>
    <t>784</t>
  </si>
  <si>
    <t>Malby</t>
  </si>
  <si>
    <t>799</t>
  </si>
  <si>
    <t>Ostatní</t>
  </si>
  <si>
    <t>M21</t>
  </si>
  <si>
    <t>Elektromontáže</t>
  </si>
  <si>
    <t>M46</t>
  </si>
  <si>
    <t>Zemní práce při montážích</t>
  </si>
  <si>
    <t>M65</t>
  </si>
  <si>
    <t>Elektroinstalace a veřejné osvětlení</t>
  </si>
  <si>
    <t>VN</t>
  </si>
  <si>
    <t>_00</t>
  </si>
  <si>
    <t>Úvod</t>
  </si>
  <si>
    <t>ON</t>
  </si>
  <si>
    <t>NN</t>
  </si>
  <si>
    <t>Neuznatelné náklady</t>
  </si>
  <si>
    <t>Položkový soupis prací a dodávek</t>
  </si>
  <si>
    <t>#TypZaznamu#</t>
  </si>
  <si>
    <t>STA</t>
  </si>
  <si>
    <t>PRO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</si>
  <si>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</si>
  <si>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</si>
  <si>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</si>
  <si>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</si>
  <si>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</si>
  <si>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</si>
  <si>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</si>
  <si>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</si>
  <si>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</si>
  <si>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</si>
  <si>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</si>
  <si>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</si>
  <si>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</si>
  <si>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</si>
  <si>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</si>
  <si>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</si>
  <si>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</si>
  <si>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</si>
  <si>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</si>
  <si>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</si>
  <si>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</si>
  <si>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</si>
  <si>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</si>
  <si>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</si>
  <si>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</si>
  <si>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</si>
  <si>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963016111R00</t>
  </si>
  <si>
    <t>Demontáž sádrokartonových a sádrovláknitých podhledů z desek bez minerální izolace, na jednoduché ocelové konstrukci, 1x opláštěné tl. 12,5 mm</t>
  </si>
  <si>
    <t>m2</t>
  </si>
  <si>
    <t>801-3</t>
  </si>
  <si>
    <t>RTS 23/ II</t>
  </si>
  <si>
    <t>Práce</t>
  </si>
  <si>
    <t>Běžná</t>
  </si>
  <si>
    <t>POL1_</t>
  </si>
  <si>
    <t>demontáže stávajících zákrytů a dílčích podhledů - plocha odhadem : 15</t>
  </si>
  <si>
    <t>VV</t>
  </si>
  <si>
    <t>963016211R00</t>
  </si>
  <si>
    <t>Demontáž sádrokartonových a sádrovláknitých podhledů z kazet 600 x 600 mm bez minerální izolace, na kovovém roštu, tl. 12,5 mm</t>
  </si>
  <si>
    <t>na chodbě 1.13 - plocha odhadem : 4*1,20</t>
  </si>
  <si>
    <t>767584502R00</t>
  </si>
  <si>
    <t>Montáž podhledů lamelových a kazetových Montáž podhledů z kazet včetně montáže nosného roštu na ocelovou konstrukci, rozměry kazet 600 mm x 600 mm, bez určení výměry</t>
  </si>
  <si>
    <t>800-767</t>
  </si>
  <si>
    <t>342280060RAA</t>
  </si>
  <si>
    <t>Podhled zavěšený ze sádrokartonu na oclovou nosnou konstrukci, z desek standard, tloušťky 12,5 mm, s omítkou</t>
  </si>
  <si>
    <t>AP-HSV</t>
  </si>
  <si>
    <t>Agregovaná položka</t>
  </si>
  <si>
    <t>POL2_</t>
  </si>
  <si>
    <t>ocelový rošt nebo na dřevěnou konstrukci s provedením konečné povrchové úpravy minerální omítkou, včetně pomocného lešení.</t>
  </si>
  <si>
    <t>SPI</t>
  </si>
  <si>
    <t>doplnění podhledu nebo zákrytu ve vestibulu 1.02, výměra odhadem : 15</t>
  </si>
  <si>
    <t>342013221RT1</t>
  </si>
  <si>
    <t>Příčky z desek sádrokartonových dvojité opláštění, jednoduchá konstrukce CW 75 tloušťka příčky 125 mm, desky standard, tloušťky12,5 mm, tloušťka izolace 80 mm, požární odolnost EI 60</t>
  </si>
  <si>
    <t>801-1</t>
  </si>
  <si>
    <t>zřízení nosné konstrukce příčky, vložení tepelné izolace tl. do 5 cm, montáž desek, tmelení spár Q2 a úprava rohů. Včetně dodávek materiálu.</t>
  </si>
  <si>
    <t>nová rozvodna FVE : (3,28+1,76)*3,30</t>
  </si>
  <si>
    <t>odpočet dveří : -0,80*1,97</t>
  </si>
  <si>
    <t>342090322R00</t>
  </si>
  <si>
    <t>Úprava nosné konstrukce a opláštění SDK příčky pro zřízení otvoru pro dveře jednokřídlé, při hmotnosti jednoho křídla od 50 kg do 75 kg, v SDK příčce z UA profilů š.75 mm, 2 x opláštěné</t>
  </si>
  <si>
    <t>kus</t>
  </si>
  <si>
    <t>347014112R00</t>
  </si>
  <si>
    <t xml:space="preserve">Předstěny opláštěné sádrokartonovými deskami předsazené stěny spřažené tl. 55 mm bez minerální izolace 1x ocelová konstrukce CD, tloušťka desky12,5 mm, protipožární,  </t>
  </si>
  <si>
    <t>POP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</si>
  <si>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</si>
  <si>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</si>
  <si>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</si>
  <si>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předstěna ve 2.NP : (0,60+0,10*2)*3,30</t>
  </si>
  <si>
    <t>642942213R00</t>
  </si>
  <si>
    <t>Osazení zárubní dveřních ocelových do sádrokartonové příčky  tloušťky 125 mm  šířky 700 mm, bez dodávky zárubně</t>
  </si>
  <si>
    <t>Včetně kotvení rámů do zdiva a platí pro jakýkoliv způsob provádění (např. bodovým přivařením k obnažené výztuži, uklínováním, zalitím pracen apod.).</t>
  </si>
  <si>
    <t>766660110RA0</t>
  </si>
  <si>
    <t>Montáž dveří dřevěných otevíravých protipožárních, dokování závěsů, včetně dodávky dveří s požární bezpečností 30 minut dřevěné plné, o rozměru 800/1970 mm, požární odolnost PB 30, Dveře vnitřní jednostranně otevíravé; funkce: protipožární; šířka = 800 mm; výška = 1 970 mm; počet křídel: 1; materiál výplně: plná DTD; materiál ...</t>
  </si>
  <si>
    <t>AP-PSV</t>
  </si>
  <si>
    <t>- D+M kompletních dveří včetně zárubní, hladké bílé, laminované CPL, masivní rám opláštěný HDF deskou, výplň křídla protipožární</t>
  </si>
  <si>
    <t>- protipožární EI30 DP3</t>
  </si>
  <si>
    <t>- kompletní kování klika-klika + zámek FAB, rozteč 72 mm</t>
  </si>
  <si>
    <t>- samozavírač dveřního křídla</t>
  </si>
  <si>
    <t>- do typové protipožární kovové zárubně pro SDK vyráběné dle ČSN</t>
  </si>
  <si>
    <t>5533302228R</t>
  </si>
  <si>
    <t>Zárubeň kovová - polodrážková (klasická); pro sádrokarton; H' = 1 970 mm; B' = 800 mm; t = 125 mm; počet křídel: 1; materiál těsnění: PVC; profil: hranatý; typ závěsů: stavitelné; počet závěsů = 3</t>
  </si>
  <si>
    <t>SPCM</t>
  </si>
  <si>
    <t>Specifikace</t>
  </si>
  <si>
    <t>POL3_</t>
  </si>
  <si>
    <t>- vč. systémového nátěru syntetickou barvou v odstínu RAL</t>
  </si>
  <si>
    <t>210020303R00</t>
  </si>
  <si>
    <t>Montáž kabelového žabu s příslušenstvím, 62/50 mm, včetně víka</t>
  </si>
  <si>
    <t>m</t>
  </si>
  <si>
    <t>Včetně kolen, T-kusů, prodlužovacích dílů, spojek apod.</t>
  </si>
  <si>
    <t>střecha 1 : 9*1,0+3+2,5+2+2,5+1+0,5*2</t>
  </si>
  <si>
    <t>střecha 2 : 15+1,5</t>
  </si>
  <si>
    <t>střecha 3 : 1*2+1,5+3</t>
  </si>
  <si>
    <t>210020305R00</t>
  </si>
  <si>
    <t>Montáž kabelového žabu s příslušenstvím, 125/50 mm, včetně víka</t>
  </si>
  <si>
    <t>střecha 1 : 30</t>
  </si>
  <si>
    <t>střecha 1 - po fasádě : 4</t>
  </si>
  <si>
    <t>střecha 2-3 : 3+4</t>
  </si>
  <si>
    <t>650611115R00</t>
  </si>
  <si>
    <t>Montáž nosné konstrukce fotovoltaických panelů na plochou střechu</t>
  </si>
  <si>
    <t>střecha 1 : 182</t>
  </si>
  <si>
    <t>střecha 2 : 84</t>
  </si>
  <si>
    <t>střecha 3 : 190</t>
  </si>
  <si>
    <t>650612231R00</t>
  </si>
  <si>
    <t>Montáž fotovoltaických panelů na plochou střechu, krystalické panely o výkonu přes 300 Wp</t>
  </si>
  <si>
    <t>650613129R00</t>
  </si>
  <si>
    <t>Montáž síťového střídače napětí DC/AC fotovoltaických systémů, třífázového přes 75000 W</t>
  </si>
  <si>
    <t>998771102R00</t>
  </si>
  <si>
    <t>Přesun hmot pro podlahy z dlaždic v objektech výšky do 12 m</t>
  </si>
  <si>
    <t>t</t>
  </si>
  <si>
    <t>800-771</t>
  </si>
  <si>
    <t>50 m vodorovně</t>
  </si>
  <si>
    <t>63-01</t>
  </si>
  <si>
    <t>Zatěžovací bet. dlažba různého formátu, betonové obruby, D+M, vč. osazení na podkonstrukci FVE na střeše objektu</t>
  </si>
  <si>
    <t>kg</t>
  </si>
  <si>
    <t>Vlastní</t>
  </si>
  <si>
    <t>Indiv</t>
  </si>
  <si>
    <t>- pro stabilizaci konstrukce pro FV panely na střeše</t>
  </si>
  <si>
    <t>střecha 1 : 800</t>
  </si>
  <si>
    <t>střecha 2 : 66</t>
  </si>
  <si>
    <t>střecha 3 : 2150</t>
  </si>
  <si>
    <t>742-12</t>
  </si>
  <si>
    <t>Kabel datový - typ FTP Cat.6e, pro regulaci výkonu, datovou komunikaci a monitoring FVE, pevné uložení , kompletní D+M, UV stabilní</t>
  </si>
  <si>
    <t>- datové komunikace měnič-hlavní měnič-router-internet</t>
  </si>
  <si>
    <t>- množství odhadem</t>
  </si>
  <si>
    <t>742-15</t>
  </si>
  <si>
    <t>Uzemnění montážní konstrukce a FV panelů, D+M, množství uvedeno dle počtu FV modulů na střeše</t>
  </si>
  <si>
    <t>ks</t>
  </si>
  <si>
    <t>- uzemnění FV panelů kabelem H07V-K 6 (CYA 6) vč. koncových kabelových oček s nerezovým šroubem a vějířovou podložkou</t>
  </si>
  <si>
    <t>- uzemnění montážní konstrukce kabelem H07V-K 16 (CYA 16) vč. koncových kabelových oček s nerezovým šroubem</t>
  </si>
  <si>
    <t>742-04</t>
  </si>
  <si>
    <t>Solární vodič 1x6 mm2, odolný proti UV záření, pro vnější použití, nešířící oheň - samozhášlivý, D+M, vč. zapojení FV panelů do stringů</t>
  </si>
  <si>
    <t>- délka kabelu odhadem v závislosti dle velikosti instalace FV výrobny</t>
  </si>
  <si>
    <t>délka odhadem (1500m/100kW) : 1500*209,76/100</t>
  </si>
  <si>
    <t>zaokrouhlení na celé 100m : 53,6</t>
  </si>
  <si>
    <t>742-07.1</t>
  </si>
  <si>
    <t>Rozvaděč RDC vč. kompletního vystrojení pro 6 stringů, D+M - kompletní provedení</t>
  </si>
  <si>
    <t>soubor</t>
  </si>
  <si>
    <t>Vystrojení rozvaděče RDC - pro 6 stringů: dle specifikace</t>
  </si>
  <si>
    <t>- Rozvodnice oceloplechová, plné dveře, IP66, rozměr 600x400x210mm, vč:</t>
  </si>
  <si>
    <t>- montážní rám DIN 3 řady - min. 54 modulů - 1 ks</t>
  </si>
  <si>
    <t>- krycí deska pro modulové přístroje na DIN liště - 1 ks</t>
  </si>
  <si>
    <t>- upevňovací materiál (příchytky, montážní šrouby) - 1 kpl</t>
  </si>
  <si>
    <t>- Vývodka + matice, Pg 9 - 24 ks</t>
  </si>
  <si>
    <t>- Vývodka + matice, Pg11 - 2 ks</t>
  </si>
  <si>
    <t>- FU1.1-FU1.6 - pojistkový odpínač pro válcové pojistky 10x38 pro FV aplikace, 1000 V DC + 2x válcová pojistka PV4 -25A gPV - 6 kpl</t>
  </si>
  <si>
    <t>- SEP - svorkovnice ekvipotenciální - 1 ks</t>
  </si>
  <si>
    <t>- vč. kompletního podružného materiálu jinak nespecifikovaného - 1 kpl</t>
  </si>
  <si>
    <t>742-07.3</t>
  </si>
  <si>
    <t>Rozvaděč RFVE vč. vystrojení, D+M, kompletní provedení</t>
  </si>
  <si>
    <t>Rozvaděč RFVE</t>
  </si>
  <si>
    <t>- kompletní včetně vystrojení dle specifikace viz výkres D.2.1-10</t>
  </si>
  <si>
    <t>742-07.4</t>
  </si>
  <si>
    <t>Rozvaděč dispečerského řízení AXY vč. vystrojení, D+M, kompletní provedení dispečerského řízení výrobny nad 100 kW</t>
  </si>
  <si>
    <t>Rozvaděč AXY</t>
  </si>
  <si>
    <t>- součást skříňového rozvaděče RFVE, vč:</t>
  </si>
  <si>
    <t>- kompletní vystrojení rozvaděče dispečerského řízení pro ČEZ Distribuce, a.s.</t>
  </si>
  <si>
    <t>- řídící jednotka ELVAC RTU7M</t>
  </si>
  <si>
    <t>- včetně měření proudu a napětí v rozvaděči RFVE</t>
  </si>
  <si>
    <t>- řízení/ovládání výkonu 60/30/0% vč. signalizace výkonu</t>
  </si>
  <si>
    <t>- měření venkovní teploty (výrobna do 400 kW)</t>
  </si>
  <si>
    <t>742-10</t>
  </si>
  <si>
    <t>Svorkovnice ekvipotencionální - s krytem, kompletní D+M</t>
  </si>
  <si>
    <t>- ekv. svorkovnice EPS - osazení na stěně u tech. FVE</t>
  </si>
  <si>
    <t>- pro připojení kruhového vodiče 8-10 mm</t>
  </si>
  <si>
    <t>- min. pro 4 ks vodiče 25 mm2</t>
  </si>
  <si>
    <t>742-13</t>
  </si>
  <si>
    <t>Konektor MC4 pro připojení solárního kabelu, D+M</t>
  </si>
  <si>
    <t>12 stringů - zapojení : 12*2</t>
  </si>
  <si>
    <t>propoj řad 12 stringů : 12*2</t>
  </si>
  <si>
    <t>připojení na střídač : 12*2</t>
  </si>
  <si>
    <t>742-13.2</t>
  </si>
  <si>
    <t>Vypínací prvek STOP FVE - central stop, D+M, kompletní provedení vč. označení dle požadavku PBŘ</t>
  </si>
  <si>
    <t>- pozice vypínacího prvku je upřesněna ve výkresové dokumentaci, umístěno u hlavního vstupu do pavilonu CF2</t>
  </si>
  <si>
    <t>- včetně napojení na rozvaděč RFVE -- kabelová trasa viz specifikace ve výkresové části, délka kabelové trasy 15 mb</t>
  </si>
  <si>
    <t>742-14</t>
  </si>
  <si>
    <t>Stahovací elektro pásky dlouhodobě UV odolné, rozměr cca 3,6x140 mm, D+M, kompletní provedení, černá barva, množství uvedeno v ks pásek</t>
  </si>
  <si>
    <t>- množství pásek odhadem (balení á100 ks)</t>
  </si>
  <si>
    <t>742-01.2</t>
  </si>
  <si>
    <t>Hliníková montážní systémová konstrukce se sklonem 10° pro osazení FV modulů na ploché střeše, střechovitý systém V-Z, kotvení na dlouhé straně panelu</t>
  </si>
  <si>
    <t>Hliníková systémová konstrukce se sklonem 10° pro osazení FV modulů na ploché střeše budovy</t>
  </si>
  <si>
    <t>systém se střechovitým uspořádáním panelů v orientaci V-Z, rozestup řad max. 2,45 metru pro FV panely rozměru 2112x1052x35 mm.</t>
  </si>
  <si>
    <t>Technické vlastnosti montážního syytému:</t>
  </si>
  <si>
    <t>hmotnost montážní konstrukce max. 3,5 kg/panel</t>
  </si>
  <si>
    <t>krok údržby šířky 0,14 metru</t>
  </si>
  <si>
    <t>742-03.2</t>
  </si>
  <si>
    <t>FV panel 460 Wp, monokrystalický, half cell</t>
  </si>
  <si>
    <t>Základní technické parametry monokrystalického FV panelu:</t>
  </si>
  <si>
    <t>- Rozměry 1 fotovoltaického panelu: 2112 x 1052 x 35 mm (144 buněk)</t>
  </si>
  <si>
    <t>- Hmotnost fotovoltaického panelu: max. 24,7 kg</t>
  </si>
  <si>
    <t>- Jmenovitý špičkový výkon: 460 Wp</t>
  </si>
  <si>
    <t>- Účinnost: min. 20,7%</t>
  </si>
  <si>
    <t>742-05</t>
  </si>
  <si>
    <t>Výkonový optimizér - pro 2 FV panely, přídavný k montáži na FV panel nebo na montážní konstrukci, vč. připojovacích konektorů MC4</t>
  </si>
  <si>
    <t>výstup v bezpečném režimu (odpojený optimizér nebo vypnutý střídač) - výstupní napětí 1±0,1 Vdc</t>
  </si>
  <si>
    <t>stupeň krytí: IP68</t>
  </si>
  <si>
    <t>742-06.3</t>
  </si>
  <si>
    <t>Měnič DC/AC, jmenovitý AC výkon 90 kW, 3f. střídač se synergickou technologií se třemi jednotkami</t>
  </si>
  <si>
    <t>AC frekvence: 50/60 +-5 Hz</t>
  </si>
  <si>
    <t>max. vstupní napětí DC = 1 000 Vdc</t>
  </si>
  <si>
    <t>max. účinnost měniče min. 98,3 %, EU vážená účinnost min. 98%</t>
  </si>
  <si>
    <t>noční spotřeba energie &lt; 12 W</t>
  </si>
  <si>
    <t>hluk &lt; 67 dBA</t>
  </si>
  <si>
    <t>stupeň krytí: IP65 - venkovní i vnitřní instalace</t>
  </si>
  <si>
    <t>784191101R00</t>
  </si>
  <si>
    <t>Příprava povrchu Penetrace (napouštění) podkladu disperzní, jednonásobná, Penetrace akrylátová; funkce: zpevnění povrchu, úprava savosti; ředidlo: voda (disperzní)</t>
  </si>
  <si>
    <t>800-784</t>
  </si>
  <si>
    <t>Odkaz na mn. položky pořadí 4 : 15,00000</t>
  </si>
  <si>
    <t>Odkaz na mn. položky pořadí 7 : 2,64000</t>
  </si>
  <si>
    <t>Odkaz na mn. položky pořadí 5 : 15,05600*2</t>
  </si>
  <si>
    <t>784195212R00</t>
  </si>
  <si>
    <t>Malby z malířských směsí otěruvzdorných,  , bělost 82 %, dvojnásobné</t>
  </si>
  <si>
    <t>Odkaz na mn. položky pořadí 32 : 47,75200</t>
  </si>
  <si>
    <t>799-00</t>
  </si>
  <si>
    <t>Ostatní stavební přípomoce jinde nespecifikované</t>
  </si>
  <si>
    <t>hod</t>
  </si>
  <si>
    <t>Obsahuje pžředevším:</t>
  </si>
  <si>
    <t>- provedení stavebních prostupů stávajícími konstrukcemi vč. likvidace suti</t>
  </si>
  <si>
    <t>- drobné stavební doplňkové práce jinde nespecifikované, především úpravy stávajících SDK podhledů a zákrytů dle potřeby pro realizaci kabelové trasy do rozvodny m.č. 1.15</t>
  </si>
  <si>
    <t>- přípravné práce a dokončovací práce</t>
  </si>
  <si>
    <t>- zakrývání povrchů a úklid včetně potřebného materiálu</t>
  </si>
  <si>
    <t>799-01</t>
  </si>
  <si>
    <t>Protipožární úprava prostupů kabelů přes dělící konstrukce PÚ, EI xx DP1, D+M, vč. štítku a protokolu</t>
  </si>
  <si>
    <t>- požární ucpávka prostupu kabelů přes požárně dělící konstrukci - kompletní provedení</t>
  </si>
  <si>
    <t>M21-00</t>
  </si>
  <si>
    <t>Elektromontážní práce na systému FVE</t>
  </si>
  <si>
    <t>kpl</t>
  </si>
  <si>
    <t>Obsahuje především:</t>
  </si>
  <si>
    <t>1) veškeré elektromontážní práce spojené s instalací FVE výrobny</t>
  </si>
  <si>
    <t>M21-01</t>
  </si>
  <si>
    <t>Ostatní elektromontážní práce jinak nespecifikované</t>
  </si>
  <si>
    <t>1) zapojení  výrobny do stávajícího hlavního rozvaděče v objektu vč. případné prostorové úpravy vystrojení tohoto rozvaděče</t>
  </si>
  <si>
    <t>2) doplnění přijímače HDO do stávajícího elektroměrového rozvaděče vč. napojení na samostatný jistič 1x6A,char. B</t>
  </si>
  <si>
    <t>3) příprava pro osazení nového 4Q elektroměru</t>
  </si>
  <si>
    <t>4) kontrola typu stávajících MTP 250/5A, tř.0,5S a zajištění jejich souladu se Smlouvou o připojení výrobny</t>
  </si>
  <si>
    <t>M21-02</t>
  </si>
  <si>
    <t>Dispečerské řízení výrobny - zprovoznění řídícího systému dispečerského řízení výrobny, kompletní provedení</t>
  </si>
  <si>
    <t>Obsahuje celkové zprovoznění dispečerského řízení výrobny nad 100 kW vč. zajištění potřebné součinosti ze strany PDS</t>
  </si>
  <si>
    <t>M21-03</t>
  </si>
  <si>
    <t>Zpracování realizační dokumentace hromosvodu pro doplnění a úpravu stávajícího bleskosvodu, včetně zajištění a zpracování výchozích podkladů k RDS hromosvodu</t>
  </si>
  <si>
    <t>- součástí této položky je zajištění výchozích podkladů od stávajícího hromosvodu v součinnosti s objednatelem (výchozí revizní zpráva hromosvodu, poslední periodická revizní zpráva hromosvodu, nejaktuálnější archivní dokumentace hromosvodu) tj. výchozích podkladů pro zpracování RDS úprav a doplnění hromosvodu</t>
  </si>
  <si>
    <t>- součástí této položky je zajištění prověření technického stavu stávající hromosvodové soustavy včetně zjištění zemních odporů stávajících svodů na dotčených budovách či jejich částí = výchozí podklad pro zpracování RDS úprav a doplnění hromosvodu</t>
  </si>
  <si>
    <t>- součástí této položky je zajištění zpracování RDS úprav a doplnění stávajícího hromosvodu v souladu s požadavky ČSN EN 62305-3 ed. 2 pro zajištění dostatečné vzdálenosti hromosvodu na střeše od rozvodů a kovových konstrukcí navrhované střešní FVE a ochrany FV panelů proti přímému úderu blesku. Součástí RDS bude zpracování analýzy rizika pro LPS dle ČSN EN 62305-3 ed. 2, vlastní návrh úprav a doplnění hromosvodu včetně případného doplnění uzemnění, položkový výkaz výměr.</t>
  </si>
  <si>
    <t>005231010R</t>
  </si>
  <si>
    <t>Revize</t>
  </si>
  <si>
    <t>Soubor</t>
  </si>
  <si>
    <t>VRN</t>
  </si>
  <si>
    <t>POL99_8</t>
  </si>
  <si>
    <t>náklady spojené s provedením všech technickými normami předepsaných zkoušek a revizí stavebních konstrukcí nebo stavebních prací.</t>
  </si>
  <si>
    <t>650010113R00</t>
  </si>
  <si>
    <t>Montáž lišty elektroinstalační, šířky do 120 mm</t>
  </si>
  <si>
    <t>650062645R00</t>
  </si>
  <si>
    <t>Montáž odpínače třípólového, do 250 A</t>
  </si>
  <si>
    <t>FU9 - výměna, demontáž + montáž : 1+1</t>
  </si>
  <si>
    <t>650121215RT7</t>
  </si>
  <si>
    <t>Uložení Cu vodiče 1 x 35 mm2, pevně, včetně dodávky kabelu 1-CXKH-V</t>
  </si>
  <si>
    <t>kabel uzemnění do rozvodny v 1.NP : 28</t>
  </si>
  <si>
    <t>650124141RT2</t>
  </si>
  <si>
    <t>Uložení Cu kabelu 3 x 1,5 mm2, pevně, včetně dodávky kabelu CYKY</t>
  </si>
  <si>
    <t>650134231R00</t>
  </si>
  <si>
    <t>Uložení Al kabelu 4 x 95 mm2, pevně</t>
  </si>
  <si>
    <t>kabelová trasa do rozvodny v 1.NP : 2*24</t>
  </si>
  <si>
    <t>650134235R00</t>
  </si>
  <si>
    <t>Uložení Al kabelu 4 x 185 mm2, pevně</t>
  </si>
  <si>
    <t>650141125R00</t>
  </si>
  <si>
    <t>Ukončení vodiče v rozvaděči, včetně zapojení, průřez do 95 mm2</t>
  </si>
  <si>
    <t>v RFVE : 5*2</t>
  </si>
  <si>
    <t>650141131R00</t>
  </si>
  <si>
    <t>Ukončení vodiče v rozvaděči, včetně zapojení, průřez do 185 mm2</t>
  </si>
  <si>
    <t>v HR : 4</t>
  </si>
  <si>
    <t>34113212RX</t>
  </si>
  <si>
    <t>Kabel silový s Al jádrem 1 kV 1-AYKY  5 x 95 mm2</t>
  </si>
  <si>
    <t>34113235R</t>
  </si>
  <si>
    <t>kabel 1-AYKY; silový, instalační; pevné uložení vnitřní, pevné uložení do země a vně; Al jádro sektorové lanované (SM); počet žil 4; vnější průměr 50,0 mm; jmen.průřez jádra 3x185+95 mm2; teplota použití -35 až 70 °C; odolný proti šíření plamene podle vyhlášky č. 21/1996</t>
  </si>
  <si>
    <t>358251034R</t>
  </si>
  <si>
    <t>vložka pojistková nožová vel. 2; charakt. gG; jmen.proud 250 A; jmen.napětí 690 V a.c./440 V d.c.</t>
  </si>
  <si>
    <t>65-01R</t>
  </si>
  <si>
    <t>Pojistkový odpínač NH1-250A, 3P</t>
  </si>
  <si>
    <t>ON-04</t>
  </si>
  <si>
    <t>Realizační dokumentace výrobny a její odsouhlasní na DS ČEZ Distribuce, a.s., vč. zajištění souhlasného stanoviska PDS</t>
  </si>
  <si>
    <t>ON-01</t>
  </si>
  <si>
    <t>Vyřízení licence na ERÚ</t>
  </si>
  <si>
    <t>ON-03</t>
  </si>
  <si>
    <t>Vyřízení souhlasu s umožněním trvalého provozu výrobny FVE připojené k DS ČEZdistribuce, a.s.</t>
  </si>
  <si>
    <t>001</t>
  </si>
  <si>
    <t>Doprava a mimostaveništní doprava</t>
  </si>
  <si>
    <t>002</t>
  </si>
  <si>
    <t>Ostatní technologická doprava</t>
  </si>
  <si>
    <t>OPN</t>
  </si>
  <si>
    <t>POL13_0</t>
  </si>
  <si>
    <t>- vertikální doprava jeřábem na střechu budovy, vč. přistavení, zporovoznění, složení a zpětné dopravy jeřábu</t>
  </si>
  <si>
    <t>- výška jeřábu do 12 metrů</t>
  </si>
  <si>
    <t>005211080R</t>
  </si>
  <si>
    <t xml:space="preserve">Bezpečnostní a hygienická opatření na staveništi </t>
  </si>
  <si>
    <t>POL99_2</t>
  </si>
  <si>
    <t>- Náklady na ochranu staveniště před vstupem nepovolaných osob, včetně příslušného značení</t>
  </si>
  <si>
    <t>- náklady na zajištění bezpečnosti práce při provádění stavby v souladu s Plánem BOZP</t>
  </si>
  <si>
    <t>- obsahuje veškeré náklady na zajištění BOZP dle požadavků platných vyhlášek a nařízení v oblasti bezpečnosti práce včetně návrhu a  instalace pevných prvků záchytného systému na střeše. Systém ochrany osob proti pádu je uvažován pomocí samostatných kotvících prvků nebo jako systém kombinovaný s poddajným/pevným kotvícím vedením, v kombinaci s osobním ochranným prostředkem proti pádu (OOPP), výška případného pádu na spojovacím prostředku nesmí být delší než 1,50 metru</t>
  </si>
  <si>
    <t>- návrh systému ochrany osob proti pádu bude respektovat požadavky  ČSN EN 795, pro realizaci budou užity certifikovanné kotvící zařízení (střešní oka,lanový systém)</t>
  </si>
  <si>
    <t>- návrh rozmístění kotvícího zařízení/prvků se provádí vždy pro daný systém daného výrobce, obecný návrh bez respektování požadavků není možný. Z tohoto důvodu není návrh systému ochrany osob proti pádu obsažen v této projektové dokumentaci.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</si>
  <si>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</si>
  <si>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</si>
  <si>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</si>
  <si>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</si>
  <si>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</si>
  <si>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</si>
  <si>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</si>
  <si>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</si>
  <si>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</si>
  <si>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ON-02</t>
  </si>
  <si>
    <t>Nastavení a zprovoznění monitoringu FVE</t>
  </si>
  <si>
    <t>SUM</t>
  </si>
  <si>
    <t>Včetně:</t>
  </si>
  <si>
    <t>- FU2.1-FU2.6 - svodič přepětí - 3 pól. přepěťová ochrana třídy T1+T2 pro FV střešní aplikace, bleskový proud 5kA, Imax=40 kA - 6 ks</t>
  </si>
  <si>
    <t>optimizér pro vysoce výkonné FV panely, 2 ks FV/1 optimizér</t>
  </si>
  <si>
    <t>jmenovitý vstupní DC výkon 950 W</t>
  </si>
  <si>
    <t>absolutní maximální vstupní napětí 125 Vdc</t>
  </si>
  <si>
    <t>provozní rozsah MPPT 12,5-105 Vdc</t>
  </si>
  <si>
    <t>max. vstupní proud Isc = 14,1 Adc</t>
  </si>
  <si>
    <t>bezpečné výstupní napětí pro optimizér: 1±0,1 Vdc</t>
  </si>
  <si>
    <t>max. účinnost: 99,5 %</t>
  </si>
  <si>
    <t>max. výstupní proud během provozu: 18 Adc</t>
  </si>
  <si>
    <t>max. výstupní napětí během provozu: 80 Vdc</t>
  </si>
  <si>
    <t>max. napětí systému: 1000 V</t>
  </si>
  <si>
    <t>konektory MC4 (vstup/výstup)</t>
  </si>
  <si>
    <t>třífázový střídač se synergickou technologií se 3 jednotkami</t>
  </si>
  <si>
    <t>nominální aktivní výstupní výkon AC = 90 000 W</t>
  </si>
  <si>
    <t>max. zdánlivý výstupní výkon AC = 90 000 VA</t>
  </si>
  <si>
    <t>výstupní napětí AC - sdružené/fázové (nominální): 380/220; 400/230 Vac</t>
  </si>
  <si>
    <t>max. trvalý proud na výstupu (na fázi): 130,5 Aac</t>
  </si>
  <si>
    <t>max. DC výkon střídač/synergická jednotka: 135 000 / 45 000 W</t>
  </si>
  <si>
    <t>beztransformátorový, neuzemněný</t>
  </si>
  <si>
    <t>nominální DC vstupní napětí = 750 Vdc</t>
  </si>
  <si>
    <t>max. vstupní proud = 3x 43,5 Adc</t>
  </si>
  <si>
    <t>s ochranou proti obrácení polarity</t>
  </si>
  <si>
    <t>monitoring sítě, ochrana před ostrovním provozem, konfigurovatelný účiník, konfigurovatelné prahové hodnoty země</t>
  </si>
  <si>
    <t>vestavěná přepěťová ochrana, komunikační rozhraní 2x RS485, Ethernet, WiFi volitelně</t>
  </si>
  <si>
    <t>chlazení ventilátorem - vyměnitelným</t>
  </si>
  <si>
    <t>END</t>
  </si>
  <si>
    <t>111203201R00</t>
  </si>
  <si>
    <t>Odstranění křovin a stromů mimo lesnicko-technických melioracích  při celkové ploše do 1 000 m2</t>
  </si>
  <si>
    <t>800-1</t>
  </si>
  <si>
    <t>o průměru kmene do 100 mm s ponecháním kořenů, s případným nutným odklizením na hromady do vzdálenosti 50 m nebo s naložením na dopravní prostředek, při jakémkoliv sklonu terénu,</t>
  </si>
  <si>
    <t>SDK příčka - rozvodna FVE : 3*2,9-0,8*1,97</t>
  </si>
  <si>
    <t>R-položka</t>
  </si>
  <si>
    <t>POL12_1</t>
  </si>
  <si>
    <t>střecha 1 : 13+2*2+2,5*3+31,5+2,5</t>
  </si>
  <si>
    <t>střecha 2 : 1+2,5+1+5+1+1,5</t>
  </si>
  <si>
    <t>střecha 3 : 33+10,5</t>
  </si>
  <si>
    <t>ze střechy po fasádě : 12,5+4,5</t>
  </si>
  <si>
    <t>střecha 1 : 354</t>
  </si>
  <si>
    <t>střecha 2 : 58</t>
  </si>
  <si>
    <t>střecha 3 : 84</t>
  </si>
  <si>
    <t>střecha 1 : 807</t>
  </si>
  <si>
    <t>střecha 2 : 125</t>
  </si>
  <si>
    <t>střecha 3 : 148</t>
  </si>
  <si>
    <t>délka odhadem (1500m/100kW) : 1500*203,36/100</t>
  </si>
  <si>
    <t>zaokrouhlení na celé 100m : 49,6</t>
  </si>
  <si>
    <t>- montážní rám DIN 3 řady - 54 modulů - 1 ks</t>
  </si>
  <si>
    <t>- kompletní včetně vystrojení dle specifikace viz výkres D.2.1-09</t>
  </si>
  <si>
    <t>- pozice vypínacího prvku je upřesněna ve výkresové dokumentaci, umístěno na fasádě u rozvodny ve 2.PP</t>
  </si>
  <si>
    <t>- včetně napojení na rozvaděč RFVE -- kabelová trasa viz specifikace ve výkresové části, délka kabelové trasy 5 mb</t>
  </si>
  <si>
    <t>742-01</t>
  </si>
  <si>
    <t>Hliníková montážní systémová konstrukce se sklonem 10° pro osazení FV modulů na ploché střeše, střechovitý systém V-Z</t>
  </si>
  <si>
    <t>systém se střechovitým uspořádáním panelů v orientaci V-Z, rozestup řad max. 2,51 metru pro FV panely rozměru 1722x1134x30 mm.</t>
  </si>
  <si>
    <t>hmotnost montážní konstrukce max. 1,7 kg/panel</t>
  </si>
  <si>
    <t>742-03</t>
  </si>
  <si>
    <t>FV panel 410 Wp, monokrystalický, half cell</t>
  </si>
  <si>
    <t>- Rozměry 1 fotovoltaického panelu: 1722 x 1134 x 30 mm (108 buněk)</t>
  </si>
  <si>
    <t>- Hmotnost fotovoltaického panelu: max. 21,5 kg</t>
  </si>
  <si>
    <t>- Jmenovitý špičkový výkon: 410 Wp</t>
  </si>
  <si>
    <t>- Účinnost: min. 21%</t>
  </si>
  <si>
    <t>Odkaz na mn. položky pořadí 2 : 7,12400*2</t>
  </si>
  <si>
    <t>Odkaz na mn. položky pořadí 27 : 14,24800</t>
  </si>
  <si>
    <t>- drobné stavební doplňkové práce jinde nespecifikované</t>
  </si>
  <si>
    <t>900100002RA0</t>
  </si>
  <si>
    <t>Plot z drátěného pletiva poplastovaného, na ocelové sloupky, výšky 2 m, vrata, vrátka, ostnatý drát</t>
  </si>
  <si>
    <t>100 m</t>
  </si>
  <si>
    <t>hloubení jam pro osazení sloupků, s naložením na dopravní prostředek a odvozem výkopku do 20 m, se složením, bez rozhrnutí, v hornině 3, dodávka a osazení sloupků a vzpěr plotových ocelových trubkových výšky 255 cm typových, se zabetonováním do 0,05 m3 betonem B 30, dodávka a montáž pletiva se čtvercovými oky 50,0 x 2,24 x 2,0 mm, ostnatého drátu čtyřšpičkového 2,24 mm, do výšky 2 m, dodávka a montáž vrat 330 x 205 cm a vrátek 100 x 205 cm ocelových se sloupky (1 kus/ 100 m).</t>
  </si>
  <si>
    <t>- doplnění oplocení výšky 1,8 metru u JV okraje střech</t>
  </si>
  <si>
    <t>- atypické kotvení sloupků z boku do stávající betonové konstrukce</t>
  </si>
  <si>
    <t>1) zapojení  výrobny do stávajícího rozvaděče v objektu vč. případné prostorové úpravy vystrojení tohoto rozvaděče</t>
  </si>
  <si>
    <t>2) doplnění přijímače HDO vč. napojení na samostatný jistič 1x2A,char. B (s PDS bude řešena výjímka z umístění přijímače HDO - osazení do rozvaděče RFVE)</t>
  </si>
  <si>
    <t>3) příprava pro osazení nového 4Q elektroměru ve stávajícím elektroměrovém rozvaděči</t>
  </si>
  <si>
    <t>montáž : 1</t>
  </si>
  <si>
    <t>650124279R00</t>
  </si>
  <si>
    <t xml:space="preserve">Uložení Cu kabelu 5 x 70 mm2, pevně,  </t>
  </si>
  <si>
    <t>napojení INV do RFVE : 6+8</t>
  </si>
  <si>
    <t>650141123R00</t>
  </si>
  <si>
    <t>Ukončení vodiče v rozvaděči, včetně zapojení, průřez do 70 mm2</t>
  </si>
  <si>
    <t>v RFVE : 4*1</t>
  </si>
  <si>
    <t>v HR : 4*1</t>
  </si>
  <si>
    <t>34111643RX</t>
  </si>
  <si>
    <t>Kabel silový s Cu jádrem 1 kV 1-CYKY 5 x 70</t>
  </si>
  <si>
    <t>napojení INV na RFVE : 6+8</t>
  </si>
  <si>
    <t>- náklady na zajištění bezpečnosti práce při provádění stavby</t>
  </si>
  <si>
    <t>- obsahuje veškeré náklady na zajištění BOZP dle požadavků platných vyhlášek a nařízení v oblasti bezpečnosti práce včetně návrhu a  instalace pevných prvků záchytného systému na střeše. Systém ochrany osob proti pádu je uvažován pomocí samostatných kotvících prvků  v kombinaci s osobním ochranným prostředkem proti pádu (OOPP), výška případného pádu na spojovacím prostředku nesmí být delší než 1,50 metru</t>
  </si>
  <si>
    <t>- návrh systému ochrany osob proti pádu bude respektovat požadavky  ČSN EN 795, pro realizaci budou užity certifikovanné kotvící zařízení (střešní oka)</t>
  </si>
  <si>
    <t>jmenovitý vstupní DC výkon 850 W</t>
  </si>
  <si>
    <t>střecha 1 : 2,5+3+1*2+4+2</t>
  </si>
  <si>
    <t>střecha 2 : 18</t>
  </si>
  <si>
    <t>střecha 3 : 2</t>
  </si>
  <si>
    <t>vedení přes atiku střechy 1-2 : 2*2</t>
  </si>
  <si>
    <t>vedení přes atiku střechy 1-3 : 2,5</t>
  </si>
  <si>
    <t>fasáda a kce pro technologii : 2,5+4</t>
  </si>
  <si>
    <t>na konstrukci pro technologii FVE : 2</t>
  </si>
  <si>
    <t>střecha 1 : 112</t>
  </si>
  <si>
    <t>střecha 2 : 48</t>
  </si>
  <si>
    <t>střecha 3 : 8</t>
  </si>
  <si>
    <t>650613128R00</t>
  </si>
  <si>
    <t>Montáž síťového střídače napětí DC/AC fotovoltaických systémů, třífázového přes 50000 do 75000 W</t>
  </si>
  <si>
    <t>střecha 1 : 154</t>
  </si>
  <si>
    <t>střecha 2 : 147</t>
  </si>
  <si>
    <t>střecha 3 : 94</t>
  </si>
  <si>
    <t>743E21OA0</t>
  </si>
  <si>
    <t>SKŘÍŇ ROZPOJOVACÍ POJISTKOVÁ DO 400 A, DO 240 MM2, V KOMPAKTNÍM PILÍŘI S POJISTKOVÝMI SPODKY S 2-4 SADAMI JISTÍCÍCH PRVKŮ</t>
  </si>
  <si>
    <t>KUS</t>
  </si>
  <si>
    <t>EXP 23</t>
  </si>
  <si>
    <t>743E32OA0</t>
  </si>
  <si>
    <t>SKŘÍŇ ROZPOJOVACÍ POJISTKOVÁ - PŘÍPLATEK ZA LIŠTOVÝ ODPÍNAČ</t>
  </si>
  <si>
    <t>délka odhadem (1500m/100kW) : 1500*68,88/100</t>
  </si>
  <si>
    <t>zaokrouhlení na celé 100m : 66,8</t>
  </si>
  <si>
    <t>- Rozvodnice oceloplechová, plné dveře, IP66, rozměr 600x400x200mm, vč:</t>
  </si>
  <si>
    <t>- kompletní včetně vystrojení dle specifikace</t>
  </si>
  <si>
    <t>- ekv. svorkovnice EPS - osazení na kontrukci pro tech. FVE</t>
  </si>
  <si>
    <t>742-11</t>
  </si>
  <si>
    <t>Uzemnění sestavy tecnologie FVE, kompletní D+M</t>
  </si>
  <si>
    <t>- uzemnění technologie FVE a rozvaděčů u technologie FVE</t>
  </si>
  <si>
    <t>- napojení na stávající zemnící soustavu objektu (na zemnící pásek)</t>
  </si>
  <si>
    <t>- kompletní provedení vč. potřebných zemních prací</t>
  </si>
  <si>
    <t>zapojenístringů : 6*2</t>
  </si>
  <si>
    <t>propoj řad stringů : 6*2</t>
  </si>
  <si>
    <t>připojení na střídač : 6*2</t>
  </si>
  <si>
    <t>- pozice vypínacího prvku je upřesněna ve výkresové dokumentaci, umístění na dveřích rozvaděče RFVE u fasády budovy školní jídelny u zásobovacího vjezdu z ul. Věkova</t>
  </si>
  <si>
    <t>- včetně napojení na rozvaděč RFVE</t>
  </si>
  <si>
    <t>743F24OA0RX</t>
  </si>
  <si>
    <t>SKŘÍŇ ELEKTROMĚROVÁ V KOMPAKTNÍM PILÍŘI PRO NEPŘÍMÉ MĚŘENÍ PŘES 80 A DVOUSAZBOVÉ VČETNĚ VÝSTROJE</t>
  </si>
  <si>
    <t>- vč. přípravy pro HDO pro FVE vč. samostatného jističe 1x2A, char. B</t>
  </si>
  <si>
    <t>- vč. hlavního jističe 315 A</t>
  </si>
  <si>
    <t>- měřící trafa 300/5A,tř.0,5S pro měření typu B</t>
  </si>
  <si>
    <t>742-06.2</t>
  </si>
  <si>
    <t>Měnič DC/AC, jmenovitý AC výkon 66,6 kW, 3f. střídač se synergickou technologií se dvěma jednotkami</t>
  </si>
  <si>
    <t>noční spotřeba energie &lt; 8 W</t>
  </si>
  <si>
    <t>767995104R00</t>
  </si>
  <si>
    <t>Výroba a montáž atypických kovovových doplňků staveb hmotnosti přes 20 do 50 kg</t>
  </si>
  <si>
    <t>- atypická kovová konstrukce pro osazení technologie FVE u fasády objektu (úroveň 1.NP objektu)</t>
  </si>
  <si>
    <t>- konstrukční ocel S235JR</t>
  </si>
  <si>
    <t>- konstrukci tvoří sloupky z profilu JA 80x3, montážní hliníkové profily HNP1</t>
  </si>
  <si>
    <t>- vč. kotvení do betonového základu - kotvy M16-200 8.8 CHM á 4 ks/sloupek</t>
  </si>
  <si>
    <t>- včetně všech spojovacích prvků kce - patní plechy, ostatní ocelové a spojovací prvky dle dílenské dokumentace výrobce/dodavatele</t>
  </si>
  <si>
    <t>- konstrukce povrchově upravena žárovým zinkováním dle ČSN EN ISO 1461</t>
  </si>
  <si>
    <t>- vč. napojení na uzemnění</t>
  </si>
  <si>
    <t>- obsahuje zpracování dílenské dokumentace výrobce</t>
  </si>
  <si>
    <t>ja 80x3 : 7,07*2,86*2</t>
  </si>
  <si>
    <t>patní plech 200x200x10 : 0,2*0,2*0,01*7850*2</t>
  </si>
  <si>
    <t>Mezisoučet</t>
  </si>
  <si>
    <t>sváry prořez 5% : 46,72*0,05</t>
  </si>
  <si>
    <t>767-01</t>
  </si>
  <si>
    <t>HNP1 - hliníkový profil 40x45 pro montáž technologie FVE na pomocné kovové konstrukci</t>
  </si>
  <si>
    <t>- svěrné kotvení na kovovou konstrukci s podložením nerezovým plechem</t>
  </si>
  <si>
    <t>1,5*8</t>
  </si>
  <si>
    <t>998767101R00</t>
  </si>
  <si>
    <t>Přesun hmot pro kovové stavební doplňk. konstrukce v objektech výšky do 6 m</t>
  </si>
  <si>
    <t>Přesun hmot</t>
  </si>
  <si>
    <t>POL7_</t>
  </si>
  <si>
    <t>1) osazení kompaktního pilíře ER + kompkatního pilíře SR322 včetně jejich kabelového napojení</t>
  </si>
  <si>
    <t>2) napojení nového vývodu z pilíře RS na stávající pojistkové spodky v místě stávajícího vývodu pro napojení objektu, stávající kabelový vývod odpojit</t>
  </si>
  <si>
    <t>3) zatažení stávajícího kabelového vedení do hlavního rozvaděče do nového kompaktního pilíře SR322</t>
  </si>
  <si>
    <t>4) odpojení/zrušení stávajícího elektroměrového rozvaděče v rozvodně NN, vč. propojení na stávající hlavní rozvaděč objektu</t>
  </si>
  <si>
    <t>139601102R00</t>
  </si>
  <si>
    <t>Ruční výkop jam, rýh a šachet v hornině 3</t>
  </si>
  <si>
    <t>m3</t>
  </si>
  <si>
    <t>s přehozením na vzdálenost do 5 m nebo s naložením na ruční dopravní prostředek</t>
  </si>
  <si>
    <t>výkop pro betonové patky : 0,30*0,30*0,80*2</t>
  </si>
  <si>
    <t>výkop pro kompaktní pilíř ER a SR322 : 0,80*0,50*0,60*2</t>
  </si>
  <si>
    <t>460030036RT1</t>
  </si>
  <si>
    <t>Vytrhání beton. dlaždic, lože písek, zalité spáry, z plochy do 5 m2</t>
  </si>
  <si>
    <t>okapovýc chodník : 15*0,50</t>
  </si>
  <si>
    <t>460030061RZ1</t>
  </si>
  <si>
    <t>Kladení dlažby do lože z písku, ze stávajících dlaždic</t>
  </si>
  <si>
    <t>Odkaz na mn. položky pořadí 34 : 7,50000</t>
  </si>
  <si>
    <t>460080001R00</t>
  </si>
  <si>
    <t>Betonový základ do zeminy bez bednění</t>
  </si>
  <si>
    <t>betonové patky 300x300x800 : 0,3*0,3*0,8*2*1,20</t>
  </si>
  <si>
    <t>460200163RT2</t>
  </si>
  <si>
    <t>Výkop kabelové rýhy 35/80 cm  hor.3, ruční výkop rýhy</t>
  </si>
  <si>
    <t>trasa RS322 - RFVE : 12</t>
  </si>
  <si>
    <t>trasa RS322 - ER (nový) : 5</t>
  </si>
  <si>
    <t>trasa ER - RS (stáv) : 3</t>
  </si>
  <si>
    <t>výkop stáv. kabelu napojení objekty + zatažení do RS322 : 2,5+1</t>
  </si>
  <si>
    <t>460420018RT1</t>
  </si>
  <si>
    <t>Zřízení kabelového lože v rýze š.do 35 cm z písku, tloušťka vrstvy 15 cm</t>
  </si>
  <si>
    <t>stáv. kabel - zatažení do RS322 : 1</t>
  </si>
  <si>
    <t>460490012RT1</t>
  </si>
  <si>
    <t>Fólie výstražná z PVC, šířka 33 cm, fólie PVC šířka 33 cm</t>
  </si>
  <si>
    <t>460570163R00</t>
  </si>
  <si>
    <t>Zához rýhy 35/80 cm, hornina třídy 3, se zhutněním</t>
  </si>
  <si>
    <t>Odkaz na mn. položky pořadí 37 : 23,50000</t>
  </si>
  <si>
    <t>460600001RT1</t>
  </si>
  <si>
    <t>Naložení a odvoz zeminy, odvoz na vzdálenost 500 m</t>
  </si>
  <si>
    <t>přebytečná zemina z lože : 0,35*0,15*21</t>
  </si>
  <si>
    <t>přebytečná zemina z komp. pilířů : 0,50*0,25*0,60*2</t>
  </si>
  <si>
    <t>460620006RT1</t>
  </si>
  <si>
    <t>Osetí povrchu trávou, včetně dodávky osiva</t>
  </si>
  <si>
    <t>23,5*0,50</t>
  </si>
  <si>
    <t>460620013RT1</t>
  </si>
  <si>
    <t>Provizorní úprava terénu v přírodní hornině 3, ruční vyrovnání a zhutnění</t>
  </si>
  <si>
    <t>460650015R00</t>
  </si>
  <si>
    <t>Podkladová vrstva ze štěrkopísku</t>
  </si>
  <si>
    <t>- oprava - znovuzřízení  podkladních vrstev okapového chodníku</t>
  </si>
  <si>
    <t>podklad okapového chodníku, tl. 10 cm : 0,50*15*0,10</t>
  </si>
  <si>
    <t>trasa od RE do RFVE : 22</t>
  </si>
  <si>
    <t>650134227R00</t>
  </si>
  <si>
    <t>Uložení Al kabelu 4 x 50 mm2, pevně</t>
  </si>
  <si>
    <t>napojení RFVE na SR322 : 15</t>
  </si>
  <si>
    <t>650134451R00</t>
  </si>
  <si>
    <t>Uložení Al kabelu 3 x 240 + 120 mm2, pevně</t>
  </si>
  <si>
    <t>trasa RS322 - ER (nový) : 9</t>
  </si>
  <si>
    <t>trasa ER - RS (stáv) : 7</t>
  </si>
  <si>
    <t>v SR322 : 4*1</t>
  </si>
  <si>
    <t>650141133R00</t>
  </si>
  <si>
    <t>Ukončení vodiče v rozvaděči, včetně zapojení, průřez do 240 mm2</t>
  </si>
  <si>
    <t>v RE : 4*2</t>
  </si>
  <si>
    <t>v SR322 : 4*2</t>
  </si>
  <si>
    <t>v RS : 4*1</t>
  </si>
  <si>
    <t>34113212R</t>
  </si>
  <si>
    <t>kabel 1-AYKY; silový, instalační; pevné uložení vnitřní, pevné uložení do země a vně; Al jádro kulaté plné (RE); počet žil 4; vnější průměr 33,0 mm; jmen.průřez jádra 70,00 mm2; teplota použití -35 až 70 °C; odolný proti šíření plamene podle vyhlášky č. 21/1996; odolnost vůči UV záření</t>
  </si>
  <si>
    <t>34113241R</t>
  </si>
  <si>
    <t>kabel 1-AYKY; silový, instalační; pevné uložení vnitřní, pevné uložení do země a vně; Al jádro sektorové lanované (SM); počet žil 4; vnější průměr 56,0 mm; jmen.průřez jádra 3x240+120 mm2; teplota použití -35 až 70 °C; odolný proti šíření plamene podle vyhlášky č. 21/1996</t>
  </si>
  <si>
    <t>napojení nového ER na RS : 7</t>
  </si>
  <si>
    <t>trasa od RE do SR322 : 9</t>
  </si>
  <si>
    <t>Třífázový střídač se synergickou technologií se 2 jednotkami</t>
  </si>
  <si>
    <t>nominální aktivní výstupní výkon AC = 66 600 W</t>
  </si>
  <si>
    <t>max. zdánlivý výstupní výkon AC = 66 600 VA</t>
  </si>
  <si>
    <t>max. DC výkon střídač/synergická jednotka: 100 000 / 50 000 W</t>
  </si>
  <si>
    <t>max. vstupní proud = 2x 48,25 Adc</t>
  </si>
  <si>
    <t>střecha 1 : 13,5+0,5*2+17</t>
  </si>
  <si>
    <t>výškový odskok na střechu 2 : 0,7+0,3</t>
  </si>
  <si>
    <t>střecha 2 : 4+2+5,5</t>
  </si>
  <si>
    <t>vedení po fasádě k technologii : 5</t>
  </si>
  <si>
    <t>střecha 1 : 94</t>
  </si>
  <si>
    <t>střecha 2 : 26</t>
  </si>
  <si>
    <t>650613127R00</t>
  </si>
  <si>
    <t>Montáž síťového střídače napětí DC/AC fotovoltaických systémů, třífázového přes 25000 do 50000 W</t>
  </si>
  <si>
    <t>střecha 2 : 164</t>
  </si>
  <si>
    <t>- regulace činného výkonu měnič-rozvaděč RFVE</t>
  </si>
  <si>
    <t>délka odhadem (1500m/100kW) : 1500*49,2/100</t>
  </si>
  <si>
    <t>zaokrouhlení na celé 100m : 62</t>
  </si>
  <si>
    <t>742-07.2</t>
  </si>
  <si>
    <t>Rozvaděč RDC vč. kompletního vystrojení pro 4 stringy, D+M - kompletní provedení</t>
  </si>
  <si>
    <t>Vystrojení rozvaděče RDC - pro 4 stringy:</t>
  </si>
  <si>
    <t>- Rozvodnice oceloplechová, plné dveře, IP66, rozměr 500x400x210mm, vč:</t>
  </si>
  <si>
    <t>- Vývodka + matice, Pg 9 - 16 ks</t>
  </si>
  <si>
    <t>- FU1.1-FU1.4 - pojistkový odpínač pro válcové pojistky 10x38 pro FV aplikace, 1000 V DC + 2x válcová pojistka PV4 -25A gPV - 4 kpl</t>
  </si>
  <si>
    <t>- kompletní včetně vystrojení, specifikace viz výkres D.2.1-08</t>
  </si>
  <si>
    <t>- napojení na stávající zemnící soustavu objektu (na zemnící pásek), nebo realizace nového zemnícího pásku FeZn 30x4 v dl. 20 m uloženého v souběhu se zemní kabelovou trasou</t>
  </si>
  <si>
    <t>zapojenístringů : 4*2</t>
  </si>
  <si>
    <t>propoj řad stringů : 4*2</t>
  </si>
  <si>
    <t>připojení na střídač : 4*2</t>
  </si>
  <si>
    <t>- pozice vypínacího prvku je upřesněna ve výkresové dokumentaci</t>
  </si>
  <si>
    <t>systém se střechovitým uspořádáním panelů v orientaci V-Z, rozestup řad max. 2,62 metru pro FV panely rozměru 1722x1134x30 mm.</t>
  </si>
  <si>
    <t>742-01.3</t>
  </si>
  <si>
    <t>Kotvení montážní konstrukce - systémové kotvy 300x300 mm + opracování střešní folie manžetou, D+M, kompletní provedení</t>
  </si>
  <si>
    <t>Kotvní montážní konstrukce na střeše č. 1</t>
  </si>
  <si>
    <t>Rozmístění kotev dle montážního schéma konstrukce - viz část D.2.1-příloha TZ</t>
  </si>
  <si>
    <t>Ref. typ kotvy - Solmont se základnou 300x300 mm pro PVC-P folii, včetně manžety 500x500 mm</t>
  </si>
  <si>
    <t>Kotva bude kotvena do stávajícího dř. bednění pomocí - 6 ks kotvících prvků/kotva</t>
  </si>
  <si>
    <t>střecha 1 : 8</t>
  </si>
  <si>
    <t>742-06.1</t>
  </si>
  <si>
    <t>Měnič DC/AC, jmenovitý AC výkon 50 kW, 3f. střídač se synergickou technologií se dvěma jednotkami</t>
  </si>
  <si>
    <t>1) osazení HDO a jeho zapojení ve stávajícím elektroměrovém rozvaděči</t>
  </si>
  <si>
    <t>2) příprava pro osazení 4Q elektroměru</t>
  </si>
  <si>
    <t>3) úprava pro osazení "vypínače instalace" 3x80A ve stávajícím elektroměrovém rozvaděči + označení vypínače instalace</t>
  </si>
  <si>
    <t>4) úprava stávajícího elektroměrového rozvaděče dle požadavlku Připojovacích podmínek DS ČEZd</t>
  </si>
  <si>
    <t>5) prostorové oddělení části podružného rozvaděče od stávajícího elektroměrového rozvaděče</t>
  </si>
  <si>
    <t>6) úprava stávajících vývodů na podružné rozvaděče pro možnost osazení nových vypínačů</t>
  </si>
  <si>
    <t>okapový chodník : 14*0,50</t>
  </si>
  <si>
    <t>stávající chodník z bet. dlažby : 1,35*0,80</t>
  </si>
  <si>
    <t>Odkaz na mn. položky pořadí 32 : 8,08000</t>
  </si>
  <si>
    <t>trasa RE - RFVE : 40</t>
  </si>
  <si>
    <t>Odkaz na mn. položky pořadí 35 : 40,00000</t>
  </si>
  <si>
    <t>přebytečná zemina z lože : 0,35*0,15*40</t>
  </si>
  <si>
    <t>(40-14-1,35)*0,50</t>
  </si>
  <si>
    <t>podklad okapového chodníku, tl. 10 cm : 0,50*14*0,10</t>
  </si>
  <si>
    <t>podklad chodníku tl. 15 cm : 0,80*1,35*0,15</t>
  </si>
  <si>
    <t>388996141R00</t>
  </si>
  <si>
    <t>Trubky tělesa trubkového kabelovodu chránička kabelu z HDPE, DN do 110 mm, v otevřeném výkopu</t>
  </si>
  <si>
    <t>828-1</t>
  </si>
  <si>
    <t>Položka obsahuje chráničku Kopoflex a násuvnou spojku.</t>
  </si>
  <si>
    <t>40</t>
  </si>
  <si>
    <t>650072163R00</t>
  </si>
  <si>
    <t xml:space="preserve">Montáž modulového vypínače hlavního, třípólového, do 80 A </t>
  </si>
  <si>
    <t>osazení vypínacího prvku za elektroměrem 3x80 A vč. jeho označení "vypínač instalace" : 1</t>
  </si>
  <si>
    <t>650072233R00</t>
  </si>
  <si>
    <t xml:space="preserve">Montáž modulového vypínače třípólového, do 80 A </t>
  </si>
  <si>
    <t>v rozvaděči RE - nově v části podružného rozvaděče : 4</t>
  </si>
  <si>
    <t>650141121R00</t>
  </si>
  <si>
    <t>Ukončení vodiče v rozvaděči, včetně zapojení, průřez do 50 mm2</t>
  </si>
  <si>
    <t>v RFVE : 4</t>
  </si>
  <si>
    <t>v SR322 : 4</t>
  </si>
  <si>
    <t>34113208R</t>
  </si>
  <si>
    <t>kabel 1-AYKY; silový, instalační; pevné uložení vnitřní, pevné uložení do země a vně; Al jádro kulaté plné (RE); počet žil 4; vnější průměr 31,0 mm; jmen.průřez jádra 50,00 mm2; teplota použití -35 až 70 °C; odolný proti šíření plamene podle vyhlášky č. 21/1996; odolnost vůči UV záření</t>
  </si>
  <si>
    <t>2+40+2</t>
  </si>
  <si>
    <t>35822003016R01</t>
  </si>
  <si>
    <t>Vypínač modulární, 3pólový, 80A, ozn. "vypínač instalace"</t>
  </si>
  <si>
    <t>35822003016R02</t>
  </si>
  <si>
    <t>Vypínač modulární, 3pólový, 32A, ozn. "vývod na rozvaděč Rx"</t>
  </si>
  <si>
    <t>4</t>
  </si>
  <si>
    <t>- FU2.1-FU2.4 - svodič přepětí - 3 pól. přepěťová ochrana třídy T1+T2 pro FV střešní aplikace, bleskový proud 5kA, Imax=40 kA - 4 ks</t>
  </si>
  <si>
    <t>nominální aktivní výstupní výkon AC = 50 000 W</t>
  </si>
  <si>
    <t>max. zdánlivý výstupní výkon AC = 50 000 VA</t>
  </si>
  <si>
    <t>max. DC výkon střídač/synergická jednotka: 75 000 / 37 500 W</t>
  </si>
  <si>
    <t>max. vstupní proud = 2x 36,25 Adc</t>
  </si>
  <si>
    <t>26+2,5+11,5+14+17,5+9,5+40,5+11,5</t>
  </si>
  <si>
    <t>25+3</t>
  </si>
  <si>
    <t>střecha A : 16</t>
  </si>
  <si>
    <t>střecha B : 40</t>
  </si>
  <si>
    <t>střecha D : 244</t>
  </si>
  <si>
    <t>střecha A : 83</t>
  </si>
  <si>
    <t>střecha B : 158</t>
  </si>
  <si>
    <t>střecha D : 464</t>
  </si>
  <si>
    <t>délka odhadem (1500m/100kW) : 1500*123/100</t>
  </si>
  <si>
    <t>zaokrouhlení na celé 100m : 55</t>
  </si>
  <si>
    <t>Rozvaděč RDC1 vč. kompletního vystrojení pro 6 stringů, D+M - kompletní provedení</t>
  </si>
  <si>
    <t>Vystrojení rozvaděče RDC1 - pro 6 stringů: dle specifikace</t>
  </si>
  <si>
    <t>- Rozvodnice oceloplechová, plné dveře, IP66, rozměr 500x400x200mm, vč:</t>
  </si>
  <si>
    <t>Rozvaděč RDC2 vč. kompletního vystrojení pro 4 stringy, D+M - kompletní provedení</t>
  </si>
  <si>
    <t>Vystrojení rozvaděče RDC2 - pro 4 stringy: dle specifikace</t>
  </si>
  <si>
    <t>- FU1.1-FU1.6 - pojistkový odpínač pro válcové pojistky 10x38 pro FV aplikace, 1000 V DC + 2x válcová pojistka PV4 -25A gPV - 4 kpl</t>
  </si>
  <si>
    <t>- oceloplechová skříň 1000x600x300 mm, vč:</t>
  </si>
  <si>
    <t>12 stringů - zapojení : 10*2</t>
  </si>
  <si>
    <t>propoj řad 12 stringů : 10*2</t>
  </si>
  <si>
    <t>připojení na střídač : 10*2</t>
  </si>
  <si>
    <t>- pozice vypínacího prvku je upřesněna ve výkresové dokumentaci, umístěno na fasádě</t>
  </si>
  <si>
    <t>ja 80x3 : 7,07*2,90*3</t>
  </si>
  <si>
    <t>patní plech 200x200x10 : 0,2*0,2*0,01*7850*3</t>
  </si>
  <si>
    <t>ostatní konstrukce pro montáž zákrytu s třechy - odhadem : 40</t>
  </si>
  <si>
    <t>sváry prořez 5% : 110,929*0,05</t>
  </si>
  <si>
    <t>767-02</t>
  </si>
  <si>
    <t>Zákryt technologie FVE z posuvných panelů z tahokovu vč. zastřešení TR plechem, D+M, kompletní provedení</t>
  </si>
  <si>
    <t>- tahokov typ dle stávajícího oplocení - TR 62,5/22x9, v černém nátěru - lakováním, celkem 3 posuvné panely 1,10x2,50m, 2 pevné boční panely 0,75x2,5m, rámy panelů z ocelových profilu JA nebo L, posuvné upořádání panelů pro možnost servisu technologie FVE</t>
  </si>
  <si>
    <t>- stříška nad technologií FVE ze střešního plechu TR18 lakovaného vč. klempířského napojení stříšky na zateplenou fasádu</t>
  </si>
  <si>
    <t>- konstrukčně řešeno jako součást konstrukce pro osazení technologie FVE před fasádou, stabilizace konstrukce do stávající zateplené fasády budovy B</t>
  </si>
  <si>
    <t>3,15*8</t>
  </si>
  <si>
    <t>- dle potřeby spolupráce s provozovatelem MŠ pro přemístění stávajícího nábytku v prostoru skladu lůžkovin</t>
  </si>
  <si>
    <t>1) zapojení  výrobny přes pomocný rozvaděč RP na stávající elektroinstalaci objektu, vč. dodávky propojovacího rozvaděče RP</t>
  </si>
  <si>
    <t>2) ve stávajícím elektroměrovém rozvaděči na fasádě doplnění přijímače HDO vč. napojení na samostatný jistič 1x2A,char. B</t>
  </si>
  <si>
    <t>3) příprava pro osazení nového 4Q elektroměru ve stávajícím elektroměrovém rozvaděči, v souladu s Připojovacími podmínkami PDS</t>
  </si>
  <si>
    <t>4) výměna stávajících MTP za nové MTP 250/5A, tř.0,5S a zajištění jejich souladu se Smlouvou o připojení výrobny</t>
  </si>
  <si>
    <t>5) osazení nového hlavního jističe 3x200A, char. B ve stávajícím el. rozvaděči</t>
  </si>
  <si>
    <t>6) nové kabelové vedení od stávající HDS do elektroměrového rozvaděče, kabel AYKY-J 3x120+70 dl. do 2 mb</t>
  </si>
  <si>
    <t>výkop pro betonové patky : 0,30*0,30*0,80*3</t>
  </si>
  <si>
    <t>stávající chodník z bet. dlažby : 1,2*4</t>
  </si>
  <si>
    <t>Odkaz na mn. položky pořadí 36 : 4,80000</t>
  </si>
  <si>
    <t>betonové patky 300x300x800 : 0,3*0,3*0,8*3*1,20</t>
  </si>
  <si>
    <t>přebytečná zemina ze základů : 0,3*0,3*0,8*3</t>
  </si>
  <si>
    <t>podklad chodníku tl. 15 cm : 1,20*4*0,15</t>
  </si>
  <si>
    <t>2*16</t>
  </si>
  <si>
    <t>650124223R00</t>
  </si>
  <si>
    <t>Uložení Cu kabelu 4 x 25 mm2, pevně, včetně dodávky kabelu 1-CYKY</t>
  </si>
  <si>
    <t>od RFVE do RP : 16</t>
  </si>
  <si>
    <t>650134431R00</t>
  </si>
  <si>
    <t>Uložení Al kabelu 3 x 120 + 70 mm2, pevně</t>
  </si>
  <si>
    <t>z HDS do RE : 2</t>
  </si>
  <si>
    <t>z RE do RFVE : 16</t>
  </si>
  <si>
    <t>650141117R00</t>
  </si>
  <si>
    <t>Ukončení vodiče v rozvaděči, včetně zapojení, průřez do 25 mm2</t>
  </si>
  <si>
    <t>v RP : 4*2</t>
  </si>
  <si>
    <t>650141127R00</t>
  </si>
  <si>
    <t>Ukončení vodiče v rozvaděči, včetně zapojení, průřez do 120 mm2</t>
  </si>
  <si>
    <t>v HDS : 4*1</t>
  </si>
  <si>
    <t>210810057R01</t>
  </si>
  <si>
    <t>Kabel CYKY-m 750 V 5 žil až 50 mm pevně uložený, včetně dodávky kabelu 5x35 mm2</t>
  </si>
  <si>
    <t>budova B - napojení INV2 : 4</t>
  </si>
  <si>
    <t>210810057R02</t>
  </si>
  <si>
    <t>Kabel CYKY-m 750 V 5 žil až 50 mm pevně uložený, včetně dodávky kabelu 5x50 mm2</t>
  </si>
  <si>
    <t>budova B - napojení INV1 : 4</t>
  </si>
  <si>
    <t>34111610R</t>
  </si>
  <si>
    <t>kabel 1-CYKY; silový; pro pevné uložení ve vnitřních a venk.prostorách v zemi, betonu; Cu jádro, tvar jádra RM-kulatý mnohodrátový; počet a průřez žil 4x25mm2; počet žil 4; teplota použití -35 až 70 °C; max.provoz.teplota při zkratu 160 °C; min.teplota pokládky -5 °C; průřez vodiče 25 mm2; samozhášivý; odolnost vůči UV záření; barva pláště černá</t>
  </si>
  <si>
    <t>34113223R</t>
  </si>
  <si>
    <t>kabel 1-AYKY; silový, instalační; pevné uložení vnitřní, pevné uložení do země a vně; Al jádro kulaté plné (RE), Al jádro sektorové lanované (SM); počet žil 4; vnější průměr 41,0 mm; jmen.průřez jádra 3x120+70 mm2; teplota použití -35 až 70 °C; odolný proti šíření plamene podle vyhlášky č. 21/1996; odolnost vůči UV záření</t>
  </si>
  <si>
    <t>- FU2.1-FU2.6 - svodič přepětí - 3 pól. přepěťová ochrana třídy T1+T2 pro FV střešní aplikace, bleskový proud 5kA, Imax=40 kA - 4 ks</t>
  </si>
  <si>
    <t>střecha 1+2 : 20,5+1,5+2*1,5</t>
  </si>
  <si>
    <t>na fasádě : 3</t>
  </si>
  <si>
    <t>střecha 1 : 70</t>
  </si>
  <si>
    <t>střecha 1 : 82</t>
  </si>
  <si>
    <t>střecha 2 : 64</t>
  </si>
  <si>
    <t>délka odhadem (1500m/100kW) : 1500*48,38/100</t>
  </si>
  <si>
    <t>zaokrouhlení na celé 100m : 74,3</t>
  </si>
  <si>
    <t>- kompletní včetně vystrojení ve specifikaci viz výkrees D.2.1-07</t>
  </si>
  <si>
    <t>1) osazení HDO a jeho zapojení ve stávajícím elektroměrovém rozvaděči na jistič 1x2A, char. B</t>
  </si>
  <si>
    <t>Zpracování realizační dokumentace hromosvodu, včetně zajištění a zpracování výchozích podkladů k RDS hromosvodu</t>
  </si>
  <si>
    <t>- součástí této položky je zajištění výchozích podkladů v součinnosti s objednatelem pro zpracování RDS nového hromosvodu</t>
  </si>
  <si>
    <t>- součástí této položky je zajištění prověření technického stavu stávající uzemňovacíé soustavy na dotčených budovách či jejich částí = výchozí podklad pro zpracování RDS doplnění nového hromosvodu</t>
  </si>
  <si>
    <t>- součástí této položky je zajištění zpracování RDS nového hromosvodu v souladu s požadavky ČSN EN 62305-3 ed. 2 pro zajištění dostatečné vzdálenosti hromosvodu na střeše od rozvodů a kovových konstrukcí navrhované střešní FVE a ochrany FV panelů proti přímému úderu blesku. Součástí RDS bude zpracování analýzy rizika pro LPS dle ČSN EN 62305-3 ed. 2, vlastní návrh nového hromosvodu včetně případného doplnění uzemnění, položkový výkaz výměr.</t>
  </si>
  <si>
    <t>650061643R00</t>
  </si>
  <si>
    <t>Montáž jističe modulárního, třípólového, do 125 A</t>
  </si>
  <si>
    <t>nový jistič 3x100A v RH : 1</t>
  </si>
  <si>
    <t>trasa RH - RFVE : 10</t>
  </si>
  <si>
    <t>z RFVE do RH : 10</t>
  </si>
  <si>
    <t>v RH : 4</t>
  </si>
  <si>
    <t>34111622R</t>
  </si>
  <si>
    <t>kabel 1-CYKY; silový; pro pevné uložení ve vnitřních a venk.prostorách v zemi, betonu; Cu jádro,tvar jádraRMV-vícežilové lanové kulaté zhuštěné jádro; počet a průřez žil 4x50mm2; počet žil 4; teplota použití -35 až 70 °C; max.provoz.teplota při zkratu 160 °C; min.teplota pokládky -5 °C; průřez vodiče 50 mm2; samozhášivý; odolnost vůči UV záření; barva pláště černá</t>
  </si>
  <si>
    <t>35822002320RX</t>
  </si>
  <si>
    <t>Jistič do 100 A 3 pól. charakterist. B, LVN-100B-3</t>
  </si>
  <si>
    <t>RTS 23/ I</t>
  </si>
  <si>
    <t>uložení na vegetační střechu přes betonové podložky</t>
  </si>
  <si>
    <t>střecha SO01 : 8+5,5+4,5</t>
  </si>
  <si>
    <t>střecha SO01 - vedení po fasádě : 3,5+2,0</t>
  </si>
  <si>
    <t>střecha SO02 : 15+2,5+4,5+4,5</t>
  </si>
  <si>
    <t>střecha SO02 - vedení po fasádě : 3,5+2,5</t>
  </si>
  <si>
    <t>střecha SO03 : 18+1,5+1,0+1,2+8+4,5+3,9+1,2</t>
  </si>
  <si>
    <t>střecha SO03 - vedení po fasádě : 4,5+3,5</t>
  </si>
  <si>
    <t>střecha SO01 : 16+4</t>
  </si>
  <si>
    <t>střecha SO02 : 16+4</t>
  </si>
  <si>
    <t>střecha SO03 : 30+12+26</t>
  </si>
  <si>
    <t>střecha SO01 : 208,5+120</t>
  </si>
  <si>
    <t>střecha SO02 : 189+110</t>
  </si>
  <si>
    <t>střecha SO03 : 527+36+301</t>
  </si>
  <si>
    <t>délka odhadem (1500m/100kW) : 1500*44,28/100</t>
  </si>
  <si>
    <t>zaokrouhlení na celé 100m : 35,8</t>
  </si>
  <si>
    <t>- kompletní včetně vystrojení dle specifikace viz výkres D.2.1-07</t>
  </si>
  <si>
    <t>- včetně napojení na rozvaděč RFVE kabelem s požadovanou funkční integritou při požáru (min. R-30)</t>
  </si>
  <si>
    <t>DC kabeláž - prostup stěnou do technické místnosti : 1</t>
  </si>
  <si>
    <t>AC kabeláž - prostup stěnou technické místnosti do rozvaděče RM-01 : 1</t>
  </si>
  <si>
    <t>1) osazení HDO a jeho zapojení ve stávajícím elektroměrovém rozvaděči RM-01 (RE) na jistič 1x2A, char. B</t>
  </si>
  <si>
    <t>2) příprava pro osazení 4Q elektroměru - přímé měření do 80A</t>
  </si>
  <si>
    <t>3) úprava pro osazení hlavního jističe před elektroměrem 3x80 A, char. B</t>
  </si>
  <si>
    <t>4) úprava pro osazení vypínacího prvku za elektroměrem 3x80 A "vypínač instalace"</t>
  </si>
  <si>
    <t>5) napojení FVE výrobny na rozpojovací jistící skříň - realizace a zapojení předpřipraveného kabelového vedení CYKY 4x35 do RM-01/případně kontrola již realizovaného zapojení kabelu do RM-01, včetně kontroly napojení na stávající RS</t>
  </si>
  <si>
    <t>- součástí této položky je zajištění výchozích podkladů od stávajícího hromosvodu novostavby BD v součinnosti s objednatelem (výchozí revizní zpráva hromosvodu, dokumentace skutečného provedení hromosvodu) tj. výchozích podkladů pro zpracování RDS úprav a doplnění hromosvodu</t>
  </si>
  <si>
    <t>DC trasa v technické místnosti : 6</t>
  </si>
  <si>
    <t>trasa střídač - RFVE : 8</t>
  </si>
  <si>
    <t>trasa RFVE - RM-01 : 3</t>
  </si>
  <si>
    <t>650061642R00</t>
  </si>
  <si>
    <t>Montáž jističe modulárního, třípólového, do 80 A</t>
  </si>
  <si>
    <t>rozvaděč RM-01 - hlavní jistič 3x80A před elektroměrem : 1</t>
  </si>
  <si>
    <t>trasa RM-01 - RFVE : 6</t>
  </si>
  <si>
    <t>650124223RT2</t>
  </si>
  <si>
    <t>trasa RFVE - rozvaděč RM-01 : 6</t>
  </si>
  <si>
    <t>650124269RT2</t>
  </si>
  <si>
    <t>Uložení Cu kabelu 5 x 10 mm2, pevně, včetně dodávky kabelu CYKY</t>
  </si>
  <si>
    <t>trasa střídač DC/AC - RFVE : 5+5</t>
  </si>
  <si>
    <t>650141115R00</t>
  </si>
  <si>
    <t>Ukončení vodiče v rozvaděči, včetně zapojení, průřez do 16 mm2</t>
  </si>
  <si>
    <t>v RM-01 : 4*1</t>
  </si>
  <si>
    <t>650141119R00</t>
  </si>
  <si>
    <t>Ukončení vodiče v rozvaděči, včetně zapojení, průřez do 35 mm2</t>
  </si>
  <si>
    <t>35822002320R</t>
  </si>
  <si>
    <t>jistič modulární jmen.proud 80,00 A; charakt. B; počet pólů 3; jmenovitá zkratová schopnost/230 V a.c. 10 kA; tepl.okolí -25 do + 55 °C; IP 20</t>
  </si>
  <si>
    <t>hlavní jistič 3x80A v RM-01 : 1</t>
  </si>
  <si>
    <t>- Náklady na zajištění bezpečnosti práce při provádění stavby v souladu s Plánem BOZP.</t>
  </si>
  <si>
    <t>- Obsahuje veškeré náklady na zajištění BOZP dle požadavků platných vyhlášek a nařízení v oblasti bezpečnosti práce.</t>
  </si>
  <si>
    <t>Stávající střechy bytových domů SO01-SO03 jsou doplněny záchytným systémem (dle vizuálního průzkumu střechy z 02/2023 trvalé lano vedené podél atiky střechy ve vzdálenosti cca 0,80 metru + kotevní oka). Systém ochrany osob proti pádu je uvažován pomocí samostatných kotvících prvků nebo jako systém kombinovaný s poddajným/pevným kotvícím vedením, v kombinaci s osobním ochranným prostředkem proti pádu (OOPP), výška případného pádu na spojovacím prostředku nesmí být delší než 1,50 metru.</t>
  </si>
  <si>
    <t>střecha A : 12,5+3,5</t>
  </si>
  <si>
    <t>střecha B : 35</t>
  </si>
  <si>
    <t>střecha C : 17+3,5</t>
  </si>
  <si>
    <t>střecha D + spojovací krček : 53+3,5</t>
  </si>
  <si>
    <t>střecha E + spojovací krček : 3,5+3,5+16</t>
  </si>
  <si>
    <t>střecha A : 54</t>
  </si>
  <si>
    <t>střecha B : 42</t>
  </si>
  <si>
    <t>střecha C : 40</t>
  </si>
  <si>
    <t>střecha D : 52</t>
  </si>
  <si>
    <t>střecha E : 28</t>
  </si>
  <si>
    <t>střecha A : 255</t>
  </si>
  <si>
    <t>střecha B : 164</t>
  </si>
  <si>
    <t>střecha C : 226</t>
  </si>
  <si>
    <t>střecha D : 213</t>
  </si>
  <si>
    <t>střecha E : 314</t>
  </si>
  <si>
    <t>délka odhadem (1500m/100kW) : 1500*88,56/100</t>
  </si>
  <si>
    <t>zaokrouhlení na celé 100m : 71,6</t>
  </si>
  <si>
    <t>- kompletní včetně vystrojení dle specifikace viz výkres D.2.1-12</t>
  </si>
  <si>
    <t>- pozice vypínacího prvku je upřesněna ve výkresové dokumentaci - umístění na fasádě</t>
  </si>
  <si>
    <t>- včetně označení</t>
  </si>
  <si>
    <t>- demontáž stávající antény STA na střeše vč. kabelového vedení po střeše</t>
  </si>
  <si>
    <t>- demontáž stávajícího rozvaděče STA na chodbě vč. navazujících kabelových žlabů</t>
  </si>
  <si>
    <t>- demontáž / zpětná montáž stávajícího kazetového podhledu 60x60 cm na chodbě, rozsah odhadem cca 4,2*1,2m</t>
  </si>
  <si>
    <t>1) osazení HDO a jeho zapojení ve stávajícím elektroměrovém rozvaděči RH-pole 1 na samostatný jistič 1x2A, char. B</t>
  </si>
  <si>
    <t>2) příprava pro osazení 4Q elektroměru, nepřímé měření, stávající MTP</t>
  </si>
  <si>
    <t>650061811R00</t>
  </si>
  <si>
    <t>Montáž jističe výkonového, do 160 A</t>
  </si>
  <si>
    <t>trasa RH-pole 1 - RFVE : 8</t>
  </si>
  <si>
    <t>trasa střídač - RFVE : 2</t>
  </si>
  <si>
    <t>RFVE - RH-pole 2 : 4</t>
  </si>
  <si>
    <t>v RFVE : 5*1</t>
  </si>
  <si>
    <t>v RH-pole 2 : 5*1</t>
  </si>
  <si>
    <t>35822945.AR1</t>
  </si>
  <si>
    <t>Jistič Modeion výkonový, 3 pól., 3 x 160 A</t>
  </si>
  <si>
    <t>na chodbě budova A - m.č. A105S + kuchyň + zásobovací chodba - plocha odhadem : 12</t>
  </si>
  <si>
    <t>712378104RT4</t>
  </si>
  <si>
    <t>Doplňkové konstrukce k povlakovým krytinám z fólií prostup pro kabely, průměr 110 mm, s manžetou z fólie z měkčeného PVC</t>
  </si>
  <si>
    <t>800-711</t>
  </si>
  <si>
    <t>včetně dodávek výrobků</t>
  </si>
  <si>
    <t>D+M, Osazení a ukotvení prostupu, utěsnění PU pěnou, přitavení límce a doplnění zálivkovou hmotou.</t>
  </si>
  <si>
    <t>budova A : 8+6+3*2</t>
  </si>
  <si>
    <t>budova B : 2+2</t>
  </si>
  <si>
    <t>budova C : 8+6+3*2</t>
  </si>
  <si>
    <t>650611111R00</t>
  </si>
  <si>
    <t>Montáž nosné konstrukce fotovoltaických panelů na šikmou střechu, montáž k nosné konstr. střechy</t>
  </si>
  <si>
    <t>Montáž nosné konstrukce panelů kotvené přes střešní krytinu do nosné konstrukce střechy. Položka neobsahuje dodávku kotvicích prvků.</t>
  </si>
  <si>
    <t>střecha A-západní : 40</t>
  </si>
  <si>
    <t>střecha B : 54</t>
  </si>
  <si>
    <t>střecha C : 54</t>
  </si>
  <si>
    <t>střecha C-východní : 40</t>
  </si>
  <si>
    <t>650612131R00</t>
  </si>
  <si>
    <t>Montáž fotovoltaických panelů na šikmou střechu, krystalické panely o výkonu přes 300 Wp</t>
  </si>
  <si>
    <t>650613126R00</t>
  </si>
  <si>
    <t>Montáž síťového střídače napětí DC/AC fotovoltaických systémů, třífázového přes 15000 do 25000 W</t>
  </si>
  <si>
    <t>budova B : 1</t>
  </si>
  <si>
    <t>budova A : 1</t>
  </si>
  <si>
    <t>budova C : 1</t>
  </si>
  <si>
    <t>- množství odhadem, provedení a trasovaní bude upřesněno na stavbě</t>
  </si>
  <si>
    <t>délka odhadem (1500m/100kW) : 1500*99,22/100</t>
  </si>
  <si>
    <t>zaokrouhlení na celé 100m : 11,7</t>
  </si>
  <si>
    <t>Rozvaděč RDC vč. kompletního vystrojení pro 3 stringy, D+M - kompletní provedení</t>
  </si>
  <si>
    <t>Vystrojení rozvaděče RDC - pro 3 stringy:</t>
  </si>
  <si>
    <t>- Vývodka + matice, Pg 9 - 12 ks</t>
  </si>
  <si>
    <t>- FU1.1-FU1.3 - pojistkový odpínač pro válcové pojistky 10x38 pro FV aplikace, 1000 V DC + 2x válcová pojistka PV4 -25A gPV - 3 kpl</t>
  </si>
  <si>
    <t>budova A, RDC-A : 1</t>
  </si>
  <si>
    <t>budova C, RDC-C : 1</t>
  </si>
  <si>
    <t>Rozvaděč RDC vč. kompletního vystrojení pro 2 stringy, D+M - kompletní provedení</t>
  </si>
  <si>
    <t>Vystrojení rozvaděče RDC - pro 2 stringy:</t>
  </si>
  <si>
    <t>- Vývodka + matice, Pg 9 - 8 ks</t>
  </si>
  <si>
    <t>- FU1.1-FU1.2 - pojistkový odpínač pro válcové pojistky 10x38 pro FV aplikace, 1000 V DC + 2x válcová pojistka PV4 -25A gPV - 3 kpl</t>
  </si>
  <si>
    <t>budova B, RDC-B : 1</t>
  </si>
  <si>
    <t>- kompletní včetně vystrojení dle specifikace viz výkres D.2.1-11, 12, 13</t>
  </si>
  <si>
    <t>- v případě RFVE-A doplněno o venkovní nástěnnou rozvodnici s IP65 vystrojenou opakovačem bezdrátového přenosu signálu HDO</t>
  </si>
  <si>
    <t>budova A, RFVE-A : 1</t>
  </si>
  <si>
    <t>budova B, RFVE-B : 1</t>
  </si>
  <si>
    <t>budova C, RFVE-C : 1</t>
  </si>
  <si>
    <t>zapojenístringů : (3+2+3)*2</t>
  </si>
  <si>
    <t>propoj řad stringů : (3+2+3)*2</t>
  </si>
  <si>
    <t>připojení na střídač : (3+2+3)*2</t>
  </si>
  <si>
    <t>Hliníková montážní systémová konstrukce pro osazení FV modulů na šikmé střeše, kotvení do nosné konstrukce přes střešní krytinu</t>
  </si>
  <si>
    <t>Hliníková systémová konstrukce pro osazení FV modulů na šikmé střeše budovy</t>
  </si>
  <si>
    <t>systém s kotvením do nosné konstrukce střechy přes střešní krytinu</t>
  </si>
  <si>
    <t>montážní lišty pro FV panely rozměru 1722x1134x30 mm (2ks lišty/panel)</t>
  </si>
  <si>
    <t>kotvení panelů na dlouhé straně panelu</t>
  </si>
  <si>
    <t>kotvení montážních lišt pomocí kombi šrounů M10x200 přes střešní krytinu do konstrukce dřevěného krovu</t>
  </si>
  <si>
    <t>hmotnost montážní konstrukce max. 2,9 kg/panel</t>
  </si>
  <si>
    <t>Měnič DC/AC, jmenovitý AC výkon 33,3 kW, 3f. střídač</t>
  </si>
  <si>
    <t>noční spotřeba energie &lt; 4 W</t>
  </si>
  <si>
    <t>hluk &lt; 62 dBA</t>
  </si>
  <si>
    <t>Měnič DC/AC, jmenovitý AC výkon 19,9 kW, 3f. střídač</t>
  </si>
  <si>
    <t>max. účinnost měniče min. 98 %, EU vážená účinnost min. 97,7%</t>
  </si>
  <si>
    <t>998764103R00</t>
  </si>
  <si>
    <t>Přesun hmot pro konstrukce klempířské v objektech výšky do 24 m</t>
  </si>
  <si>
    <t>800-764</t>
  </si>
  <si>
    <t>764-01</t>
  </si>
  <si>
    <t>Ochranná plechová vana pod technologii FVE umístěnou na střeše, plech Pz 0,55mm, rozměr cca 1x2m</t>
  </si>
  <si>
    <t>- plechová vana s půdorysným přesahem min. 0,50 metru přes průmět technologie FVE (střídač, rozvaděče)</t>
  </si>
  <si>
    <t>- položka bude užita v případě neprokázání klasifikace Broof(t3) stávajcí střešní krytiny z PVC-P folie ploché střechy v místě osazení technologie FVE</t>
  </si>
  <si>
    <t>- provedení stavebních prostupů plochou střechou nebo nástavbou šachty, vč. prostupových tvarovek pro ploché foliové střechy, pro kabely průměru do 25 mm</t>
  </si>
  <si>
    <t>- stavební přípomoce pro montáž kabelů do stávajících svislých instalačních šachet, vč. zapravení případných prostupů v úrovni stropních konstrukcí, vč. případných protipožárních opatření</t>
  </si>
  <si>
    <t>- demontáž / zpětná montáž stávajícího kazetového podhledu 60x60 cm na chodbě v 1.PP budovy A, rozsah odhadem 12m2</t>
  </si>
  <si>
    <t>budova A : 40</t>
  </si>
  <si>
    <t>budova B : 30</t>
  </si>
  <si>
    <t>budova C : 30</t>
  </si>
  <si>
    <t>budova A : 3</t>
  </si>
  <si>
    <t>budova B : 2</t>
  </si>
  <si>
    <t>budova C : 2</t>
  </si>
  <si>
    <t>2) dle potřeby prostorová úprava vystrojení stávajících rozvaděčů určených pro napojení kabelové trasy od RFVE</t>
  </si>
  <si>
    <t>1) osazení přijímače HDO a jeho zapojení ve stávající skříni USM v trafostanici LB_4190, vč. napojení na samostatný jistič 1x2A, char. B z rezervního vývodu NN odběratelského rozvaděče</t>
  </si>
  <si>
    <t>2) příprava pro osazení 4Q elektroměru, stávající MTP - kontrola, zajistit soulad s Připojovacími podmínkami PDS</t>
  </si>
  <si>
    <t>3) doplnění vysílacího prvku signálu HDO vč. externí antény na vnější stěně trafostanice, vč. napojení na samostatný jistič 1x6A</t>
  </si>
  <si>
    <t>210810057RT3</t>
  </si>
  <si>
    <t>Montáž kabelu CYKY 750 V, 5 žilového, pevně uloženého, včetně dodávky kabelu CYKY 5 x 10 mm2</t>
  </si>
  <si>
    <t>budova B - napojení INV2 : 5</t>
  </si>
  <si>
    <t>210810057RT4</t>
  </si>
  <si>
    <t>Montáž kabelu CYKY 750 V, 5 žilového, pevně uloženého, včetně dodávky kabelu CYKY 5 x 16 mm2</t>
  </si>
  <si>
    <t>budova A - napojení INV1 : 5</t>
  </si>
  <si>
    <t>budova C - napojení INV3 : 5</t>
  </si>
  <si>
    <t>budova A - nový jistič 3x63A v RH1-pole č.2 : 1</t>
  </si>
  <si>
    <t>budova B - nový jistič 3x40A v RS-201 : 1</t>
  </si>
  <si>
    <t>budova C - nový jistič 3x63A v RS-301 : 1</t>
  </si>
  <si>
    <t>650121121R00</t>
  </si>
  <si>
    <t xml:space="preserve">Uložení Cu vodiče 16 mm2, pevně,  </t>
  </si>
  <si>
    <t>budova A : (50+2*2)*2</t>
  </si>
  <si>
    <t>budova B : (30+2*2)*2</t>
  </si>
  <si>
    <t>budova C : (30+2*2)*2</t>
  </si>
  <si>
    <t>nové rozvody v TS LB_4190 pro napojení HDO, délka odhadem : 10</t>
  </si>
  <si>
    <t>v RFVE : 5*1*3+4*1*3</t>
  </si>
  <si>
    <t>v RH1 : 4*1</t>
  </si>
  <si>
    <t>v RS-201 : 4*1</t>
  </si>
  <si>
    <t>v RS-301 : 4*1</t>
  </si>
  <si>
    <t>341118501R</t>
  </si>
  <si>
    <t>kabel 1-CXKH-R; bezhalogenový oheňretardující silový; pevné uložení v obyčejném popř.vlhkém prostředí; Cu jádro kulaté jednodrátové (RE); počet a průřez žil 1x16mm2; vnější průměr 9,0 mm; teplota použití -15 až 90 °C; max.provoz.teplota při zkratu 250 °C; min.teplota pokládky -5 °C; splňuje požadavky na požární odolnost; barva pláště oranžová</t>
  </si>
  <si>
    <t>budova A : 50+2*2</t>
  </si>
  <si>
    <t>budova B : 30+2*2</t>
  </si>
  <si>
    <t>budova C : 30+2*2</t>
  </si>
  <si>
    <t>341118534R</t>
  </si>
  <si>
    <t>kabel 1-CXKH-R; bezhalogenový oheňretardující silový; pevné uložení v obyčejném popř.vlhkém prostředí; Cu jádro kulaté jednodrátové (RE); počet a průřez žil 4x10mm2; vnější průměr 16,0 mm; teplota použití -15 až 90 °C; max.provoz.teplota při zkratu 250 °C; min.teplota pokládky -5 °C; splňuje požadavky na požární odolnost; barva pláště oranžová</t>
  </si>
  <si>
    <t>341118535R</t>
  </si>
  <si>
    <t>kabel 1-CXKH-R; bezhalogenový oheňretardující silový; pevné uložení v obyčejném popř.vlhkém prostředí; Cu jádro kulaté jednodrátové (RE); počet a průřez žil 4x16mm2; vnější průměr 19,0 mm; teplota použití -15 až 90 °C; max.provoz.teplota při zkratu 250 °C; min.teplota pokládky -5 °C; splňuje požadavky na požární odolnost; barva pláště oranžová</t>
  </si>
  <si>
    <t>35822002317R</t>
  </si>
  <si>
    <t>jistič modulární jmen.proud 40,00 A; charakt. B; počet pólů 3; jmenovitá zkratová schopnost/230 V a.c. 10 kA; tepl.okolí -25 do + 55 °C; IP 20</t>
  </si>
  <si>
    <t>35822002319R</t>
  </si>
  <si>
    <t>jistič modulární jmen.proud 63,00 A; charakt. B; počet pólů 3; jmenovitá zkratová schopnost/230 V a.c. 10 kA; tepl.okolí -25 do + 55 °C; IP 20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</si>
  <si>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</si>
  <si>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</si>
  <si>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</si>
  <si>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Stávající objekt - Domov seniorů</t>
  </si>
  <si>
    <t>- návrh systému ochrany osob proti pádu bude respektovat požadavky  ČSN EN 795, pro realizaci budou užity certifikovanné kotvící zařízení (střešní háky)</t>
  </si>
  <si>
    <t>- FU2.1-FU2.3 - svodič přepětí - 3 pól. přepěťová ochrana třídy T1+T2 pro FV střešní aplikace, bleskový proud 5kA, Imax=40 kA - 3 ks</t>
  </si>
  <si>
    <t>- FU2.1-FU2.2 - svodič přepětí - 3 pól. přepěťová ochrana třídy T1+T2 pro FV střešní aplikace, bleskový proud 5kA, Imax=40 kA - 3 ks</t>
  </si>
  <si>
    <t>třífázový střídač</t>
  </si>
  <si>
    <t>nominální aktivní výstupní výkon AC = 33 300 W</t>
  </si>
  <si>
    <t>max. zdánlivý výstupní výkon AC = 33 300 VA</t>
  </si>
  <si>
    <t>max. trvalý proud na výstupu (na fázi): 48,25 Aac</t>
  </si>
  <si>
    <t>max. DC výkon střídač: 50 000 W</t>
  </si>
  <si>
    <t>max. vstupní proud = 48,25 Adc</t>
  </si>
  <si>
    <t>nominální aktivní výstupní výkon AC = 19 900 W</t>
  </si>
  <si>
    <t>max. zdánlivý výstupní výkon AC = 19 900 VA</t>
  </si>
  <si>
    <t>výstupní napětí AC - sdružené/fázové (nominální): 400/230 Vac</t>
  </si>
  <si>
    <t>max. trvalý proud na výstupu (na fázi): 29 Aac</t>
  </si>
  <si>
    <t>max. DC výkon střídač: 34 800 W</t>
  </si>
  <si>
    <t>max. vstupní proud = 29 Adc</t>
  </si>
  <si>
    <t>vestavěná přepěťová ochrana volitelně, komunikační rozhraní RS485, Ethernet, WiFi volitelně</t>
  </si>
  <si>
    <t>DC - střecha 1 : 57+11,5</t>
  </si>
  <si>
    <t>střecha 2 : 5+2*2</t>
  </si>
  <si>
    <t>střecha 3 : 4</t>
  </si>
  <si>
    <t>fasáda na střechu 2 : 3,5</t>
  </si>
  <si>
    <t>fasáda na střechu 3 : 7</t>
  </si>
  <si>
    <t>AC trasa - na střeše 1+2 : 11,5+24</t>
  </si>
  <si>
    <t>AC trsa - na fasádách : 3,5+12</t>
  </si>
  <si>
    <t>střecha 1 : 64</t>
  </si>
  <si>
    <t>střecha 2 : 70</t>
  </si>
  <si>
    <t>střecha 3 : 44</t>
  </si>
  <si>
    <t>střecha 1 : 96</t>
  </si>
  <si>
    <t>střecha 2 : 120</t>
  </si>
  <si>
    <t>střecha 3 : 54</t>
  </si>
  <si>
    <t>délka odhadem (1500m/100kW) : 1500*72,98/100</t>
  </si>
  <si>
    <t>zaokrouhlení na celé 100m : 5,3</t>
  </si>
  <si>
    <t>Vystrojení rozvaděče RDC - pro 6 stringů:</t>
  </si>
  <si>
    <t>Rozvaděč RAC vč. vystrojení, D+M, kompletní provedení</t>
  </si>
  <si>
    <t>Rozvaděč RAC</t>
  </si>
  <si>
    <t>- kompletní včetně vystrojení dle specifikace viz výkres D.2.1-11</t>
  </si>
  <si>
    <t>- nový svod uzemnění po fasádě</t>
  </si>
  <si>
    <t>743F23OA0X</t>
  </si>
  <si>
    <t>SKŘÍŇ ROZVADĚČOVÁ V KOMPAKTNÍM PILÍŘI PRO NEPŘÍMÉ MĚŘENÍ PŘES 80 A JEDNOSAZBOVÉ VČETNĚ VÝSTROJE</t>
  </si>
  <si>
    <t>- ROZVADĚČ RFVE - V PROVEDENÍ KOMPAKTNÍ PILÍŘ</t>
  </si>
  <si>
    <t>- atypická kovová konstrukce pro osazení technologie FVE u fasády objektu (nad střechou č. 1 u vyšší části se střechou č. 3)</t>
  </si>
  <si>
    <t>- konstrukci tvoří ocelové sloupky kotvené do stávající nosné konstrukce střechy č. 1 a ke stávající kovové fasádě, montážní hliníkové profily HNP1 svěrně kotvené ke sloupkům</t>
  </si>
  <si>
    <t>- včetně všech spojovacích prvků kce</t>
  </si>
  <si>
    <t>montážní atypická konstrukce : 50</t>
  </si>
  <si>
    <t>Ochranná plechová vana pod technologii RFVE, plech Pz 0,55mm, rozměr cca 1x3m</t>
  </si>
  <si>
    <t>998767102R00</t>
  </si>
  <si>
    <t>Přesun hmot pro kovové stavební doplňk. konstrukce v objektech výšky do 12 m</t>
  </si>
  <si>
    <t>- provedení a zapravení prostupů střechou z asfaltových pásů pro osazení pomocné konstrukce pro technologii FVE nad střechou č.1 u fasády</t>
  </si>
  <si>
    <t>941940031RAA</t>
  </si>
  <si>
    <t>Lešení lehké fasádní šířky do 1 m, výšky do 10 m, montáž, demontáž, doprava do 10 km, pronájem na 1 měsíc</t>
  </si>
  <si>
    <t>montáž, demontáž a pronájem lešení včetně přesunu hmot na staveništi a dopravy (odvozu i dovozu) na stavbu  tam i zpět.</t>
  </si>
  <si>
    <t>fasáda severní - trasa AC : 2*12</t>
  </si>
  <si>
    <t>fasáda severní nad střechou - trasa DC : 2*7</t>
  </si>
  <si>
    <t>1) osazení kompaktního pilíře RFVE + SR322 včetně jejich kabelového napojení</t>
  </si>
  <si>
    <t>2) stávající kabelový vývod z RE pro napojení objektu odpojit</t>
  </si>
  <si>
    <t>4) napojení nového vývodu ze stávajícího pilíře RE na nový kompaktní pilíř SR322</t>
  </si>
  <si>
    <t>5) ve stávajícím pilíři s elektroměrovým rozvaděčem RE -  doplnění přijímače HDO vč. samostatného jističe 1x2A,char. B</t>
  </si>
  <si>
    <t>6) příprava pro osazení nového 4Q elektroměru</t>
  </si>
  <si>
    <t>výkop pro kompaktní pilíř RFVE a SR322 : 1,60*0,50*0,60</t>
  </si>
  <si>
    <t>trasa k RFVE : 12</t>
  </si>
  <si>
    <t>trasa SR322 - RE : 1</t>
  </si>
  <si>
    <t>výkop stáv. kabelu napojení objektu + zatažení do SR322 : 1+2</t>
  </si>
  <si>
    <t>Odkaz na mn. položky pořadí 37 : 16,00000</t>
  </si>
  <si>
    <t>přebytečná zemina z lože : 0,35*0,15*16</t>
  </si>
  <si>
    <t>přebytečná zemina z komp. pilířů : 1,60*0,25*0,60*2</t>
  </si>
  <si>
    <t>16*0,50</t>
  </si>
  <si>
    <t>5+12,5+1,5</t>
  </si>
  <si>
    <t>650134421R00</t>
  </si>
  <si>
    <t>Uložení Al kabelu 3 x 95 + 70 mm2, pevně</t>
  </si>
  <si>
    <t>trasa AC k RFVE : 12+12+24+3,5+12,5+2*1,5</t>
  </si>
  <si>
    <t>napojení na stávající RE : 1,5*2+2</t>
  </si>
  <si>
    <t>v SR322 - stávající kabel napojení objektu : 4*1</t>
  </si>
  <si>
    <t>v RE : 4*1</t>
  </si>
  <si>
    <t>34113217R</t>
  </si>
  <si>
    <t>kabel 1-AYKY; silový, instalační; pevné uložení vnitřní, pevné uložení do země a vně; Al jádro kulaté plné (RE), Al jádro sektorové lanované (SM); počet žil 4; vnější průměr 39,0 mm; jmen.průřez jádra 3x95+70 mm2; teplota použití -35 až 70 °C; odolný proti šíření plamene podle vyhlášky č. 21/1996; odolnost vůči UV záření</t>
  </si>
  <si>
    <t>00</t>
  </si>
  <si>
    <t>Úvodní text k rozpočtu</t>
  </si>
  <si>
    <t>-</t>
  </si>
  <si>
    <t>POL99_0</t>
  </si>
  <si>
    <t>Monitoring a řízení FVE musí být provedeno v minimálním standardu na základě PD pro stavební povolení nebo dokumentace pro zadání stavby.</t>
  </si>
  <si>
    <t>Předpokládá se základní monitoring provozu FVE dle současných všeobecně platných standardů výrobců střídačů DC/AC a vždy v rozsahu, který vyžaduje PDS (ČEZ Distribuce, a.s.) a legislativní rámec ČR a EU (např. hlášení OTE aj.).</t>
  </si>
  <si>
    <t>Základním předpokladem je splnění požadavků na monitoring a řízení FVE dle výzvy ModF - RES+ č. 4/2022, program 2. Nocvé obnovitelné zdroje v energetice (RES+), podporovaná aktivita Instalace nových fotovoltaických elektráren na veřejných budovách - sdružené projekty výstavby FVE.</t>
  </si>
  <si>
    <t/>
  </si>
  <si>
    <t>Veškeré řídící a regulační prvky pro optimalizaci výroby FVE včetně řídícího SW budou kompatibilní s technologií FVE instalovanou tímto projektem.</t>
  </si>
  <si>
    <t>Předpokládá se, že zajištění internetové konektivity pro připojení technologie FVE bude řešeno v rámci stavby se zadavatelem stavby a v kooperaci s provozovatelem objektu - veřejné budovy, na kteé bude instalována FVE výrobna.</t>
  </si>
  <si>
    <t>650617135R00</t>
  </si>
  <si>
    <t>Montáž monitorovacího zařízení, vzdálený odečet dat z elektroměru</t>
  </si>
  <si>
    <t>M65-01</t>
  </si>
  <si>
    <t>Elektroměr svorkové výroby FVE s výstupem ModBus, uř. ověřený, D+M - příplatek</t>
  </si>
  <si>
    <t>- příplatek za osazení úředně ověřeného elektroměru svorkové výroby FVE s výstupem ModBus</t>
  </si>
  <si>
    <t>Přehled paramterů elektroměrů svorkové výroby po objektech:</t>
  </si>
  <si>
    <t>01 - ZŠ Broumovská: elektroměr 3F x/5A, nepřímé měření s MTP 250/5A, tř. 0,5S, 10VA, uř.ověřený</t>
  </si>
  <si>
    <t>02 - ZŠ Dobiášova:  elektroměr 3F x/5A, nepřímé měření s MTP 250/5A, tř. 0,5S, 10VA, uř.ověřený</t>
  </si>
  <si>
    <t>03 - ZŠ nám. Míru: elektroměr 3F x/5A, nepřímé měření s MTP 100/5A, tř. 0,5S, 10VA, uř.ověřený</t>
  </si>
  <si>
    <t>04 - ZŠ nám. Míru - tělocvična: elektroměr 3F do 80A, přímé měření, uř.ověřený</t>
  </si>
  <si>
    <t>05 - MŠ Beruška:  elektroměr 3F x/5A, nepřímé měření s MTP 250/5A, tř. 0,5S, 10VA, uř.ověřený</t>
  </si>
  <si>
    <t>06 - MŠ Čtyřlístek: elektroměr 3F do 80A, přímé měření, uř.ověřený</t>
  </si>
  <si>
    <t>07 - BD Na Žižkově: elektroměr 3F do 80A, přímé měření, uř.ověřený</t>
  </si>
  <si>
    <t>08 - MŠ Motýlek: elektroměr 3F x/5A, nepřímé měření s MTP 150/5A, tř. 0,5S, 10VA, uř.ověřený</t>
  </si>
  <si>
    <t>09 - DS Františkov: elektroměr 3F do 80A, přímé měření, uř.ověřený - 3ks, bude vyhodnocována celková součtová svorková výroba ze 3 výrobních bloků</t>
  </si>
  <si>
    <t>10 - Divadlo F.X. Šaldy - dílny:  elektroměr 3F x/5A, nepřímé měření s MTP 125/5A, tř. 0,5S, 10VA, uř.ověřený</t>
  </si>
  <si>
    <t>01 - ZŠ Broumovská: elektroměr 3F x/5A : 1</t>
  </si>
  <si>
    <t>02 - ZŠ Dobiášova:  elektroměr 3F x/5A : 1</t>
  </si>
  <si>
    <t>03 - ZŠ nám. Míru: elektroměr 3F x/5A : 1</t>
  </si>
  <si>
    <t>04 - ZŠ nám. Míru - tělocvična: elektroměr 3F do 80A : 1</t>
  </si>
  <si>
    <t>05 - MŠ Beruška:  elektroměr 3F x/5A : 1</t>
  </si>
  <si>
    <t>06 - MŠ Čtyřlístek: elektroměr 3F do 80A : 1</t>
  </si>
  <si>
    <t>07 - BD Na Žižkově: elektroměr 3F do 80A : 1</t>
  </si>
  <si>
    <t>08 - MŠ Motýlek: elektroměr 3F x/5A : 1</t>
  </si>
  <si>
    <t>09 - DS Františkov: elektroměr 3F do 80A, 3ks, bude vyhodnocována celková součtová svorková výroba ze 3 výrobních bloků : 3</t>
  </si>
  <si>
    <t>10 - Divadlo F.X. Šaldy - dílny:  elektroměr 3F x/5A : 1</t>
  </si>
  <si>
    <t>SW-02</t>
  </si>
  <si>
    <t>Testování SW, instalace, zprovoznění, zkušební provoz, zpracování výchozího manuálu k SW</t>
  </si>
  <si>
    <t>SW-03</t>
  </si>
  <si>
    <t>Zaškolení obsluhy</t>
  </si>
  <si>
    <t>SW-04</t>
  </si>
  <si>
    <t>Ostatní náklady a dopravné</t>
  </si>
  <si>
    <t>SW-01</t>
  </si>
  <si>
    <t>Řídící SW pro 10 výroben FVE s možností libovolného rozšíření budoucího počtu výroben, kompletní dodávka včetně implementace a zprovoznění SW</t>
  </si>
  <si>
    <t>- návrh SW v kooperaci s požadavky zadavatele včetně grafického řešení výstupů pro potřeby prezentace zadavatelem</t>
  </si>
  <si>
    <t>- interval trendování a vlastní struktura poskytovaných dat bude konzultována se zástupcem zadavatele</t>
  </si>
  <si>
    <t>- přenos veškerých dat bude řešen jako dálkový prostřednictvím konektivity do internetu¨</t>
  </si>
  <si>
    <t>- pro přenos provozních a bilančních dat stavu výrobny FVE se uvažuje s využitím standardu přenosu průmyslovým protokolem ModBus přes sběrnici RS-485 (ModBus-RTU)</t>
  </si>
  <si>
    <t>- zpracování dat bude řešeno v rámci navrhovaného SW provozovaném na PC zadavatele v prostředí Windows (nebo v prostředí upřesněném zadavatelem)</t>
  </si>
  <si>
    <t>SW bude umožňovat vyčítání dat z monitorovacího webového rozhraní výrobce střídače. Vyčítaná data z monitorovacího webového rozhraní výrobce střídače budou zpracována dle požadavků zadavatele (např. sumární součty dle vybraných výroben aj.).</t>
  </si>
  <si>
    <t>Základním předpokladem je vyčítání provozního stavu FV střídače/střídačů výrobny FVE, údaje o aktuální výrobě, údaje o denní výrobě, údaje o výrobě v nastavitelném časovém období (týden, měsíc, rok), chybová hlášení s možností notifikačních zpráv zasílaných na jiné zařízení zadavatele (bude upřesněno zadavatelem).</t>
  </si>
  <si>
    <t>Výstupy z řídícího SW budou umožňovat automatizaci procesu měsíčních hlášení výrobce do portálu CS OTE a to dle požadavků platné legislativy.</t>
  </si>
  <si>
    <t>Výchozím předpokladem je umožnění budoucího připojení libovolného počtu výroben OZE v majetku zadavatele! Veškeré funkcionality SW musí umožňovat rozšíření počtu připojených výroben OZE v rámci budoucího rozvoje komunitní energetiky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</si>
</sst>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844p+2ZmXjlkDrTG0CVjRtCqR4V0Bj7K0jp34rEMPmmgVAb3R1S9HWzGdx1a1XDiHxBtP7ddmzF6FBrMwrVjCQ==" saltValue="4vhr64B963rkeDCB8m6Rm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4"/>
  <sheetViews>
    <sheetView showGridLines="0" topLeftCell="B23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08" t="s">
        <v>22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 x14ac:dyDescent="0.25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5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5">
      <c r="A5" s="2"/>
      <c r="B5" s="31" t="s">
        <v>42</v>
      </c>
      <c r="D5" s="124" t="s">
        <v>46</v>
      </c>
      <c r="E5" s="91"/>
      <c r="F5" s="91"/>
      <c r="G5" s="91"/>
      <c r="H5" s="18" t="s">
        <v>40</v>
      </c>
      <c r="I5" s="128" t="s">
        <v>50</v>
      </c>
      <c r="J5" s="8"/>
    </row>
    <row r="6" spans="1:15" ht="15.75" customHeight="1" x14ac:dyDescent="0.25">
      <c r="A6" s="2"/>
      <c r="B6" s="28"/>
      <c r="C6" s="55"/>
      <c r="D6" s="125" t="s">
        <v>47</v>
      </c>
      <c r="E6" s="92"/>
      <c r="F6" s="92"/>
      <c r="G6" s="92"/>
      <c r="H6" s="18" t="s">
        <v>34</v>
      </c>
      <c r="I6" s="128" t="s">
        <v>51</v>
      </c>
      <c r="J6" s="8"/>
    </row>
    <row r="7" spans="1:15" ht="15.75" customHeight="1" x14ac:dyDescent="0.25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5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SUMIF(F73:F90,A16,I73:I90)+SUMIF(F73:F90,"PSU",I73:I90)</f>
        <v>0</v>
      </c>
      <c r="J16" s="85"/>
    </row>
    <row r="17" spans="1:10" ht="23.25" customHeight="1" x14ac:dyDescent="0.25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SUMIF(F73:F90,A17,I73:I90)</f>
        <v>0</v>
      </c>
      <c r="J17" s="85"/>
    </row>
    <row r="18" spans="1:10" ht="23.25" customHeight="1" x14ac:dyDescent="0.25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SUMIF(F73:F90,A18,I73:I90)</f>
        <v>0</v>
      </c>
      <c r="J18" s="85"/>
    </row>
    <row r="19" spans="1:10" ht="23.25" customHeight="1" x14ac:dyDescent="0.25">
      <c r="A19" s="196" t="s">
        <v>125</v>
      </c>
      <c r="B19" s="38" t="s">
        <v>27</v>
      </c>
      <c r="C19" s="62"/>
      <c r="D19" s="63"/>
      <c r="E19" s="83"/>
      <c r="F19" s="84"/>
      <c r="G19" s="83"/>
      <c r="H19" s="84"/>
      <c r="I19" s="83">
        <f>SUMIF(F73:F90,A19,I73:I90)</f>
        <v>0</v>
      </c>
      <c r="J19" s="85"/>
    </row>
    <row r="20" spans="1:10" ht="23.25" customHeight="1" x14ac:dyDescent="0.25">
      <c r="A20" s="196" t="s">
        <v>128</v>
      </c>
      <c r="B20" s="38" t="s">
        <v>28</v>
      </c>
      <c r="C20" s="62"/>
      <c r="D20" s="63"/>
      <c r="E20" s="83"/>
      <c r="F20" s="84"/>
      <c r="G20" s="83"/>
      <c r="H20" s="84"/>
      <c r="I20" s="83">
        <f>SUMIF(F73:F90,A20,I73:I90)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78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5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5">
      <c r="A39" s="136">
        <v>1</v>
      </c>
      <c r="B39" s="146" t="s">
        <v>52</v>
      </c>
      <c r="C39" s="147"/>
      <c r="D39" s="147"/>
      <c r="E39" s="147"/>
      <c r="F39" s="148">
        <f>'FVE 01 Pol'!AE242+'FVE 02 Pol'!AE217+'FVE 03 Pol'!AE248+'FVE 04 Pol'!AE247+'FVE 05 Pol'!AE267+'FVE 06 Pol'!AE164+'FVE 07 Pol'!AE188+'FVE 08 Pol'!AE181+'FVE 09 Pol'!AE270+'FVE 10 Pol'!AE236+'FVE 11 Pol'!AE61</f>
        <v>0</v>
      </c>
      <c r="G39" s="149">
        <f>'FVE 01 Pol'!AF242+'FVE 02 Pol'!AF217+'FVE 03 Pol'!AF248+'FVE 04 Pol'!AF247+'FVE 05 Pol'!AF267+'FVE 06 Pol'!AF164+'FVE 07 Pol'!AF188+'FVE 08 Pol'!AF181+'FVE 09 Pol'!AF270+'FVE 10 Pol'!AF236+'FVE 11 Pol'!AF61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5">
      <c r="A40" s="136">
        <v>2</v>
      </c>
      <c r="B40" s="152"/>
      <c r="C40" s="153" t="s">
        <v>53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customHeight="1" x14ac:dyDescent="0.25">
      <c r="A41" s="136">
        <v>2</v>
      </c>
      <c r="B41" s="152" t="s">
        <v>54</v>
      </c>
      <c r="C41" s="153" t="s">
        <v>45</v>
      </c>
      <c r="D41" s="153"/>
      <c r="E41" s="153"/>
      <c r="F41" s="154">
        <f>'FVE 01 Pol'!AE242+'FVE 02 Pol'!AE217+'FVE 03 Pol'!AE248+'FVE 04 Pol'!AE247+'FVE 05 Pol'!AE267+'FVE 06 Pol'!AE164+'FVE 07 Pol'!AE188+'FVE 08 Pol'!AE181+'FVE 09 Pol'!AE270+'FVE 10 Pol'!AE236+'FVE 11 Pol'!AE61</f>
        <v>0</v>
      </c>
      <c r="G41" s="155">
        <f>'FVE 01 Pol'!AF242+'FVE 02 Pol'!AF217+'FVE 03 Pol'!AF248+'FVE 04 Pol'!AF247+'FVE 05 Pol'!AF267+'FVE 06 Pol'!AF164+'FVE 07 Pol'!AF188+'FVE 08 Pol'!AF181+'FVE 09 Pol'!AF270+'FVE 10 Pol'!AF236+'FVE 11 Pol'!AF61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customHeight="1" x14ac:dyDescent="0.25">
      <c r="A42" s="136">
        <v>3</v>
      </c>
      <c r="B42" s="157" t="s">
        <v>55</v>
      </c>
      <c r="C42" s="147" t="s">
        <v>56</v>
      </c>
      <c r="D42" s="147"/>
      <c r="E42" s="147"/>
      <c r="F42" s="158">
        <f>'FVE 01 Pol'!AE242</f>
        <v>0</v>
      </c>
      <c r="G42" s="150">
        <f>'FVE 01 Pol'!AF242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5">
      <c r="A43" s="136">
        <v>3</v>
      </c>
      <c r="B43" s="157" t="s">
        <v>57</v>
      </c>
      <c r="C43" s="147" t="s">
        <v>58</v>
      </c>
      <c r="D43" s="147"/>
      <c r="E43" s="147"/>
      <c r="F43" s="158">
        <f>'FVE 02 Pol'!AE217</f>
        <v>0</v>
      </c>
      <c r="G43" s="150">
        <f>'FVE 02 Pol'!AF217</f>
        <v>0</v>
      </c>
      <c r="H43" s="150">
        <f>(F43*SazbaDPH1/100)+(G43*SazbaDPH2/100)</f>
        <v>0</v>
      </c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5">
      <c r="A44" s="136">
        <v>3</v>
      </c>
      <c r="B44" s="157" t="s">
        <v>59</v>
      </c>
      <c r="C44" s="147" t="s">
        <v>60</v>
      </c>
      <c r="D44" s="147"/>
      <c r="E44" s="147"/>
      <c r="F44" s="158">
        <f>'FVE 03 Pol'!AE248</f>
        <v>0</v>
      </c>
      <c r="G44" s="150">
        <f>'FVE 03 Pol'!AF248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5">
      <c r="A45" s="136">
        <v>3</v>
      </c>
      <c r="B45" s="157" t="s">
        <v>61</v>
      </c>
      <c r="C45" s="147" t="s">
        <v>62</v>
      </c>
      <c r="D45" s="147"/>
      <c r="E45" s="147"/>
      <c r="F45" s="158">
        <f>'FVE 04 Pol'!AE247</f>
        <v>0</v>
      </c>
      <c r="G45" s="150">
        <f>'FVE 04 Pol'!AF247</f>
        <v>0</v>
      </c>
      <c r="H45" s="150">
        <f>(F45*SazbaDPH1/100)+(G45*SazbaDPH2/100)</f>
        <v>0</v>
      </c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5">
      <c r="A46" s="136">
        <v>3</v>
      </c>
      <c r="B46" s="157" t="s">
        <v>63</v>
      </c>
      <c r="C46" s="147" t="s">
        <v>64</v>
      </c>
      <c r="D46" s="147"/>
      <c r="E46" s="147"/>
      <c r="F46" s="158">
        <f>'FVE 05 Pol'!AE267</f>
        <v>0</v>
      </c>
      <c r="G46" s="150">
        <f>'FVE 05 Pol'!AF267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5">
      <c r="A47" s="136">
        <v>3</v>
      </c>
      <c r="B47" s="157" t="s">
        <v>65</v>
      </c>
      <c r="C47" s="147" t="s">
        <v>66</v>
      </c>
      <c r="D47" s="147"/>
      <c r="E47" s="147"/>
      <c r="F47" s="158">
        <f>'FVE 06 Pol'!AE164</f>
        <v>0</v>
      </c>
      <c r="G47" s="150">
        <f>'FVE 06 Pol'!AF164</f>
        <v>0</v>
      </c>
      <c r="H47" s="150">
        <f>(F47*SazbaDPH1/100)+(G47*SazbaDPH2/100)</f>
        <v>0</v>
      </c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5">
      <c r="A48" s="136">
        <v>3</v>
      </c>
      <c r="B48" s="157" t="s">
        <v>67</v>
      </c>
      <c r="C48" s="147" t="s">
        <v>68</v>
      </c>
      <c r="D48" s="147"/>
      <c r="E48" s="147"/>
      <c r="F48" s="158">
        <f>'FVE 07 Pol'!AE188</f>
        <v>0</v>
      </c>
      <c r="G48" s="150">
        <f>'FVE 07 Pol'!AF188</f>
        <v>0</v>
      </c>
      <c r="H48" s="150">
        <f>(F48*SazbaDPH1/100)+(G48*SazbaDPH2/100)</f>
        <v>0</v>
      </c>
      <c r="I48" s="150">
        <f>F48+G48+H48</f>
        <v>0</v>
      </c>
      <c r="J48" s="151" t="str">
        <f>IF(CenaCelkemVypocet=0,"",I48/CenaCelkemVypocet*100)</f>
        <v/>
      </c>
    </row>
    <row r="49" spans="1:10" ht="25.5" customHeight="1" x14ac:dyDescent="0.25">
      <c r="A49" s="136">
        <v>3</v>
      </c>
      <c r="B49" s="157" t="s">
        <v>69</v>
      </c>
      <c r="C49" s="147" t="s">
        <v>70</v>
      </c>
      <c r="D49" s="147"/>
      <c r="E49" s="147"/>
      <c r="F49" s="158">
        <f>'FVE 08 Pol'!AE181</f>
        <v>0</v>
      </c>
      <c r="G49" s="150">
        <f>'FVE 08 Pol'!AF181</f>
        <v>0</v>
      </c>
      <c r="H49" s="150">
        <f>(F49*SazbaDPH1/100)+(G49*SazbaDPH2/100)</f>
        <v>0</v>
      </c>
      <c r="I49" s="150">
        <f>F49+G49+H49</f>
        <v>0</v>
      </c>
      <c r="J49" s="151" t="str">
        <f>IF(CenaCelkemVypocet=0,"",I49/CenaCelkemVypocet*100)</f>
        <v/>
      </c>
    </row>
    <row r="50" spans="1:10" ht="25.5" customHeight="1" x14ac:dyDescent="0.25">
      <c r="A50" s="136">
        <v>3</v>
      </c>
      <c r="B50" s="157" t="s">
        <v>71</v>
      </c>
      <c r="C50" s="147" t="s">
        <v>72</v>
      </c>
      <c r="D50" s="147"/>
      <c r="E50" s="147"/>
      <c r="F50" s="158">
        <f>'FVE 09 Pol'!AE270</f>
        <v>0</v>
      </c>
      <c r="G50" s="150">
        <f>'FVE 09 Pol'!AF270</f>
        <v>0</v>
      </c>
      <c r="H50" s="150">
        <f>(F50*SazbaDPH1/100)+(G50*SazbaDPH2/100)</f>
        <v>0</v>
      </c>
      <c r="I50" s="150">
        <f>F50+G50+H50</f>
        <v>0</v>
      </c>
      <c r="J50" s="151" t="str">
        <f>IF(CenaCelkemVypocet=0,"",I50/CenaCelkemVypocet*100)</f>
        <v/>
      </c>
    </row>
    <row r="51" spans="1:10" ht="25.5" customHeight="1" x14ac:dyDescent="0.25">
      <c r="A51" s="136">
        <v>3</v>
      </c>
      <c r="B51" s="157" t="s">
        <v>73</v>
      </c>
      <c r="C51" s="147" t="s">
        <v>74</v>
      </c>
      <c r="D51" s="147"/>
      <c r="E51" s="147"/>
      <c r="F51" s="158">
        <f>'FVE 10 Pol'!AE236</f>
        <v>0</v>
      </c>
      <c r="G51" s="150">
        <f>'FVE 10 Pol'!AF236</f>
        <v>0</v>
      </c>
      <c r="H51" s="150">
        <f>(F51*SazbaDPH1/100)+(G51*SazbaDPH2/100)</f>
        <v>0</v>
      </c>
      <c r="I51" s="150">
        <f>F51+G51+H51</f>
        <v>0</v>
      </c>
      <c r="J51" s="151" t="str">
        <f>IF(CenaCelkemVypocet=0,"",I51/CenaCelkemVypocet*100)</f>
        <v/>
      </c>
    </row>
    <row r="52" spans="1:10" ht="25.5" customHeight="1" x14ac:dyDescent="0.25">
      <c r="A52" s="136">
        <v>3</v>
      </c>
      <c r="B52" s="157" t="s">
        <v>75</v>
      </c>
      <c r="C52" s="147" t="s">
        <v>76</v>
      </c>
      <c r="D52" s="147"/>
      <c r="E52" s="147"/>
      <c r="F52" s="158">
        <f>'FVE 11 Pol'!AE61</f>
        <v>0</v>
      </c>
      <c r="G52" s="150">
        <f>'FVE 11 Pol'!AF61</f>
        <v>0</v>
      </c>
      <c r="H52" s="150">
        <f>(F52*SazbaDPH1/100)+(G52*SazbaDPH2/100)</f>
        <v>0</v>
      </c>
      <c r="I52" s="150">
        <f>F52+G52+H52</f>
        <v>0</v>
      </c>
      <c r="J52" s="151" t="str">
        <f>IF(CenaCelkemVypocet=0,"",I52/CenaCelkemVypocet*100)</f>
        <v/>
      </c>
    </row>
    <row r="53" spans="1:10" ht="25.5" customHeight="1" x14ac:dyDescent="0.25">
      <c r="A53" s="136"/>
      <c r="B53" s="159" t="s">
        <v>77</v>
      </c>
      <c r="C53" s="160"/>
      <c r="D53" s="160"/>
      <c r="E53" s="161"/>
      <c r="F53" s="162">
        <f>SUMIF(A39:A52,"=1",F39:F52)</f>
        <v>0</v>
      </c>
      <c r="G53" s="163">
        <f>SUMIF(A39:A52,"=1",G39:G52)</f>
        <v>0</v>
      </c>
      <c r="H53" s="163">
        <f>SUMIF(A39:A52,"=1",H39:H52)</f>
        <v>0</v>
      </c>
      <c r="I53" s="163">
        <f>SUMIF(A39:A52,"=1",I39:I52)</f>
        <v>0</v>
      </c>
      <c r="J53" s="164">
        <f>SUMIF(A39:A52,"=1",J39:J52)</f>
        <v>0</v>
      </c>
    </row>
    <row r="55" spans="1:10" x14ac:dyDescent="0.25">
      <c r="A55" t="s">
        <v>79</v>
      </c>
      <c r="B55" t="s">
        <v>80</v>
      </c>
    </row>
    <row r="56" spans="1:10" x14ac:dyDescent="0.25">
      <c r="A56" t="s">
        <v>81</v>
      </c>
      <c r="B56" t="s">
        <v>82</v>
      </c>
    </row>
    <row r="57" spans="1:10" x14ac:dyDescent="0.25">
      <c r="A57" t="s">
        <v>83</v>
      </c>
      <c r="B57" t="s">
        <v>84</v>
      </c>
    </row>
    <row r="58" spans="1:10" x14ac:dyDescent="0.25">
      <c r="A58" t="s">
        <v>83</v>
      </c>
      <c r="B58" t="s">
        <v>85</v>
      </c>
    </row>
    <row r="59" spans="1:10" x14ac:dyDescent="0.25">
      <c r="A59" t="s">
        <v>83</v>
      </c>
      <c r="B59" t="s">
        <v>86</v>
      </c>
    </row>
    <row r="60" spans="1:10" x14ac:dyDescent="0.25">
      <c r="A60" t="s">
        <v>83</v>
      </c>
      <c r="B60" t="s">
        <v>87</v>
      </c>
    </row>
    <row r="61" spans="1:10" x14ac:dyDescent="0.25">
      <c r="A61" t="s">
        <v>83</v>
      </c>
      <c r="B61" t="s">
        <v>88</v>
      </c>
    </row>
    <row r="62" spans="1:10" x14ac:dyDescent="0.25">
      <c r="A62" t="s">
        <v>83</v>
      </c>
      <c r="B62" t="s">
        <v>89</v>
      </c>
    </row>
    <row r="63" spans="1:10" x14ac:dyDescent="0.25">
      <c r="A63" t="s">
        <v>83</v>
      </c>
      <c r="B63" t="s">
        <v>90</v>
      </c>
    </row>
    <row r="64" spans="1:10" x14ac:dyDescent="0.25">
      <c r="A64" t="s">
        <v>83</v>
      </c>
      <c r="B64" t="s">
        <v>91</v>
      </c>
    </row>
    <row r="65" spans="1:10" x14ac:dyDescent="0.25">
      <c r="A65" t="s">
        <v>83</v>
      </c>
      <c r="B65" t="s">
        <v>92</v>
      </c>
    </row>
    <row r="66" spans="1:10" x14ac:dyDescent="0.25">
      <c r="A66" t="s">
        <v>83</v>
      </c>
      <c r="B66" t="s">
        <v>93</v>
      </c>
    </row>
    <row r="67" spans="1:10" x14ac:dyDescent="0.25">
      <c r="A67" t="s">
        <v>83</v>
      </c>
      <c r="B67" t="s">
        <v>94</v>
      </c>
    </row>
    <row r="70" spans="1:10" ht="15.6" x14ac:dyDescent="0.3">
      <c r="B70" s="175" t="s">
        <v>95</v>
      </c>
    </row>
    <row r="72" spans="1:10" ht="25.5" customHeight="1" x14ac:dyDescent="0.25">
      <c r="A72" s="177"/>
      <c r="B72" s="180" t="s">
        <v>17</v>
      </c>
      <c r="C72" s="180" t="s">
        <v>5</v>
      </c>
      <c r="D72" s="181"/>
      <c r="E72" s="181"/>
      <c r="F72" s="182" t="s">
        <v>96</v>
      </c>
      <c r="G72" s="182"/>
      <c r="H72" s="182"/>
      <c r="I72" s="182" t="s">
        <v>29</v>
      </c>
      <c r="J72" s="182" t="s">
        <v>0</v>
      </c>
    </row>
    <row r="73" spans="1:10" ht="36.75" customHeight="1" x14ac:dyDescent="0.25">
      <c r="A73" s="178"/>
      <c r="B73" s="183" t="s">
        <v>97</v>
      </c>
      <c r="C73" s="184" t="s">
        <v>98</v>
      </c>
      <c r="D73" s="185"/>
      <c r="E73" s="185"/>
      <c r="F73" s="192" t="s">
        <v>24</v>
      </c>
      <c r="G73" s="193"/>
      <c r="H73" s="193"/>
      <c r="I73" s="193">
        <f>'FVE 11 Pol'!G43</f>
        <v>0</v>
      </c>
      <c r="J73" s="189" t="str">
        <f>IF(I91=0,"",I73/I91*100)</f>
        <v/>
      </c>
    </row>
    <row r="74" spans="1:10" ht="36.75" customHeight="1" x14ac:dyDescent="0.25">
      <c r="A74" s="178"/>
      <c r="B74" s="183" t="s">
        <v>99</v>
      </c>
      <c r="C74" s="184" t="s">
        <v>100</v>
      </c>
      <c r="D74" s="185"/>
      <c r="E74" s="185"/>
      <c r="F74" s="192" t="s">
        <v>24</v>
      </c>
      <c r="G74" s="193"/>
      <c r="H74" s="193"/>
      <c r="I74" s="193">
        <f>'FVE 02 Pol'!G8</f>
        <v>0</v>
      </c>
      <c r="J74" s="189" t="str">
        <f>IF(I91=0,"",I74/I91*100)</f>
        <v/>
      </c>
    </row>
    <row r="75" spans="1:10" ht="36.75" customHeight="1" x14ac:dyDescent="0.25">
      <c r="A75" s="178"/>
      <c r="B75" s="183" t="s">
        <v>101</v>
      </c>
      <c r="C75" s="184" t="s">
        <v>102</v>
      </c>
      <c r="D75" s="185"/>
      <c r="E75" s="185"/>
      <c r="F75" s="192" t="s">
        <v>24</v>
      </c>
      <c r="G75" s="193"/>
      <c r="H75" s="193"/>
      <c r="I75" s="193">
        <f>'FVE 01 Pol'!G8+'FVE 09 Pol'!G8</f>
        <v>0</v>
      </c>
      <c r="J75" s="189" t="str">
        <f>IF(I91=0,"",I75/I91*100)</f>
        <v/>
      </c>
    </row>
    <row r="76" spans="1:10" ht="36.75" customHeight="1" x14ac:dyDescent="0.25">
      <c r="A76" s="178"/>
      <c r="B76" s="183" t="s">
        <v>103</v>
      </c>
      <c r="C76" s="184" t="s">
        <v>104</v>
      </c>
      <c r="D76" s="185"/>
      <c r="E76" s="185"/>
      <c r="F76" s="192" t="s">
        <v>24</v>
      </c>
      <c r="G76" s="193"/>
      <c r="H76" s="193"/>
      <c r="I76" s="193">
        <f>'FVE 01 Pol'!G18+'FVE 02 Pol'!G11</f>
        <v>0</v>
      </c>
      <c r="J76" s="189" t="str">
        <f>IF(I91=0,"",I76/I91*100)</f>
        <v/>
      </c>
    </row>
    <row r="77" spans="1:10" ht="36.75" customHeight="1" x14ac:dyDescent="0.25">
      <c r="A77" s="178"/>
      <c r="B77" s="183" t="s">
        <v>105</v>
      </c>
      <c r="C77" s="184" t="s">
        <v>106</v>
      </c>
      <c r="D77" s="185"/>
      <c r="E77" s="185"/>
      <c r="F77" s="192" t="s">
        <v>24</v>
      </c>
      <c r="G77" s="193"/>
      <c r="H77" s="193"/>
      <c r="I77" s="193">
        <f>'FVE 01 Pol'!G30+'FVE 02 Pol'!G16</f>
        <v>0</v>
      </c>
      <c r="J77" s="189" t="str">
        <f>IF(I91=0,"",I77/I91*100)</f>
        <v/>
      </c>
    </row>
    <row r="78" spans="1:10" ht="36.75" customHeight="1" x14ac:dyDescent="0.25">
      <c r="A78" s="178"/>
      <c r="B78" s="183" t="s">
        <v>107</v>
      </c>
      <c r="C78" s="184" t="s">
        <v>108</v>
      </c>
      <c r="D78" s="185"/>
      <c r="E78" s="185"/>
      <c r="F78" s="192" t="s">
        <v>25</v>
      </c>
      <c r="G78" s="193"/>
      <c r="H78" s="193"/>
      <c r="I78" s="193">
        <f>'FVE 09 Pol'!G13</f>
        <v>0</v>
      </c>
      <c r="J78" s="189" t="str">
        <f>IF(I91=0,"",I78/I91*100)</f>
        <v/>
      </c>
    </row>
    <row r="79" spans="1:10" ht="36.75" customHeight="1" x14ac:dyDescent="0.25">
      <c r="A79" s="178"/>
      <c r="B79" s="183" t="s">
        <v>109</v>
      </c>
      <c r="C79" s="184" t="s">
        <v>110</v>
      </c>
      <c r="D79" s="185"/>
      <c r="E79" s="185"/>
      <c r="F79" s="192" t="s">
        <v>25</v>
      </c>
      <c r="G79" s="193"/>
      <c r="H79" s="193"/>
      <c r="I79" s="193">
        <f>'FVE 01 Pol'!G41+'FVE 02 Pol'!G27+'FVE 03 Pol'!G8+'FVE 04 Pol'!G8+'FVE 05 Pol'!G8+'FVE 06 Pol'!G8+'FVE 07 Pol'!G8+'FVE 08 Pol'!G8+'FVE 09 Pol'!G17+'FVE 10 Pol'!G8</f>
        <v>0</v>
      </c>
      <c r="J79" s="189" t="str">
        <f>IF(I91=0,"",I79/I91*100)</f>
        <v/>
      </c>
    </row>
    <row r="80" spans="1:10" ht="36.75" customHeight="1" x14ac:dyDescent="0.25">
      <c r="A80" s="178"/>
      <c r="B80" s="183" t="s">
        <v>111</v>
      </c>
      <c r="C80" s="184" t="s">
        <v>112</v>
      </c>
      <c r="D80" s="185"/>
      <c r="E80" s="185"/>
      <c r="F80" s="192" t="s">
        <v>25</v>
      </c>
      <c r="G80" s="193"/>
      <c r="H80" s="193"/>
      <c r="I80" s="193">
        <f>'FVE 09 Pol'!G165</f>
        <v>0</v>
      </c>
      <c r="J80" s="189" t="str">
        <f>IF(I91=0,"",I80/I91*100)</f>
        <v/>
      </c>
    </row>
    <row r="81" spans="1:10" ht="36.75" customHeight="1" x14ac:dyDescent="0.25">
      <c r="A81" s="178"/>
      <c r="B81" s="183" t="s">
        <v>113</v>
      </c>
      <c r="C81" s="184" t="s">
        <v>114</v>
      </c>
      <c r="D81" s="185"/>
      <c r="E81" s="185"/>
      <c r="F81" s="192" t="s">
        <v>25</v>
      </c>
      <c r="G81" s="193"/>
      <c r="H81" s="193"/>
      <c r="I81" s="193">
        <f>'FVE 03 Pol'!G129+'FVE 04 Pol'!G132+'FVE 05 Pol'!G154+'FVE 10 Pol'!G132</f>
        <v>0</v>
      </c>
      <c r="J81" s="189" t="str">
        <f>IF(I91=0,"",I81/I91*100)</f>
        <v/>
      </c>
    </row>
    <row r="82" spans="1:10" ht="36.75" customHeight="1" x14ac:dyDescent="0.25">
      <c r="A82" s="178"/>
      <c r="B82" s="183" t="s">
        <v>115</v>
      </c>
      <c r="C82" s="184" t="s">
        <v>116</v>
      </c>
      <c r="D82" s="185"/>
      <c r="E82" s="185"/>
      <c r="F82" s="192" t="s">
        <v>25</v>
      </c>
      <c r="G82" s="193"/>
      <c r="H82" s="193"/>
      <c r="I82" s="193">
        <f>'FVE 01 Pol'!G166+'FVE 02 Pol'!G140</f>
        <v>0</v>
      </c>
      <c r="J82" s="189" t="str">
        <f>IF(I91=0,"",I82/I91*100)</f>
        <v/>
      </c>
    </row>
    <row r="83" spans="1:10" ht="36.75" customHeight="1" x14ac:dyDescent="0.25">
      <c r="A83" s="178"/>
      <c r="B83" s="183" t="s">
        <v>117</v>
      </c>
      <c r="C83" s="184" t="s">
        <v>118</v>
      </c>
      <c r="D83" s="185"/>
      <c r="E83" s="185"/>
      <c r="F83" s="192" t="s">
        <v>25</v>
      </c>
      <c r="G83" s="193"/>
      <c r="H83" s="193"/>
      <c r="I83" s="193">
        <f>'FVE 01 Pol'!G173+'FVE 02 Pol'!G145+'FVE 03 Pol'!G148+'FVE 04 Pol'!G151+'FVE 05 Pol'!G178+'FVE 06 Pol'!G106+'FVE 07 Pol'!G114+'FVE 08 Pol'!G119+'FVE 09 Pol'!G174+'FVE 10 Pol'!G149</f>
        <v>0</v>
      </c>
      <c r="J83" s="189" t="str">
        <f>IF(I91=0,"",I83/I91*100)</f>
        <v/>
      </c>
    </row>
    <row r="84" spans="1:10" ht="36.75" customHeight="1" x14ac:dyDescent="0.25">
      <c r="A84" s="178"/>
      <c r="B84" s="183" t="s">
        <v>119</v>
      </c>
      <c r="C84" s="184" t="s">
        <v>120</v>
      </c>
      <c r="D84" s="185"/>
      <c r="E84" s="185"/>
      <c r="F84" s="192" t="s">
        <v>26</v>
      </c>
      <c r="G84" s="193"/>
      <c r="H84" s="193"/>
      <c r="I84" s="193">
        <f>'FVE 01 Pol'!G182+'FVE 02 Pol'!G158+'FVE 03 Pol'!G155+'FVE 04 Pol'!G158+'FVE 05 Pol'!G186+'FVE 06 Pol'!G113+'FVE 07 Pol'!G125+'FVE 08 Pol'!G131+'FVE 09 Pol'!G192+'FVE 10 Pol'!G160</f>
        <v>0</v>
      </c>
      <c r="J84" s="189" t="str">
        <f>IF(I91=0,"",I84/I91*100)</f>
        <v/>
      </c>
    </row>
    <row r="85" spans="1:10" ht="36.75" customHeight="1" x14ac:dyDescent="0.25">
      <c r="A85" s="178"/>
      <c r="B85" s="183" t="s">
        <v>121</v>
      </c>
      <c r="C85" s="184" t="s">
        <v>122</v>
      </c>
      <c r="D85" s="185"/>
      <c r="E85" s="185"/>
      <c r="F85" s="192" t="s">
        <v>26</v>
      </c>
      <c r="G85" s="193"/>
      <c r="H85" s="193"/>
      <c r="I85" s="193">
        <f>'FVE 03 Pol'!G171+'FVE 04 Pol'!G176+'FVE 05 Pol'!G206+'FVE 10 Pol'!G178</f>
        <v>0</v>
      </c>
      <c r="J85" s="189" t="str">
        <f>IF(I91=0,"",I85/I91*100)</f>
        <v/>
      </c>
    </row>
    <row r="86" spans="1:10" ht="36.75" customHeight="1" x14ac:dyDescent="0.25">
      <c r="A86" s="178"/>
      <c r="B86" s="183" t="s">
        <v>123</v>
      </c>
      <c r="C86" s="184" t="s">
        <v>124</v>
      </c>
      <c r="D86" s="185"/>
      <c r="E86" s="185"/>
      <c r="F86" s="192" t="s">
        <v>26</v>
      </c>
      <c r="G86" s="193"/>
      <c r="H86" s="193"/>
      <c r="I86" s="193">
        <f>'FVE 01 Pol'!G200+'FVE 02 Pol'!G176+'FVE 03 Pol'!G205+'FVE 04 Pol'!G204+'FVE 05 Pol'!G221+'FVE 06 Pol'!G127+'FVE 07 Pol'!G141+'FVE 08 Pol'!G145+'FVE 09 Pol'!G208+'FVE 10 Pol'!G200+'FVE 11 Pol'!G17</f>
        <v>0</v>
      </c>
      <c r="J86" s="189" t="str">
        <f>IF(I91=0,"",I86/I91*100)</f>
        <v/>
      </c>
    </row>
    <row r="87" spans="1:10" ht="36.75" customHeight="1" x14ac:dyDescent="0.25">
      <c r="A87" s="178"/>
      <c r="B87" s="183" t="s">
        <v>125</v>
      </c>
      <c r="C87" s="184" t="s">
        <v>27</v>
      </c>
      <c r="D87" s="185"/>
      <c r="E87" s="185"/>
      <c r="F87" s="192" t="s">
        <v>125</v>
      </c>
      <c r="G87" s="193"/>
      <c r="H87" s="193"/>
      <c r="I87" s="193">
        <f>'FVE 09 Pol'!G243</f>
        <v>0</v>
      </c>
      <c r="J87" s="189" t="str">
        <f>IF(I91=0,"",I87/I91*100)</f>
        <v/>
      </c>
    </row>
    <row r="88" spans="1:10" ht="36.75" customHeight="1" x14ac:dyDescent="0.25">
      <c r="A88" s="178"/>
      <c r="B88" s="183" t="s">
        <v>126</v>
      </c>
      <c r="C88" s="184" t="s">
        <v>127</v>
      </c>
      <c r="D88" s="185"/>
      <c r="E88" s="185"/>
      <c r="F88" s="192" t="s">
        <v>128</v>
      </c>
      <c r="G88" s="193"/>
      <c r="H88" s="193"/>
      <c r="I88" s="193">
        <f>'FVE 11 Pol'!G8</f>
        <v>0</v>
      </c>
      <c r="J88" s="189" t="str">
        <f>IF(I91=0,"",I88/I91*100)</f>
        <v/>
      </c>
    </row>
    <row r="89" spans="1:10" ht="36.75" customHeight="1" x14ac:dyDescent="0.25">
      <c r="A89" s="178"/>
      <c r="B89" s="183" t="s">
        <v>129</v>
      </c>
      <c r="C89" s="184" t="s">
        <v>130</v>
      </c>
      <c r="D89" s="185"/>
      <c r="E89" s="185"/>
      <c r="F89" s="192" t="s">
        <v>128</v>
      </c>
      <c r="G89" s="193"/>
      <c r="H89" s="193"/>
      <c r="I89" s="193">
        <f>'FVE 01 Pol'!G219+'FVE 02 Pol'!G194+'FVE 03 Pol'!G225+'FVE 04 Pol'!G224+'FVE 05 Pol'!G244+'FVE 06 Pol'!G141+'FVE 07 Pol'!G166+'FVE 08 Pol'!G158+'FVE 09 Pol'!G247+'FVE 10 Pol'!G213</f>
        <v>0</v>
      </c>
      <c r="J89" s="189" t="str">
        <f>IF(I91=0,"",I89/I91*100)</f>
        <v/>
      </c>
    </row>
    <row r="90" spans="1:10" ht="36.75" customHeight="1" x14ac:dyDescent="0.25">
      <c r="A90" s="178"/>
      <c r="B90" s="183" t="s">
        <v>128</v>
      </c>
      <c r="C90" s="184" t="s">
        <v>28</v>
      </c>
      <c r="D90" s="185"/>
      <c r="E90" s="185"/>
      <c r="F90" s="192" t="s">
        <v>128</v>
      </c>
      <c r="G90" s="193"/>
      <c r="H90" s="193"/>
      <c r="I90" s="193">
        <f>'FVE 01 Pol'!G223+'FVE 02 Pol'!G198+'FVE 03 Pol'!G229+'FVE 04 Pol'!G228+'FVE 05 Pol'!G248+'FVE 06 Pol'!G145+'FVE 07 Pol'!G170+'FVE 08 Pol'!G162+'FVE 09 Pol'!G251+'FVE 10 Pol'!G217</f>
        <v>0</v>
      </c>
      <c r="J90" s="189" t="str">
        <f>IF(I91=0,"",I90/I91*100)</f>
        <v/>
      </c>
    </row>
    <row r="91" spans="1:10" ht="25.5" customHeight="1" x14ac:dyDescent="0.25">
      <c r="A91" s="179"/>
      <c r="B91" s="186" t="s">
        <v>1</v>
      </c>
      <c r="C91" s="187"/>
      <c r="D91" s="188"/>
      <c r="E91" s="188"/>
      <c r="F91" s="194"/>
      <c r="G91" s="195"/>
      <c r="H91" s="195"/>
      <c r="I91" s="195">
        <f>SUM(I73:I90)</f>
        <v>0</v>
      </c>
      <c r="J91" s="190">
        <f>SUM(J73:J90)</f>
        <v>0</v>
      </c>
    </row>
    <row r="92" spans="1:10" x14ac:dyDescent="0.25">
      <c r="F92" s="135"/>
      <c r="G92" s="135"/>
      <c r="H92" s="135"/>
      <c r="I92" s="135"/>
      <c r="J92" s="191"/>
    </row>
    <row r="93" spans="1:10" x14ac:dyDescent="0.25">
      <c r="F93" s="135"/>
      <c r="G93" s="135"/>
      <c r="H93" s="135"/>
      <c r="I93" s="135"/>
      <c r="J93" s="191"/>
    </row>
    <row r="94" spans="1:10" x14ac:dyDescent="0.25">
      <c r="F94" s="135"/>
      <c r="G94" s="135"/>
      <c r="H94" s="135"/>
      <c r="I94" s="135"/>
      <c r="J94" s="191"/>
    </row>
  </sheetData>
  <sheetProtection algorithmName="SHA-512" hashValue="+Bc42Xo9C+JJN31p5Iy/4DmfaporLvBVcbJlblvx7B5HkqL9O6e3e+lhJiF/Zmkd09ULMgHjJ7KySyt1NVoAtQ==" saltValue="NJEoImkSJtyBlqYMU7fpE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C88:E88"/>
    <mergeCell ref="C89:E89"/>
    <mergeCell ref="C90:E90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 x14ac:dyDescent="0.25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 x14ac:dyDescent="0.25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 x14ac:dyDescent="0.25">
      <c r="A4" s="50" t="s">
        <v>9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sheetProtection algorithmName="SHA-512" hashValue="v/2+bsL3NuMwSTJwq3dV/VZp82D2D+tCVp+1vRpocf/GPBgotkXk8qfOVYNyMfu9jERHRS2Hs28R6ukiB/yWnQ==" saltValue="LEAk1BjFoA1q5yS6pNJdT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131</v>
      </c>
      <c r="B1" s="197"/>
      <c r="C1" s="197"/>
      <c r="D1" s="197"/>
      <c r="E1" s="197"/>
      <c r="F1" s="197"/>
      <c r="G1" s="197"/>
      <c r="AG1" t="s">
        <v>132</v>
      </c>
    </row>
    <row r="2" spans="1:60" ht="25.05" customHeight="1" x14ac:dyDescent="0.25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133</v>
      </c>
    </row>
    <row r="3" spans="1:60" ht="25.05" customHeight="1" x14ac:dyDescent="0.25">
      <c r="A3" s="198" t="s">
        <v>8</v>
      </c>
      <c r="B3" s="49" t="s">
        <v>54</v>
      </c>
      <c r="C3" s="201" t="s">
        <v>45</v>
      </c>
      <c r="D3" s="199"/>
      <c r="E3" s="199"/>
      <c r="F3" s="199"/>
      <c r="G3" s="200"/>
      <c r="AC3" s="176" t="s">
        <v>134</v>
      </c>
      <c r="AG3" t="s">
        <v>135</v>
      </c>
    </row>
    <row r="4" spans="1:60" ht="25.05" customHeight="1" x14ac:dyDescent="0.25">
      <c r="A4" s="202" t="s">
        <v>9</v>
      </c>
      <c r="B4" s="203" t="s">
        <v>55</v>
      </c>
      <c r="C4" s="204" t="s">
        <v>56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  <c r="Y6" s="211" t="s">
        <v>158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9" t="s">
        <v>159</v>
      </c>
      <c r="B8" s="230" t="s">
        <v>101</v>
      </c>
      <c r="C8" s="254" t="s">
        <v>102</v>
      </c>
      <c r="D8" s="231"/>
      <c r="E8" s="232"/>
      <c r="F8" s="233"/>
      <c r="G8" s="233">
        <f>SUMIF(AG9:AG17,"&lt;&gt;NOR",G9:G17)</f>
        <v>0</v>
      </c>
      <c r="H8" s="233"/>
      <c r="I8" s="233">
        <f>SUM(I9:I17)</f>
        <v>0</v>
      </c>
      <c r="J8" s="233"/>
      <c r="K8" s="233">
        <f>SUM(K9:K17)</f>
        <v>0</v>
      </c>
      <c r="L8" s="233"/>
      <c r="M8" s="233">
        <f>SUM(M9:M17)</f>
        <v>0</v>
      </c>
      <c r="N8" s="232"/>
      <c r="O8" s="232">
        <f>SUM(O9:O17)</f>
        <v>0.28000000000000003</v>
      </c>
      <c r="P8" s="232"/>
      <c r="Q8" s="232">
        <f>SUM(Q9:Q17)</f>
        <v>0.22999999999999998</v>
      </c>
      <c r="R8" s="233"/>
      <c r="S8" s="233"/>
      <c r="T8" s="234"/>
      <c r="U8" s="228"/>
      <c r="V8" s="228">
        <f>SUM(V9:V17)</f>
        <v>33.849999999999994</v>
      </c>
      <c r="W8" s="228"/>
      <c r="X8" s="228"/>
      <c r="Y8" s="228"/>
      <c r="AG8" t="s">
        <v>160</v>
      </c>
    </row>
    <row r="9" spans="1:60" ht="20.399999999999999" outlineLevel="1" x14ac:dyDescent="0.25">
      <c r="A9" s="236">
        <v>1</v>
      </c>
      <c r="B9" s="237" t="s">
        <v>161</v>
      </c>
      <c r="C9" s="255" t="s">
        <v>162</v>
      </c>
      <c r="D9" s="238" t="s">
        <v>163</v>
      </c>
      <c r="E9" s="239">
        <v>15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3.3E-4</v>
      </c>
      <c r="O9" s="239">
        <f>ROUND(E9*N9,2)</f>
        <v>0</v>
      </c>
      <c r="P9" s="239">
        <v>1.183E-2</v>
      </c>
      <c r="Q9" s="239">
        <f>ROUND(E9*P9,2)</f>
        <v>0.18</v>
      </c>
      <c r="R9" s="241" t="s">
        <v>164</v>
      </c>
      <c r="S9" s="241" t="s">
        <v>165</v>
      </c>
      <c r="T9" s="242" t="s">
        <v>165</v>
      </c>
      <c r="U9" s="222">
        <v>0.34599999999999997</v>
      </c>
      <c r="V9" s="222">
        <f>ROUND(E9*U9,2)</f>
        <v>5.19</v>
      </c>
      <c r="W9" s="222"/>
      <c r="X9" s="222" t="s">
        <v>166</v>
      </c>
      <c r="Y9" s="222" t="s">
        <v>167</v>
      </c>
      <c r="Z9" s="212"/>
      <c r="AA9" s="212"/>
      <c r="AB9" s="212"/>
      <c r="AC9" s="212"/>
      <c r="AD9" s="212"/>
      <c r="AE9" s="212"/>
      <c r="AF9" s="212"/>
      <c r="AG9" s="212" t="s">
        <v>168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56" t="s">
        <v>169</v>
      </c>
      <c r="D10" s="223"/>
      <c r="E10" s="224">
        <v>15</v>
      </c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170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0.399999999999999" outlineLevel="1" x14ac:dyDescent="0.25">
      <c r="A11" s="236">
        <v>2</v>
      </c>
      <c r="B11" s="237" t="s">
        <v>171</v>
      </c>
      <c r="C11" s="255" t="s">
        <v>172</v>
      </c>
      <c r="D11" s="238" t="s">
        <v>163</v>
      </c>
      <c r="E11" s="239">
        <v>4.8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39">
        <v>3.3E-4</v>
      </c>
      <c r="O11" s="239">
        <f>ROUND(E11*N11,2)</f>
        <v>0</v>
      </c>
      <c r="P11" s="239">
        <v>1.068E-2</v>
      </c>
      <c r="Q11" s="239">
        <f>ROUND(E11*P11,2)</f>
        <v>0.05</v>
      </c>
      <c r="R11" s="241" t="s">
        <v>164</v>
      </c>
      <c r="S11" s="241" t="s">
        <v>165</v>
      </c>
      <c r="T11" s="242" t="s">
        <v>165</v>
      </c>
      <c r="U11" s="222">
        <v>0.21099999999999999</v>
      </c>
      <c r="V11" s="222">
        <f>ROUND(E11*U11,2)</f>
        <v>1.01</v>
      </c>
      <c r="W11" s="222"/>
      <c r="X11" s="222" t="s">
        <v>166</v>
      </c>
      <c r="Y11" s="222" t="s">
        <v>167</v>
      </c>
      <c r="Z11" s="212"/>
      <c r="AA11" s="212"/>
      <c r="AB11" s="212"/>
      <c r="AC11" s="212"/>
      <c r="AD11" s="212"/>
      <c r="AE11" s="212"/>
      <c r="AF11" s="212"/>
      <c r="AG11" s="212" t="s">
        <v>168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5">
      <c r="A12" s="219"/>
      <c r="B12" s="220"/>
      <c r="C12" s="256" t="s">
        <v>173</v>
      </c>
      <c r="D12" s="223"/>
      <c r="E12" s="224">
        <v>4.8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170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0.399999999999999" outlineLevel="1" x14ac:dyDescent="0.25">
      <c r="A13" s="236">
        <v>3</v>
      </c>
      <c r="B13" s="237" t="s">
        <v>174</v>
      </c>
      <c r="C13" s="255" t="s">
        <v>175</v>
      </c>
      <c r="D13" s="238" t="s">
        <v>163</v>
      </c>
      <c r="E13" s="239">
        <v>4.8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6.0000000000000002E-5</v>
      </c>
      <c r="O13" s="239">
        <f>ROUND(E13*N13,2)</f>
        <v>0</v>
      </c>
      <c r="P13" s="239">
        <v>0</v>
      </c>
      <c r="Q13" s="239">
        <f>ROUND(E13*P13,2)</f>
        <v>0</v>
      </c>
      <c r="R13" s="241" t="s">
        <v>176</v>
      </c>
      <c r="S13" s="241" t="s">
        <v>165</v>
      </c>
      <c r="T13" s="242" t="s">
        <v>165</v>
      </c>
      <c r="U13" s="222">
        <v>0.87</v>
      </c>
      <c r="V13" s="222">
        <f>ROUND(E13*U13,2)</f>
        <v>4.18</v>
      </c>
      <c r="W13" s="222"/>
      <c r="X13" s="222" t="s">
        <v>166</v>
      </c>
      <c r="Y13" s="222" t="s">
        <v>167</v>
      </c>
      <c r="Z13" s="212"/>
      <c r="AA13" s="212"/>
      <c r="AB13" s="212"/>
      <c r="AC13" s="212"/>
      <c r="AD13" s="212"/>
      <c r="AE13" s="212"/>
      <c r="AF13" s="212"/>
      <c r="AG13" s="212" t="s">
        <v>168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5">
      <c r="A14" s="219"/>
      <c r="B14" s="220"/>
      <c r="C14" s="256" t="s">
        <v>173</v>
      </c>
      <c r="D14" s="223"/>
      <c r="E14" s="224">
        <v>4.8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170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0.399999999999999" outlineLevel="1" x14ac:dyDescent="0.25">
      <c r="A15" s="236">
        <v>4</v>
      </c>
      <c r="B15" s="237" t="s">
        <v>177</v>
      </c>
      <c r="C15" s="255" t="s">
        <v>178</v>
      </c>
      <c r="D15" s="238" t="s">
        <v>163</v>
      </c>
      <c r="E15" s="239">
        <v>15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1.8669999999999999E-2</v>
      </c>
      <c r="O15" s="239">
        <f>ROUND(E15*N15,2)</f>
        <v>0.28000000000000003</v>
      </c>
      <c r="P15" s="239">
        <v>0</v>
      </c>
      <c r="Q15" s="239">
        <f>ROUND(E15*P15,2)</f>
        <v>0</v>
      </c>
      <c r="R15" s="241" t="s">
        <v>179</v>
      </c>
      <c r="S15" s="241" t="s">
        <v>165</v>
      </c>
      <c r="T15" s="242" t="s">
        <v>165</v>
      </c>
      <c r="U15" s="222">
        <v>1.5645100000000001</v>
      </c>
      <c r="V15" s="222">
        <f>ROUND(E15*U15,2)</f>
        <v>23.47</v>
      </c>
      <c r="W15" s="222"/>
      <c r="X15" s="222" t="s">
        <v>180</v>
      </c>
      <c r="Y15" s="222" t="s">
        <v>167</v>
      </c>
      <c r="Z15" s="212"/>
      <c r="AA15" s="212"/>
      <c r="AB15" s="212"/>
      <c r="AC15" s="212"/>
      <c r="AD15" s="212"/>
      <c r="AE15" s="212"/>
      <c r="AF15" s="212"/>
      <c r="AG15" s="212" t="s">
        <v>181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5">
      <c r="A16" s="219"/>
      <c r="B16" s="220"/>
      <c r="C16" s="257" t="s">
        <v>182</v>
      </c>
      <c r="D16" s="244"/>
      <c r="E16" s="244"/>
      <c r="F16" s="244"/>
      <c r="G16" s="244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183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43" t="str">
        <f>C16</f>
        <v>ocelový rošt nebo na dřevěnou konstrukci s provedením konečné povrchové úpravy minerální omítkou, včetně pomocného lešení.</v>
      </c>
      <c r="BB16" s="212"/>
      <c r="BC16" s="212"/>
      <c r="BD16" s="212"/>
      <c r="BE16" s="212"/>
      <c r="BF16" s="212"/>
      <c r="BG16" s="212"/>
      <c r="BH16" s="212"/>
    </row>
    <row r="17" spans="1:60" outlineLevel="2" x14ac:dyDescent="0.25">
      <c r="A17" s="219"/>
      <c r="B17" s="220"/>
      <c r="C17" s="256" t="s">
        <v>184</v>
      </c>
      <c r="D17" s="223"/>
      <c r="E17" s="224">
        <v>15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170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5">
      <c r="A18" s="229" t="s">
        <v>159</v>
      </c>
      <c r="B18" s="230" t="s">
        <v>103</v>
      </c>
      <c r="C18" s="254" t="s">
        <v>104</v>
      </c>
      <c r="D18" s="231"/>
      <c r="E18" s="232"/>
      <c r="F18" s="233"/>
      <c r="G18" s="233">
        <f>SUMIF(AG19:AG29,"&lt;&gt;NOR",G19:G29)</f>
        <v>0</v>
      </c>
      <c r="H18" s="233"/>
      <c r="I18" s="233">
        <f>SUM(I19:I29)</f>
        <v>0</v>
      </c>
      <c r="J18" s="233"/>
      <c r="K18" s="233">
        <f>SUM(K19:K29)</f>
        <v>0</v>
      </c>
      <c r="L18" s="233"/>
      <c r="M18" s="233">
        <f>SUM(M19:M29)</f>
        <v>0</v>
      </c>
      <c r="N18" s="232"/>
      <c r="O18" s="232">
        <f>SUM(O19:O29)</f>
        <v>0.76</v>
      </c>
      <c r="P18" s="232"/>
      <c r="Q18" s="232">
        <f>SUM(Q19:Q29)</f>
        <v>0</v>
      </c>
      <c r="R18" s="233"/>
      <c r="S18" s="233"/>
      <c r="T18" s="234"/>
      <c r="U18" s="228"/>
      <c r="V18" s="228">
        <f>SUM(V19:V29)</f>
        <v>22.33</v>
      </c>
      <c r="W18" s="228"/>
      <c r="X18" s="228"/>
      <c r="Y18" s="228"/>
      <c r="AG18" t="s">
        <v>160</v>
      </c>
    </row>
    <row r="19" spans="1:60" ht="30.6" outlineLevel="1" x14ac:dyDescent="0.25">
      <c r="A19" s="236">
        <v>5</v>
      </c>
      <c r="B19" s="237" t="s">
        <v>185</v>
      </c>
      <c r="C19" s="255" t="s">
        <v>186</v>
      </c>
      <c r="D19" s="238" t="s">
        <v>163</v>
      </c>
      <c r="E19" s="239">
        <v>15.055999999999999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39">
        <v>4.7379999999999999E-2</v>
      </c>
      <c r="O19" s="239">
        <f>ROUND(E19*N19,2)</f>
        <v>0.71</v>
      </c>
      <c r="P19" s="239">
        <v>0</v>
      </c>
      <c r="Q19" s="239">
        <f>ROUND(E19*P19,2)</f>
        <v>0</v>
      </c>
      <c r="R19" s="241" t="s">
        <v>187</v>
      </c>
      <c r="S19" s="241" t="s">
        <v>165</v>
      </c>
      <c r="T19" s="242" t="s">
        <v>165</v>
      </c>
      <c r="U19" s="222">
        <v>1.2869999999999999</v>
      </c>
      <c r="V19" s="222">
        <f>ROUND(E19*U19,2)</f>
        <v>19.38</v>
      </c>
      <c r="W19" s="222"/>
      <c r="X19" s="222" t="s">
        <v>166</v>
      </c>
      <c r="Y19" s="222" t="s">
        <v>167</v>
      </c>
      <c r="Z19" s="212"/>
      <c r="AA19" s="212"/>
      <c r="AB19" s="212"/>
      <c r="AC19" s="212"/>
      <c r="AD19" s="212"/>
      <c r="AE19" s="212"/>
      <c r="AF19" s="212"/>
      <c r="AG19" s="212" t="s">
        <v>168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5">
      <c r="A20" s="219"/>
      <c r="B20" s="220"/>
      <c r="C20" s="257" t="s">
        <v>188</v>
      </c>
      <c r="D20" s="244"/>
      <c r="E20" s="244"/>
      <c r="F20" s="244"/>
      <c r="G20" s="244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183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43" t="str">
        <f>C20</f>
        <v>zřízení nosné konstrukce příčky, vložení tepelné izolace tl. do 5 cm, montáž desek, tmelení spár Q2 a úprava rohů. Včetně dodávek materiálu.</v>
      </c>
      <c r="BB20" s="212"/>
      <c r="BC20" s="212"/>
      <c r="BD20" s="212"/>
      <c r="BE20" s="212"/>
      <c r="BF20" s="212"/>
      <c r="BG20" s="212"/>
      <c r="BH20" s="212"/>
    </row>
    <row r="21" spans="1:60" outlineLevel="2" x14ac:dyDescent="0.25">
      <c r="A21" s="219"/>
      <c r="B21" s="220"/>
      <c r="C21" s="256" t="s">
        <v>189</v>
      </c>
      <c r="D21" s="223"/>
      <c r="E21" s="224">
        <v>16.632000000000001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170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5">
      <c r="A22" s="219"/>
      <c r="B22" s="220"/>
      <c r="C22" s="256" t="s">
        <v>190</v>
      </c>
      <c r="D22" s="223"/>
      <c r="E22" s="224">
        <v>-1.5760000000000001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170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0.399999999999999" outlineLevel="1" x14ac:dyDescent="0.25">
      <c r="A23" s="245">
        <v>6</v>
      </c>
      <c r="B23" s="246" t="s">
        <v>191</v>
      </c>
      <c r="C23" s="258" t="s">
        <v>192</v>
      </c>
      <c r="D23" s="247" t="s">
        <v>193</v>
      </c>
      <c r="E23" s="248">
        <v>1</v>
      </c>
      <c r="F23" s="249"/>
      <c r="G23" s="250">
        <f>ROUND(E23*F23,2)</f>
        <v>0</v>
      </c>
      <c r="H23" s="249"/>
      <c r="I23" s="250">
        <f>ROUND(E23*H23,2)</f>
        <v>0</v>
      </c>
      <c r="J23" s="249"/>
      <c r="K23" s="250">
        <f>ROUND(E23*J23,2)</f>
        <v>0</v>
      </c>
      <c r="L23" s="250">
        <v>21</v>
      </c>
      <c r="M23" s="250">
        <f>G23*(1+L23/100)</f>
        <v>0</v>
      </c>
      <c r="N23" s="248">
        <v>1.6619999999999999E-2</v>
      </c>
      <c r="O23" s="248">
        <f>ROUND(E23*N23,2)</f>
        <v>0.02</v>
      </c>
      <c r="P23" s="248">
        <v>0</v>
      </c>
      <c r="Q23" s="248">
        <f>ROUND(E23*P23,2)</f>
        <v>0</v>
      </c>
      <c r="R23" s="250" t="s">
        <v>187</v>
      </c>
      <c r="S23" s="250" t="s">
        <v>165</v>
      </c>
      <c r="T23" s="251" t="s">
        <v>165</v>
      </c>
      <c r="U23" s="222">
        <v>0.997</v>
      </c>
      <c r="V23" s="222">
        <f>ROUND(E23*U23,2)</f>
        <v>1</v>
      </c>
      <c r="W23" s="222"/>
      <c r="X23" s="222" t="s">
        <v>166</v>
      </c>
      <c r="Y23" s="222" t="s">
        <v>167</v>
      </c>
      <c r="Z23" s="212"/>
      <c r="AA23" s="212"/>
      <c r="AB23" s="212"/>
      <c r="AC23" s="212"/>
      <c r="AD23" s="212"/>
      <c r="AE23" s="212"/>
      <c r="AF23" s="212"/>
      <c r="AG23" s="212" t="s">
        <v>168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0.399999999999999" outlineLevel="1" x14ac:dyDescent="0.25">
      <c r="A24" s="236">
        <v>7</v>
      </c>
      <c r="B24" s="237" t="s">
        <v>194</v>
      </c>
      <c r="C24" s="255" t="s">
        <v>195</v>
      </c>
      <c r="D24" s="238" t="s">
        <v>163</v>
      </c>
      <c r="E24" s="239">
        <v>2.64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1.2840000000000001E-2</v>
      </c>
      <c r="O24" s="239">
        <f>ROUND(E24*N24,2)</f>
        <v>0.03</v>
      </c>
      <c r="P24" s="239">
        <v>0</v>
      </c>
      <c r="Q24" s="239">
        <f>ROUND(E24*P24,2)</f>
        <v>0</v>
      </c>
      <c r="R24" s="241" t="s">
        <v>187</v>
      </c>
      <c r="S24" s="241" t="s">
        <v>165</v>
      </c>
      <c r="T24" s="242" t="s">
        <v>165</v>
      </c>
      <c r="U24" s="222">
        <v>0.74</v>
      </c>
      <c r="V24" s="222">
        <f>ROUND(E24*U24,2)</f>
        <v>1.95</v>
      </c>
      <c r="W24" s="222"/>
      <c r="X24" s="222" t="s">
        <v>166</v>
      </c>
      <c r="Y24" s="222" t="s">
        <v>167</v>
      </c>
      <c r="Z24" s="212"/>
      <c r="AA24" s="212"/>
      <c r="AB24" s="212"/>
      <c r="AC24" s="212"/>
      <c r="AD24" s="212"/>
      <c r="AE24" s="212"/>
      <c r="AF24" s="212"/>
      <c r="AG24" s="212" t="s">
        <v>168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5">
      <c r="A25" s="219"/>
      <c r="B25" s="220"/>
      <c r="C25" s="259" t="s">
        <v>444</v>
      </c>
      <c r="D25" s="252"/>
      <c r="E25" s="252"/>
      <c r="F25" s="252"/>
      <c r="G25" s="25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196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19"/>
      <c r="B26" s="220"/>
      <c r="C26" s="260" t="s">
        <v>197</v>
      </c>
      <c r="D26" s="253"/>
      <c r="E26" s="253"/>
      <c r="F26" s="253"/>
      <c r="G26" s="253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196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5">
      <c r="A27" s="219"/>
      <c r="B27" s="220"/>
      <c r="C27" s="260" t="s">
        <v>198</v>
      </c>
      <c r="D27" s="253"/>
      <c r="E27" s="253"/>
      <c r="F27" s="253"/>
      <c r="G27" s="253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196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19"/>
      <c r="B28" s="220"/>
      <c r="C28" s="260" t="s">
        <v>199</v>
      </c>
      <c r="D28" s="253"/>
      <c r="E28" s="253"/>
      <c r="F28" s="253"/>
      <c r="G28" s="253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196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43" t="str">
        <f>C28</f>
        <v>- standardního tmelení Q2, to je: základní tmelení Q1+ dodatečné tmelení (tmelení najemno) a případné přebroušení.</v>
      </c>
      <c r="BB28" s="212"/>
      <c r="BC28" s="212"/>
      <c r="BD28" s="212"/>
      <c r="BE28" s="212"/>
      <c r="BF28" s="212"/>
      <c r="BG28" s="212"/>
      <c r="BH28" s="212"/>
    </row>
    <row r="29" spans="1:60" outlineLevel="2" x14ac:dyDescent="0.25">
      <c r="A29" s="219"/>
      <c r="B29" s="220"/>
      <c r="C29" s="256" t="s">
        <v>200</v>
      </c>
      <c r="D29" s="223"/>
      <c r="E29" s="224">
        <v>2.64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170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x14ac:dyDescent="0.25">
      <c r="A30" s="229" t="s">
        <v>159</v>
      </c>
      <c r="B30" s="230" t="s">
        <v>105</v>
      </c>
      <c r="C30" s="254" t="s">
        <v>106</v>
      </c>
      <c r="D30" s="231"/>
      <c r="E30" s="232"/>
      <c r="F30" s="233"/>
      <c r="G30" s="233">
        <f>SUMIF(AG31:AG40,"&lt;&gt;NOR",G31:G40)</f>
        <v>0</v>
      </c>
      <c r="H30" s="233"/>
      <c r="I30" s="233">
        <f>SUM(I31:I40)</f>
        <v>0</v>
      </c>
      <c r="J30" s="233"/>
      <c r="K30" s="233">
        <f>SUM(K31:K40)</f>
        <v>0</v>
      </c>
      <c r="L30" s="233"/>
      <c r="M30" s="233">
        <f>SUM(M31:M40)</f>
        <v>0</v>
      </c>
      <c r="N30" s="232"/>
      <c r="O30" s="232">
        <f>SUM(O31:O40)</f>
        <v>7.0000000000000007E-2</v>
      </c>
      <c r="P30" s="232"/>
      <c r="Q30" s="232">
        <f>SUM(Q31:Q40)</f>
        <v>0</v>
      </c>
      <c r="R30" s="233"/>
      <c r="S30" s="233"/>
      <c r="T30" s="234"/>
      <c r="U30" s="228"/>
      <c r="V30" s="228">
        <f>SUM(V31:V40)</f>
        <v>4.46</v>
      </c>
      <c r="W30" s="228"/>
      <c r="X30" s="228"/>
      <c r="Y30" s="228"/>
      <c r="AG30" t="s">
        <v>160</v>
      </c>
    </row>
    <row r="31" spans="1:60" ht="20.399999999999999" outlineLevel="1" x14ac:dyDescent="0.25">
      <c r="A31" s="236">
        <v>8</v>
      </c>
      <c r="B31" s="237" t="s">
        <v>201</v>
      </c>
      <c r="C31" s="255" t="s">
        <v>202</v>
      </c>
      <c r="D31" s="238" t="s">
        <v>193</v>
      </c>
      <c r="E31" s="239">
        <v>1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41" t="s">
        <v>187</v>
      </c>
      <c r="S31" s="241" t="s">
        <v>165</v>
      </c>
      <c r="T31" s="242" t="s">
        <v>165</v>
      </c>
      <c r="U31" s="222">
        <v>0.95</v>
      </c>
      <c r="V31" s="222">
        <f>ROUND(E31*U31,2)</f>
        <v>0.95</v>
      </c>
      <c r="W31" s="222"/>
      <c r="X31" s="222" t="s">
        <v>166</v>
      </c>
      <c r="Y31" s="222" t="s">
        <v>167</v>
      </c>
      <c r="Z31" s="212"/>
      <c r="AA31" s="212"/>
      <c r="AB31" s="212"/>
      <c r="AC31" s="212"/>
      <c r="AD31" s="212"/>
      <c r="AE31" s="212"/>
      <c r="AF31" s="212"/>
      <c r="AG31" s="212" t="s">
        <v>168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1" outlineLevel="2" x14ac:dyDescent="0.25">
      <c r="A32" s="219"/>
      <c r="B32" s="220"/>
      <c r="C32" s="259" t="s">
        <v>203</v>
      </c>
      <c r="D32" s="252"/>
      <c r="E32" s="252"/>
      <c r="F32" s="252"/>
      <c r="G32" s="25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196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43" t="str">
        <f>C32</f>
        <v>Včetně kotvení rámů do zdiva a platí pro jakýkoliv způsob provádění (např. bodovým přivařením k obnažené výztuži, uklínováním, zalitím pracen apod.).</v>
      </c>
      <c r="BB32" s="212"/>
      <c r="BC32" s="212"/>
      <c r="BD32" s="212"/>
      <c r="BE32" s="212"/>
      <c r="BF32" s="212"/>
      <c r="BG32" s="212"/>
      <c r="BH32" s="212"/>
    </row>
    <row r="33" spans="1:60" ht="40.799999999999997" outlineLevel="1" x14ac:dyDescent="0.25">
      <c r="A33" s="236">
        <v>9</v>
      </c>
      <c r="B33" s="237" t="s">
        <v>204</v>
      </c>
      <c r="C33" s="255" t="s">
        <v>205</v>
      </c>
      <c r="D33" s="238" t="s">
        <v>193</v>
      </c>
      <c r="E33" s="239">
        <v>1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0.04</v>
      </c>
      <c r="O33" s="239">
        <f>ROUND(E33*N33,2)</f>
        <v>0.04</v>
      </c>
      <c r="P33" s="239">
        <v>0</v>
      </c>
      <c r="Q33" s="239">
        <f>ROUND(E33*P33,2)</f>
        <v>0</v>
      </c>
      <c r="R33" s="241" t="s">
        <v>206</v>
      </c>
      <c r="S33" s="241" t="s">
        <v>165</v>
      </c>
      <c r="T33" s="242" t="s">
        <v>165</v>
      </c>
      <c r="U33" s="222">
        <v>3.5105300000000002</v>
      </c>
      <c r="V33" s="222">
        <f>ROUND(E33*U33,2)</f>
        <v>3.51</v>
      </c>
      <c r="W33" s="222"/>
      <c r="X33" s="222" t="s">
        <v>180</v>
      </c>
      <c r="Y33" s="222" t="s">
        <v>167</v>
      </c>
      <c r="Z33" s="212"/>
      <c r="AA33" s="212"/>
      <c r="AB33" s="212"/>
      <c r="AC33" s="212"/>
      <c r="AD33" s="212"/>
      <c r="AE33" s="212"/>
      <c r="AF33" s="212"/>
      <c r="AG33" s="212" t="s">
        <v>181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5">
      <c r="A34" s="219"/>
      <c r="B34" s="220"/>
      <c r="C34" s="259" t="s">
        <v>207</v>
      </c>
      <c r="D34" s="252"/>
      <c r="E34" s="252"/>
      <c r="F34" s="252"/>
      <c r="G34" s="25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196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43" t="str">
        <f>C34</f>
        <v>- D+M kompletních dveří včetně zárubní, hladké bílé, laminované CPL, masivní rám opláštěný HDF deskou, výplň křídla protipožární</v>
      </c>
      <c r="BB34" s="212"/>
      <c r="BC34" s="212"/>
      <c r="BD34" s="212"/>
      <c r="BE34" s="212"/>
      <c r="BF34" s="212"/>
      <c r="BG34" s="212"/>
      <c r="BH34" s="212"/>
    </row>
    <row r="35" spans="1:60" outlineLevel="3" x14ac:dyDescent="0.25">
      <c r="A35" s="219"/>
      <c r="B35" s="220"/>
      <c r="C35" s="260" t="s">
        <v>208</v>
      </c>
      <c r="D35" s="253"/>
      <c r="E35" s="253"/>
      <c r="F35" s="253"/>
      <c r="G35" s="253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196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19"/>
      <c r="B36" s="220"/>
      <c r="C36" s="260" t="s">
        <v>209</v>
      </c>
      <c r="D36" s="253"/>
      <c r="E36" s="253"/>
      <c r="F36" s="253"/>
      <c r="G36" s="253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196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19"/>
      <c r="B37" s="220"/>
      <c r="C37" s="260" t="s">
        <v>210</v>
      </c>
      <c r="D37" s="253"/>
      <c r="E37" s="253"/>
      <c r="F37" s="253"/>
      <c r="G37" s="253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196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19"/>
      <c r="B38" s="220"/>
      <c r="C38" s="260" t="s">
        <v>211</v>
      </c>
      <c r="D38" s="253"/>
      <c r="E38" s="253"/>
      <c r="F38" s="253"/>
      <c r="G38" s="253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196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30.6" outlineLevel="1" x14ac:dyDescent="0.25">
      <c r="A39" s="236">
        <v>10</v>
      </c>
      <c r="B39" s="237" t="s">
        <v>212</v>
      </c>
      <c r="C39" s="255" t="s">
        <v>213</v>
      </c>
      <c r="D39" s="238" t="s">
        <v>193</v>
      </c>
      <c r="E39" s="239">
        <v>1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2.52E-2</v>
      </c>
      <c r="O39" s="239">
        <f>ROUND(E39*N39,2)</f>
        <v>0.03</v>
      </c>
      <c r="P39" s="239">
        <v>0</v>
      </c>
      <c r="Q39" s="239">
        <f>ROUND(E39*P39,2)</f>
        <v>0</v>
      </c>
      <c r="R39" s="241" t="s">
        <v>214</v>
      </c>
      <c r="S39" s="241" t="s">
        <v>165</v>
      </c>
      <c r="T39" s="242" t="s">
        <v>165</v>
      </c>
      <c r="U39" s="222">
        <v>0</v>
      </c>
      <c r="V39" s="222">
        <f>ROUND(E39*U39,2)</f>
        <v>0</v>
      </c>
      <c r="W39" s="222"/>
      <c r="X39" s="222" t="s">
        <v>215</v>
      </c>
      <c r="Y39" s="222" t="s">
        <v>167</v>
      </c>
      <c r="Z39" s="212"/>
      <c r="AA39" s="212"/>
      <c r="AB39" s="212"/>
      <c r="AC39" s="212"/>
      <c r="AD39" s="212"/>
      <c r="AE39" s="212"/>
      <c r="AF39" s="212"/>
      <c r="AG39" s="212" t="s">
        <v>216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5">
      <c r="A40" s="219"/>
      <c r="B40" s="220"/>
      <c r="C40" s="259" t="s">
        <v>217</v>
      </c>
      <c r="D40" s="252"/>
      <c r="E40" s="252"/>
      <c r="F40" s="252"/>
      <c r="G40" s="25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196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5">
      <c r="A41" s="229" t="s">
        <v>159</v>
      </c>
      <c r="B41" s="230" t="s">
        <v>109</v>
      </c>
      <c r="C41" s="254" t="s">
        <v>110</v>
      </c>
      <c r="D41" s="231"/>
      <c r="E41" s="232"/>
      <c r="F41" s="233"/>
      <c r="G41" s="233">
        <f>SUMIF(AG42:AG165,"&lt;&gt;NOR",G42:G165)</f>
        <v>0</v>
      </c>
      <c r="H41" s="233"/>
      <c r="I41" s="233">
        <f>SUM(I42:I165)</f>
        <v>0</v>
      </c>
      <c r="J41" s="233"/>
      <c r="K41" s="233">
        <f>SUM(K42:K165)</f>
        <v>0</v>
      </c>
      <c r="L41" s="233"/>
      <c r="M41" s="233">
        <f>SUM(M42:M165)</f>
        <v>0</v>
      </c>
      <c r="N41" s="232"/>
      <c r="O41" s="232">
        <f>SUM(O42:O165)</f>
        <v>13.72</v>
      </c>
      <c r="P41" s="232"/>
      <c r="Q41" s="232">
        <f>SUM(Q42:Q165)</f>
        <v>0</v>
      </c>
      <c r="R41" s="233"/>
      <c r="S41" s="233"/>
      <c r="T41" s="234"/>
      <c r="U41" s="228"/>
      <c r="V41" s="228">
        <f>SUM(V42:V165)</f>
        <v>1436.58</v>
      </c>
      <c r="W41" s="228"/>
      <c r="X41" s="228"/>
      <c r="Y41" s="228"/>
      <c r="AG41" t="s">
        <v>160</v>
      </c>
    </row>
    <row r="42" spans="1:60" outlineLevel="1" x14ac:dyDescent="0.25">
      <c r="A42" s="236">
        <v>11</v>
      </c>
      <c r="B42" s="237" t="s">
        <v>218</v>
      </c>
      <c r="C42" s="255" t="s">
        <v>219</v>
      </c>
      <c r="D42" s="238" t="s">
        <v>220</v>
      </c>
      <c r="E42" s="239">
        <v>44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41" t="s">
        <v>119</v>
      </c>
      <c r="S42" s="241" t="s">
        <v>165</v>
      </c>
      <c r="T42" s="242" t="s">
        <v>165</v>
      </c>
      <c r="U42" s="222">
        <v>0.57950000000000002</v>
      </c>
      <c r="V42" s="222">
        <f>ROUND(E42*U42,2)</f>
        <v>25.5</v>
      </c>
      <c r="W42" s="222"/>
      <c r="X42" s="222" t="s">
        <v>166</v>
      </c>
      <c r="Y42" s="222" t="s">
        <v>167</v>
      </c>
      <c r="Z42" s="212"/>
      <c r="AA42" s="212"/>
      <c r="AB42" s="212"/>
      <c r="AC42" s="212"/>
      <c r="AD42" s="212"/>
      <c r="AE42" s="212"/>
      <c r="AF42" s="212"/>
      <c r="AG42" s="212" t="s">
        <v>168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5">
      <c r="A43" s="219"/>
      <c r="B43" s="220"/>
      <c r="C43" s="259" t="s">
        <v>221</v>
      </c>
      <c r="D43" s="252"/>
      <c r="E43" s="252"/>
      <c r="F43" s="252"/>
      <c r="G43" s="25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196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5">
      <c r="A44" s="219"/>
      <c r="B44" s="220"/>
      <c r="C44" s="256" t="s">
        <v>222</v>
      </c>
      <c r="D44" s="223"/>
      <c r="E44" s="224">
        <v>21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170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5">
      <c r="A45" s="219"/>
      <c r="B45" s="220"/>
      <c r="C45" s="256" t="s">
        <v>223</v>
      </c>
      <c r="D45" s="223"/>
      <c r="E45" s="224">
        <v>16.5</v>
      </c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170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5">
      <c r="A46" s="219"/>
      <c r="B46" s="220"/>
      <c r="C46" s="256" t="s">
        <v>224</v>
      </c>
      <c r="D46" s="223"/>
      <c r="E46" s="224">
        <v>6.5</v>
      </c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170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36">
        <v>12</v>
      </c>
      <c r="B47" s="237" t="s">
        <v>225</v>
      </c>
      <c r="C47" s="255" t="s">
        <v>226</v>
      </c>
      <c r="D47" s="238" t="s">
        <v>220</v>
      </c>
      <c r="E47" s="239">
        <v>41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41" t="s">
        <v>119</v>
      </c>
      <c r="S47" s="241" t="s">
        <v>165</v>
      </c>
      <c r="T47" s="242" t="s">
        <v>165</v>
      </c>
      <c r="U47" s="222">
        <v>0.64832999999999996</v>
      </c>
      <c r="V47" s="222">
        <f>ROUND(E47*U47,2)</f>
        <v>26.58</v>
      </c>
      <c r="W47" s="222"/>
      <c r="X47" s="222" t="s">
        <v>166</v>
      </c>
      <c r="Y47" s="222" t="s">
        <v>167</v>
      </c>
      <c r="Z47" s="212"/>
      <c r="AA47" s="212"/>
      <c r="AB47" s="212"/>
      <c r="AC47" s="212"/>
      <c r="AD47" s="212"/>
      <c r="AE47" s="212"/>
      <c r="AF47" s="212"/>
      <c r="AG47" s="212" t="s">
        <v>168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5">
      <c r="A48" s="219"/>
      <c r="B48" s="220"/>
      <c r="C48" s="259" t="s">
        <v>221</v>
      </c>
      <c r="D48" s="252"/>
      <c r="E48" s="252"/>
      <c r="F48" s="252"/>
      <c r="G48" s="25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196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5">
      <c r="A49" s="219"/>
      <c r="B49" s="220"/>
      <c r="C49" s="256" t="s">
        <v>227</v>
      </c>
      <c r="D49" s="223"/>
      <c r="E49" s="224">
        <v>30</v>
      </c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170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19"/>
      <c r="B50" s="220"/>
      <c r="C50" s="256" t="s">
        <v>228</v>
      </c>
      <c r="D50" s="223"/>
      <c r="E50" s="224">
        <v>4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170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19"/>
      <c r="B51" s="220"/>
      <c r="C51" s="256" t="s">
        <v>229</v>
      </c>
      <c r="D51" s="223"/>
      <c r="E51" s="224">
        <v>7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170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36">
        <v>13</v>
      </c>
      <c r="B52" s="237" t="s">
        <v>230</v>
      </c>
      <c r="C52" s="255" t="s">
        <v>231</v>
      </c>
      <c r="D52" s="238" t="s">
        <v>193</v>
      </c>
      <c r="E52" s="239">
        <v>456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41"/>
      <c r="S52" s="241" t="s">
        <v>165</v>
      </c>
      <c r="T52" s="242" t="s">
        <v>165</v>
      </c>
      <c r="U52" s="222">
        <v>1.35</v>
      </c>
      <c r="V52" s="222">
        <f>ROUND(E52*U52,2)</f>
        <v>615.6</v>
      </c>
      <c r="W52" s="222"/>
      <c r="X52" s="222" t="s">
        <v>166</v>
      </c>
      <c r="Y52" s="222" t="s">
        <v>167</v>
      </c>
      <c r="Z52" s="212"/>
      <c r="AA52" s="212"/>
      <c r="AB52" s="212"/>
      <c r="AC52" s="212"/>
      <c r="AD52" s="212"/>
      <c r="AE52" s="212"/>
      <c r="AF52" s="212"/>
      <c r="AG52" s="212" t="s">
        <v>168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5">
      <c r="A53" s="219"/>
      <c r="B53" s="220"/>
      <c r="C53" s="256" t="s">
        <v>232</v>
      </c>
      <c r="D53" s="223"/>
      <c r="E53" s="224">
        <v>182</v>
      </c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170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5">
      <c r="A54" s="219"/>
      <c r="B54" s="220"/>
      <c r="C54" s="256" t="s">
        <v>233</v>
      </c>
      <c r="D54" s="223"/>
      <c r="E54" s="224">
        <v>84</v>
      </c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170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19"/>
      <c r="B55" s="220"/>
      <c r="C55" s="256" t="s">
        <v>234</v>
      </c>
      <c r="D55" s="223"/>
      <c r="E55" s="224">
        <v>190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170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36">
        <v>14</v>
      </c>
      <c r="B56" s="237" t="s">
        <v>235</v>
      </c>
      <c r="C56" s="255" t="s">
        <v>236</v>
      </c>
      <c r="D56" s="238" t="s">
        <v>193</v>
      </c>
      <c r="E56" s="239">
        <v>456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41"/>
      <c r="S56" s="241" t="s">
        <v>165</v>
      </c>
      <c r="T56" s="242" t="s">
        <v>165</v>
      </c>
      <c r="U56" s="222">
        <v>1.08</v>
      </c>
      <c r="V56" s="222">
        <f>ROUND(E56*U56,2)</f>
        <v>492.48</v>
      </c>
      <c r="W56" s="222"/>
      <c r="X56" s="222" t="s">
        <v>166</v>
      </c>
      <c r="Y56" s="222" t="s">
        <v>167</v>
      </c>
      <c r="Z56" s="212"/>
      <c r="AA56" s="212"/>
      <c r="AB56" s="212"/>
      <c r="AC56" s="212"/>
      <c r="AD56" s="212"/>
      <c r="AE56" s="212"/>
      <c r="AF56" s="212"/>
      <c r="AG56" s="212" t="s">
        <v>168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5">
      <c r="A57" s="219"/>
      <c r="B57" s="220"/>
      <c r="C57" s="256" t="s">
        <v>232</v>
      </c>
      <c r="D57" s="223"/>
      <c r="E57" s="224">
        <v>182</v>
      </c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170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19"/>
      <c r="B58" s="220"/>
      <c r="C58" s="256" t="s">
        <v>233</v>
      </c>
      <c r="D58" s="223"/>
      <c r="E58" s="224">
        <v>84</v>
      </c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170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19"/>
      <c r="B59" s="220"/>
      <c r="C59" s="256" t="s">
        <v>234</v>
      </c>
      <c r="D59" s="223"/>
      <c r="E59" s="224">
        <v>190</v>
      </c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170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45">
        <v>15</v>
      </c>
      <c r="B60" s="246" t="s">
        <v>237</v>
      </c>
      <c r="C60" s="258" t="s">
        <v>238</v>
      </c>
      <c r="D60" s="247" t="s">
        <v>193</v>
      </c>
      <c r="E60" s="248">
        <v>2</v>
      </c>
      <c r="F60" s="249"/>
      <c r="G60" s="250">
        <f>ROUND(E60*F60,2)</f>
        <v>0</v>
      </c>
      <c r="H60" s="249"/>
      <c r="I60" s="250">
        <f>ROUND(E60*H60,2)</f>
        <v>0</v>
      </c>
      <c r="J60" s="249"/>
      <c r="K60" s="250">
        <f>ROUND(E60*J60,2)</f>
        <v>0</v>
      </c>
      <c r="L60" s="250">
        <v>21</v>
      </c>
      <c r="M60" s="250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50"/>
      <c r="S60" s="250" t="s">
        <v>165</v>
      </c>
      <c r="T60" s="251" t="s">
        <v>165</v>
      </c>
      <c r="U60" s="222">
        <v>35.5</v>
      </c>
      <c r="V60" s="222">
        <f>ROUND(E60*U60,2)</f>
        <v>71</v>
      </c>
      <c r="W60" s="222"/>
      <c r="X60" s="222" t="s">
        <v>166</v>
      </c>
      <c r="Y60" s="222" t="s">
        <v>167</v>
      </c>
      <c r="Z60" s="212"/>
      <c r="AA60" s="212"/>
      <c r="AB60" s="212"/>
      <c r="AC60" s="212"/>
      <c r="AD60" s="212"/>
      <c r="AE60" s="212"/>
      <c r="AF60" s="212"/>
      <c r="AG60" s="212" t="s">
        <v>168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36">
        <v>16</v>
      </c>
      <c r="B61" s="237" t="s">
        <v>239</v>
      </c>
      <c r="C61" s="255" t="s">
        <v>240</v>
      </c>
      <c r="D61" s="238" t="s">
        <v>241</v>
      </c>
      <c r="E61" s="239">
        <v>3.016</v>
      </c>
      <c r="F61" s="240"/>
      <c r="G61" s="241">
        <f>ROUND(E61*F61,2)</f>
        <v>0</v>
      </c>
      <c r="H61" s="240"/>
      <c r="I61" s="241">
        <f>ROUND(E61*H61,2)</f>
        <v>0</v>
      </c>
      <c r="J61" s="240"/>
      <c r="K61" s="241">
        <f>ROUND(E61*J61,2)</f>
        <v>0</v>
      </c>
      <c r="L61" s="241">
        <v>21</v>
      </c>
      <c r="M61" s="241">
        <f>G61*(1+L61/100)</f>
        <v>0</v>
      </c>
      <c r="N61" s="239">
        <v>0</v>
      </c>
      <c r="O61" s="239">
        <f>ROUND(E61*N61,2)</f>
        <v>0</v>
      </c>
      <c r="P61" s="239">
        <v>0</v>
      </c>
      <c r="Q61" s="239">
        <f>ROUND(E61*P61,2)</f>
        <v>0</v>
      </c>
      <c r="R61" s="241" t="s">
        <v>242</v>
      </c>
      <c r="S61" s="241" t="s">
        <v>165</v>
      </c>
      <c r="T61" s="242" t="s">
        <v>165</v>
      </c>
      <c r="U61" s="222">
        <v>1.2649999999999999</v>
      </c>
      <c r="V61" s="222">
        <f>ROUND(E61*U61,2)</f>
        <v>3.82</v>
      </c>
      <c r="W61" s="222"/>
      <c r="X61" s="222" t="s">
        <v>166</v>
      </c>
      <c r="Y61" s="222" t="s">
        <v>167</v>
      </c>
      <c r="Z61" s="212"/>
      <c r="AA61" s="212"/>
      <c r="AB61" s="212"/>
      <c r="AC61" s="212"/>
      <c r="AD61" s="212"/>
      <c r="AE61" s="212"/>
      <c r="AF61" s="212"/>
      <c r="AG61" s="212" t="s">
        <v>168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5">
      <c r="A62" s="219"/>
      <c r="B62" s="220"/>
      <c r="C62" s="257" t="s">
        <v>243</v>
      </c>
      <c r="D62" s="244"/>
      <c r="E62" s="244"/>
      <c r="F62" s="244"/>
      <c r="G62" s="244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183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0.399999999999999" outlineLevel="1" x14ac:dyDescent="0.25">
      <c r="A63" s="236">
        <v>17</v>
      </c>
      <c r="B63" s="237" t="s">
        <v>244</v>
      </c>
      <c r="C63" s="255" t="s">
        <v>245</v>
      </c>
      <c r="D63" s="238" t="s">
        <v>246</v>
      </c>
      <c r="E63" s="239">
        <v>3016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1E-3</v>
      </c>
      <c r="O63" s="239">
        <f>ROUND(E63*N63,2)</f>
        <v>3.02</v>
      </c>
      <c r="P63" s="239">
        <v>0</v>
      </c>
      <c r="Q63" s="239">
        <f>ROUND(E63*P63,2)</f>
        <v>0</v>
      </c>
      <c r="R63" s="241"/>
      <c r="S63" s="241" t="s">
        <v>247</v>
      </c>
      <c r="T63" s="242" t="s">
        <v>248</v>
      </c>
      <c r="U63" s="222">
        <v>0</v>
      </c>
      <c r="V63" s="222">
        <f>ROUND(E63*U63,2)</f>
        <v>0</v>
      </c>
      <c r="W63" s="222"/>
      <c r="X63" s="222" t="s">
        <v>166</v>
      </c>
      <c r="Y63" s="222" t="s">
        <v>167</v>
      </c>
      <c r="Z63" s="212"/>
      <c r="AA63" s="212"/>
      <c r="AB63" s="212"/>
      <c r="AC63" s="212"/>
      <c r="AD63" s="212"/>
      <c r="AE63" s="212"/>
      <c r="AF63" s="212"/>
      <c r="AG63" s="212" t="s">
        <v>168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5">
      <c r="A64" s="219"/>
      <c r="B64" s="220"/>
      <c r="C64" s="259" t="s">
        <v>249</v>
      </c>
      <c r="D64" s="252"/>
      <c r="E64" s="252"/>
      <c r="F64" s="252"/>
      <c r="G64" s="25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196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5">
      <c r="A65" s="219"/>
      <c r="B65" s="220"/>
      <c r="C65" s="256" t="s">
        <v>250</v>
      </c>
      <c r="D65" s="223"/>
      <c r="E65" s="224">
        <v>800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170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5">
      <c r="A66" s="219"/>
      <c r="B66" s="220"/>
      <c r="C66" s="256" t="s">
        <v>251</v>
      </c>
      <c r="D66" s="223"/>
      <c r="E66" s="224">
        <v>66</v>
      </c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170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5">
      <c r="A67" s="219"/>
      <c r="B67" s="220"/>
      <c r="C67" s="256" t="s">
        <v>252</v>
      </c>
      <c r="D67" s="223"/>
      <c r="E67" s="224">
        <v>2150</v>
      </c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170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0.399999999999999" outlineLevel="1" x14ac:dyDescent="0.25">
      <c r="A68" s="236">
        <v>18</v>
      </c>
      <c r="B68" s="237" t="s">
        <v>253</v>
      </c>
      <c r="C68" s="255" t="s">
        <v>254</v>
      </c>
      <c r="D68" s="238" t="s">
        <v>220</v>
      </c>
      <c r="E68" s="239">
        <v>30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39">
        <v>0</v>
      </c>
      <c r="O68" s="239">
        <f>ROUND(E68*N68,2)</f>
        <v>0</v>
      </c>
      <c r="P68" s="239">
        <v>0</v>
      </c>
      <c r="Q68" s="239">
        <f>ROUND(E68*P68,2)</f>
        <v>0</v>
      </c>
      <c r="R68" s="241"/>
      <c r="S68" s="241" t="s">
        <v>247</v>
      </c>
      <c r="T68" s="242" t="s">
        <v>248</v>
      </c>
      <c r="U68" s="222">
        <v>0</v>
      </c>
      <c r="V68" s="222">
        <f>ROUND(E68*U68,2)</f>
        <v>0</v>
      </c>
      <c r="W68" s="222"/>
      <c r="X68" s="222" t="s">
        <v>166</v>
      </c>
      <c r="Y68" s="222" t="s">
        <v>167</v>
      </c>
      <c r="Z68" s="212"/>
      <c r="AA68" s="212"/>
      <c r="AB68" s="212"/>
      <c r="AC68" s="212"/>
      <c r="AD68" s="212"/>
      <c r="AE68" s="212"/>
      <c r="AF68" s="212"/>
      <c r="AG68" s="212" t="s">
        <v>168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5">
      <c r="A69" s="219"/>
      <c r="B69" s="220"/>
      <c r="C69" s="259" t="s">
        <v>255</v>
      </c>
      <c r="D69" s="252"/>
      <c r="E69" s="252"/>
      <c r="F69" s="252"/>
      <c r="G69" s="25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196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5">
      <c r="A70" s="219"/>
      <c r="B70" s="220"/>
      <c r="C70" s="260" t="s">
        <v>256</v>
      </c>
      <c r="D70" s="253"/>
      <c r="E70" s="253"/>
      <c r="F70" s="253"/>
      <c r="G70" s="253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196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0.399999999999999" outlineLevel="1" x14ac:dyDescent="0.25">
      <c r="A71" s="236">
        <v>19</v>
      </c>
      <c r="B71" s="237" t="s">
        <v>257</v>
      </c>
      <c r="C71" s="255" t="s">
        <v>258</v>
      </c>
      <c r="D71" s="238" t="s">
        <v>259</v>
      </c>
      <c r="E71" s="239">
        <v>456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41"/>
      <c r="S71" s="241" t="s">
        <v>247</v>
      </c>
      <c r="T71" s="242" t="s">
        <v>248</v>
      </c>
      <c r="U71" s="222">
        <v>0</v>
      </c>
      <c r="V71" s="222">
        <f>ROUND(E71*U71,2)</f>
        <v>0</v>
      </c>
      <c r="W71" s="222"/>
      <c r="X71" s="222" t="s">
        <v>166</v>
      </c>
      <c r="Y71" s="222" t="s">
        <v>167</v>
      </c>
      <c r="Z71" s="212"/>
      <c r="AA71" s="212"/>
      <c r="AB71" s="212"/>
      <c r="AC71" s="212"/>
      <c r="AD71" s="212"/>
      <c r="AE71" s="212"/>
      <c r="AF71" s="212"/>
      <c r="AG71" s="212" t="s">
        <v>168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5">
      <c r="A72" s="219"/>
      <c r="B72" s="220"/>
      <c r="C72" s="259" t="s">
        <v>260</v>
      </c>
      <c r="D72" s="252"/>
      <c r="E72" s="252"/>
      <c r="F72" s="252"/>
      <c r="G72" s="25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196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43" t="str">
        <f>C72</f>
        <v>- uzemnění FV panelů kabelem H07V-K 6 (CYA 6) vč. koncových kabelových oček s nerezovým šroubem a vějířovou podložkou</v>
      </c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19"/>
      <c r="B73" s="220"/>
      <c r="C73" s="260" t="s">
        <v>261</v>
      </c>
      <c r="D73" s="253"/>
      <c r="E73" s="253"/>
      <c r="F73" s="253"/>
      <c r="G73" s="253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196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43" t="str">
        <f>C73</f>
        <v>- uzemnění montážní konstrukce kabelem H07V-K 16 (CYA 16) vč. koncových kabelových oček s nerezovým šroubem</v>
      </c>
      <c r="BB73" s="212"/>
      <c r="BC73" s="212"/>
      <c r="BD73" s="212"/>
      <c r="BE73" s="212"/>
      <c r="BF73" s="212"/>
      <c r="BG73" s="212"/>
      <c r="BH73" s="212"/>
    </row>
    <row r="74" spans="1:60" ht="20.399999999999999" outlineLevel="1" x14ac:dyDescent="0.25">
      <c r="A74" s="236">
        <v>20</v>
      </c>
      <c r="B74" s="237" t="s">
        <v>262</v>
      </c>
      <c r="C74" s="255" t="s">
        <v>263</v>
      </c>
      <c r="D74" s="238" t="s">
        <v>220</v>
      </c>
      <c r="E74" s="239">
        <v>3200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39">
        <v>0</v>
      </c>
      <c r="O74" s="239">
        <f>ROUND(E74*N74,2)</f>
        <v>0</v>
      </c>
      <c r="P74" s="239">
        <v>0</v>
      </c>
      <c r="Q74" s="239">
        <f>ROUND(E74*P74,2)</f>
        <v>0</v>
      </c>
      <c r="R74" s="241"/>
      <c r="S74" s="241" t="s">
        <v>247</v>
      </c>
      <c r="T74" s="242" t="s">
        <v>248</v>
      </c>
      <c r="U74" s="222">
        <v>6.3E-2</v>
      </c>
      <c r="V74" s="222">
        <f>ROUND(E74*U74,2)</f>
        <v>201.6</v>
      </c>
      <c r="W74" s="222"/>
      <c r="X74" s="222" t="s">
        <v>180</v>
      </c>
      <c r="Y74" s="222" t="s">
        <v>167</v>
      </c>
      <c r="Z74" s="212"/>
      <c r="AA74" s="212"/>
      <c r="AB74" s="212"/>
      <c r="AC74" s="212"/>
      <c r="AD74" s="212"/>
      <c r="AE74" s="212"/>
      <c r="AF74" s="212"/>
      <c r="AG74" s="212" t="s">
        <v>181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5">
      <c r="A75" s="219"/>
      <c r="B75" s="220"/>
      <c r="C75" s="259" t="s">
        <v>264</v>
      </c>
      <c r="D75" s="252"/>
      <c r="E75" s="252"/>
      <c r="F75" s="252"/>
      <c r="G75" s="25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196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5">
      <c r="A76" s="219"/>
      <c r="B76" s="220"/>
      <c r="C76" s="256" t="s">
        <v>265</v>
      </c>
      <c r="D76" s="223"/>
      <c r="E76" s="224">
        <v>3146.4</v>
      </c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170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19"/>
      <c r="B77" s="220"/>
      <c r="C77" s="256" t="s">
        <v>266</v>
      </c>
      <c r="D77" s="223"/>
      <c r="E77" s="224">
        <v>53.6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170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36">
        <v>21</v>
      </c>
      <c r="B78" s="237" t="s">
        <v>267</v>
      </c>
      <c r="C78" s="255" t="s">
        <v>268</v>
      </c>
      <c r="D78" s="238" t="s">
        <v>269</v>
      </c>
      <c r="E78" s="239">
        <v>2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0</v>
      </c>
      <c r="O78" s="239">
        <f>ROUND(E78*N78,2)</f>
        <v>0</v>
      </c>
      <c r="P78" s="239">
        <v>0</v>
      </c>
      <c r="Q78" s="239">
        <f>ROUND(E78*P78,2)</f>
        <v>0</v>
      </c>
      <c r="R78" s="241"/>
      <c r="S78" s="241" t="s">
        <v>247</v>
      </c>
      <c r="T78" s="242" t="s">
        <v>248</v>
      </c>
      <c r="U78" s="222">
        <v>0</v>
      </c>
      <c r="V78" s="222">
        <f>ROUND(E78*U78,2)</f>
        <v>0</v>
      </c>
      <c r="W78" s="222"/>
      <c r="X78" s="222" t="s">
        <v>180</v>
      </c>
      <c r="Y78" s="222" t="s">
        <v>167</v>
      </c>
      <c r="Z78" s="212"/>
      <c r="AA78" s="212"/>
      <c r="AB78" s="212"/>
      <c r="AC78" s="212"/>
      <c r="AD78" s="212"/>
      <c r="AE78" s="212"/>
      <c r="AF78" s="212"/>
      <c r="AG78" s="212" t="s">
        <v>181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5">
      <c r="A79" s="219"/>
      <c r="B79" s="220"/>
      <c r="C79" s="259" t="s">
        <v>270</v>
      </c>
      <c r="D79" s="252"/>
      <c r="E79" s="252"/>
      <c r="F79" s="252"/>
      <c r="G79" s="25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196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5">
      <c r="A80" s="219"/>
      <c r="B80" s="220"/>
      <c r="C80" s="260" t="s">
        <v>271</v>
      </c>
      <c r="D80" s="253"/>
      <c r="E80" s="253"/>
      <c r="F80" s="253"/>
      <c r="G80" s="253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196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5">
      <c r="A81" s="219"/>
      <c r="B81" s="220"/>
      <c r="C81" s="260" t="s">
        <v>272</v>
      </c>
      <c r="D81" s="253"/>
      <c r="E81" s="253"/>
      <c r="F81" s="253"/>
      <c r="G81" s="253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196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5">
      <c r="A82" s="219"/>
      <c r="B82" s="220"/>
      <c r="C82" s="260" t="s">
        <v>273</v>
      </c>
      <c r="D82" s="253"/>
      <c r="E82" s="253"/>
      <c r="F82" s="253"/>
      <c r="G82" s="253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196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19"/>
      <c r="B83" s="220"/>
      <c r="C83" s="260" t="s">
        <v>274</v>
      </c>
      <c r="D83" s="253"/>
      <c r="E83" s="253"/>
      <c r="F83" s="253"/>
      <c r="G83" s="253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196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5">
      <c r="A84" s="219"/>
      <c r="B84" s="220"/>
      <c r="C84" s="260" t="s">
        <v>275</v>
      </c>
      <c r="D84" s="253"/>
      <c r="E84" s="253"/>
      <c r="F84" s="253"/>
      <c r="G84" s="253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196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5">
      <c r="A85" s="219"/>
      <c r="B85" s="220"/>
      <c r="C85" s="260" t="s">
        <v>276</v>
      </c>
      <c r="D85" s="253"/>
      <c r="E85" s="253"/>
      <c r="F85" s="253"/>
      <c r="G85" s="253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196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5">
      <c r="A86" s="219"/>
      <c r="B86" s="220"/>
      <c r="C86" s="260" t="s">
        <v>277</v>
      </c>
      <c r="D86" s="253"/>
      <c r="E86" s="253"/>
      <c r="F86" s="253"/>
      <c r="G86" s="253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196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43" t="str">
        <f>C86</f>
        <v>- FU1.1-FU1.6 - pojistkový odpínač pro válcové pojistky 10x38 pro FV aplikace, 1000 V DC + 2x válcová pojistka PV4 -25A gPV - 6 kpl</v>
      </c>
      <c r="BB86" s="212"/>
      <c r="BC86" s="212"/>
      <c r="BD86" s="212"/>
      <c r="BE86" s="212"/>
      <c r="BF86" s="212"/>
      <c r="BG86" s="212"/>
      <c r="BH86" s="212"/>
    </row>
    <row r="87" spans="1:60" outlineLevel="3" x14ac:dyDescent="0.25">
      <c r="A87" s="219"/>
      <c r="B87" s="220"/>
      <c r="C87" s="260" t="s">
        <v>445</v>
      </c>
      <c r="D87" s="253"/>
      <c r="E87" s="253"/>
      <c r="F87" s="253"/>
      <c r="G87" s="253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196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43" t="str">
        <f>C87</f>
        <v>- FU2.1-FU2.6 - svodič přepětí - 3 pól. přepěťová ochrana třídy T1+T2 pro FV střešní aplikace, bleskový proud 5kA, Imax=40 kA - 6 ks</v>
      </c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19"/>
      <c r="B88" s="220"/>
      <c r="C88" s="260" t="s">
        <v>278</v>
      </c>
      <c r="D88" s="253"/>
      <c r="E88" s="253"/>
      <c r="F88" s="253"/>
      <c r="G88" s="253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196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19"/>
      <c r="B89" s="220"/>
      <c r="C89" s="260" t="s">
        <v>279</v>
      </c>
      <c r="D89" s="253"/>
      <c r="E89" s="253"/>
      <c r="F89" s="253"/>
      <c r="G89" s="253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196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5">
      <c r="A90" s="236">
        <v>22</v>
      </c>
      <c r="B90" s="237" t="s">
        <v>280</v>
      </c>
      <c r="C90" s="255" t="s">
        <v>281</v>
      </c>
      <c r="D90" s="238" t="s">
        <v>269</v>
      </c>
      <c r="E90" s="239">
        <v>1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39">
        <v>0.06</v>
      </c>
      <c r="O90" s="239">
        <f>ROUND(E90*N90,2)</f>
        <v>0.06</v>
      </c>
      <c r="P90" s="239">
        <v>0</v>
      </c>
      <c r="Q90" s="239">
        <f>ROUND(E90*P90,2)</f>
        <v>0</v>
      </c>
      <c r="R90" s="241"/>
      <c r="S90" s="241" t="s">
        <v>247</v>
      </c>
      <c r="T90" s="242" t="s">
        <v>248</v>
      </c>
      <c r="U90" s="222">
        <v>0</v>
      </c>
      <c r="V90" s="222">
        <f>ROUND(E90*U90,2)</f>
        <v>0</v>
      </c>
      <c r="W90" s="222"/>
      <c r="X90" s="222" t="s">
        <v>180</v>
      </c>
      <c r="Y90" s="222" t="s">
        <v>167</v>
      </c>
      <c r="Z90" s="212"/>
      <c r="AA90" s="212"/>
      <c r="AB90" s="212"/>
      <c r="AC90" s="212"/>
      <c r="AD90" s="212"/>
      <c r="AE90" s="212"/>
      <c r="AF90" s="212"/>
      <c r="AG90" s="212" t="s">
        <v>181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5">
      <c r="A91" s="219"/>
      <c r="B91" s="220"/>
      <c r="C91" s="259" t="s">
        <v>282</v>
      </c>
      <c r="D91" s="252"/>
      <c r="E91" s="252"/>
      <c r="F91" s="252"/>
      <c r="G91" s="25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196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5">
      <c r="A92" s="219"/>
      <c r="B92" s="220"/>
      <c r="C92" s="260" t="s">
        <v>283</v>
      </c>
      <c r="D92" s="253"/>
      <c r="E92" s="253"/>
      <c r="F92" s="253"/>
      <c r="G92" s="253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196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0.399999999999999" outlineLevel="1" x14ac:dyDescent="0.25">
      <c r="A93" s="236">
        <v>23</v>
      </c>
      <c r="B93" s="237" t="s">
        <v>284</v>
      </c>
      <c r="C93" s="255" t="s">
        <v>285</v>
      </c>
      <c r="D93" s="238" t="s">
        <v>269</v>
      </c>
      <c r="E93" s="239">
        <v>1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39">
        <v>0.06</v>
      </c>
      <c r="O93" s="239">
        <f>ROUND(E93*N93,2)</f>
        <v>0.06</v>
      </c>
      <c r="P93" s="239">
        <v>0</v>
      </c>
      <c r="Q93" s="239">
        <f>ROUND(E93*P93,2)</f>
        <v>0</v>
      </c>
      <c r="R93" s="241"/>
      <c r="S93" s="241" t="s">
        <v>247</v>
      </c>
      <c r="T93" s="242" t="s">
        <v>248</v>
      </c>
      <c r="U93" s="222">
        <v>0</v>
      </c>
      <c r="V93" s="222">
        <f>ROUND(E93*U93,2)</f>
        <v>0</v>
      </c>
      <c r="W93" s="222"/>
      <c r="X93" s="222" t="s">
        <v>180</v>
      </c>
      <c r="Y93" s="222" t="s">
        <v>167</v>
      </c>
      <c r="Z93" s="212"/>
      <c r="AA93" s="212"/>
      <c r="AB93" s="212"/>
      <c r="AC93" s="212"/>
      <c r="AD93" s="212"/>
      <c r="AE93" s="212"/>
      <c r="AF93" s="212"/>
      <c r="AG93" s="212" t="s">
        <v>181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5">
      <c r="A94" s="219"/>
      <c r="B94" s="220"/>
      <c r="C94" s="259" t="s">
        <v>286</v>
      </c>
      <c r="D94" s="252"/>
      <c r="E94" s="252"/>
      <c r="F94" s="252"/>
      <c r="G94" s="25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196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19"/>
      <c r="B95" s="220"/>
      <c r="C95" s="260" t="s">
        <v>287</v>
      </c>
      <c r="D95" s="253"/>
      <c r="E95" s="253"/>
      <c r="F95" s="253"/>
      <c r="G95" s="253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196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5">
      <c r="A96" s="219"/>
      <c r="B96" s="220"/>
      <c r="C96" s="260" t="s">
        <v>288</v>
      </c>
      <c r="D96" s="253"/>
      <c r="E96" s="253"/>
      <c r="F96" s="253"/>
      <c r="G96" s="253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196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5">
      <c r="A97" s="219"/>
      <c r="B97" s="220"/>
      <c r="C97" s="260" t="s">
        <v>289</v>
      </c>
      <c r="D97" s="253"/>
      <c r="E97" s="253"/>
      <c r="F97" s="253"/>
      <c r="G97" s="253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196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19"/>
      <c r="B98" s="220"/>
      <c r="C98" s="260" t="s">
        <v>290</v>
      </c>
      <c r="D98" s="253"/>
      <c r="E98" s="253"/>
      <c r="F98" s="253"/>
      <c r="G98" s="253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196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5">
      <c r="A99" s="219"/>
      <c r="B99" s="220"/>
      <c r="C99" s="260" t="s">
        <v>291</v>
      </c>
      <c r="D99" s="253"/>
      <c r="E99" s="253"/>
      <c r="F99" s="253"/>
      <c r="G99" s="253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196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5">
      <c r="A100" s="219"/>
      <c r="B100" s="220"/>
      <c r="C100" s="260" t="s">
        <v>292</v>
      </c>
      <c r="D100" s="253"/>
      <c r="E100" s="253"/>
      <c r="F100" s="253"/>
      <c r="G100" s="253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196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5">
      <c r="A101" s="236">
        <v>24</v>
      </c>
      <c r="B101" s="237" t="s">
        <v>293</v>
      </c>
      <c r="C101" s="255" t="s">
        <v>294</v>
      </c>
      <c r="D101" s="238" t="s">
        <v>259</v>
      </c>
      <c r="E101" s="239">
        <v>1</v>
      </c>
      <c r="F101" s="240"/>
      <c r="G101" s="241">
        <f>ROUND(E101*F101,2)</f>
        <v>0</v>
      </c>
      <c r="H101" s="240"/>
      <c r="I101" s="241">
        <f>ROUND(E101*H101,2)</f>
        <v>0</v>
      </c>
      <c r="J101" s="240"/>
      <c r="K101" s="241">
        <f>ROUND(E101*J101,2)</f>
        <v>0</v>
      </c>
      <c r="L101" s="241">
        <v>21</v>
      </c>
      <c r="M101" s="241">
        <f>G101*(1+L101/100)</f>
        <v>0</v>
      </c>
      <c r="N101" s="239">
        <v>0</v>
      </c>
      <c r="O101" s="239">
        <f>ROUND(E101*N101,2)</f>
        <v>0</v>
      </c>
      <c r="P101" s="239">
        <v>0</v>
      </c>
      <c r="Q101" s="239">
        <f>ROUND(E101*P101,2)</f>
        <v>0</v>
      </c>
      <c r="R101" s="241"/>
      <c r="S101" s="241" t="s">
        <v>247</v>
      </c>
      <c r="T101" s="242" t="s">
        <v>248</v>
      </c>
      <c r="U101" s="222">
        <v>0</v>
      </c>
      <c r="V101" s="222">
        <f>ROUND(E101*U101,2)</f>
        <v>0</v>
      </c>
      <c r="W101" s="222"/>
      <c r="X101" s="222" t="s">
        <v>180</v>
      </c>
      <c r="Y101" s="222" t="s">
        <v>167</v>
      </c>
      <c r="Z101" s="212"/>
      <c r="AA101" s="212"/>
      <c r="AB101" s="212"/>
      <c r="AC101" s="212"/>
      <c r="AD101" s="212"/>
      <c r="AE101" s="212"/>
      <c r="AF101" s="212"/>
      <c r="AG101" s="212" t="s">
        <v>181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2" x14ac:dyDescent="0.25">
      <c r="A102" s="219"/>
      <c r="B102" s="220"/>
      <c r="C102" s="259" t="s">
        <v>295</v>
      </c>
      <c r="D102" s="252"/>
      <c r="E102" s="252"/>
      <c r="F102" s="252"/>
      <c r="G102" s="25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196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5">
      <c r="A103" s="219"/>
      <c r="B103" s="220"/>
      <c r="C103" s="260" t="s">
        <v>296</v>
      </c>
      <c r="D103" s="253"/>
      <c r="E103" s="253"/>
      <c r="F103" s="253"/>
      <c r="G103" s="253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196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19"/>
      <c r="B104" s="220"/>
      <c r="C104" s="260" t="s">
        <v>297</v>
      </c>
      <c r="D104" s="253"/>
      <c r="E104" s="253"/>
      <c r="F104" s="253"/>
      <c r="G104" s="253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196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5">
      <c r="A105" s="236">
        <v>25</v>
      </c>
      <c r="B105" s="237" t="s">
        <v>298</v>
      </c>
      <c r="C105" s="255" t="s">
        <v>299</v>
      </c>
      <c r="D105" s="238" t="s">
        <v>259</v>
      </c>
      <c r="E105" s="239">
        <v>72</v>
      </c>
      <c r="F105" s="240"/>
      <c r="G105" s="241">
        <f>ROUND(E105*F105,2)</f>
        <v>0</v>
      </c>
      <c r="H105" s="240"/>
      <c r="I105" s="241">
        <f>ROUND(E105*H105,2)</f>
        <v>0</v>
      </c>
      <c r="J105" s="240"/>
      <c r="K105" s="241">
        <f>ROUND(E105*J105,2)</f>
        <v>0</v>
      </c>
      <c r="L105" s="241">
        <v>21</v>
      </c>
      <c r="M105" s="241">
        <f>G105*(1+L105/100)</f>
        <v>0</v>
      </c>
      <c r="N105" s="239">
        <v>0</v>
      </c>
      <c r="O105" s="239">
        <f>ROUND(E105*N105,2)</f>
        <v>0</v>
      </c>
      <c r="P105" s="239">
        <v>0</v>
      </c>
      <c r="Q105" s="239">
        <f>ROUND(E105*P105,2)</f>
        <v>0</v>
      </c>
      <c r="R105" s="241"/>
      <c r="S105" s="241" t="s">
        <v>247</v>
      </c>
      <c r="T105" s="242" t="s">
        <v>248</v>
      </c>
      <c r="U105" s="222">
        <v>0</v>
      </c>
      <c r="V105" s="222">
        <f>ROUND(E105*U105,2)</f>
        <v>0</v>
      </c>
      <c r="W105" s="222"/>
      <c r="X105" s="222" t="s">
        <v>180</v>
      </c>
      <c r="Y105" s="222" t="s">
        <v>167</v>
      </c>
      <c r="Z105" s="212"/>
      <c r="AA105" s="212"/>
      <c r="AB105" s="212"/>
      <c r="AC105" s="212"/>
      <c r="AD105" s="212"/>
      <c r="AE105" s="212"/>
      <c r="AF105" s="212"/>
      <c r="AG105" s="212" t="s">
        <v>181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 x14ac:dyDescent="0.25">
      <c r="A106" s="219"/>
      <c r="B106" s="220"/>
      <c r="C106" s="256" t="s">
        <v>300</v>
      </c>
      <c r="D106" s="223"/>
      <c r="E106" s="224">
        <v>24</v>
      </c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170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5">
      <c r="A107" s="219"/>
      <c r="B107" s="220"/>
      <c r="C107" s="256" t="s">
        <v>301</v>
      </c>
      <c r="D107" s="223"/>
      <c r="E107" s="224">
        <v>24</v>
      </c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170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5">
      <c r="A108" s="219"/>
      <c r="B108" s="220"/>
      <c r="C108" s="256" t="s">
        <v>302</v>
      </c>
      <c r="D108" s="223"/>
      <c r="E108" s="224">
        <v>24</v>
      </c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170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0.399999999999999" outlineLevel="1" x14ac:dyDescent="0.25">
      <c r="A109" s="236">
        <v>26</v>
      </c>
      <c r="B109" s="237" t="s">
        <v>303</v>
      </c>
      <c r="C109" s="255" t="s">
        <v>304</v>
      </c>
      <c r="D109" s="238" t="s">
        <v>259</v>
      </c>
      <c r="E109" s="239">
        <v>1</v>
      </c>
      <c r="F109" s="240"/>
      <c r="G109" s="241">
        <f>ROUND(E109*F109,2)</f>
        <v>0</v>
      </c>
      <c r="H109" s="240"/>
      <c r="I109" s="241">
        <f>ROUND(E109*H109,2)</f>
        <v>0</v>
      </c>
      <c r="J109" s="240"/>
      <c r="K109" s="241">
        <f>ROUND(E109*J109,2)</f>
        <v>0</v>
      </c>
      <c r="L109" s="241">
        <v>21</v>
      </c>
      <c r="M109" s="241">
        <f>G109*(1+L109/100)</f>
        <v>0</v>
      </c>
      <c r="N109" s="239">
        <v>2E-3</v>
      </c>
      <c r="O109" s="239">
        <f>ROUND(E109*N109,2)</f>
        <v>0</v>
      </c>
      <c r="P109" s="239">
        <v>0</v>
      </c>
      <c r="Q109" s="239">
        <f>ROUND(E109*P109,2)</f>
        <v>0</v>
      </c>
      <c r="R109" s="241"/>
      <c r="S109" s="241" t="s">
        <v>247</v>
      </c>
      <c r="T109" s="242" t="s">
        <v>248</v>
      </c>
      <c r="U109" s="222">
        <v>0</v>
      </c>
      <c r="V109" s="222">
        <f>ROUND(E109*U109,2)</f>
        <v>0</v>
      </c>
      <c r="W109" s="222"/>
      <c r="X109" s="222" t="s">
        <v>180</v>
      </c>
      <c r="Y109" s="222" t="s">
        <v>167</v>
      </c>
      <c r="Z109" s="212"/>
      <c r="AA109" s="212"/>
      <c r="AB109" s="212"/>
      <c r="AC109" s="212"/>
      <c r="AD109" s="212"/>
      <c r="AE109" s="212"/>
      <c r="AF109" s="212"/>
      <c r="AG109" s="212" t="s">
        <v>181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2" x14ac:dyDescent="0.25">
      <c r="A110" s="219"/>
      <c r="B110" s="220"/>
      <c r="C110" s="259" t="s">
        <v>305</v>
      </c>
      <c r="D110" s="252"/>
      <c r="E110" s="252"/>
      <c r="F110" s="252"/>
      <c r="G110" s="25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196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43" t="str">
        <f>C110</f>
        <v>- pozice vypínacího prvku je upřesněna ve výkresové dokumentaci, umístěno u hlavního vstupu do pavilonu CF2</v>
      </c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19"/>
      <c r="B111" s="220"/>
      <c r="C111" s="260" t="s">
        <v>306</v>
      </c>
      <c r="D111" s="253"/>
      <c r="E111" s="253"/>
      <c r="F111" s="253"/>
      <c r="G111" s="253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196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43" t="str">
        <f>C111</f>
        <v>- včetně napojení na rozvaděč RFVE -- kabelová trasa viz specifikace ve výkresové části, délka kabelové trasy 15 mb</v>
      </c>
      <c r="BB111" s="212"/>
      <c r="BC111" s="212"/>
      <c r="BD111" s="212"/>
      <c r="BE111" s="212"/>
      <c r="BF111" s="212"/>
      <c r="BG111" s="212"/>
      <c r="BH111" s="212"/>
    </row>
    <row r="112" spans="1:60" ht="20.399999999999999" outlineLevel="1" x14ac:dyDescent="0.25">
      <c r="A112" s="236">
        <v>27</v>
      </c>
      <c r="B112" s="237" t="s">
        <v>307</v>
      </c>
      <c r="C112" s="255" t="s">
        <v>308</v>
      </c>
      <c r="D112" s="238" t="s">
        <v>259</v>
      </c>
      <c r="E112" s="239">
        <v>1000</v>
      </c>
      <c r="F112" s="240"/>
      <c r="G112" s="241">
        <f>ROUND(E112*F112,2)</f>
        <v>0</v>
      </c>
      <c r="H112" s="240"/>
      <c r="I112" s="241">
        <f>ROUND(E112*H112,2)</f>
        <v>0</v>
      </c>
      <c r="J112" s="240"/>
      <c r="K112" s="241">
        <f>ROUND(E112*J112,2)</f>
        <v>0</v>
      </c>
      <c r="L112" s="241">
        <v>21</v>
      </c>
      <c r="M112" s="241">
        <f>G112*(1+L112/100)</f>
        <v>0</v>
      </c>
      <c r="N112" s="239">
        <v>0</v>
      </c>
      <c r="O112" s="239">
        <f>ROUND(E112*N112,2)</f>
        <v>0</v>
      </c>
      <c r="P112" s="239">
        <v>0</v>
      </c>
      <c r="Q112" s="239">
        <f>ROUND(E112*P112,2)</f>
        <v>0</v>
      </c>
      <c r="R112" s="241"/>
      <c r="S112" s="241" t="s">
        <v>247</v>
      </c>
      <c r="T112" s="242" t="s">
        <v>248</v>
      </c>
      <c r="U112" s="222">
        <v>0</v>
      </c>
      <c r="V112" s="222">
        <f>ROUND(E112*U112,2)</f>
        <v>0</v>
      </c>
      <c r="W112" s="222"/>
      <c r="X112" s="222" t="s">
        <v>180</v>
      </c>
      <c r="Y112" s="222" t="s">
        <v>167</v>
      </c>
      <c r="Z112" s="212"/>
      <c r="AA112" s="212"/>
      <c r="AB112" s="212"/>
      <c r="AC112" s="212"/>
      <c r="AD112" s="212"/>
      <c r="AE112" s="212"/>
      <c r="AF112" s="212"/>
      <c r="AG112" s="212" t="s">
        <v>181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 x14ac:dyDescent="0.25">
      <c r="A113" s="219"/>
      <c r="B113" s="220"/>
      <c r="C113" s="259" t="s">
        <v>309</v>
      </c>
      <c r="D113" s="252"/>
      <c r="E113" s="252"/>
      <c r="F113" s="252"/>
      <c r="G113" s="25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196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0.399999999999999" outlineLevel="1" x14ac:dyDescent="0.25">
      <c r="A114" s="236">
        <v>28</v>
      </c>
      <c r="B114" s="237" t="s">
        <v>310</v>
      </c>
      <c r="C114" s="255" t="s">
        <v>311</v>
      </c>
      <c r="D114" s="238" t="s">
        <v>259</v>
      </c>
      <c r="E114" s="239">
        <v>456</v>
      </c>
      <c r="F114" s="240"/>
      <c r="G114" s="241">
        <f>ROUND(E114*F114,2)</f>
        <v>0</v>
      </c>
      <c r="H114" s="240"/>
      <c r="I114" s="241">
        <f>ROUND(E114*H114,2)</f>
        <v>0</v>
      </c>
      <c r="J114" s="240"/>
      <c r="K114" s="241">
        <f>ROUND(E114*J114,2)</f>
        <v>0</v>
      </c>
      <c r="L114" s="241">
        <v>21</v>
      </c>
      <c r="M114" s="241">
        <f>G114*(1+L114/100)</f>
        <v>0</v>
      </c>
      <c r="N114" s="239">
        <v>1.6999999999999999E-3</v>
      </c>
      <c r="O114" s="239">
        <f>ROUND(E114*N114,2)</f>
        <v>0.78</v>
      </c>
      <c r="P114" s="239">
        <v>0</v>
      </c>
      <c r="Q114" s="239">
        <f>ROUND(E114*P114,2)</f>
        <v>0</v>
      </c>
      <c r="R114" s="241"/>
      <c r="S114" s="241" t="s">
        <v>247</v>
      </c>
      <c r="T114" s="242" t="s">
        <v>248</v>
      </c>
      <c r="U114" s="222">
        <v>0</v>
      </c>
      <c r="V114" s="222">
        <f>ROUND(E114*U114,2)</f>
        <v>0</v>
      </c>
      <c r="W114" s="222"/>
      <c r="X114" s="222" t="s">
        <v>215</v>
      </c>
      <c r="Y114" s="222" t="s">
        <v>167</v>
      </c>
      <c r="Z114" s="212"/>
      <c r="AA114" s="212"/>
      <c r="AB114" s="212"/>
      <c r="AC114" s="212"/>
      <c r="AD114" s="212"/>
      <c r="AE114" s="212"/>
      <c r="AF114" s="212"/>
      <c r="AG114" s="212" t="s">
        <v>216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2" x14ac:dyDescent="0.25">
      <c r="A115" s="219"/>
      <c r="B115" s="220"/>
      <c r="C115" s="259" t="s">
        <v>312</v>
      </c>
      <c r="D115" s="252"/>
      <c r="E115" s="252"/>
      <c r="F115" s="252"/>
      <c r="G115" s="25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196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5">
      <c r="A116" s="219"/>
      <c r="B116" s="220"/>
      <c r="C116" s="260" t="s">
        <v>313</v>
      </c>
      <c r="D116" s="253"/>
      <c r="E116" s="253"/>
      <c r="F116" s="253"/>
      <c r="G116" s="253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196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43" t="str">
        <f>C116</f>
        <v>systém se střechovitým uspořádáním panelů v orientaci V-Z, rozestup řad max. 2,45 metru pro FV panely rozměru 2112x1052x35 mm.</v>
      </c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5">
      <c r="A117" s="219"/>
      <c r="B117" s="220"/>
      <c r="C117" s="260" t="s">
        <v>314</v>
      </c>
      <c r="D117" s="253"/>
      <c r="E117" s="253"/>
      <c r="F117" s="253"/>
      <c r="G117" s="253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196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19"/>
      <c r="B118" s="220"/>
      <c r="C118" s="260" t="s">
        <v>315</v>
      </c>
      <c r="D118" s="253"/>
      <c r="E118" s="253"/>
      <c r="F118" s="253"/>
      <c r="G118" s="253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196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19"/>
      <c r="B119" s="220"/>
      <c r="C119" s="260" t="s">
        <v>316</v>
      </c>
      <c r="D119" s="253"/>
      <c r="E119" s="253"/>
      <c r="F119" s="253"/>
      <c r="G119" s="253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196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2" x14ac:dyDescent="0.25">
      <c r="A120" s="219"/>
      <c r="B120" s="220"/>
      <c r="C120" s="256" t="s">
        <v>232</v>
      </c>
      <c r="D120" s="223"/>
      <c r="E120" s="224">
        <v>182</v>
      </c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170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19"/>
      <c r="B121" s="220"/>
      <c r="C121" s="256" t="s">
        <v>233</v>
      </c>
      <c r="D121" s="223"/>
      <c r="E121" s="224">
        <v>84</v>
      </c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170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5">
      <c r="A122" s="219"/>
      <c r="B122" s="220"/>
      <c r="C122" s="256" t="s">
        <v>234</v>
      </c>
      <c r="D122" s="223"/>
      <c r="E122" s="224">
        <v>190</v>
      </c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170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5">
      <c r="A123" s="236">
        <v>29</v>
      </c>
      <c r="B123" s="237" t="s">
        <v>317</v>
      </c>
      <c r="C123" s="255" t="s">
        <v>318</v>
      </c>
      <c r="D123" s="238" t="s">
        <v>259</v>
      </c>
      <c r="E123" s="239">
        <v>456</v>
      </c>
      <c r="F123" s="240"/>
      <c r="G123" s="241">
        <f>ROUND(E123*F123,2)</f>
        <v>0</v>
      </c>
      <c r="H123" s="240"/>
      <c r="I123" s="241">
        <f>ROUND(E123*H123,2)</f>
        <v>0</v>
      </c>
      <c r="J123" s="240"/>
      <c r="K123" s="241">
        <f>ROUND(E123*J123,2)</f>
        <v>0</v>
      </c>
      <c r="L123" s="241">
        <v>21</v>
      </c>
      <c r="M123" s="241">
        <f>G123*(1+L123/100)</f>
        <v>0</v>
      </c>
      <c r="N123" s="239">
        <v>2.1499999999999998E-2</v>
      </c>
      <c r="O123" s="239">
        <f>ROUND(E123*N123,2)</f>
        <v>9.8000000000000007</v>
      </c>
      <c r="P123" s="239">
        <v>0</v>
      </c>
      <c r="Q123" s="239">
        <f>ROUND(E123*P123,2)</f>
        <v>0</v>
      </c>
      <c r="R123" s="241"/>
      <c r="S123" s="241" t="s">
        <v>247</v>
      </c>
      <c r="T123" s="242" t="s">
        <v>248</v>
      </c>
      <c r="U123" s="222">
        <v>0</v>
      </c>
      <c r="V123" s="222">
        <f>ROUND(E123*U123,2)</f>
        <v>0</v>
      </c>
      <c r="W123" s="222"/>
      <c r="X123" s="222" t="s">
        <v>215</v>
      </c>
      <c r="Y123" s="222" t="s">
        <v>167</v>
      </c>
      <c r="Z123" s="212"/>
      <c r="AA123" s="212"/>
      <c r="AB123" s="212"/>
      <c r="AC123" s="212"/>
      <c r="AD123" s="212"/>
      <c r="AE123" s="212"/>
      <c r="AF123" s="212"/>
      <c r="AG123" s="212" t="s">
        <v>216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5">
      <c r="A124" s="219"/>
      <c r="B124" s="220"/>
      <c r="C124" s="259" t="s">
        <v>319</v>
      </c>
      <c r="D124" s="252"/>
      <c r="E124" s="252"/>
      <c r="F124" s="252"/>
      <c r="G124" s="25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196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19"/>
      <c r="B125" s="220"/>
      <c r="C125" s="260" t="s">
        <v>320</v>
      </c>
      <c r="D125" s="253"/>
      <c r="E125" s="253"/>
      <c r="F125" s="253"/>
      <c r="G125" s="253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196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5">
      <c r="A126" s="219"/>
      <c r="B126" s="220"/>
      <c r="C126" s="260" t="s">
        <v>321</v>
      </c>
      <c r="D126" s="253"/>
      <c r="E126" s="253"/>
      <c r="F126" s="253"/>
      <c r="G126" s="253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196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5">
      <c r="A127" s="219"/>
      <c r="B127" s="220"/>
      <c r="C127" s="260" t="s">
        <v>322</v>
      </c>
      <c r="D127" s="253"/>
      <c r="E127" s="253"/>
      <c r="F127" s="253"/>
      <c r="G127" s="253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196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5">
      <c r="A128" s="219"/>
      <c r="B128" s="220"/>
      <c r="C128" s="260" t="s">
        <v>323</v>
      </c>
      <c r="D128" s="253"/>
      <c r="E128" s="253"/>
      <c r="F128" s="253"/>
      <c r="G128" s="253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196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2" x14ac:dyDescent="0.25">
      <c r="A129" s="219"/>
      <c r="B129" s="220"/>
      <c r="C129" s="256" t="s">
        <v>232</v>
      </c>
      <c r="D129" s="223"/>
      <c r="E129" s="224">
        <v>182</v>
      </c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170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5">
      <c r="A130" s="219"/>
      <c r="B130" s="220"/>
      <c r="C130" s="256" t="s">
        <v>233</v>
      </c>
      <c r="D130" s="223"/>
      <c r="E130" s="224">
        <v>84</v>
      </c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170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5">
      <c r="A131" s="219"/>
      <c r="B131" s="220"/>
      <c r="C131" s="256" t="s">
        <v>234</v>
      </c>
      <c r="D131" s="223"/>
      <c r="E131" s="224">
        <v>190</v>
      </c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170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ht="20.399999999999999" outlineLevel="1" x14ac:dyDescent="0.25">
      <c r="A132" s="236">
        <v>30</v>
      </c>
      <c r="B132" s="237" t="s">
        <v>324</v>
      </c>
      <c r="C132" s="255" t="s">
        <v>325</v>
      </c>
      <c r="D132" s="238" t="s">
        <v>259</v>
      </c>
      <c r="E132" s="239">
        <v>230</v>
      </c>
      <c r="F132" s="240"/>
      <c r="G132" s="241">
        <f>ROUND(E132*F132,2)</f>
        <v>0</v>
      </c>
      <c r="H132" s="240"/>
      <c r="I132" s="241">
        <f>ROUND(E132*H132,2)</f>
        <v>0</v>
      </c>
      <c r="J132" s="240"/>
      <c r="K132" s="241">
        <f>ROUND(E132*J132,2)</f>
        <v>0</v>
      </c>
      <c r="L132" s="241">
        <v>21</v>
      </c>
      <c r="M132" s="241">
        <f>G132*(1+L132/100)</f>
        <v>0</v>
      </c>
      <c r="N132" s="239">
        <v>0</v>
      </c>
      <c r="O132" s="239">
        <f>ROUND(E132*N132,2)</f>
        <v>0</v>
      </c>
      <c r="P132" s="239">
        <v>0</v>
      </c>
      <c r="Q132" s="239">
        <f>ROUND(E132*P132,2)</f>
        <v>0</v>
      </c>
      <c r="R132" s="241"/>
      <c r="S132" s="241" t="s">
        <v>247</v>
      </c>
      <c r="T132" s="242" t="s">
        <v>248</v>
      </c>
      <c r="U132" s="222">
        <v>0</v>
      </c>
      <c r="V132" s="222">
        <f>ROUND(E132*U132,2)</f>
        <v>0</v>
      </c>
      <c r="W132" s="222"/>
      <c r="X132" s="222" t="s">
        <v>215</v>
      </c>
      <c r="Y132" s="222" t="s">
        <v>167</v>
      </c>
      <c r="Z132" s="212"/>
      <c r="AA132" s="212"/>
      <c r="AB132" s="212"/>
      <c r="AC132" s="212"/>
      <c r="AD132" s="212"/>
      <c r="AE132" s="212"/>
      <c r="AF132" s="212"/>
      <c r="AG132" s="212" t="s">
        <v>216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2" x14ac:dyDescent="0.25">
      <c r="A133" s="219"/>
      <c r="B133" s="220"/>
      <c r="C133" s="259" t="s">
        <v>446</v>
      </c>
      <c r="D133" s="252"/>
      <c r="E133" s="252"/>
      <c r="F133" s="252"/>
      <c r="G133" s="25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196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19"/>
      <c r="B134" s="220"/>
      <c r="C134" s="260" t="s">
        <v>447</v>
      </c>
      <c r="D134" s="253"/>
      <c r="E134" s="253"/>
      <c r="F134" s="253"/>
      <c r="G134" s="253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196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5">
      <c r="A135" s="219"/>
      <c r="B135" s="220"/>
      <c r="C135" s="260" t="s">
        <v>448</v>
      </c>
      <c r="D135" s="253"/>
      <c r="E135" s="253"/>
      <c r="F135" s="253"/>
      <c r="G135" s="253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196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5">
      <c r="A136" s="219"/>
      <c r="B136" s="220"/>
      <c r="C136" s="260" t="s">
        <v>449</v>
      </c>
      <c r="D136" s="253"/>
      <c r="E136" s="253"/>
      <c r="F136" s="253"/>
      <c r="G136" s="253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196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5">
      <c r="A137" s="219"/>
      <c r="B137" s="220"/>
      <c r="C137" s="260" t="s">
        <v>450</v>
      </c>
      <c r="D137" s="253"/>
      <c r="E137" s="253"/>
      <c r="F137" s="253"/>
      <c r="G137" s="253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196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5">
      <c r="A138" s="219"/>
      <c r="B138" s="220"/>
      <c r="C138" s="260" t="s">
        <v>451</v>
      </c>
      <c r="D138" s="253"/>
      <c r="E138" s="253"/>
      <c r="F138" s="253"/>
      <c r="G138" s="253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196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5">
      <c r="A139" s="219"/>
      <c r="B139" s="220"/>
      <c r="C139" s="260" t="s">
        <v>452</v>
      </c>
      <c r="D139" s="253"/>
      <c r="E139" s="253"/>
      <c r="F139" s="253"/>
      <c r="G139" s="253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196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5">
      <c r="A140" s="219"/>
      <c r="B140" s="220"/>
      <c r="C140" s="260" t="s">
        <v>453</v>
      </c>
      <c r="D140" s="253"/>
      <c r="E140" s="253"/>
      <c r="F140" s="253"/>
      <c r="G140" s="253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196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5">
      <c r="A141" s="219"/>
      <c r="B141" s="220"/>
      <c r="C141" s="260" t="s">
        <v>454</v>
      </c>
      <c r="D141" s="253"/>
      <c r="E141" s="253"/>
      <c r="F141" s="253"/>
      <c r="G141" s="253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196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5">
      <c r="A142" s="219"/>
      <c r="B142" s="220"/>
      <c r="C142" s="260" t="s">
        <v>326</v>
      </c>
      <c r="D142" s="253"/>
      <c r="E142" s="253"/>
      <c r="F142" s="253"/>
      <c r="G142" s="253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196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5">
      <c r="A143" s="219"/>
      <c r="B143" s="220"/>
      <c r="C143" s="260" t="s">
        <v>455</v>
      </c>
      <c r="D143" s="253"/>
      <c r="E143" s="253"/>
      <c r="F143" s="253"/>
      <c r="G143" s="253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196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5">
      <c r="A144" s="219"/>
      <c r="B144" s="220"/>
      <c r="C144" s="260" t="s">
        <v>456</v>
      </c>
      <c r="D144" s="253"/>
      <c r="E144" s="253"/>
      <c r="F144" s="253"/>
      <c r="G144" s="253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196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5">
      <c r="A145" s="219"/>
      <c r="B145" s="220"/>
      <c r="C145" s="260" t="s">
        <v>327</v>
      </c>
      <c r="D145" s="253"/>
      <c r="E145" s="253"/>
      <c r="F145" s="253"/>
      <c r="G145" s="253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196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ht="20.399999999999999" outlineLevel="1" x14ac:dyDescent="0.25">
      <c r="A146" s="236">
        <v>31</v>
      </c>
      <c r="B146" s="237" t="s">
        <v>328</v>
      </c>
      <c r="C146" s="255" t="s">
        <v>329</v>
      </c>
      <c r="D146" s="238" t="s">
        <v>259</v>
      </c>
      <c r="E146" s="239">
        <v>2</v>
      </c>
      <c r="F146" s="240"/>
      <c r="G146" s="241">
        <f>ROUND(E146*F146,2)</f>
        <v>0</v>
      </c>
      <c r="H146" s="240"/>
      <c r="I146" s="241">
        <f>ROUND(E146*H146,2)</f>
        <v>0</v>
      </c>
      <c r="J146" s="240"/>
      <c r="K146" s="241">
        <f>ROUND(E146*J146,2)</f>
        <v>0</v>
      </c>
      <c r="L146" s="241">
        <v>21</v>
      </c>
      <c r="M146" s="241">
        <f>G146*(1+L146/100)</f>
        <v>0</v>
      </c>
      <c r="N146" s="239">
        <v>0</v>
      </c>
      <c r="O146" s="239">
        <f>ROUND(E146*N146,2)</f>
        <v>0</v>
      </c>
      <c r="P146" s="239">
        <v>0</v>
      </c>
      <c r="Q146" s="239">
        <f>ROUND(E146*P146,2)</f>
        <v>0</v>
      </c>
      <c r="R146" s="241"/>
      <c r="S146" s="241" t="s">
        <v>247</v>
      </c>
      <c r="T146" s="242" t="s">
        <v>248</v>
      </c>
      <c r="U146" s="222">
        <v>0</v>
      </c>
      <c r="V146" s="222">
        <f>ROUND(E146*U146,2)</f>
        <v>0</v>
      </c>
      <c r="W146" s="222"/>
      <c r="X146" s="222" t="s">
        <v>215</v>
      </c>
      <c r="Y146" s="222" t="s">
        <v>167</v>
      </c>
      <c r="Z146" s="212"/>
      <c r="AA146" s="212"/>
      <c r="AB146" s="212"/>
      <c r="AC146" s="212"/>
      <c r="AD146" s="212"/>
      <c r="AE146" s="212"/>
      <c r="AF146" s="212"/>
      <c r="AG146" s="212" t="s">
        <v>216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2" x14ac:dyDescent="0.25">
      <c r="A147" s="219"/>
      <c r="B147" s="220"/>
      <c r="C147" s="259" t="s">
        <v>457</v>
      </c>
      <c r="D147" s="252"/>
      <c r="E147" s="252"/>
      <c r="F147" s="252"/>
      <c r="G147" s="25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196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5">
      <c r="A148" s="219"/>
      <c r="B148" s="220"/>
      <c r="C148" s="260" t="s">
        <v>458</v>
      </c>
      <c r="D148" s="253"/>
      <c r="E148" s="253"/>
      <c r="F148" s="253"/>
      <c r="G148" s="253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196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5">
      <c r="A149" s="219"/>
      <c r="B149" s="220"/>
      <c r="C149" s="260" t="s">
        <v>459</v>
      </c>
      <c r="D149" s="253"/>
      <c r="E149" s="253"/>
      <c r="F149" s="253"/>
      <c r="G149" s="253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196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5">
      <c r="A150" s="219"/>
      <c r="B150" s="220"/>
      <c r="C150" s="260" t="s">
        <v>460</v>
      </c>
      <c r="D150" s="253"/>
      <c r="E150" s="253"/>
      <c r="F150" s="253"/>
      <c r="G150" s="253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196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5">
      <c r="A151" s="219"/>
      <c r="B151" s="220"/>
      <c r="C151" s="260" t="s">
        <v>330</v>
      </c>
      <c r="D151" s="253"/>
      <c r="E151" s="253"/>
      <c r="F151" s="253"/>
      <c r="G151" s="253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196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5">
      <c r="A152" s="219"/>
      <c r="B152" s="220"/>
      <c r="C152" s="260" t="s">
        <v>461</v>
      </c>
      <c r="D152" s="253"/>
      <c r="E152" s="253"/>
      <c r="F152" s="253"/>
      <c r="G152" s="253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196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5">
      <c r="A153" s="219"/>
      <c r="B153" s="220"/>
      <c r="C153" s="260" t="s">
        <v>462</v>
      </c>
      <c r="D153" s="253"/>
      <c r="E153" s="253"/>
      <c r="F153" s="253"/>
      <c r="G153" s="253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196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5">
      <c r="A154" s="219"/>
      <c r="B154" s="220"/>
      <c r="C154" s="260" t="s">
        <v>463</v>
      </c>
      <c r="D154" s="253"/>
      <c r="E154" s="253"/>
      <c r="F154" s="253"/>
      <c r="G154" s="253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196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5">
      <c r="A155" s="219"/>
      <c r="B155" s="220"/>
      <c r="C155" s="260" t="s">
        <v>331</v>
      </c>
      <c r="D155" s="253"/>
      <c r="E155" s="253"/>
      <c r="F155" s="253"/>
      <c r="G155" s="253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196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5">
      <c r="A156" s="219"/>
      <c r="B156" s="220"/>
      <c r="C156" s="260" t="s">
        <v>464</v>
      </c>
      <c r="D156" s="253"/>
      <c r="E156" s="253"/>
      <c r="F156" s="253"/>
      <c r="G156" s="253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196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5">
      <c r="A157" s="219"/>
      <c r="B157" s="220"/>
      <c r="C157" s="260" t="s">
        <v>465</v>
      </c>
      <c r="D157" s="253"/>
      <c r="E157" s="253"/>
      <c r="F157" s="253"/>
      <c r="G157" s="253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196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5">
      <c r="A158" s="219"/>
      <c r="B158" s="220"/>
      <c r="C158" s="260" t="s">
        <v>466</v>
      </c>
      <c r="D158" s="253"/>
      <c r="E158" s="253"/>
      <c r="F158" s="253"/>
      <c r="G158" s="253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196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5">
      <c r="A159" s="219"/>
      <c r="B159" s="220"/>
      <c r="C159" s="260" t="s">
        <v>332</v>
      </c>
      <c r="D159" s="253"/>
      <c r="E159" s="253"/>
      <c r="F159" s="253"/>
      <c r="G159" s="253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196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5">
      <c r="A160" s="219"/>
      <c r="B160" s="220"/>
      <c r="C160" s="260" t="s">
        <v>333</v>
      </c>
      <c r="D160" s="253"/>
      <c r="E160" s="253"/>
      <c r="F160" s="253"/>
      <c r="G160" s="253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196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5">
      <c r="A161" s="219"/>
      <c r="B161" s="220"/>
      <c r="C161" s="260" t="s">
        <v>467</v>
      </c>
      <c r="D161" s="253"/>
      <c r="E161" s="253"/>
      <c r="F161" s="253"/>
      <c r="G161" s="253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196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43" t="str">
        <f>C161</f>
        <v>monitoring sítě, ochrana před ostrovním provozem, konfigurovatelný účiník, konfigurovatelné prahové hodnoty země</v>
      </c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5">
      <c r="A162" s="219"/>
      <c r="B162" s="220"/>
      <c r="C162" s="260" t="s">
        <v>468</v>
      </c>
      <c r="D162" s="253"/>
      <c r="E162" s="253"/>
      <c r="F162" s="253"/>
      <c r="G162" s="253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196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5">
      <c r="A163" s="219"/>
      <c r="B163" s="220"/>
      <c r="C163" s="260" t="s">
        <v>334</v>
      </c>
      <c r="D163" s="253"/>
      <c r="E163" s="253"/>
      <c r="F163" s="253"/>
      <c r="G163" s="253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196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5">
      <c r="A164" s="219"/>
      <c r="B164" s="220"/>
      <c r="C164" s="260" t="s">
        <v>469</v>
      </c>
      <c r="D164" s="253"/>
      <c r="E164" s="253"/>
      <c r="F164" s="253"/>
      <c r="G164" s="253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196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5">
      <c r="A165" s="219"/>
      <c r="B165" s="220"/>
      <c r="C165" s="260" t="s">
        <v>335</v>
      </c>
      <c r="D165" s="253"/>
      <c r="E165" s="253"/>
      <c r="F165" s="253"/>
      <c r="G165" s="253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196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x14ac:dyDescent="0.25">
      <c r="A166" s="229" t="s">
        <v>159</v>
      </c>
      <c r="B166" s="230" t="s">
        <v>115</v>
      </c>
      <c r="C166" s="254" t="s">
        <v>116</v>
      </c>
      <c r="D166" s="231"/>
      <c r="E166" s="232"/>
      <c r="F166" s="233"/>
      <c r="G166" s="233">
        <f>SUMIF(AG167:AG172,"&lt;&gt;NOR",G167:G172)</f>
        <v>0</v>
      </c>
      <c r="H166" s="233"/>
      <c r="I166" s="233">
        <f>SUM(I167:I172)</f>
        <v>0</v>
      </c>
      <c r="J166" s="233"/>
      <c r="K166" s="233">
        <f>SUM(K167:K172)</f>
        <v>0</v>
      </c>
      <c r="L166" s="233"/>
      <c r="M166" s="233">
        <f>SUM(M167:M172)</f>
        <v>0</v>
      </c>
      <c r="N166" s="232"/>
      <c r="O166" s="232">
        <f>SUM(O167:O172)</f>
        <v>0.01</v>
      </c>
      <c r="P166" s="232"/>
      <c r="Q166" s="232">
        <f>SUM(Q167:Q172)</f>
        <v>0</v>
      </c>
      <c r="R166" s="233"/>
      <c r="S166" s="233"/>
      <c r="T166" s="234"/>
      <c r="U166" s="228"/>
      <c r="V166" s="228">
        <f>SUM(V167:V172)</f>
        <v>6.42</v>
      </c>
      <c r="W166" s="228"/>
      <c r="X166" s="228"/>
      <c r="Y166" s="228"/>
      <c r="AG166" t="s">
        <v>160</v>
      </c>
    </row>
    <row r="167" spans="1:60" ht="20.399999999999999" outlineLevel="1" x14ac:dyDescent="0.25">
      <c r="A167" s="236">
        <v>32</v>
      </c>
      <c r="B167" s="237" t="s">
        <v>336</v>
      </c>
      <c r="C167" s="255" t="s">
        <v>337</v>
      </c>
      <c r="D167" s="238" t="s">
        <v>163</v>
      </c>
      <c r="E167" s="239">
        <v>47.752000000000002</v>
      </c>
      <c r="F167" s="240"/>
      <c r="G167" s="241">
        <f>ROUND(E167*F167,2)</f>
        <v>0</v>
      </c>
      <c r="H167" s="240"/>
      <c r="I167" s="241">
        <f>ROUND(E167*H167,2)</f>
        <v>0</v>
      </c>
      <c r="J167" s="240"/>
      <c r="K167" s="241">
        <f>ROUND(E167*J167,2)</f>
        <v>0</v>
      </c>
      <c r="L167" s="241">
        <v>21</v>
      </c>
      <c r="M167" s="241">
        <f>G167*(1+L167/100)</f>
        <v>0</v>
      </c>
      <c r="N167" s="239">
        <v>6.9999999999999994E-5</v>
      </c>
      <c r="O167" s="239">
        <f>ROUND(E167*N167,2)</f>
        <v>0</v>
      </c>
      <c r="P167" s="239">
        <v>0</v>
      </c>
      <c r="Q167" s="239">
        <f>ROUND(E167*P167,2)</f>
        <v>0</v>
      </c>
      <c r="R167" s="241" t="s">
        <v>338</v>
      </c>
      <c r="S167" s="241" t="s">
        <v>165</v>
      </c>
      <c r="T167" s="242" t="s">
        <v>165</v>
      </c>
      <c r="U167" s="222">
        <v>3.2480000000000002E-2</v>
      </c>
      <c r="V167" s="222">
        <f>ROUND(E167*U167,2)</f>
        <v>1.55</v>
      </c>
      <c r="W167" s="222"/>
      <c r="X167" s="222" t="s">
        <v>166</v>
      </c>
      <c r="Y167" s="222" t="s">
        <v>167</v>
      </c>
      <c r="Z167" s="212"/>
      <c r="AA167" s="212"/>
      <c r="AB167" s="212"/>
      <c r="AC167" s="212"/>
      <c r="AD167" s="212"/>
      <c r="AE167" s="212"/>
      <c r="AF167" s="212"/>
      <c r="AG167" s="212" t="s">
        <v>168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2" x14ac:dyDescent="0.25">
      <c r="A168" s="219"/>
      <c r="B168" s="220"/>
      <c r="C168" s="256" t="s">
        <v>339</v>
      </c>
      <c r="D168" s="223"/>
      <c r="E168" s="224">
        <v>15</v>
      </c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170</v>
      </c>
      <c r="AH168" s="212">
        <v>5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5">
      <c r="A169" s="219"/>
      <c r="B169" s="220"/>
      <c r="C169" s="256" t="s">
        <v>340</v>
      </c>
      <c r="D169" s="223"/>
      <c r="E169" s="224">
        <v>2.64</v>
      </c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170</v>
      </c>
      <c r="AH169" s="212">
        <v>5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5">
      <c r="A170" s="219"/>
      <c r="B170" s="220"/>
      <c r="C170" s="256" t="s">
        <v>341</v>
      </c>
      <c r="D170" s="223"/>
      <c r="E170" s="224">
        <v>30.111999999999998</v>
      </c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170</v>
      </c>
      <c r="AH170" s="212">
        <v>5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5">
      <c r="A171" s="236">
        <v>33</v>
      </c>
      <c r="B171" s="237" t="s">
        <v>342</v>
      </c>
      <c r="C171" s="255" t="s">
        <v>343</v>
      </c>
      <c r="D171" s="238" t="s">
        <v>163</v>
      </c>
      <c r="E171" s="239">
        <v>47.752000000000002</v>
      </c>
      <c r="F171" s="240"/>
      <c r="G171" s="241">
        <f>ROUND(E171*F171,2)</f>
        <v>0</v>
      </c>
      <c r="H171" s="240"/>
      <c r="I171" s="241">
        <f>ROUND(E171*H171,2)</f>
        <v>0</v>
      </c>
      <c r="J171" s="240"/>
      <c r="K171" s="241">
        <f>ROUND(E171*J171,2)</f>
        <v>0</v>
      </c>
      <c r="L171" s="241">
        <v>21</v>
      </c>
      <c r="M171" s="241">
        <f>G171*(1+L171/100)</f>
        <v>0</v>
      </c>
      <c r="N171" s="239">
        <v>1.4999999999999999E-4</v>
      </c>
      <c r="O171" s="239">
        <f>ROUND(E171*N171,2)</f>
        <v>0.01</v>
      </c>
      <c r="P171" s="239">
        <v>0</v>
      </c>
      <c r="Q171" s="239">
        <f>ROUND(E171*P171,2)</f>
        <v>0</v>
      </c>
      <c r="R171" s="241" t="s">
        <v>338</v>
      </c>
      <c r="S171" s="241" t="s">
        <v>165</v>
      </c>
      <c r="T171" s="242" t="s">
        <v>165</v>
      </c>
      <c r="U171" s="222">
        <v>0.10191</v>
      </c>
      <c r="V171" s="222">
        <f>ROUND(E171*U171,2)</f>
        <v>4.87</v>
      </c>
      <c r="W171" s="222"/>
      <c r="X171" s="222" t="s">
        <v>166</v>
      </c>
      <c r="Y171" s="222" t="s">
        <v>167</v>
      </c>
      <c r="Z171" s="212"/>
      <c r="AA171" s="212"/>
      <c r="AB171" s="212"/>
      <c r="AC171" s="212"/>
      <c r="AD171" s="212"/>
      <c r="AE171" s="212"/>
      <c r="AF171" s="212"/>
      <c r="AG171" s="212" t="s">
        <v>168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2" x14ac:dyDescent="0.25">
      <c r="A172" s="219"/>
      <c r="B172" s="220"/>
      <c r="C172" s="256" t="s">
        <v>344</v>
      </c>
      <c r="D172" s="223"/>
      <c r="E172" s="224">
        <v>47.752000000000002</v>
      </c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170</v>
      </c>
      <c r="AH172" s="212">
        <v>5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x14ac:dyDescent="0.25">
      <c r="A173" s="229" t="s">
        <v>159</v>
      </c>
      <c r="B173" s="230" t="s">
        <v>117</v>
      </c>
      <c r="C173" s="254" t="s">
        <v>118</v>
      </c>
      <c r="D173" s="231"/>
      <c r="E173" s="232"/>
      <c r="F173" s="233"/>
      <c r="G173" s="233">
        <f>SUMIF(AG174:AG181,"&lt;&gt;NOR",G174:G181)</f>
        <v>0</v>
      </c>
      <c r="H173" s="233"/>
      <c r="I173" s="233">
        <f>SUM(I174:I181)</f>
        <v>0</v>
      </c>
      <c r="J173" s="233"/>
      <c r="K173" s="233">
        <f>SUM(K174:K181)</f>
        <v>0</v>
      </c>
      <c r="L173" s="233"/>
      <c r="M173" s="233">
        <f>SUM(M174:M181)</f>
        <v>0</v>
      </c>
      <c r="N173" s="232"/>
      <c r="O173" s="232">
        <f>SUM(O174:O181)</f>
        <v>0</v>
      </c>
      <c r="P173" s="232"/>
      <c r="Q173" s="232">
        <f>SUM(Q174:Q181)</f>
        <v>0</v>
      </c>
      <c r="R173" s="233"/>
      <c r="S173" s="233"/>
      <c r="T173" s="234"/>
      <c r="U173" s="228"/>
      <c r="V173" s="228">
        <f>SUM(V174:V181)</f>
        <v>0</v>
      </c>
      <c r="W173" s="228"/>
      <c r="X173" s="228"/>
      <c r="Y173" s="228"/>
      <c r="AG173" t="s">
        <v>160</v>
      </c>
    </row>
    <row r="174" spans="1:60" outlineLevel="1" x14ac:dyDescent="0.25">
      <c r="A174" s="236">
        <v>34</v>
      </c>
      <c r="B174" s="237" t="s">
        <v>345</v>
      </c>
      <c r="C174" s="255" t="s">
        <v>346</v>
      </c>
      <c r="D174" s="238" t="s">
        <v>347</v>
      </c>
      <c r="E174" s="239">
        <v>60</v>
      </c>
      <c r="F174" s="240"/>
      <c r="G174" s="241">
        <f>ROUND(E174*F174,2)</f>
        <v>0</v>
      </c>
      <c r="H174" s="240"/>
      <c r="I174" s="241">
        <f>ROUND(E174*H174,2)</f>
        <v>0</v>
      </c>
      <c r="J174" s="240"/>
      <c r="K174" s="241">
        <f>ROUND(E174*J174,2)</f>
        <v>0</v>
      </c>
      <c r="L174" s="241">
        <v>21</v>
      </c>
      <c r="M174" s="241">
        <f>G174*(1+L174/100)</f>
        <v>0</v>
      </c>
      <c r="N174" s="239">
        <v>0</v>
      </c>
      <c r="O174" s="239">
        <f>ROUND(E174*N174,2)</f>
        <v>0</v>
      </c>
      <c r="P174" s="239">
        <v>0</v>
      </c>
      <c r="Q174" s="239">
        <f>ROUND(E174*P174,2)</f>
        <v>0</v>
      </c>
      <c r="R174" s="241"/>
      <c r="S174" s="241" t="s">
        <v>247</v>
      </c>
      <c r="T174" s="242" t="s">
        <v>248</v>
      </c>
      <c r="U174" s="222">
        <v>0</v>
      </c>
      <c r="V174" s="222">
        <f>ROUND(E174*U174,2)</f>
        <v>0</v>
      </c>
      <c r="W174" s="222"/>
      <c r="X174" s="222" t="s">
        <v>166</v>
      </c>
      <c r="Y174" s="222" t="s">
        <v>167</v>
      </c>
      <c r="Z174" s="212"/>
      <c r="AA174" s="212"/>
      <c r="AB174" s="212"/>
      <c r="AC174" s="212"/>
      <c r="AD174" s="212"/>
      <c r="AE174" s="212"/>
      <c r="AF174" s="212"/>
      <c r="AG174" s="212" t="s">
        <v>168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2" x14ac:dyDescent="0.25">
      <c r="A175" s="219"/>
      <c r="B175" s="220"/>
      <c r="C175" s="259" t="s">
        <v>348</v>
      </c>
      <c r="D175" s="252"/>
      <c r="E175" s="252"/>
      <c r="F175" s="252"/>
      <c r="G175" s="25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196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5">
      <c r="A176" s="219"/>
      <c r="B176" s="220"/>
      <c r="C176" s="260" t="s">
        <v>349</v>
      </c>
      <c r="D176" s="253"/>
      <c r="E176" s="253"/>
      <c r="F176" s="253"/>
      <c r="G176" s="253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196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1" outlineLevel="3" x14ac:dyDescent="0.25">
      <c r="A177" s="219"/>
      <c r="B177" s="220"/>
      <c r="C177" s="260" t="s">
        <v>350</v>
      </c>
      <c r="D177" s="253"/>
      <c r="E177" s="253"/>
      <c r="F177" s="253"/>
      <c r="G177" s="253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196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43" t="str">
        <f>C177</f>
        <v>- drobné stavební doplňkové práce jinde nespecifikované, především úpravy stávajících SDK podhledů a zákrytů dle potřeby pro realizaci kabelové trasy do rozvodny m.č. 1.15</v>
      </c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5">
      <c r="A178" s="219"/>
      <c r="B178" s="220"/>
      <c r="C178" s="260" t="s">
        <v>351</v>
      </c>
      <c r="D178" s="253"/>
      <c r="E178" s="253"/>
      <c r="F178" s="253"/>
      <c r="G178" s="253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196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5">
      <c r="A179" s="219"/>
      <c r="B179" s="220"/>
      <c r="C179" s="260" t="s">
        <v>352</v>
      </c>
      <c r="D179" s="253"/>
      <c r="E179" s="253"/>
      <c r="F179" s="253"/>
      <c r="G179" s="253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196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ht="20.399999999999999" outlineLevel="1" x14ac:dyDescent="0.25">
      <c r="A180" s="236">
        <v>35</v>
      </c>
      <c r="B180" s="237" t="s">
        <v>353</v>
      </c>
      <c r="C180" s="255" t="s">
        <v>354</v>
      </c>
      <c r="D180" s="238" t="s">
        <v>259</v>
      </c>
      <c r="E180" s="239">
        <v>2</v>
      </c>
      <c r="F180" s="240"/>
      <c r="G180" s="241">
        <f>ROUND(E180*F180,2)</f>
        <v>0</v>
      </c>
      <c r="H180" s="240"/>
      <c r="I180" s="241">
        <f>ROUND(E180*H180,2)</f>
        <v>0</v>
      </c>
      <c r="J180" s="240"/>
      <c r="K180" s="241">
        <f>ROUND(E180*J180,2)</f>
        <v>0</v>
      </c>
      <c r="L180" s="241">
        <v>21</v>
      </c>
      <c r="M180" s="241">
        <f>G180*(1+L180/100)</f>
        <v>0</v>
      </c>
      <c r="N180" s="239">
        <v>0</v>
      </c>
      <c r="O180" s="239">
        <f>ROUND(E180*N180,2)</f>
        <v>0</v>
      </c>
      <c r="P180" s="239">
        <v>0</v>
      </c>
      <c r="Q180" s="239">
        <f>ROUND(E180*P180,2)</f>
        <v>0</v>
      </c>
      <c r="R180" s="241"/>
      <c r="S180" s="241" t="s">
        <v>247</v>
      </c>
      <c r="T180" s="242" t="s">
        <v>248</v>
      </c>
      <c r="U180" s="222">
        <v>0</v>
      </c>
      <c r="V180" s="222">
        <f>ROUND(E180*U180,2)</f>
        <v>0</v>
      </c>
      <c r="W180" s="222"/>
      <c r="X180" s="222" t="s">
        <v>166</v>
      </c>
      <c r="Y180" s="222" t="s">
        <v>167</v>
      </c>
      <c r="Z180" s="212"/>
      <c r="AA180" s="212"/>
      <c r="AB180" s="212"/>
      <c r="AC180" s="212"/>
      <c r="AD180" s="212"/>
      <c r="AE180" s="212"/>
      <c r="AF180" s="212"/>
      <c r="AG180" s="212" t="s">
        <v>168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2" x14ac:dyDescent="0.25">
      <c r="A181" s="219"/>
      <c r="B181" s="220"/>
      <c r="C181" s="259" t="s">
        <v>355</v>
      </c>
      <c r="D181" s="252"/>
      <c r="E181" s="252"/>
      <c r="F181" s="252"/>
      <c r="G181" s="25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196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x14ac:dyDescent="0.25">
      <c r="A182" s="229" t="s">
        <v>159</v>
      </c>
      <c r="B182" s="230" t="s">
        <v>119</v>
      </c>
      <c r="C182" s="254" t="s">
        <v>120</v>
      </c>
      <c r="D182" s="231"/>
      <c r="E182" s="232"/>
      <c r="F182" s="233"/>
      <c r="G182" s="233">
        <f>SUMIF(AG183:AG199,"&lt;&gt;NOR",G183:G199)</f>
        <v>0</v>
      </c>
      <c r="H182" s="233"/>
      <c r="I182" s="233">
        <f>SUM(I183:I199)</f>
        <v>0</v>
      </c>
      <c r="J182" s="233"/>
      <c r="K182" s="233">
        <f>SUM(K183:K199)</f>
        <v>0</v>
      </c>
      <c r="L182" s="233"/>
      <c r="M182" s="233">
        <f>SUM(M183:M199)</f>
        <v>0</v>
      </c>
      <c r="N182" s="232"/>
      <c r="O182" s="232">
        <f>SUM(O183:O199)</f>
        <v>0</v>
      </c>
      <c r="P182" s="232"/>
      <c r="Q182" s="232">
        <f>SUM(Q183:Q199)</f>
        <v>0</v>
      </c>
      <c r="R182" s="233"/>
      <c r="S182" s="233"/>
      <c r="T182" s="234"/>
      <c r="U182" s="228"/>
      <c r="V182" s="228">
        <f>SUM(V183:V199)</f>
        <v>0</v>
      </c>
      <c r="W182" s="228"/>
      <c r="X182" s="228"/>
      <c r="Y182" s="228"/>
      <c r="AG182" t="s">
        <v>160</v>
      </c>
    </row>
    <row r="183" spans="1:60" outlineLevel="1" x14ac:dyDescent="0.25">
      <c r="A183" s="236">
        <v>36</v>
      </c>
      <c r="B183" s="237" t="s">
        <v>356</v>
      </c>
      <c r="C183" s="255" t="s">
        <v>357</v>
      </c>
      <c r="D183" s="238" t="s">
        <v>358</v>
      </c>
      <c r="E183" s="239">
        <v>1</v>
      </c>
      <c r="F183" s="240"/>
      <c r="G183" s="241">
        <f>ROUND(E183*F183,2)</f>
        <v>0</v>
      </c>
      <c r="H183" s="240"/>
      <c r="I183" s="241">
        <f>ROUND(E183*H183,2)</f>
        <v>0</v>
      </c>
      <c r="J183" s="240"/>
      <c r="K183" s="241">
        <f>ROUND(E183*J183,2)</f>
        <v>0</v>
      </c>
      <c r="L183" s="241">
        <v>21</v>
      </c>
      <c r="M183" s="241">
        <f>G183*(1+L183/100)</f>
        <v>0</v>
      </c>
      <c r="N183" s="239">
        <v>0</v>
      </c>
      <c r="O183" s="239">
        <f>ROUND(E183*N183,2)</f>
        <v>0</v>
      </c>
      <c r="P183" s="239">
        <v>0</v>
      </c>
      <c r="Q183" s="239">
        <f>ROUND(E183*P183,2)</f>
        <v>0</v>
      </c>
      <c r="R183" s="241"/>
      <c r="S183" s="241" t="s">
        <v>247</v>
      </c>
      <c r="T183" s="242" t="s">
        <v>248</v>
      </c>
      <c r="U183" s="222">
        <v>0</v>
      </c>
      <c r="V183" s="222">
        <f>ROUND(E183*U183,2)</f>
        <v>0</v>
      </c>
      <c r="W183" s="222"/>
      <c r="X183" s="222" t="s">
        <v>166</v>
      </c>
      <c r="Y183" s="222" t="s">
        <v>167</v>
      </c>
      <c r="Z183" s="212"/>
      <c r="AA183" s="212"/>
      <c r="AB183" s="212"/>
      <c r="AC183" s="212"/>
      <c r="AD183" s="212"/>
      <c r="AE183" s="212"/>
      <c r="AF183" s="212"/>
      <c r="AG183" s="212" t="s">
        <v>168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2" x14ac:dyDescent="0.25">
      <c r="A184" s="219"/>
      <c r="B184" s="220"/>
      <c r="C184" s="259" t="s">
        <v>359</v>
      </c>
      <c r="D184" s="252"/>
      <c r="E184" s="252"/>
      <c r="F184" s="252"/>
      <c r="G184" s="25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196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5">
      <c r="A185" s="219"/>
      <c r="B185" s="220"/>
      <c r="C185" s="260" t="s">
        <v>360</v>
      </c>
      <c r="D185" s="253"/>
      <c r="E185" s="253"/>
      <c r="F185" s="253"/>
      <c r="G185" s="253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196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5">
      <c r="A186" s="236">
        <v>37</v>
      </c>
      <c r="B186" s="237" t="s">
        <v>361</v>
      </c>
      <c r="C186" s="255" t="s">
        <v>362</v>
      </c>
      <c r="D186" s="238" t="s">
        <v>358</v>
      </c>
      <c r="E186" s="239">
        <v>1</v>
      </c>
      <c r="F186" s="240"/>
      <c r="G186" s="241">
        <f>ROUND(E186*F186,2)</f>
        <v>0</v>
      </c>
      <c r="H186" s="240"/>
      <c r="I186" s="241">
        <f>ROUND(E186*H186,2)</f>
        <v>0</v>
      </c>
      <c r="J186" s="240"/>
      <c r="K186" s="241">
        <f>ROUND(E186*J186,2)</f>
        <v>0</v>
      </c>
      <c r="L186" s="241">
        <v>21</v>
      </c>
      <c r="M186" s="241">
        <f>G186*(1+L186/100)</f>
        <v>0</v>
      </c>
      <c r="N186" s="239">
        <v>0</v>
      </c>
      <c r="O186" s="239">
        <f>ROUND(E186*N186,2)</f>
        <v>0</v>
      </c>
      <c r="P186" s="239">
        <v>0</v>
      </c>
      <c r="Q186" s="239">
        <f>ROUND(E186*P186,2)</f>
        <v>0</v>
      </c>
      <c r="R186" s="241"/>
      <c r="S186" s="241" t="s">
        <v>247</v>
      </c>
      <c r="T186" s="242" t="s">
        <v>248</v>
      </c>
      <c r="U186" s="222">
        <v>0</v>
      </c>
      <c r="V186" s="222">
        <f>ROUND(E186*U186,2)</f>
        <v>0</v>
      </c>
      <c r="W186" s="222"/>
      <c r="X186" s="222" t="s">
        <v>166</v>
      </c>
      <c r="Y186" s="222" t="s">
        <v>167</v>
      </c>
      <c r="Z186" s="212"/>
      <c r="AA186" s="212"/>
      <c r="AB186" s="212"/>
      <c r="AC186" s="212"/>
      <c r="AD186" s="212"/>
      <c r="AE186" s="212"/>
      <c r="AF186" s="212"/>
      <c r="AG186" s="212" t="s">
        <v>168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2" x14ac:dyDescent="0.25">
      <c r="A187" s="219"/>
      <c r="B187" s="220"/>
      <c r="C187" s="259" t="s">
        <v>359</v>
      </c>
      <c r="D187" s="252"/>
      <c r="E187" s="252"/>
      <c r="F187" s="252"/>
      <c r="G187" s="25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22"/>
      <c r="Z187" s="212"/>
      <c r="AA187" s="212"/>
      <c r="AB187" s="212"/>
      <c r="AC187" s="212"/>
      <c r="AD187" s="212"/>
      <c r="AE187" s="212"/>
      <c r="AF187" s="212"/>
      <c r="AG187" s="212" t="s">
        <v>196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5">
      <c r="A188" s="219"/>
      <c r="B188" s="220"/>
      <c r="C188" s="260" t="s">
        <v>363</v>
      </c>
      <c r="D188" s="253"/>
      <c r="E188" s="253"/>
      <c r="F188" s="253"/>
      <c r="G188" s="253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196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43" t="str">
        <f>C188</f>
        <v>1) zapojení  výrobny do stávajícího hlavního rozvaděče v objektu vč. případné prostorové úpravy vystrojení tohoto rozvaděče</v>
      </c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5">
      <c r="A189" s="219"/>
      <c r="B189" s="220"/>
      <c r="C189" s="260" t="s">
        <v>364</v>
      </c>
      <c r="D189" s="253"/>
      <c r="E189" s="253"/>
      <c r="F189" s="253"/>
      <c r="G189" s="253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196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43" t="str">
        <f>C189</f>
        <v>2) doplnění přijímače HDO do stávajícího elektroměrového rozvaděče vč. napojení na samostatný jistič 1x6A,char. B</v>
      </c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25">
      <c r="A190" s="219"/>
      <c r="B190" s="220"/>
      <c r="C190" s="260" t="s">
        <v>365</v>
      </c>
      <c r="D190" s="253"/>
      <c r="E190" s="253"/>
      <c r="F190" s="253"/>
      <c r="G190" s="253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22"/>
      <c r="Z190" s="212"/>
      <c r="AA190" s="212"/>
      <c r="AB190" s="212"/>
      <c r="AC190" s="212"/>
      <c r="AD190" s="212"/>
      <c r="AE190" s="212"/>
      <c r="AF190" s="212"/>
      <c r="AG190" s="212" t="s">
        <v>196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5">
      <c r="A191" s="219"/>
      <c r="B191" s="220"/>
      <c r="C191" s="260" t="s">
        <v>366</v>
      </c>
      <c r="D191" s="253"/>
      <c r="E191" s="253"/>
      <c r="F191" s="253"/>
      <c r="G191" s="253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196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43" t="str">
        <f>C191</f>
        <v>4) kontrola typu stávajících MTP 250/5A, tř.0,5S a zajištění jejich souladu se Smlouvou o připojení výrobny</v>
      </c>
      <c r="BB191" s="212"/>
      <c r="BC191" s="212"/>
      <c r="BD191" s="212"/>
      <c r="BE191" s="212"/>
      <c r="BF191" s="212"/>
      <c r="BG191" s="212"/>
      <c r="BH191" s="212"/>
    </row>
    <row r="192" spans="1:60" ht="20.399999999999999" outlineLevel="1" x14ac:dyDescent="0.25">
      <c r="A192" s="236">
        <v>38</v>
      </c>
      <c r="B192" s="237" t="s">
        <v>367</v>
      </c>
      <c r="C192" s="255" t="s">
        <v>368</v>
      </c>
      <c r="D192" s="238" t="s">
        <v>358</v>
      </c>
      <c r="E192" s="239">
        <v>1</v>
      </c>
      <c r="F192" s="240"/>
      <c r="G192" s="241">
        <f>ROUND(E192*F192,2)</f>
        <v>0</v>
      </c>
      <c r="H192" s="240"/>
      <c r="I192" s="241">
        <f>ROUND(E192*H192,2)</f>
        <v>0</v>
      </c>
      <c r="J192" s="240"/>
      <c r="K192" s="241">
        <f>ROUND(E192*J192,2)</f>
        <v>0</v>
      </c>
      <c r="L192" s="241">
        <v>21</v>
      </c>
      <c r="M192" s="241">
        <f>G192*(1+L192/100)</f>
        <v>0</v>
      </c>
      <c r="N192" s="239">
        <v>0</v>
      </c>
      <c r="O192" s="239">
        <f>ROUND(E192*N192,2)</f>
        <v>0</v>
      </c>
      <c r="P192" s="239">
        <v>0</v>
      </c>
      <c r="Q192" s="239">
        <f>ROUND(E192*P192,2)</f>
        <v>0</v>
      </c>
      <c r="R192" s="241"/>
      <c r="S192" s="241" t="s">
        <v>247</v>
      </c>
      <c r="T192" s="242" t="s">
        <v>248</v>
      </c>
      <c r="U192" s="222">
        <v>0</v>
      </c>
      <c r="V192" s="222">
        <f>ROUND(E192*U192,2)</f>
        <v>0</v>
      </c>
      <c r="W192" s="222"/>
      <c r="X192" s="222" t="s">
        <v>166</v>
      </c>
      <c r="Y192" s="222" t="s">
        <v>167</v>
      </c>
      <c r="Z192" s="212"/>
      <c r="AA192" s="212"/>
      <c r="AB192" s="212"/>
      <c r="AC192" s="212"/>
      <c r="AD192" s="212"/>
      <c r="AE192" s="212"/>
      <c r="AF192" s="212"/>
      <c r="AG192" s="212" t="s">
        <v>168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2" x14ac:dyDescent="0.25">
      <c r="A193" s="219"/>
      <c r="B193" s="220"/>
      <c r="C193" s="259" t="s">
        <v>369</v>
      </c>
      <c r="D193" s="252"/>
      <c r="E193" s="252"/>
      <c r="F193" s="252"/>
      <c r="G193" s="25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22"/>
      <c r="Z193" s="212"/>
      <c r="AA193" s="212"/>
      <c r="AB193" s="212"/>
      <c r="AC193" s="212"/>
      <c r="AD193" s="212"/>
      <c r="AE193" s="212"/>
      <c r="AF193" s="212"/>
      <c r="AG193" s="212" t="s">
        <v>196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43" t="str">
        <f>C193</f>
        <v>Obsahuje celkové zprovoznění dispečerského řízení výrobny nad 100 kW vč. zajištění potřebné součinosti ze strany PDS</v>
      </c>
      <c r="BB193" s="212"/>
      <c r="BC193" s="212"/>
      <c r="BD193" s="212"/>
      <c r="BE193" s="212"/>
      <c r="BF193" s="212"/>
      <c r="BG193" s="212"/>
      <c r="BH193" s="212"/>
    </row>
    <row r="194" spans="1:60" ht="20.399999999999999" outlineLevel="1" x14ac:dyDescent="0.25">
      <c r="A194" s="236">
        <v>39</v>
      </c>
      <c r="B194" s="237" t="s">
        <v>370</v>
      </c>
      <c r="C194" s="255" t="s">
        <v>371</v>
      </c>
      <c r="D194" s="238" t="s">
        <v>358</v>
      </c>
      <c r="E194" s="239">
        <v>1</v>
      </c>
      <c r="F194" s="240"/>
      <c r="G194" s="241">
        <f>ROUND(E194*F194,2)</f>
        <v>0</v>
      </c>
      <c r="H194" s="240"/>
      <c r="I194" s="241">
        <f>ROUND(E194*H194,2)</f>
        <v>0</v>
      </c>
      <c r="J194" s="240"/>
      <c r="K194" s="241">
        <f>ROUND(E194*J194,2)</f>
        <v>0</v>
      </c>
      <c r="L194" s="241">
        <v>21</v>
      </c>
      <c r="M194" s="241">
        <f>G194*(1+L194/100)</f>
        <v>0</v>
      </c>
      <c r="N194" s="239">
        <v>0</v>
      </c>
      <c r="O194" s="239">
        <f>ROUND(E194*N194,2)</f>
        <v>0</v>
      </c>
      <c r="P194" s="239">
        <v>0</v>
      </c>
      <c r="Q194" s="239">
        <f>ROUND(E194*P194,2)</f>
        <v>0</v>
      </c>
      <c r="R194" s="241"/>
      <c r="S194" s="241" t="s">
        <v>247</v>
      </c>
      <c r="T194" s="242" t="s">
        <v>248</v>
      </c>
      <c r="U194" s="222">
        <v>0</v>
      </c>
      <c r="V194" s="222">
        <f>ROUND(E194*U194,2)</f>
        <v>0</v>
      </c>
      <c r="W194" s="222"/>
      <c r="X194" s="222" t="s">
        <v>166</v>
      </c>
      <c r="Y194" s="222" t="s">
        <v>167</v>
      </c>
      <c r="Z194" s="212"/>
      <c r="AA194" s="212"/>
      <c r="AB194" s="212"/>
      <c r="AC194" s="212"/>
      <c r="AD194" s="212"/>
      <c r="AE194" s="212"/>
      <c r="AF194" s="212"/>
      <c r="AG194" s="212" t="s">
        <v>168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ht="31.2" outlineLevel="2" x14ac:dyDescent="0.25">
      <c r="A195" s="219"/>
      <c r="B195" s="220"/>
      <c r="C195" s="259" t="s">
        <v>372</v>
      </c>
      <c r="D195" s="252"/>
      <c r="E195" s="252"/>
      <c r="F195" s="252"/>
      <c r="G195" s="25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196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43" t="str">
        <f>C195</f>
        <v>- součástí této položky je zajištění výchozích podkladů od stávajícího hromosvodu v součinnosti s objednatelem (výchozí revizní zpráva hromosvodu, poslední periodická revizní zpráva hromosvodu, nejaktuálnější archivní dokumentace hromosvodu) tj. výchozích podkladů pro zpracování RDS úprav a doplnění hromosvodu</v>
      </c>
      <c r="BB195" s="212"/>
      <c r="BC195" s="212"/>
      <c r="BD195" s="212"/>
      <c r="BE195" s="212"/>
      <c r="BF195" s="212"/>
      <c r="BG195" s="212"/>
      <c r="BH195" s="212"/>
    </row>
    <row r="196" spans="1:60" ht="21" outlineLevel="3" x14ac:dyDescent="0.25">
      <c r="A196" s="219"/>
      <c r="B196" s="220"/>
      <c r="C196" s="260" t="s">
        <v>373</v>
      </c>
      <c r="D196" s="253"/>
      <c r="E196" s="253"/>
      <c r="F196" s="253"/>
      <c r="G196" s="253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196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43" t="str">
        <f>C196</f>
        <v>- součástí této položky je zajištění prověření technického stavu stávající hromosvodové soustavy včetně zjištění zemních odporů stávajících svodů na dotčených budovách či jejich částí = výchozí podklad pro zpracování RDS úprav a doplnění hromosvodu</v>
      </c>
      <c r="BB196" s="212"/>
      <c r="BC196" s="212"/>
      <c r="BD196" s="212"/>
      <c r="BE196" s="212"/>
      <c r="BF196" s="212"/>
      <c r="BG196" s="212"/>
      <c r="BH196" s="212"/>
    </row>
    <row r="197" spans="1:60" ht="41.4" outlineLevel="3" x14ac:dyDescent="0.25">
      <c r="A197" s="219"/>
      <c r="B197" s="220"/>
      <c r="C197" s="260" t="s">
        <v>374</v>
      </c>
      <c r="D197" s="253"/>
      <c r="E197" s="253"/>
      <c r="F197" s="253"/>
      <c r="G197" s="253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196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43" t="str">
        <f>C197</f>
        <v>- součástí této položky je zajištění zpracování RDS úprav a doplnění stávajícího hromosvodu v souladu s požadavky ČSN EN 62305-3 ed. 2 pro zajištění dostatečné vzdálenosti hromosvodu na střeše od rozvodů a kovových konstrukcí navrhované střešní FVE a ochrany FV panelů proti přímému úderu blesku. Součástí RDS bude zpracování analýzy rizika pro LPS dle ČSN EN 62305-3 ed. 2, vlastní návrh úprav a doplnění hromosvodu včetně případného doplnění uzemnění, položkový výkaz výměr.</v>
      </c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5">
      <c r="A198" s="236">
        <v>40</v>
      </c>
      <c r="B198" s="237" t="s">
        <v>375</v>
      </c>
      <c r="C198" s="255" t="s">
        <v>376</v>
      </c>
      <c r="D198" s="238" t="s">
        <v>377</v>
      </c>
      <c r="E198" s="239">
        <v>1</v>
      </c>
      <c r="F198" s="240"/>
      <c r="G198" s="241">
        <f>ROUND(E198*F198,2)</f>
        <v>0</v>
      </c>
      <c r="H198" s="240"/>
      <c r="I198" s="241">
        <f>ROUND(E198*H198,2)</f>
        <v>0</v>
      </c>
      <c r="J198" s="240"/>
      <c r="K198" s="241">
        <f>ROUND(E198*J198,2)</f>
        <v>0</v>
      </c>
      <c r="L198" s="241">
        <v>21</v>
      </c>
      <c r="M198" s="241">
        <f>G198*(1+L198/100)</f>
        <v>0</v>
      </c>
      <c r="N198" s="239">
        <v>0</v>
      </c>
      <c r="O198" s="239">
        <f>ROUND(E198*N198,2)</f>
        <v>0</v>
      </c>
      <c r="P198" s="239">
        <v>0</v>
      </c>
      <c r="Q198" s="239">
        <f>ROUND(E198*P198,2)</f>
        <v>0</v>
      </c>
      <c r="R198" s="241"/>
      <c r="S198" s="241" t="s">
        <v>165</v>
      </c>
      <c r="T198" s="242" t="s">
        <v>248</v>
      </c>
      <c r="U198" s="222">
        <v>0</v>
      </c>
      <c r="V198" s="222">
        <f>ROUND(E198*U198,2)</f>
        <v>0</v>
      </c>
      <c r="W198" s="222"/>
      <c r="X198" s="222" t="s">
        <v>378</v>
      </c>
      <c r="Y198" s="222" t="s">
        <v>167</v>
      </c>
      <c r="Z198" s="212"/>
      <c r="AA198" s="212"/>
      <c r="AB198" s="212"/>
      <c r="AC198" s="212"/>
      <c r="AD198" s="212"/>
      <c r="AE198" s="212"/>
      <c r="AF198" s="212"/>
      <c r="AG198" s="212" t="s">
        <v>379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2" x14ac:dyDescent="0.25">
      <c r="A199" s="219"/>
      <c r="B199" s="220"/>
      <c r="C199" s="259" t="s">
        <v>380</v>
      </c>
      <c r="D199" s="252"/>
      <c r="E199" s="252"/>
      <c r="F199" s="252"/>
      <c r="G199" s="25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196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43" t="str">
        <f>C199</f>
        <v>náklady spojené s provedením všech technickými normami předepsaných zkoušek a revizí stavebních konstrukcí nebo stavebních prací.</v>
      </c>
      <c r="BB199" s="212"/>
      <c r="BC199" s="212"/>
      <c r="BD199" s="212"/>
      <c r="BE199" s="212"/>
      <c r="BF199" s="212"/>
      <c r="BG199" s="212"/>
      <c r="BH199" s="212"/>
    </row>
    <row r="200" spans="1:60" x14ac:dyDescent="0.25">
      <c r="A200" s="229" t="s">
        <v>159</v>
      </c>
      <c r="B200" s="230" t="s">
        <v>123</v>
      </c>
      <c r="C200" s="254" t="s">
        <v>124</v>
      </c>
      <c r="D200" s="231"/>
      <c r="E200" s="232"/>
      <c r="F200" s="233"/>
      <c r="G200" s="233">
        <f>SUMIF(AG201:AG218,"&lt;&gt;NOR",G201:G218)</f>
        <v>0</v>
      </c>
      <c r="H200" s="233"/>
      <c r="I200" s="233">
        <f>SUM(I201:I218)</f>
        <v>0</v>
      </c>
      <c r="J200" s="233"/>
      <c r="K200" s="233">
        <f>SUM(K201:K218)</f>
        <v>0</v>
      </c>
      <c r="L200" s="233"/>
      <c r="M200" s="233">
        <f>SUM(M201:M218)</f>
        <v>0</v>
      </c>
      <c r="N200" s="232"/>
      <c r="O200" s="232">
        <f>SUM(O201:O218)</f>
        <v>0.10999999999999999</v>
      </c>
      <c r="P200" s="232"/>
      <c r="Q200" s="232">
        <f>SUM(Q201:Q218)</f>
        <v>0</v>
      </c>
      <c r="R200" s="233"/>
      <c r="S200" s="233"/>
      <c r="T200" s="234"/>
      <c r="U200" s="228"/>
      <c r="V200" s="228">
        <f>SUM(V201:V218)</f>
        <v>23.57</v>
      </c>
      <c r="W200" s="228"/>
      <c r="X200" s="228"/>
      <c r="Y200" s="228"/>
      <c r="AG200" t="s">
        <v>160</v>
      </c>
    </row>
    <row r="201" spans="1:60" outlineLevel="1" x14ac:dyDescent="0.25">
      <c r="A201" s="245">
        <v>41</v>
      </c>
      <c r="B201" s="246" t="s">
        <v>381</v>
      </c>
      <c r="C201" s="258" t="s">
        <v>382</v>
      </c>
      <c r="D201" s="247" t="s">
        <v>220</v>
      </c>
      <c r="E201" s="248">
        <v>10</v>
      </c>
      <c r="F201" s="249"/>
      <c r="G201" s="250">
        <f>ROUND(E201*F201,2)</f>
        <v>0</v>
      </c>
      <c r="H201" s="249"/>
      <c r="I201" s="250">
        <f>ROUND(E201*H201,2)</f>
        <v>0</v>
      </c>
      <c r="J201" s="249"/>
      <c r="K201" s="250">
        <f>ROUND(E201*J201,2)</f>
        <v>0</v>
      </c>
      <c r="L201" s="250">
        <v>21</v>
      </c>
      <c r="M201" s="250">
        <f>G201*(1+L201/100)</f>
        <v>0</v>
      </c>
      <c r="N201" s="248">
        <v>0</v>
      </c>
      <c r="O201" s="248">
        <f>ROUND(E201*N201,2)</f>
        <v>0</v>
      </c>
      <c r="P201" s="248">
        <v>0</v>
      </c>
      <c r="Q201" s="248">
        <f>ROUND(E201*P201,2)</f>
        <v>0</v>
      </c>
      <c r="R201" s="250" t="s">
        <v>123</v>
      </c>
      <c r="S201" s="250" t="s">
        <v>165</v>
      </c>
      <c r="T201" s="251" t="s">
        <v>165</v>
      </c>
      <c r="U201" s="222">
        <v>0.19</v>
      </c>
      <c r="V201" s="222">
        <f>ROUND(E201*U201,2)</f>
        <v>1.9</v>
      </c>
      <c r="W201" s="222"/>
      <c r="X201" s="222" t="s">
        <v>166</v>
      </c>
      <c r="Y201" s="222" t="s">
        <v>167</v>
      </c>
      <c r="Z201" s="212"/>
      <c r="AA201" s="212"/>
      <c r="AB201" s="212"/>
      <c r="AC201" s="212"/>
      <c r="AD201" s="212"/>
      <c r="AE201" s="212"/>
      <c r="AF201" s="212"/>
      <c r="AG201" s="212" t="s">
        <v>168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5">
      <c r="A202" s="236">
        <v>42</v>
      </c>
      <c r="B202" s="237" t="s">
        <v>383</v>
      </c>
      <c r="C202" s="255" t="s">
        <v>384</v>
      </c>
      <c r="D202" s="238" t="s">
        <v>193</v>
      </c>
      <c r="E202" s="239">
        <v>2</v>
      </c>
      <c r="F202" s="240"/>
      <c r="G202" s="241">
        <f>ROUND(E202*F202,2)</f>
        <v>0</v>
      </c>
      <c r="H202" s="240"/>
      <c r="I202" s="241">
        <f>ROUND(E202*H202,2)</f>
        <v>0</v>
      </c>
      <c r="J202" s="240"/>
      <c r="K202" s="241">
        <f>ROUND(E202*J202,2)</f>
        <v>0</v>
      </c>
      <c r="L202" s="241">
        <v>21</v>
      </c>
      <c r="M202" s="241">
        <f>G202*(1+L202/100)</f>
        <v>0</v>
      </c>
      <c r="N202" s="239">
        <v>0</v>
      </c>
      <c r="O202" s="239">
        <f>ROUND(E202*N202,2)</f>
        <v>0</v>
      </c>
      <c r="P202" s="239">
        <v>0</v>
      </c>
      <c r="Q202" s="239">
        <f>ROUND(E202*P202,2)</f>
        <v>0</v>
      </c>
      <c r="R202" s="241" t="s">
        <v>123</v>
      </c>
      <c r="S202" s="241" t="s">
        <v>165</v>
      </c>
      <c r="T202" s="242" t="s">
        <v>165</v>
      </c>
      <c r="U202" s="222">
        <v>1.35</v>
      </c>
      <c r="V202" s="222">
        <f>ROUND(E202*U202,2)</f>
        <v>2.7</v>
      </c>
      <c r="W202" s="222"/>
      <c r="X202" s="222" t="s">
        <v>166</v>
      </c>
      <c r="Y202" s="222" t="s">
        <v>167</v>
      </c>
      <c r="Z202" s="212"/>
      <c r="AA202" s="212"/>
      <c r="AB202" s="212"/>
      <c r="AC202" s="212"/>
      <c r="AD202" s="212"/>
      <c r="AE202" s="212"/>
      <c r="AF202" s="212"/>
      <c r="AG202" s="212" t="s">
        <v>168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2" x14ac:dyDescent="0.25">
      <c r="A203" s="219"/>
      <c r="B203" s="220"/>
      <c r="C203" s="256" t="s">
        <v>385</v>
      </c>
      <c r="D203" s="223"/>
      <c r="E203" s="224">
        <v>2</v>
      </c>
      <c r="F203" s="222"/>
      <c r="G203" s="222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22"/>
      <c r="Z203" s="212"/>
      <c r="AA203" s="212"/>
      <c r="AB203" s="212"/>
      <c r="AC203" s="212"/>
      <c r="AD203" s="212"/>
      <c r="AE203" s="212"/>
      <c r="AF203" s="212"/>
      <c r="AG203" s="212" t="s">
        <v>170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5">
      <c r="A204" s="236">
        <v>43</v>
      </c>
      <c r="B204" s="237" t="s">
        <v>386</v>
      </c>
      <c r="C204" s="255" t="s">
        <v>387</v>
      </c>
      <c r="D204" s="238" t="s">
        <v>220</v>
      </c>
      <c r="E204" s="239">
        <v>28</v>
      </c>
      <c r="F204" s="240"/>
      <c r="G204" s="241">
        <f>ROUND(E204*F204,2)</f>
        <v>0</v>
      </c>
      <c r="H204" s="240"/>
      <c r="I204" s="241">
        <f>ROUND(E204*H204,2)</f>
        <v>0</v>
      </c>
      <c r="J204" s="240"/>
      <c r="K204" s="241">
        <f>ROUND(E204*J204,2)</f>
        <v>0</v>
      </c>
      <c r="L204" s="241">
        <v>21</v>
      </c>
      <c r="M204" s="241">
        <f>G204*(1+L204/100)</f>
        <v>0</v>
      </c>
      <c r="N204" s="239">
        <v>4.2999999999999999E-4</v>
      </c>
      <c r="O204" s="239">
        <f>ROUND(E204*N204,2)</f>
        <v>0.01</v>
      </c>
      <c r="P204" s="239">
        <v>0</v>
      </c>
      <c r="Q204" s="239">
        <f>ROUND(E204*P204,2)</f>
        <v>0</v>
      </c>
      <c r="R204" s="241" t="s">
        <v>123</v>
      </c>
      <c r="S204" s="241" t="s">
        <v>165</v>
      </c>
      <c r="T204" s="242" t="s">
        <v>165</v>
      </c>
      <c r="U204" s="222">
        <v>9.4E-2</v>
      </c>
      <c r="V204" s="222">
        <f>ROUND(E204*U204,2)</f>
        <v>2.63</v>
      </c>
      <c r="W204" s="222"/>
      <c r="X204" s="222" t="s">
        <v>166</v>
      </c>
      <c r="Y204" s="222" t="s">
        <v>167</v>
      </c>
      <c r="Z204" s="212"/>
      <c r="AA204" s="212"/>
      <c r="AB204" s="212"/>
      <c r="AC204" s="212"/>
      <c r="AD204" s="212"/>
      <c r="AE204" s="212"/>
      <c r="AF204" s="212"/>
      <c r="AG204" s="212" t="s">
        <v>168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2" x14ac:dyDescent="0.25">
      <c r="A205" s="219"/>
      <c r="B205" s="220"/>
      <c r="C205" s="256" t="s">
        <v>388</v>
      </c>
      <c r="D205" s="223"/>
      <c r="E205" s="224">
        <v>28</v>
      </c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170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5">
      <c r="A206" s="245">
        <v>44</v>
      </c>
      <c r="B206" s="246" t="s">
        <v>389</v>
      </c>
      <c r="C206" s="258" t="s">
        <v>390</v>
      </c>
      <c r="D206" s="247" t="s">
        <v>220</v>
      </c>
      <c r="E206" s="248">
        <v>24</v>
      </c>
      <c r="F206" s="249"/>
      <c r="G206" s="250">
        <f>ROUND(E206*F206,2)</f>
        <v>0</v>
      </c>
      <c r="H206" s="249"/>
      <c r="I206" s="250">
        <f>ROUND(E206*H206,2)</f>
        <v>0</v>
      </c>
      <c r="J206" s="249"/>
      <c r="K206" s="250">
        <f>ROUND(E206*J206,2)</f>
        <v>0</v>
      </c>
      <c r="L206" s="250">
        <v>21</v>
      </c>
      <c r="M206" s="250">
        <f>G206*(1+L206/100)</f>
        <v>0</v>
      </c>
      <c r="N206" s="248">
        <v>1.6000000000000001E-4</v>
      </c>
      <c r="O206" s="248">
        <f>ROUND(E206*N206,2)</f>
        <v>0</v>
      </c>
      <c r="P206" s="248">
        <v>0</v>
      </c>
      <c r="Q206" s="248">
        <f>ROUND(E206*P206,2)</f>
        <v>0</v>
      </c>
      <c r="R206" s="250" t="s">
        <v>123</v>
      </c>
      <c r="S206" s="250" t="s">
        <v>165</v>
      </c>
      <c r="T206" s="251" t="s">
        <v>165</v>
      </c>
      <c r="U206" s="222">
        <v>9.955E-2</v>
      </c>
      <c r="V206" s="222">
        <f>ROUND(E206*U206,2)</f>
        <v>2.39</v>
      </c>
      <c r="W206" s="222"/>
      <c r="X206" s="222" t="s">
        <v>166</v>
      </c>
      <c r="Y206" s="222" t="s">
        <v>167</v>
      </c>
      <c r="Z206" s="212"/>
      <c r="AA206" s="212"/>
      <c r="AB206" s="212"/>
      <c r="AC206" s="212"/>
      <c r="AD206" s="212"/>
      <c r="AE206" s="212"/>
      <c r="AF206" s="212"/>
      <c r="AG206" s="212" t="s">
        <v>168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5">
      <c r="A207" s="236">
        <v>45</v>
      </c>
      <c r="B207" s="237" t="s">
        <v>391</v>
      </c>
      <c r="C207" s="255" t="s">
        <v>392</v>
      </c>
      <c r="D207" s="238" t="s">
        <v>220</v>
      </c>
      <c r="E207" s="239">
        <v>48</v>
      </c>
      <c r="F207" s="240"/>
      <c r="G207" s="241">
        <f>ROUND(E207*F207,2)</f>
        <v>0</v>
      </c>
      <c r="H207" s="240"/>
      <c r="I207" s="241">
        <f>ROUND(E207*H207,2)</f>
        <v>0</v>
      </c>
      <c r="J207" s="240"/>
      <c r="K207" s="241">
        <f>ROUND(E207*J207,2)</f>
        <v>0</v>
      </c>
      <c r="L207" s="241">
        <v>21</v>
      </c>
      <c r="M207" s="241">
        <f>G207*(1+L207/100)</f>
        <v>0</v>
      </c>
      <c r="N207" s="239">
        <v>0</v>
      </c>
      <c r="O207" s="239">
        <f>ROUND(E207*N207,2)</f>
        <v>0</v>
      </c>
      <c r="P207" s="239">
        <v>0</v>
      </c>
      <c r="Q207" s="239">
        <f>ROUND(E207*P207,2)</f>
        <v>0</v>
      </c>
      <c r="R207" s="241" t="s">
        <v>123</v>
      </c>
      <c r="S207" s="241" t="s">
        <v>165</v>
      </c>
      <c r="T207" s="242" t="s">
        <v>165</v>
      </c>
      <c r="U207" s="222">
        <v>0.17867</v>
      </c>
      <c r="V207" s="222">
        <f>ROUND(E207*U207,2)</f>
        <v>8.58</v>
      </c>
      <c r="W207" s="222"/>
      <c r="X207" s="222" t="s">
        <v>166</v>
      </c>
      <c r="Y207" s="222" t="s">
        <v>167</v>
      </c>
      <c r="Z207" s="212"/>
      <c r="AA207" s="212"/>
      <c r="AB207" s="212"/>
      <c r="AC207" s="212"/>
      <c r="AD207" s="212"/>
      <c r="AE207" s="212"/>
      <c r="AF207" s="212"/>
      <c r="AG207" s="212" t="s">
        <v>168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2" x14ac:dyDescent="0.25">
      <c r="A208" s="219"/>
      <c r="B208" s="220"/>
      <c r="C208" s="256" t="s">
        <v>393</v>
      </c>
      <c r="D208" s="223"/>
      <c r="E208" s="224">
        <v>48</v>
      </c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170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5">
      <c r="A209" s="245">
        <v>46</v>
      </c>
      <c r="B209" s="246" t="s">
        <v>394</v>
      </c>
      <c r="C209" s="258" t="s">
        <v>395</v>
      </c>
      <c r="D209" s="247" t="s">
        <v>220</v>
      </c>
      <c r="E209" s="248">
        <v>4</v>
      </c>
      <c r="F209" s="249"/>
      <c r="G209" s="250">
        <f>ROUND(E209*F209,2)</f>
        <v>0</v>
      </c>
      <c r="H209" s="249"/>
      <c r="I209" s="250">
        <f>ROUND(E209*H209,2)</f>
        <v>0</v>
      </c>
      <c r="J209" s="249"/>
      <c r="K209" s="250">
        <f>ROUND(E209*J209,2)</f>
        <v>0</v>
      </c>
      <c r="L209" s="250">
        <v>21</v>
      </c>
      <c r="M209" s="250">
        <f>G209*(1+L209/100)</f>
        <v>0</v>
      </c>
      <c r="N209" s="248">
        <v>0</v>
      </c>
      <c r="O209" s="248">
        <f>ROUND(E209*N209,2)</f>
        <v>0</v>
      </c>
      <c r="P209" s="248">
        <v>0</v>
      </c>
      <c r="Q209" s="248">
        <f>ROUND(E209*P209,2)</f>
        <v>0</v>
      </c>
      <c r="R209" s="250" t="s">
        <v>123</v>
      </c>
      <c r="S209" s="250" t="s">
        <v>165</v>
      </c>
      <c r="T209" s="251" t="s">
        <v>165</v>
      </c>
      <c r="U209" s="222">
        <v>0.19867000000000001</v>
      </c>
      <c r="V209" s="222">
        <f>ROUND(E209*U209,2)</f>
        <v>0.79</v>
      </c>
      <c r="W209" s="222"/>
      <c r="X209" s="222" t="s">
        <v>166</v>
      </c>
      <c r="Y209" s="222" t="s">
        <v>167</v>
      </c>
      <c r="Z209" s="212"/>
      <c r="AA209" s="212"/>
      <c r="AB209" s="212"/>
      <c r="AC209" s="212"/>
      <c r="AD209" s="212"/>
      <c r="AE209" s="212"/>
      <c r="AF209" s="212"/>
      <c r="AG209" s="212" t="s">
        <v>168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5">
      <c r="A210" s="236">
        <v>47</v>
      </c>
      <c r="B210" s="237" t="s">
        <v>396</v>
      </c>
      <c r="C210" s="255" t="s">
        <v>397</v>
      </c>
      <c r="D210" s="238" t="s">
        <v>193</v>
      </c>
      <c r="E210" s="239">
        <v>10</v>
      </c>
      <c r="F210" s="240"/>
      <c r="G210" s="241">
        <f>ROUND(E210*F210,2)</f>
        <v>0</v>
      </c>
      <c r="H210" s="240"/>
      <c r="I210" s="241">
        <f>ROUND(E210*H210,2)</f>
        <v>0</v>
      </c>
      <c r="J210" s="240"/>
      <c r="K210" s="241">
        <f>ROUND(E210*J210,2)</f>
        <v>0</v>
      </c>
      <c r="L210" s="241">
        <v>21</v>
      </c>
      <c r="M210" s="241">
        <f>G210*(1+L210/100)</f>
        <v>0</v>
      </c>
      <c r="N210" s="239">
        <v>0</v>
      </c>
      <c r="O210" s="239">
        <f>ROUND(E210*N210,2)</f>
        <v>0</v>
      </c>
      <c r="P210" s="239">
        <v>0</v>
      </c>
      <c r="Q210" s="239">
        <f>ROUND(E210*P210,2)</f>
        <v>0</v>
      </c>
      <c r="R210" s="241" t="s">
        <v>123</v>
      </c>
      <c r="S210" s="241" t="s">
        <v>165</v>
      </c>
      <c r="T210" s="242" t="s">
        <v>165</v>
      </c>
      <c r="U210" s="222">
        <v>0.28449999999999998</v>
      </c>
      <c r="V210" s="222">
        <f>ROUND(E210*U210,2)</f>
        <v>2.85</v>
      </c>
      <c r="W210" s="222"/>
      <c r="X210" s="222" t="s">
        <v>166</v>
      </c>
      <c r="Y210" s="222" t="s">
        <v>167</v>
      </c>
      <c r="Z210" s="212"/>
      <c r="AA210" s="212"/>
      <c r="AB210" s="212"/>
      <c r="AC210" s="212"/>
      <c r="AD210" s="212"/>
      <c r="AE210" s="212"/>
      <c r="AF210" s="212"/>
      <c r="AG210" s="212" t="s">
        <v>168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2" x14ac:dyDescent="0.25">
      <c r="A211" s="219"/>
      <c r="B211" s="220"/>
      <c r="C211" s="256" t="s">
        <v>398</v>
      </c>
      <c r="D211" s="223"/>
      <c r="E211" s="224">
        <v>10</v>
      </c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170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5">
      <c r="A212" s="236">
        <v>48</v>
      </c>
      <c r="B212" s="237" t="s">
        <v>399</v>
      </c>
      <c r="C212" s="255" t="s">
        <v>400</v>
      </c>
      <c r="D212" s="238" t="s">
        <v>193</v>
      </c>
      <c r="E212" s="239">
        <v>4</v>
      </c>
      <c r="F212" s="240"/>
      <c r="G212" s="241">
        <f>ROUND(E212*F212,2)</f>
        <v>0</v>
      </c>
      <c r="H212" s="240"/>
      <c r="I212" s="241">
        <f>ROUND(E212*H212,2)</f>
        <v>0</v>
      </c>
      <c r="J212" s="240"/>
      <c r="K212" s="241">
        <f>ROUND(E212*J212,2)</f>
        <v>0</v>
      </c>
      <c r="L212" s="241">
        <v>21</v>
      </c>
      <c r="M212" s="241">
        <f>G212*(1+L212/100)</f>
        <v>0</v>
      </c>
      <c r="N212" s="239">
        <v>0</v>
      </c>
      <c r="O212" s="239">
        <f>ROUND(E212*N212,2)</f>
        <v>0</v>
      </c>
      <c r="P212" s="239">
        <v>0</v>
      </c>
      <c r="Q212" s="239">
        <f>ROUND(E212*P212,2)</f>
        <v>0</v>
      </c>
      <c r="R212" s="241" t="s">
        <v>123</v>
      </c>
      <c r="S212" s="241" t="s">
        <v>165</v>
      </c>
      <c r="T212" s="242" t="s">
        <v>165</v>
      </c>
      <c r="U212" s="222">
        <v>0.43217</v>
      </c>
      <c r="V212" s="222">
        <f>ROUND(E212*U212,2)</f>
        <v>1.73</v>
      </c>
      <c r="W212" s="222"/>
      <c r="X212" s="222" t="s">
        <v>166</v>
      </c>
      <c r="Y212" s="222" t="s">
        <v>167</v>
      </c>
      <c r="Z212" s="212"/>
      <c r="AA212" s="212"/>
      <c r="AB212" s="212"/>
      <c r="AC212" s="212"/>
      <c r="AD212" s="212"/>
      <c r="AE212" s="212"/>
      <c r="AF212" s="212"/>
      <c r="AG212" s="212" t="s">
        <v>168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2" x14ac:dyDescent="0.25">
      <c r="A213" s="219"/>
      <c r="B213" s="220"/>
      <c r="C213" s="256" t="s">
        <v>401</v>
      </c>
      <c r="D213" s="223"/>
      <c r="E213" s="224">
        <v>4</v>
      </c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170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5">
      <c r="A214" s="236">
        <v>49</v>
      </c>
      <c r="B214" s="237" t="s">
        <v>402</v>
      </c>
      <c r="C214" s="255" t="s">
        <v>403</v>
      </c>
      <c r="D214" s="238" t="s">
        <v>220</v>
      </c>
      <c r="E214" s="239">
        <v>48</v>
      </c>
      <c r="F214" s="240"/>
      <c r="G214" s="241">
        <f>ROUND(E214*F214,2)</f>
        <v>0</v>
      </c>
      <c r="H214" s="240"/>
      <c r="I214" s="241">
        <f>ROUND(E214*H214,2)</f>
        <v>0</v>
      </c>
      <c r="J214" s="240"/>
      <c r="K214" s="241">
        <f>ROUND(E214*J214,2)</f>
        <v>0</v>
      </c>
      <c r="L214" s="241">
        <v>21</v>
      </c>
      <c r="M214" s="241">
        <f>G214*(1+L214/100)</f>
        <v>0</v>
      </c>
      <c r="N214" s="239">
        <v>1.9499999999999999E-3</v>
      </c>
      <c r="O214" s="239">
        <f>ROUND(E214*N214,2)</f>
        <v>0.09</v>
      </c>
      <c r="P214" s="239">
        <v>0</v>
      </c>
      <c r="Q214" s="239">
        <f>ROUND(E214*P214,2)</f>
        <v>0</v>
      </c>
      <c r="R214" s="241"/>
      <c r="S214" s="241" t="s">
        <v>247</v>
      </c>
      <c r="T214" s="242" t="s">
        <v>248</v>
      </c>
      <c r="U214" s="222">
        <v>0</v>
      </c>
      <c r="V214" s="222">
        <f>ROUND(E214*U214,2)</f>
        <v>0</v>
      </c>
      <c r="W214" s="222"/>
      <c r="X214" s="222" t="s">
        <v>215</v>
      </c>
      <c r="Y214" s="222" t="s">
        <v>167</v>
      </c>
      <c r="Z214" s="212"/>
      <c r="AA214" s="212"/>
      <c r="AB214" s="212"/>
      <c r="AC214" s="212"/>
      <c r="AD214" s="212"/>
      <c r="AE214" s="212"/>
      <c r="AF214" s="212"/>
      <c r="AG214" s="212" t="s">
        <v>216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2" x14ac:dyDescent="0.25">
      <c r="A215" s="219"/>
      <c r="B215" s="220"/>
      <c r="C215" s="256" t="s">
        <v>393</v>
      </c>
      <c r="D215" s="223"/>
      <c r="E215" s="224">
        <v>48</v>
      </c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170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ht="30.6" outlineLevel="1" x14ac:dyDescent="0.25">
      <c r="A216" s="245">
        <v>50</v>
      </c>
      <c r="B216" s="246" t="s">
        <v>404</v>
      </c>
      <c r="C216" s="258" t="s">
        <v>405</v>
      </c>
      <c r="D216" s="247" t="s">
        <v>220</v>
      </c>
      <c r="E216" s="248">
        <v>4</v>
      </c>
      <c r="F216" s="249"/>
      <c r="G216" s="250">
        <f>ROUND(E216*F216,2)</f>
        <v>0</v>
      </c>
      <c r="H216" s="249"/>
      <c r="I216" s="250">
        <f>ROUND(E216*H216,2)</f>
        <v>0</v>
      </c>
      <c r="J216" s="249"/>
      <c r="K216" s="250">
        <f>ROUND(E216*J216,2)</f>
        <v>0</v>
      </c>
      <c r="L216" s="250">
        <v>21</v>
      </c>
      <c r="M216" s="250">
        <f>G216*(1+L216/100)</f>
        <v>0</v>
      </c>
      <c r="N216" s="248">
        <v>3.2499999999999999E-3</v>
      </c>
      <c r="O216" s="248">
        <f>ROUND(E216*N216,2)</f>
        <v>0.01</v>
      </c>
      <c r="P216" s="248">
        <v>0</v>
      </c>
      <c r="Q216" s="248">
        <f>ROUND(E216*P216,2)</f>
        <v>0</v>
      </c>
      <c r="R216" s="250" t="s">
        <v>214</v>
      </c>
      <c r="S216" s="250" t="s">
        <v>165</v>
      </c>
      <c r="T216" s="251" t="s">
        <v>165</v>
      </c>
      <c r="U216" s="222">
        <v>0</v>
      </c>
      <c r="V216" s="222">
        <f>ROUND(E216*U216,2)</f>
        <v>0</v>
      </c>
      <c r="W216" s="222"/>
      <c r="X216" s="222" t="s">
        <v>215</v>
      </c>
      <c r="Y216" s="222" t="s">
        <v>167</v>
      </c>
      <c r="Z216" s="212"/>
      <c r="AA216" s="212"/>
      <c r="AB216" s="212"/>
      <c r="AC216" s="212"/>
      <c r="AD216" s="212"/>
      <c r="AE216" s="212"/>
      <c r="AF216" s="212"/>
      <c r="AG216" s="212" t="s">
        <v>216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ht="20.399999999999999" outlineLevel="1" x14ac:dyDescent="0.25">
      <c r="A217" s="245">
        <v>51</v>
      </c>
      <c r="B217" s="246" t="s">
        <v>406</v>
      </c>
      <c r="C217" s="258" t="s">
        <v>407</v>
      </c>
      <c r="D217" s="247" t="s">
        <v>193</v>
      </c>
      <c r="E217" s="248">
        <v>3</v>
      </c>
      <c r="F217" s="249"/>
      <c r="G217" s="250">
        <f>ROUND(E217*F217,2)</f>
        <v>0</v>
      </c>
      <c r="H217" s="249"/>
      <c r="I217" s="250">
        <f>ROUND(E217*H217,2)</f>
        <v>0</v>
      </c>
      <c r="J217" s="249"/>
      <c r="K217" s="250">
        <f>ROUND(E217*J217,2)</f>
        <v>0</v>
      </c>
      <c r="L217" s="250">
        <v>21</v>
      </c>
      <c r="M217" s="250">
        <f>G217*(1+L217/100)</f>
        <v>0</v>
      </c>
      <c r="N217" s="248">
        <v>6.8000000000000005E-4</v>
      </c>
      <c r="O217" s="248">
        <f>ROUND(E217*N217,2)</f>
        <v>0</v>
      </c>
      <c r="P217" s="248">
        <v>0</v>
      </c>
      <c r="Q217" s="248">
        <f>ROUND(E217*P217,2)</f>
        <v>0</v>
      </c>
      <c r="R217" s="250" t="s">
        <v>214</v>
      </c>
      <c r="S217" s="250" t="s">
        <v>165</v>
      </c>
      <c r="T217" s="251" t="s">
        <v>165</v>
      </c>
      <c r="U217" s="222">
        <v>0</v>
      </c>
      <c r="V217" s="222">
        <f>ROUND(E217*U217,2)</f>
        <v>0</v>
      </c>
      <c r="W217" s="222"/>
      <c r="X217" s="222" t="s">
        <v>215</v>
      </c>
      <c r="Y217" s="222" t="s">
        <v>167</v>
      </c>
      <c r="Z217" s="212"/>
      <c r="AA217" s="212"/>
      <c r="AB217" s="212"/>
      <c r="AC217" s="212"/>
      <c r="AD217" s="212"/>
      <c r="AE217" s="212"/>
      <c r="AF217" s="212"/>
      <c r="AG217" s="212" t="s">
        <v>216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5">
      <c r="A218" s="245">
        <v>52</v>
      </c>
      <c r="B218" s="246" t="s">
        <v>408</v>
      </c>
      <c r="C218" s="258" t="s">
        <v>409</v>
      </c>
      <c r="D218" s="247" t="s">
        <v>259</v>
      </c>
      <c r="E218" s="248">
        <v>1</v>
      </c>
      <c r="F218" s="249"/>
      <c r="G218" s="250">
        <f>ROUND(E218*F218,2)</f>
        <v>0</v>
      </c>
      <c r="H218" s="249"/>
      <c r="I218" s="250">
        <f>ROUND(E218*H218,2)</f>
        <v>0</v>
      </c>
      <c r="J218" s="249"/>
      <c r="K218" s="250">
        <f>ROUND(E218*J218,2)</f>
        <v>0</v>
      </c>
      <c r="L218" s="250">
        <v>21</v>
      </c>
      <c r="M218" s="250">
        <f>G218*(1+L218/100)</f>
        <v>0</v>
      </c>
      <c r="N218" s="248">
        <v>0</v>
      </c>
      <c r="O218" s="248">
        <f>ROUND(E218*N218,2)</f>
        <v>0</v>
      </c>
      <c r="P218" s="248">
        <v>0</v>
      </c>
      <c r="Q218" s="248">
        <f>ROUND(E218*P218,2)</f>
        <v>0</v>
      </c>
      <c r="R218" s="250"/>
      <c r="S218" s="250" t="s">
        <v>247</v>
      </c>
      <c r="T218" s="251" t="s">
        <v>248</v>
      </c>
      <c r="U218" s="222">
        <v>0</v>
      </c>
      <c r="V218" s="222">
        <f>ROUND(E218*U218,2)</f>
        <v>0</v>
      </c>
      <c r="W218" s="222"/>
      <c r="X218" s="222" t="s">
        <v>215</v>
      </c>
      <c r="Y218" s="222" t="s">
        <v>167</v>
      </c>
      <c r="Z218" s="212"/>
      <c r="AA218" s="212"/>
      <c r="AB218" s="212"/>
      <c r="AC218" s="212"/>
      <c r="AD218" s="212"/>
      <c r="AE218" s="212"/>
      <c r="AF218" s="212"/>
      <c r="AG218" s="212" t="s">
        <v>216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x14ac:dyDescent="0.25">
      <c r="A219" s="229" t="s">
        <v>159</v>
      </c>
      <c r="B219" s="230" t="s">
        <v>129</v>
      </c>
      <c r="C219" s="254" t="s">
        <v>130</v>
      </c>
      <c r="D219" s="231"/>
      <c r="E219" s="232"/>
      <c r="F219" s="233"/>
      <c r="G219" s="233">
        <f>SUMIF(AG220:AG222,"&lt;&gt;NOR",G220:G222)</f>
        <v>0</v>
      </c>
      <c r="H219" s="233"/>
      <c r="I219" s="233">
        <f>SUM(I220:I222)</f>
        <v>0</v>
      </c>
      <c r="J219" s="233"/>
      <c r="K219" s="233">
        <f>SUM(K220:K222)</f>
        <v>0</v>
      </c>
      <c r="L219" s="233"/>
      <c r="M219" s="233">
        <f>SUM(M220:M222)</f>
        <v>0</v>
      </c>
      <c r="N219" s="232"/>
      <c r="O219" s="232">
        <f>SUM(O220:O222)</f>
        <v>0</v>
      </c>
      <c r="P219" s="232"/>
      <c r="Q219" s="232">
        <f>SUM(Q220:Q222)</f>
        <v>0</v>
      </c>
      <c r="R219" s="233"/>
      <c r="S219" s="233"/>
      <c r="T219" s="234"/>
      <c r="U219" s="228"/>
      <c r="V219" s="228">
        <f>SUM(V220:V222)</f>
        <v>0</v>
      </c>
      <c r="W219" s="228"/>
      <c r="X219" s="228"/>
      <c r="Y219" s="228"/>
      <c r="AG219" t="s">
        <v>160</v>
      </c>
    </row>
    <row r="220" spans="1:60" ht="20.399999999999999" outlineLevel="1" x14ac:dyDescent="0.25">
      <c r="A220" s="245">
        <v>53</v>
      </c>
      <c r="B220" s="246" t="s">
        <v>410</v>
      </c>
      <c r="C220" s="258" t="s">
        <v>411</v>
      </c>
      <c r="D220" s="247" t="s">
        <v>358</v>
      </c>
      <c r="E220" s="248">
        <v>1</v>
      </c>
      <c r="F220" s="249"/>
      <c r="G220" s="250">
        <f>ROUND(E220*F220,2)</f>
        <v>0</v>
      </c>
      <c r="H220" s="249"/>
      <c r="I220" s="250">
        <f>ROUND(E220*H220,2)</f>
        <v>0</v>
      </c>
      <c r="J220" s="249"/>
      <c r="K220" s="250">
        <f>ROUND(E220*J220,2)</f>
        <v>0</v>
      </c>
      <c r="L220" s="250">
        <v>21</v>
      </c>
      <c r="M220" s="250">
        <f>G220*(1+L220/100)</f>
        <v>0</v>
      </c>
      <c r="N220" s="248">
        <v>0</v>
      </c>
      <c r="O220" s="248">
        <f>ROUND(E220*N220,2)</f>
        <v>0</v>
      </c>
      <c r="P220" s="248">
        <v>0</v>
      </c>
      <c r="Q220" s="248">
        <f>ROUND(E220*P220,2)</f>
        <v>0</v>
      </c>
      <c r="R220" s="250"/>
      <c r="S220" s="250" t="s">
        <v>247</v>
      </c>
      <c r="T220" s="251" t="s">
        <v>248</v>
      </c>
      <c r="U220" s="222">
        <v>0</v>
      </c>
      <c r="V220" s="222">
        <f>ROUND(E220*U220,2)</f>
        <v>0</v>
      </c>
      <c r="W220" s="222"/>
      <c r="X220" s="222" t="s">
        <v>166</v>
      </c>
      <c r="Y220" s="222" t="s">
        <v>167</v>
      </c>
      <c r="Z220" s="212"/>
      <c r="AA220" s="212"/>
      <c r="AB220" s="212"/>
      <c r="AC220" s="212"/>
      <c r="AD220" s="212"/>
      <c r="AE220" s="212"/>
      <c r="AF220" s="212"/>
      <c r="AG220" s="212" t="s">
        <v>168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5">
      <c r="A221" s="245">
        <v>54</v>
      </c>
      <c r="B221" s="246" t="s">
        <v>412</v>
      </c>
      <c r="C221" s="258" t="s">
        <v>413</v>
      </c>
      <c r="D221" s="247" t="s">
        <v>358</v>
      </c>
      <c r="E221" s="248">
        <v>1</v>
      </c>
      <c r="F221" s="249"/>
      <c r="G221" s="250">
        <f>ROUND(E221*F221,2)</f>
        <v>0</v>
      </c>
      <c r="H221" s="249"/>
      <c r="I221" s="250">
        <f>ROUND(E221*H221,2)</f>
        <v>0</v>
      </c>
      <c r="J221" s="249"/>
      <c r="K221" s="250">
        <f>ROUND(E221*J221,2)</f>
        <v>0</v>
      </c>
      <c r="L221" s="250">
        <v>21</v>
      </c>
      <c r="M221" s="250">
        <f>G221*(1+L221/100)</f>
        <v>0</v>
      </c>
      <c r="N221" s="248">
        <v>0</v>
      </c>
      <c r="O221" s="248">
        <f>ROUND(E221*N221,2)</f>
        <v>0</v>
      </c>
      <c r="P221" s="248">
        <v>0</v>
      </c>
      <c r="Q221" s="248">
        <f>ROUND(E221*P221,2)</f>
        <v>0</v>
      </c>
      <c r="R221" s="250"/>
      <c r="S221" s="250" t="s">
        <v>247</v>
      </c>
      <c r="T221" s="251" t="s">
        <v>248</v>
      </c>
      <c r="U221" s="222">
        <v>0</v>
      </c>
      <c r="V221" s="222">
        <f>ROUND(E221*U221,2)</f>
        <v>0</v>
      </c>
      <c r="W221" s="222"/>
      <c r="X221" s="222" t="s">
        <v>378</v>
      </c>
      <c r="Y221" s="222" t="s">
        <v>167</v>
      </c>
      <c r="Z221" s="212"/>
      <c r="AA221" s="212"/>
      <c r="AB221" s="212"/>
      <c r="AC221" s="212"/>
      <c r="AD221" s="212"/>
      <c r="AE221" s="212"/>
      <c r="AF221" s="212"/>
      <c r="AG221" s="212" t="s">
        <v>379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ht="20.399999999999999" outlineLevel="1" x14ac:dyDescent="0.25">
      <c r="A222" s="245">
        <v>55</v>
      </c>
      <c r="B222" s="246" t="s">
        <v>414</v>
      </c>
      <c r="C222" s="258" t="s">
        <v>415</v>
      </c>
      <c r="D222" s="247" t="s">
        <v>358</v>
      </c>
      <c r="E222" s="248">
        <v>1</v>
      </c>
      <c r="F222" s="249"/>
      <c r="G222" s="250">
        <f>ROUND(E222*F222,2)</f>
        <v>0</v>
      </c>
      <c r="H222" s="249"/>
      <c r="I222" s="250">
        <f>ROUND(E222*H222,2)</f>
        <v>0</v>
      </c>
      <c r="J222" s="249"/>
      <c r="K222" s="250">
        <f>ROUND(E222*J222,2)</f>
        <v>0</v>
      </c>
      <c r="L222" s="250">
        <v>21</v>
      </c>
      <c r="M222" s="250">
        <f>G222*(1+L222/100)</f>
        <v>0</v>
      </c>
      <c r="N222" s="248">
        <v>0</v>
      </c>
      <c r="O222" s="248">
        <f>ROUND(E222*N222,2)</f>
        <v>0</v>
      </c>
      <c r="P222" s="248">
        <v>0</v>
      </c>
      <c r="Q222" s="248">
        <f>ROUND(E222*P222,2)</f>
        <v>0</v>
      </c>
      <c r="R222" s="250"/>
      <c r="S222" s="250" t="s">
        <v>247</v>
      </c>
      <c r="T222" s="251" t="s">
        <v>248</v>
      </c>
      <c r="U222" s="222">
        <v>0</v>
      </c>
      <c r="V222" s="222">
        <f>ROUND(E222*U222,2)</f>
        <v>0</v>
      </c>
      <c r="W222" s="222"/>
      <c r="X222" s="222" t="s">
        <v>378</v>
      </c>
      <c r="Y222" s="222" t="s">
        <v>167</v>
      </c>
      <c r="Z222" s="212"/>
      <c r="AA222" s="212"/>
      <c r="AB222" s="212"/>
      <c r="AC222" s="212"/>
      <c r="AD222" s="212"/>
      <c r="AE222" s="212"/>
      <c r="AF222" s="212"/>
      <c r="AG222" s="212" t="s">
        <v>379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x14ac:dyDescent="0.25">
      <c r="A223" s="229" t="s">
        <v>159</v>
      </c>
      <c r="B223" s="230" t="s">
        <v>128</v>
      </c>
      <c r="C223" s="254" t="s">
        <v>28</v>
      </c>
      <c r="D223" s="231"/>
      <c r="E223" s="232"/>
      <c r="F223" s="233"/>
      <c r="G223" s="233">
        <f>SUMIF(AG224:AG240,"&lt;&gt;NOR",G224:G240)</f>
        <v>0</v>
      </c>
      <c r="H223" s="233"/>
      <c r="I223" s="233">
        <f>SUM(I224:I240)</f>
        <v>0</v>
      </c>
      <c r="J223" s="233"/>
      <c r="K223" s="233">
        <f>SUM(K224:K240)</f>
        <v>0</v>
      </c>
      <c r="L223" s="233"/>
      <c r="M223" s="233">
        <f>SUM(M224:M240)</f>
        <v>0</v>
      </c>
      <c r="N223" s="232"/>
      <c r="O223" s="232">
        <f>SUM(O224:O240)</f>
        <v>0</v>
      </c>
      <c r="P223" s="232"/>
      <c r="Q223" s="232">
        <f>SUM(Q224:Q240)</f>
        <v>0</v>
      </c>
      <c r="R223" s="233"/>
      <c r="S223" s="233"/>
      <c r="T223" s="234"/>
      <c r="U223" s="228"/>
      <c r="V223" s="228">
        <f>SUM(V224:V240)</f>
        <v>0</v>
      </c>
      <c r="W223" s="228"/>
      <c r="X223" s="228"/>
      <c r="Y223" s="228"/>
      <c r="AG223" t="s">
        <v>160</v>
      </c>
    </row>
    <row r="224" spans="1:60" outlineLevel="1" x14ac:dyDescent="0.25">
      <c r="A224" s="245">
        <v>56</v>
      </c>
      <c r="B224" s="246" t="s">
        <v>416</v>
      </c>
      <c r="C224" s="258" t="s">
        <v>417</v>
      </c>
      <c r="D224" s="247" t="s">
        <v>269</v>
      </c>
      <c r="E224" s="248">
        <v>1</v>
      </c>
      <c r="F224" s="249"/>
      <c r="G224" s="250">
        <f>ROUND(E224*F224,2)</f>
        <v>0</v>
      </c>
      <c r="H224" s="249"/>
      <c r="I224" s="250">
        <f>ROUND(E224*H224,2)</f>
        <v>0</v>
      </c>
      <c r="J224" s="249"/>
      <c r="K224" s="250">
        <f>ROUND(E224*J224,2)</f>
        <v>0</v>
      </c>
      <c r="L224" s="250">
        <v>21</v>
      </c>
      <c r="M224" s="250">
        <f>G224*(1+L224/100)</f>
        <v>0</v>
      </c>
      <c r="N224" s="248">
        <v>0</v>
      </c>
      <c r="O224" s="248">
        <f>ROUND(E224*N224,2)</f>
        <v>0</v>
      </c>
      <c r="P224" s="248">
        <v>0</v>
      </c>
      <c r="Q224" s="248">
        <f>ROUND(E224*P224,2)</f>
        <v>0</v>
      </c>
      <c r="R224" s="250"/>
      <c r="S224" s="250" t="s">
        <v>247</v>
      </c>
      <c r="T224" s="251" t="s">
        <v>248</v>
      </c>
      <c r="U224" s="222">
        <v>0</v>
      </c>
      <c r="V224" s="222">
        <f>ROUND(E224*U224,2)</f>
        <v>0</v>
      </c>
      <c r="W224" s="222"/>
      <c r="X224" s="222" t="s">
        <v>215</v>
      </c>
      <c r="Y224" s="222" t="s">
        <v>167</v>
      </c>
      <c r="Z224" s="212"/>
      <c r="AA224" s="212"/>
      <c r="AB224" s="212"/>
      <c r="AC224" s="212"/>
      <c r="AD224" s="212"/>
      <c r="AE224" s="212"/>
      <c r="AF224" s="212"/>
      <c r="AG224" s="212" t="s">
        <v>216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5">
      <c r="A225" s="236">
        <v>57</v>
      </c>
      <c r="B225" s="237" t="s">
        <v>418</v>
      </c>
      <c r="C225" s="255" t="s">
        <v>419</v>
      </c>
      <c r="D225" s="238" t="s">
        <v>269</v>
      </c>
      <c r="E225" s="239">
        <v>1</v>
      </c>
      <c r="F225" s="240"/>
      <c r="G225" s="241">
        <f>ROUND(E225*F225,2)</f>
        <v>0</v>
      </c>
      <c r="H225" s="240"/>
      <c r="I225" s="241">
        <f>ROUND(E225*H225,2)</f>
        <v>0</v>
      </c>
      <c r="J225" s="240"/>
      <c r="K225" s="241">
        <f>ROUND(E225*J225,2)</f>
        <v>0</v>
      </c>
      <c r="L225" s="241">
        <v>21</v>
      </c>
      <c r="M225" s="241">
        <f>G225*(1+L225/100)</f>
        <v>0</v>
      </c>
      <c r="N225" s="239">
        <v>0</v>
      </c>
      <c r="O225" s="239">
        <f>ROUND(E225*N225,2)</f>
        <v>0</v>
      </c>
      <c r="P225" s="239">
        <v>0</v>
      </c>
      <c r="Q225" s="239">
        <f>ROUND(E225*P225,2)</f>
        <v>0</v>
      </c>
      <c r="R225" s="241"/>
      <c r="S225" s="241" t="s">
        <v>247</v>
      </c>
      <c r="T225" s="242" t="s">
        <v>248</v>
      </c>
      <c r="U225" s="222">
        <v>0</v>
      </c>
      <c r="V225" s="222">
        <f>ROUND(E225*U225,2)</f>
        <v>0</v>
      </c>
      <c r="W225" s="222"/>
      <c r="X225" s="222" t="s">
        <v>420</v>
      </c>
      <c r="Y225" s="222" t="s">
        <v>167</v>
      </c>
      <c r="Z225" s="212"/>
      <c r="AA225" s="212"/>
      <c r="AB225" s="212"/>
      <c r="AC225" s="212"/>
      <c r="AD225" s="212"/>
      <c r="AE225" s="212"/>
      <c r="AF225" s="212"/>
      <c r="AG225" s="212" t="s">
        <v>421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2" x14ac:dyDescent="0.25">
      <c r="A226" s="219"/>
      <c r="B226" s="220"/>
      <c r="C226" s="259" t="s">
        <v>422</v>
      </c>
      <c r="D226" s="252"/>
      <c r="E226" s="252"/>
      <c r="F226" s="252"/>
      <c r="G226" s="25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196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43" t="str">
        <f>C226</f>
        <v>- vertikální doprava jeřábem na střechu budovy, vč. přistavení, zporovoznění, složení a zpětné dopravy jeřábu</v>
      </c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5">
      <c r="A227" s="219"/>
      <c r="B227" s="220"/>
      <c r="C227" s="260" t="s">
        <v>423</v>
      </c>
      <c r="D227" s="253"/>
      <c r="E227" s="253"/>
      <c r="F227" s="253"/>
      <c r="G227" s="253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196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5">
      <c r="A228" s="236">
        <v>58</v>
      </c>
      <c r="B228" s="237" t="s">
        <v>424</v>
      </c>
      <c r="C228" s="255" t="s">
        <v>425</v>
      </c>
      <c r="D228" s="238" t="s">
        <v>377</v>
      </c>
      <c r="E228" s="239">
        <v>1</v>
      </c>
      <c r="F228" s="240"/>
      <c r="G228" s="241">
        <f>ROUND(E228*F228,2)</f>
        <v>0</v>
      </c>
      <c r="H228" s="240"/>
      <c r="I228" s="241">
        <f>ROUND(E228*H228,2)</f>
        <v>0</v>
      </c>
      <c r="J228" s="240"/>
      <c r="K228" s="241">
        <f>ROUND(E228*J228,2)</f>
        <v>0</v>
      </c>
      <c r="L228" s="241">
        <v>21</v>
      </c>
      <c r="M228" s="241">
        <f>G228*(1+L228/100)</f>
        <v>0</v>
      </c>
      <c r="N228" s="239">
        <v>0</v>
      </c>
      <c r="O228" s="239">
        <f>ROUND(E228*N228,2)</f>
        <v>0</v>
      </c>
      <c r="P228" s="239">
        <v>0</v>
      </c>
      <c r="Q228" s="239">
        <f>ROUND(E228*P228,2)</f>
        <v>0</v>
      </c>
      <c r="R228" s="241"/>
      <c r="S228" s="241" t="s">
        <v>165</v>
      </c>
      <c r="T228" s="242" t="s">
        <v>248</v>
      </c>
      <c r="U228" s="222">
        <v>0</v>
      </c>
      <c r="V228" s="222">
        <f>ROUND(E228*U228,2)</f>
        <v>0</v>
      </c>
      <c r="W228" s="222"/>
      <c r="X228" s="222" t="s">
        <v>378</v>
      </c>
      <c r="Y228" s="222" t="s">
        <v>167</v>
      </c>
      <c r="Z228" s="212"/>
      <c r="AA228" s="212"/>
      <c r="AB228" s="212"/>
      <c r="AC228" s="212"/>
      <c r="AD228" s="212"/>
      <c r="AE228" s="212"/>
      <c r="AF228" s="212"/>
      <c r="AG228" s="212" t="s">
        <v>426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2" x14ac:dyDescent="0.25">
      <c r="A229" s="219"/>
      <c r="B229" s="220"/>
      <c r="C229" s="259" t="s">
        <v>427</v>
      </c>
      <c r="D229" s="252"/>
      <c r="E229" s="252"/>
      <c r="F229" s="252"/>
      <c r="G229" s="25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22"/>
      <c r="Z229" s="212"/>
      <c r="AA229" s="212"/>
      <c r="AB229" s="212"/>
      <c r="AC229" s="212"/>
      <c r="AD229" s="212"/>
      <c r="AE229" s="212"/>
      <c r="AF229" s="212"/>
      <c r="AG229" s="212" t="s">
        <v>196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5">
      <c r="A230" s="219"/>
      <c r="B230" s="220"/>
      <c r="C230" s="260" t="s">
        <v>428</v>
      </c>
      <c r="D230" s="253"/>
      <c r="E230" s="253"/>
      <c r="F230" s="253"/>
      <c r="G230" s="253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196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ht="41.4" outlineLevel="3" x14ac:dyDescent="0.25">
      <c r="A231" s="219"/>
      <c r="B231" s="220"/>
      <c r="C231" s="260" t="s">
        <v>429</v>
      </c>
      <c r="D231" s="253"/>
      <c r="E231" s="253"/>
      <c r="F231" s="253"/>
      <c r="G231" s="253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196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43" t="str">
        <f>C231</f>
        <v>- obsahuje veškeré náklady na zajištění BOZP dle požadavků platných vyhlášek a nařízení v oblasti bezpečnosti práce včetně návrhu a  instalace pevných prvků záchytného systému na střeše. Systém ochrany osob proti pádu je uvažován pomocí samostatných kotvících prvků nebo jako systém kombinovaný s poddajným/pevným kotvícím vedením, v kombinaci s osobním ochranným prostředkem proti pádu (OOPP), výška případného pádu na spojovacím prostředku nesmí být delší než 1,50 metru</v>
      </c>
      <c r="BB231" s="212"/>
      <c r="BC231" s="212"/>
      <c r="BD231" s="212"/>
      <c r="BE231" s="212"/>
      <c r="BF231" s="212"/>
      <c r="BG231" s="212"/>
      <c r="BH231" s="212"/>
    </row>
    <row r="232" spans="1:60" ht="21" outlineLevel="3" x14ac:dyDescent="0.25">
      <c r="A232" s="219"/>
      <c r="B232" s="220"/>
      <c r="C232" s="260" t="s">
        <v>430</v>
      </c>
      <c r="D232" s="253"/>
      <c r="E232" s="253"/>
      <c r="F232" s="253"/>
      <c r="G232" s="253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196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43" t="str">
        <f>C232</f>
        <v>- návrh systému ochrany osob proti pádu bude respektovat požadavky  ČSN EN 795, pro realizaci budou užity certifikovanné kotvící zařízení (střešní oka,lanový systém)</v>
      </c>
      <c r="BB232" s="212"/>
      <c r="BC232" s="212"/>
      <c r="BD232" s="212"/>
      <c r="BE232" s="212"/>
      <c r="BF232" s="212"/>
      <c r="BG232" s="212"/>
      <c r="BH232" s="212"/>
    </row>
    <row r="233" spans="1:60" ht="21" outlineLevel="3" x14ac:dyDescent="0.25">
      <c r="A233" s="219"/>
      <c r="B233" s="220"/>
      <c r="C233" s="260" t="s">
        <v>431</v>
      </c>
      <c r="D233" s="253"/>
      <c r="E233" s="253"/>
      <c r="F233" s="253"/>
      <c r="G233" s="253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22"/>
      <c r="Z233" s="212"/>
      <c r="AA233" s="212"/>
      <c r="AB233" s="212"/>
      <c r="AC233" s="212"/>
      <c r="AD233" s="212"/>
      <c r="AE233" s="212"/>
      <c r="AF233" s="212"/>
      <c r="AG233" s="212" t="s">
        <v>196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43" t="str">
        <f>C233</f>
        <v>- návrh rozmístění kotvícího zařízení/prvků se provádí vždy pro daný systém daného výrobce, obecný návrh bez respektování požadavků není možný. Z tohoto důvodu není návrh systému ochrany osob proti pádu obsažen v této projektové dokumentaci.</v>
      </c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5">
      <c r="A234" s="236">
        <v>59</v>
      </c>
      <c r="B234" s="237" t="s">
        <v>432</v>
      </c>
      <c r="C234" s="255" t="s">
        <v>433</v>
      </c>
      <c r="D234" s="238" t="s">
        <v>377</v>
      </c>
      <c r="E234" s="239">
        <v>1</v>
      </c>
      <c r="F234" s="240"/>
      <c r="G234" s="241">
        <f>ROUND(E234*F234,2)</f>
        <v>0</v>
      </c>
      <c r="H234" s="240"/>
      <c r="I234" s="241">
        <f>ROUND(E234*H234,2)</f>
        <v>0</v>
      </c>
      <c r="J234" s="240"/>
      <c r="K234" s="241">
        <f>ROUND(E234*J234,2)</f>
        <v>0</v>
      </c>
      <c r="L234" s="241">
        <v>21</v>
      </c>
      <c r="M234" s="241">
        <f>G234*(1+L234/100)</f>
        <v>0</v>
      </c>
      <c r="N234" s="239">
        <v>0</v>
      </c>
      <c r="O234" s="239">
        <f>ROUND(E234*N234,2)</f>
        <v>0</v>
      </c>
      <c r="P234" s="239">
        <v>0</v>
      </c>
      <c r="Q234" s="239">
        <f>ROUND(E234*P234,2)</f>
        <v>0</v>
      </c>
      <c r="R234" s="241"/>
      <c r="S234" s="241" t="s">
        <v>165</v>
      </c>
      <c r="T234" s="242" t="s">
        <v>248</v>
      </c>
      <c r="U234" s="222">
        <v>0</v>
      </c>
      <c r="V234" s="222">
        <f>ROUND(E234*U234,2)</f>
        <v>0</v>
      </c>
      <c r="W234" s="222"/>
      <c r="X234" s="222" t="s">
        <v>378</v>
      </c>
      <c r="Y234" s="222" t="s">
        <v>167</v>
      </c>
      <c r="Z234" s="212"/>
      <c r="AA234" s="212"/>
      <c r="AB234" s="212"/>
      <c r="AC234" s="212"/>
      <c r="AD234" s="212"/>
      <c r="AE234" s="212"/>
      <c r="AF234" s="212"/>
      <c r="AG234" s="212" t="s">
        <v>379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ht="21" outlineLevel="2" x14ac:dyDescent="0.25">
      <c r="A235" s="219"/>
      <c r="B235" s="220"/>
      <c r="C235" s="259" t="s">
        <v>434</v>
      </c>
      <c r="D235" s="252"/>
      <c r="E235" s="252"/>
      <c r="F235" s="252"/>
      <c r="G235" s="25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196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43" t="str">
        <f>C235</f>
        <v>Náklady zhotovitele, související s prováděním zkoušek a revizí předepsaných technickými normami nebo objednatelem a které jsou pro provedení díla nezbytné.</v>
      </c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5">
      <c r="A236" s="236">
        <v>60</v>
      </c>
      <c r="B236" s="237" t="s">
        <v>435</v>
      </c>
      <c r="C236" s="255" t="s">
        <v>436</v>
      </c>
      <c r="D236" s="238" t="s">
        <v>377</v>
      </c>
      <c r="E236" s="239">
        <v>1</v>
      </c>
      <c r="F236" s="240"/>
      <c r="G236" s="241">
        <f>ROUND(E236*F236,2)</f>
        <v>0</v>
      </c>
      <c r="H236" s="240"/>
      <c r="I236" s="241">
        <f>ROUND(E236*H236,2)</f>
        <v>0</v>
      </c>
      <c r="J236" s="240"/>
      <c r="K236" s="241">
        <f>ROUND(E236*J236,2)</f>
        <v>0</v>
      </c>
      <c r="L236" s="241">
        <v>21</v>
      </c>
      <c r="M236" s="241">
        <f>G236*(1+L236/100)</f>
        <v>0</v>
      </c>
      <c r="N236" s="239">
        <v>0</v>
      </c>
      <c r="O236" s="239">
        <f>ROUND(E236*N236,2)</f>
        <v>0</v>
      </c>
      <c r="P236" s="239">
        <v>0</v>
      </c>
      <c r="Q236" s="239">
        <f>ROUND(E236*P236,2)</f>
        <v>0</v>
      </c>
      <c r="R236" s="241"/>
      <c r="S236" s="241" t="s">
        <v>165</v>
      </c>
      <c r="T236" s="242" t="s">
        <v>248</v>
      </c>
      <c r="U236" s="222">
        <v>0</v>
      </c>
      <c r="V236" s="222">
        <f>ROUND(E236*U236,2)</f>
        <v>0</v>
      </c>
      <c r="W236" s="222"/>
      <c r="X236" s="222" t="s">
        <v>378</v>
      </c>
      <c r="Y236" s="222" t="s">
        <v>167</v>
      </c>
      <c r="Z236" s="212"/>
      <c r="AA236" s="212"/>
      <c r="AB236" s="212"/>
      <c r="AC236" s="212"/>
      <c r="AD236" s="212"/>
      <c r="AE236" s="212"/>
      <c r="AF236" s="212"/>
      <c r="AG236" s="212" t="s">
        <v>379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2" x14ac:dyDescent="0.25">
      <c r="A237" s="219"/>
      <c r="B237" s="220"/>
      <c r="C237" s="259" t="s">
        <v>437</v>
      </c>
      <c r="D237" s="252"/>
      <c r="E237" s="252"/>
      <c r="F237" s="252"/>
      <c r="G237" s="25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22"/>
      <c r="Z237" s="212"/>
      <c r="AA237" s="212"/>
      <c r="AB237" s="212"/>
      <c r="AC237" s="212"/>
      <c r="AD237" s="212"/>
      <c r="AE237" s="212"/>
      <c r="AF237" s="212"/>
      <c r="AG237" s="212" t="s">
        <v>196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43" t="str">
        <f>C237</f>
        <v>Náklady na individuální zkoušky dodaných a smontovaných technologických zařízení včetně komplexního vyzkoušení.</v>
      </c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5">
      <c r="A238" s="236">
        <v>61</v>
      </c>
      <c r="B238" s="237" t="s">
        <v>438</v>
      </c>
      <c r="C238" s="255" t="s">
        <v>439</v>
      </c>
      <c r="D238" s="238" t="s">
        <v>377</v>
      </c>
      <c r="E238" s="239">
        <v>1</v>
      </c>
      <c r="F238" s="240"/>
      <c r="G238" s="241">
        <f>ROUND(E238*F238,2)</f>
        <v>0</v>
      </c>
      <c r="H238" s="240"/>
      <c r="I238" s="241">
        <f>ROUND(E238*H238,2)</f>
        <v>0</v>
      </c>
      <c r="J238" s="240"/>
      <c r="K238" s="241">
        <f>ROUND(E238*J238,2)</f>
        <v>0</v>
      </c>
      <c r="L238" s="241">
        <v>21</v>
      </c>
      <c r="M238" s="241">
        <f>G238*(1+L238/100)</f>
        <v>0</v>
      </c>
      <c r="N238" s="239">
        <v>0</v>
      </c>
      <c r="O238" s="239">
        <f>ROUND(E238*N238,2)</f>
        <v>0</v>
      </c>
      <c r="P238" s="239">
        <v>0</v>
      </c>
      <c r="Q238" s="239">
        <f>ROUND(E238*P238,2)</f>
        <v>0</v>
      </c>
      <c r="R238" s="241"/>
      <c r="S238" s="241" t="s">
        <v>165</v>
      </c>
      <c r="T238" s="242" t="s">
        <v>248</v>
      </c>
      <c r="U238" s="222">
        <v>0</v>
      </c>
      <c r="V238" s="222">
        <f>ROUND(E238*U238,2)</f>
        <v>0</v>
      </c>
      <c r="W238" s="222"/>
      <c r="X238" s="222" t="s">
        <v>378</v>
      </c>
      <c r="Y238" s="222" t="s">
        <v>167</v>
      </c>
      <c r="Z238" s="212"/>
      <c r="AA238" s="212"/>
      <c r="AB238" s="212"/>
      <c r="AC238" s="212"/>
      <c r="AD238" s="212"/>
      <c r="AE238" s="212"/>
      <c r="AF238" s="212"/>
      <c r="AG238" s="212" t="s">
        <v>379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2" x14ac:dyDescent="0.25">
      <c r="A239" s="219"/>
      <c r="B239" s="220"/>
      <c r="C239" s="259" t="s">
        <v>440</v>
      </c>
      <c r="D239" s="252"/>
      <c r="E239" s="252"/>
      <c r="F239" s="252"/>
      <c r="G239" s="25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22"/>
      <c r="Z239" s="212"/>
      <c r="AA239" s="212"/>
      <c r="AB239" s="212"/>
      <c r="AC239" s="212"/>
      <c r="AD239" s="212"/>
      <c r="AE239" s="212"/>
      <c r="AF239" s="212"/>
      <c r="AG239" s="212" t="s">
        <v>196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43" t="str">
        <f>C239</f>
        <v>Náklady na vyhotovení dokumentace skutečného provedení stavby a její předání objednateli v požadované formě a požadovaném počtu.</v>
      </c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5">
      <c r="A240" s="236">
        <v>62</v>
      </c>
      <c r="B240" s="237" t="s">
        <v>441</v>
      </c>
      <c r="C240" s="255" t="s">
        <v>442</v>
      </c>
      <c r="D240" s="238" t="s">
        <v>358</v>
      </c>
      <c r="E240" s="239">
        <v>1</v>
      </c>
      <c r="F240" s="240"/>
      <c r="G240" s="241">
        <f>ROUND(E240*F240,2)</f>
        <v>0</v>
      </c>
      <c r="H240" s="240"/>
      <c r="I240" s="241">
        <f>ROUND(E240*H240,2)</f>
        <v>0</v>
      </c>
      <c r="J240" s="240"/>
      <c r="K240" s="241">
        <f>ROUND(E240*J240,2)</f>
        <v>0</v>
      </c>
      <c r="L240" s="241">
        <v>21</v>
      </c>
      <c r="M240" s="241">
        <f>G240*(1+L240/100)</f>
        <v>0</v>
      </c>
      <c r="N240" s="239">
        <v>0</v>
      </c>
      <c r="O240" s="239">
        <f>ROUND(E240*N240,2)</f>
        <v>0</v>
      </c>
      <c r="P240" s="239">
        <v>0</v>
      </c>
      <c r="Q240" s="239">
        <f>ROUND(E240*P240,2)</f>
        <v>0</v>
      </c>
      <c r="R240" s="241"/>
      <c r="S240" s="241" t="s">
        <v>247</v>
      </c>
      <c r="T240" s="242" t="s">
        <v>248</v>
      </c>
      <c r="U240" s="222">
        <v>0</v>
      </c>
      <c r="V240" s="222">
        <f>ROUND(E240*U240,2)</f>
        <v>0</v>
      </c>
      <c r="W240" s="222"/>
      <c r="X240" s="222" t="s">
        <v>378</v>
      </c>
      <c r="Y240" s="222" t="s">
        <v>167</v>
      </c>
      <c r="Z240" s="212"/>
      <c r="AA240" s="212"/>
      <c r="AB240" s="212"/>
      <c r="AC240" s="212"/>
      <c r="AD240" s="212"/>
      <c r="AE240" s="212"/>
      <c r="AF240" s="212"/>
      <c r="AG240" s="212" t="s">
        <v>379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33" x14ac:dyDescent="0.25">
      <c r="A241" s="3"/>
      <c r="B241" s="4"/>
      <c r="C241" s="261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E241">
        <v>15</v>
      </c>
      <c r="AF241">
        <v>21</v>
      </c>
      <c r="AG241" t="s">
        <v>145</v>
      </c>
    </row>
    <row r="242" spans="1:33" x14ac:dyDescent="0.25">
      <c r="A242" s="215"/>
      <c r="B242" s="216" t="s">
        <v>29</v>
      </c>
      <c r="C242" s="262"/>
      <c r="D242" s="217"/>
      <c r="E242" s="218"/>
      <c r="F242" s="218"/>
      <c r="G242" s="235">
        <f>G8+G18+G30+G41+G166+G173+G182+G200+G219+G223</f>
        <v>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AE242">
        <f>SUMIF(L7:L240,AE241,G7:G240)</f>
        <v>0</v>
      </c>
      <c r="AF242">
        <f>SUMIF(L7:L240,AF241,G7:G240)</f>
        <v>0</v>
      </c>
      <c r="AG242" t="s">
        <v>443</v>
      </c>
    </row>
    <row r="243" spans="1:33" x14ac:dyDescent="0.25">
      <c r="C243" s="263"/>
      <c r="D243" s="10"/>
      <c r="AG243" t="s">
        <v>470</v>
      </c>
    </row>
    <row r="244" spans="1:33" x14ac:dyDescent="0.25">
      <c r="D244" s="10"/>
    </row>
    <row r="245" spans="1:33" x14ac:dyDescent="0.25">
      <c r="D245" s="10"/>
    </row>
    <row r="246" spans="1:33" x14ac:dyDescent="0.25">
      <c r="D246" s="10"/>
    </row>
    <row r="247" spans="1:33" x14ac:dyDescent="0.25">
      <c r="D247" s="10"/>
    </row>
    <row r="248" spans="1:33" x14ac:dyDescent="0.25">
      <c r="D248" s="10"/>
    </row>
    <row r="249" spans="1:33" x14ac:dyDescent="0.25">
      <c r="D249" s="10"/>
    </row>
    <row r="250" spans="1:33" x14ac:dyDescent="0.25">
      <c r="D250" s="10"/>
    </row>
    <row r="251" spans="1:33" x14ac:dyDescent="0.25">
      <c r="D251" s="10"/>
    </row>
    <row r="252" spans="1:33" x14ac:dyDescent="0.25">
      <c r="D252" s="10"/>
    </row>
    <row r="253" spans="1:33" x14ac:dyDescent="0.25">
      <c r="D253" s="10"/>
    </row>
    <row r="254" spans="1:33" x14ac:dyDescent="0.25">
      <c r="D254" s="10"/>
    </row>
    <row r="255" spans="1:33" x14ac:dyDescent="0.25">
      <c r="D255" s="10"/>
    </row>
    <row r="256" spans="1:33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GOSdd1pqKNMccU1Xr2YwozS31S1WqO/CAFK5miAnNB8maqk+AAW3ezrc78AjktPh6AQCokUbFJRJthyLds516A==" saltValue="55gIaVtv8Lt+UM90u1eJJw==" spinCount="100000" sheet="1" formatRows="0"/>
  <mergeCells count="122">
    <mergeCell ref="C237:G237"/>
    <mergeCell ref="C239:G239"/>
    <mergeCell ref="C229:G229"/>
    <mergeCell ref="C230:G230"/>
    <mergeCell ref="C231:G231"/>
    <mergeCell ref="C232:G232"/>
    <mergeCell ref="C233:G233"/>
    <mergeCell ref="C235:G235"/>
    <mergeCell ref="C195:G195"/>
    <mergeCell ref="C196:G196"/>
    <mergeCell ref="C197:G197"/>
    <mergeCell ref="C199:G199"/>
    <mergeCell ref="C226:G226"/>
    <mergeCell ref="C227:G227"/>
    <mergeCell ref="C187:G187"/>
    <mergeCell ref="C188:G188"/>
    <mergeCell ref="C189:G189"/>
    <mergeCell ref="C190:G190"/>
    <mergeCell ref="C191:G191"/>
    <mergeCell ref="C193:G193"/>
    <mergeCell ref="C177:G177"/>
    <mergeCell ref="C178:G178"/>
    <mergeCell ref="C179:G179"/>
    <mergeCell ref="C181:G181"/>
    <mergeCell ref="C184:G184"/>
    <mergeCell ref="C185:G185"/>
    <mergeCell ref="C162:G162"/>
    <mergeCell ref="C163:G163"/>
    <mergeCell ref="C164:G164"/>
    <mergeCell ref="C165:G165"/>
    <mergeCell ref="C175:G175"/>
    <mergeCell ref="C176:G176"/>
    <mergeCell ref="C156:G156"/>
    <mergeCell ref="C157:G157"/>
    <mergeCell ref="C158:G158"/>
    <mergeCell ref="C159:G159"/>
    <mergeCell ref="C160:G160"/>
    <mergeCell ref="C161:G161"/>
    <mergeCell ref="C150:G150"/>
    <mergeCell ref="C151:G151"/>
    <mergeCell ref="C152:G152"/>
    <mergeCell ref="C153:G153"/>
    <mergeCell ref="C154:G154"/>
    <mergeCell ref="C155:G155"/>
    <mergeCell ref="C143:G143"/>
    <mergeCell ref="C144:G144"/>
    <mergeCell ref="C145:G145"/>
    <mergeCell ref="C147:G147"/>
    <mergeCell ref="C148:G148"/>
    <mergeCell ref="C149:G149"/>
    <mergeCell ref="C137:G137"/>
    <mergeCell ref="C138:G138"/>
    <mergeCell ref="C139:G139"/>
    <mergeCell ref="C140:G140"/>
    <mergeCell ref="C141:G141"/>
    <mergeCell ref="C142:G142"/>
    <mergeCell ref="C127:G127"/>
    <mergeCell ref="C128:G128"/>
    <mergeCell ref="C133:G133"/>
    <mergeCell ref="C134:G134"/>
    <mergeCell ref="C135:G135"/>
    <mergeCell ref="C136:G136"/>
    <mergeCell ref="C117:G117"/>
    <mergeCell ref="C118:G118"/>
    <mergeCell ref="C119:G119"/>
    <mergeCell ref="C124:G124"/>
    <mergeCell ref="C125:G125"/>
    <mergeCell ref="C126:G126"/>
    <mergeCell ref="C104:G104"/>
    <mergeCell ref="C110:G110"/>
    <mergeCell ref="C111:G111"/>
    <mergeCell ref="C113:G113"/>
    <mergeCell ref="C115:G115"/>
    <mergeCell ref="C116:G116"/>
    <mergeCell ref="C97:G97"/>
    <mergeCell ref="C98:G98"/>
    <mergeCell ref="C99:G99"/>
    <mergeCell ref="C100:G100"/>
    <mergeCell ref="C102:G102"/>
    <mergeCell ref="C103:G103"/>
    <mergeCell ref="C89:G89"/>
    <mergeCell ref="C91:G91"/>
    <mergeCell ref="C92:G92"/>
    <mergeCell ref="C94:G94"/>
    <mergeCell ref="C95:G95"/>
    <mergeCell ref="C96:G96"/>
    <mergeCell ref="C83:G83"/>
    <mergeCell ref="C84:G84"/>
    <mergeCell ref="C85:G85"/>
    <mergeCell ref="C86:G86"/>
    <mergeCell ref="C87:G87"/>
    <mergeCell ref="C88:G88"/>
    <mergeCell ref="C73:G73"/>
    <mergeCell ref="C75:G75"/>
    <mergeCell ref="C79:G79"/>
    <mergeCell ref="C80:G80"/>
    <mergeCell ref="C81:G81"/>
    <mergeCell ref="C82:G82"/>
    <mergeCell ref="C48:G48"/>
    <mergeCell ref="C62:G62"/>
    <mergeCell ref="C64:G64"/>
    <mergeCell ref="C69:G69"/>
    <mergeCell ref="C70:G70"/>
    <mergeCell ref="C72:G72"/>
    <mergeCell ref="C35:G35"/>
    <mergeCell ref="C36:G36"/>
    <mergeCell ref="C37:G37"/>
    <mergeCell ref="C38:G38"/>
    <mergeCell ref="C40:G40"/>
    <mergeCell ref="C43:G43"/>
    <mergeCell ref="C25:G25"/>
    <mergeCell ref="C26:G26"/>
    <mergeCell ref="C27:G27"/>
    <mergeCell ref="C28:G28"/>
    <mergeCell ref="C32:G32"/>
    <mergeCell ref="C34:G34"/>
    <mergeCell ref="A1:G1"/>
    <mergeCell ref="C2:G2"/>
    <mergeCell ref="C3:G3"/>
    <mergeCell ref="C4:G4"/>
    <mergeCell ref="C16:G16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131</v>
      </c>
      <c r="B1" s="197"/>
      <c r="C1" s="197"/>
      <c r="D1" s="197"/>
      <c r="E1" s="197"/>
      <c r="F1" s="197"/>
      <c r="G1" s="197"/>
      <c r="AG1" t="s">
        <v>132</v>
      </c>
    </row>
    <row r="2" spans="1:60" ht="25.05" customHeight="1" x14ac:dyDescent="0.25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133</v>
      </c>
    </row>
    <row r="3" spans="1:60" ht="25.05" customHeight="1" x14ac:dyDescent="0.25">
      <c r="A3" s="198" t="s">
        <v>8</v>
      </c>
      <c r="B3" s="49" t="s">
        <v>54</v>
      </c>
      <c r="C3" s="201" t="s">
        <v>45</v>
      </c>
      <c r="D3" s="199"/>
      <c r="E3" s="199"/>
      <c r="F3" s="199"/>
      <c r="G3" s="200"/>
      <c r="AC3" s="176" t="s">
        <v>134</v>
      </c>
      <c r="AG3" t="s">
        <v>135</v>
      </c>
    </row>
    <row r="4" spans="1:60" ht="25.05" customHeight="1" x14ac:dyDescent="0.25">
      <c r="A4" s="202" t="s">
        <v>9</v>
      </c>
      <c r="B4" s="203" t="s">
        <v>57</v>
      </c>
      <c r="C4" s="204" t="s">
        <v>58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  <c r="Y6" s="211" t="s">
        <v>158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9" t="s">
        <v>159</v>
      </c>
      <c r="B8" s="230" t="s">
        <v>99</v>
      </c>
      <c r="C8" s="254" t="s">
        <v>100</v>
      </c>
      <c r="D8" s="231"/>
      <c r="E8" s="232"/>
      <c r="F8" s="233"/>
      <c r="G8" s="233">
        <f>SUMIF(AG9:AG10,"&lt;&gt;NOR",G9:G10)</f>
        <v>0</v>
      </c>
      <c r="H8" s="233"/>
      <c r="I8" s="233">
        <f>SUM(I9:I10)</f>
        <v>0</v>
      </c>
      <c r="J8" s="233"/>
      <c r="K8" s="233">
        <f>SUM(K9:K10)</f>
        <v>0</v>
      </c>
      <c r="L8" s="233"/>
      <c r="M8" s="233">
        <f>SUM(M9:M10)</f>
        <v>0</v>
      </c>
      <c r="N8" s="232"/>
      <c r="O8" s="232">
        <f>SUM(O9:O10)</f>
        <v>0</v>
      </c>
      <c r="P8" s="232"/>
      <c r="Q8" s="232">
        <f>SUM(Q9:Q10)</f>
        <v>0</v>
      </c>
      <c r="R8" s="233"/>
      <c r="S8" s="233"/>
      <c r="T8" s="234"/>
      <c r="U8" s="228"/>
      <c r="V8" s="228">
        <f>SUM(V9:V10)</f>
        <v>202.5</v>
      </c>
      <c r="W8" s="228"/>
      <c r="X8" s="228"/>
      <c r="Y8" s="228"/>
      <c r="AG8" t="s">
        <v>160</v>
      </c>
    </row>
    <row r="9" spans="1:60" ht="20.399999999999999" outlineLevel="1" x14ac:dyDescent="0.25">
      <c r="A9" s="236">
        <v>1</v>
      </c>
      <c r="B9" s="237" t="s">
        <v>471</v>
      </c>
      <c r="C9" s="255" t="s">
        <v>472</v>
      </c>
      <c r="D9" s="238" t="s">
        <v>163</v>
      </c>
      <c r="E9" s="239">
        <v>900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473</v>
      </c>
      <c r="S9" s="241" t="s">
        <v>165</v>
      </c>
      <c r="T9" s="242" t="s">
        <v>165</v>
      </c>
      <c r="U9" s="222">
        <v>0.22500000000000001</v>
      </c>
      <c r="V9" s="222">
        <f>ROUND(E9*U9,2)</f>
        <v>202.5</v>
      </c>
      <c r="W9" s="222"/>
      <c r="X9" s="222" t="s">
        <v>166</v>
      </c>
      <c r="Y9" s="222" t="s">
        <v>167</v>
      </c>
      <c r="Z9" s="212"/>
      <c r="AA9" s="212"/>
      <c r="AB9" s="212"/>
      <c r="AC9" s="212"/>
      <c r="AD9" s="212"/>
      <c r="AE9" s="212"/>
      <c r="AF9" s="212"/>
      <c r="AG9" s="212" t="s">
        <v>168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1" outlineLevel="2" x14ac:dyDescent="0.25">
      <c r="A10" s="219"/>
      <c r="B10" s="220"/>
      <c r="C10" s="257" t="s">
        <v>474</v>
      </c>
      <c r="D10" s="244"/>
      <c r="E10" s="244"/>
      <c r="F10" s="244"/>
      <c r="G10" s="244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183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3" t="str">
        <f>C10</f>
        <v>o průměru kmene do 100 mm s ponecháním kořenů, s případným nutným odklizením na hromady do vzdálenosti 50 m nebo s naložením na dopravní prostředek, při jakémkoliv sklonu terénu,</v>
      </c>
      <c r="BB10" s="212"/>
      <c r="BC10" s="212"/>
      <c r="BD10" s="212"/>
      <c r="BE10" s="212"/>
      <c r="BF10" s="212"/>
      <c r="BG10" s="212"/>
      <c r="BH10" s="212"/>
    </row>
    <row r="11" spans="1:60" x14ac:dyDescent="0.25">
      <c r="A11" s="229" t="s">
        <v>159</v>
      </c>
      <c r="B11" s="230" t="s">
        <v>103</v>
      </c>
      <c r="C11" s="254" t="s">
        <v>104</v>
      </c>
      <c r="D11" s="231"/>
      <c r="E11" s="232"/>
      <c r="F11" s="233"/>
      <c r="G11" s="233">
        <f>SUMIF(AG12:AG15,"&lt;&gt;NOR",G12:G15)</f>
        <v>0</v>
      </c>
      <c r="H11" s="233"/>
      <c r="I11" s="233">
        <f>SUM(I12:I15)</f>
        <v>0</v>
      </c>
      <c r="J11" s="233"/>
      <c r="K11" s="233">
        <f>SUM(K12:K15)</f>
        <v>0</v>
      </c>
      <c r="L11" s="233"/>
      <c r="M11" s="233">
        <f>SUM(M12:M15)</f>
        <v>0</v>
      </c>
      <c r="N11" s="232"/>
      <c r="O11" s="232">
        <f>SUM(O12:O15)</f>
        <v>0.36000000000000004</v>
      </c>
      <c r="P11" s="232"/>
      <c r="Q11" s="232">
        <f>SUM(Q12:Q15)</f>
        <v>0</v>
      </c>
      <c r="R11" s="233"/>
      <c r="S11" s="233"/>
      <c r="T11" s="234"/>
      <c r="U11" s="228"/>
      <c r="V11" s="228">
        <f>SUM(V12:V15)</f>
        <v>10.17</v>
      </c>
      <c r="W11" s="228"/>
      <c r="X11" s="228"/>
      <c r="Y11" s="228"/>
      <c r="AG11" t="s">
        <v>160</v>
      </c>
    </row>
    <row r="12" spans="1:60" ht="30.6" outlineLevel="1" x14ac:dyDescent="0.25">
      <c r="A12" s="236">
        <v>2</v>
      </c>
      <c r="B12" s="237" t="s">
        <v>185</v>
      </c>
      <c r="C12" s="255" t="s">
        <v>186</v>
      </c>
      <c r="D12" s="238" t="s">
        <v>163</v>
      </c>
      <c r="E12" s="239">
        <v>7.1239999999999997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4.7379999999999999E-2</v>
      </c>
      <c r="O12" s="239">
        <f>ROUND(E12*N12,2)</f>
        <v>0.34</v>
      </c>
      <c r="P12" s="239">
        <v>0</v>
      </c>
      <c r="Q12" s="239">
        <f>ROUND(E12*P12,2)</f>
        <v>0</v>
      </c>
      <c r="R12" s="241" t="s">
        <v>187</v>
      </c>
      <c r="S12" s="241" t="s">
        <v>165</v>
      </c>
      <c r="T12" s="242" t="s">
        <v>165</v>
      </c>
      <c r="U12" s="222">
        <v>1.2869999999999999</v>
      </c>
      <c r="V12" s="222">
        <f>ROUND(E12*U12,2)</f>
        <v>9.17</v>
      </c>
      <c r="W12" s="222"/>
      <c r="X12" s="222" t="s">
        <v>166</v>
      </c>
      <c r="Y12" s="222" t="s">
        <v>167</v>
      </c>
      <c r="Z12" s="212"/>
      <c r="AA12" s="212"/>
      <c r="AB12" s="212"/>
      <c r="AC12" s="212"/>
      <c r="AD12" s="212"/>
      <c r="AE12" s="212"/>
      <c r="AF12" s="212"/>
      <c r="AG12" s="212" t="s">
        <v>168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5">
      <c r="A13" s="219"/>
      <c r="B13" s="220"/>
      <c r="C13" s="257" t="s">
        <v>188</v>
      </c>
      <c r="D13" s="244"/>
      <c r="E13" s="244"/>
      <c r="F13" s="244"/>
      <c r="G13" s="244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183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43" t="str">
        <f>C13</f>
        <v>zřízení nosné konstrukce příčky, vložení tepelné izolace tl. do 5 cm, montáž desek, tmelení spár Q2 a úprava rohů. Včetně dodávek materiálu.</v>
      </c>
      <c r="BB13" s="212"/>
      <c r="BC13" s="212"/>
      <c r="BD13" s="212"/>
      <c r="BE13" s="212"/>
      <c r="BF13" s="212"/>
      <c r="BG13" s="212"/>
      <c r="BH13" s="212"/>
    </row>
    <row r="14" spans="1:60" outlineLevel="2" x14ac:dyDescent="0.25">
      <c r="A14" s="219"/>
      <c r="B14" s="220"/>
      <c r="C14" s="256" t="s">
        <v>475</v>
      </c>
      <c r="D14" s="223"/>
      <c r="E14" s="224">
        <v>7.1239999999999997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170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0.399999999999999" outlineLevel="1" x14ac:dyDescent="0.25">
      <c r="A15" s="245">
        <v>3</v>
      </c>
      <c r="B15" s="246" t="s">
        <v>191</v>
      </c>
      <c r="C15" s="258" t="s">
        <v>192</v>
      </c>
      <c r="D15" s="247" t="s">
        <v>193</v>
      </c>
      <c r="E15" s="248">
        <v>1</v>
      </c>
      <c r="F15" s="249"/>
      <c r="G15" s="250">
        <f>ROUND(E15*F15,2)</f>
        <v>0</v>
      </c>
      <c r="H15" s="249"/>
      <c r="I15" s="250">
        <f>ROUND(E15*H15,2)</f>
        <v>0</v>
      </c>
      <c r="J15" s="249"/>
      <c r="K15" s="250">
        <f>ROUND(E15*J15,2)</f>
        <v>0</v>
      </c>
      <c r="L15" s="250">
        <v>21</v>
      </c>
      <c r="M15" s="250">
        <f>G15*(1+L15/100)</f>
        <v>0</v>
      </c>
      <c r="N15" s="248">
        <v>1.6619999999999999E-2</v>
      </c>
      <c r="O15" s="248">
        <f>ROUND(E15*N15,2)</f>
        <v>0.02</v>
      </c>
      <c r="P15" s="248">
        <v>0</v>
      </c>
      <c r="Q15" s="248">
        <f>ROUND(E15*P15,2)</f>
        <v>0</v>
      </c>
      <c r="R15" s="250" t="s">
        <v>187</v>
      </c>
      <c r="S15" s="250" t="s">
        <v>165</v>
      </c>
      <c r="T15" s="251" t="s">
        <v>165</v>
      </c>
      <c r="U15" s="222">
        <v>0.997</v>
      </c>
      <c r="V15" s="222">
        <f>ROUND(E15*U15,2)</f>
        <v>1</v>
      </c>
      <c r="W15" s="222"/>
      <c r="X15" s="222" t="s">
        <v>166</v>
      </c>
      <c r="Y15" s="222" t="s">
        <v>167</v>
      </c>
      <c r="Z15" s="212"/>
      <c r="AA15" s="212"/>
      <c r="AB15" s="212"/>
      <c r="AC15" s="212"/>
      <c r="AD15" s="212"/>
      <c r="AE15" s="212"/>
      <c r="AF15" s="212"/>
      <c r="AG15" s="212" t="s">
        <v>168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x14ac:dyDescent="0.25">
      <c r="A16" s="229" t="s">
        <v>159</v>
      </c>
      <c r="B16" s="230" t="s">
        <v>105</v>
      </c>
      <c r="C16" s="254" t="s">
        <v>106</v>
      </c>
      <c r="D16" s="231"/>
      <c r="E16" s="232"/>
      <c r="F16" s="233"/>
      <c r="G16" s="233">
        <f>SUMIF(AG17:AG26,"&lt;&gt;NOR",G17:G26)</f>
        <v>0</v>
      </c>
      <c r="H16" s="233"/>
      <c r="I16" s="233">
        <f>SUM(I17:I26)</f>
        <v>0</v>
      </c>
      <c r="J16" s="233"/>
      <c r="K16" s="233">
        <f>SUM(K17:K26)</f>
        <v>0</v>
      </c>
      <c r="L16" s="233"/>
      <c r="M16" s="233">
        <f>SUM(M17:M26)</f>
        <v>0</v>
      </c>
      <c r="N16" s="232"/>
      <c r="O16" s="232">
        <f>SUM(O17:O26)</f>
        <v>7.0000000000000007E-2</v>
      </c>
      <c r="P16" s="232"/>
      <c r="Q16" s="232">
        <f>SUM(Q17:Q26)</f>
        <v>0</v>
      </c>
      <c r="R16" s="233"/>
      <c r="S16" s="233"/>
      <c r="T16" s="234"/>
      <c r="U16" s="228"/>
      <c r="V16" s="228">
        <f>SUM(V17:V26)</f>
        <v>0.95</v>
      </c>
      <c r="W16" s="228"/>
      <c r="X16" s="228"/>
      <c r="Y16" s="228"/>
      <c r="AG16" t="s">
        <v>160</v>
      </c>
    </row>
    <row r="17" spans="1:60" ht="20.399999999999999" outlineLevel="1" x14ac:dyDescent="0.25">
      <c r="A17" s="236">
        <v>4</v>
      </c>
      <c r="B17" s="237" t="s">
        <v>201</v>
      </c>
      <c r="C17" s="255" t="s">
        <v>202</v>
      </c>
      <c r="D17" s="238" t="s">
        <v>193</v>
      </c>
      <c r="E17" s="239">
        <v>1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 t="s">
        <v>187</v>
      </c>
      <c r="S17" s="241" t="s">
        <v>165</v>
      </c>
      <c r="T17" s="242" t="s">
        <v>165</v>
      </c>
      <c r="U17" s="222">
        <v>0.95</v>
      </c>
      <c r="V17" s="222">
        <f>ROUND(E17*U17,2)</f>
        <v>0.95</v>
      </c>
      <c r="W17" s="222"/>
      <c r="X17" s="222" t="s">
        <v>166</v>
      </c>
      <c r="Y17" s="222" t="s">
        <v>167</v>
      </c>
      <c r="Z17" s="212"/>
      <c r="AA17" s="212"/>
      <c r="AB17" s="212"/>
      <c r="AC17" s="212"/>
      <c r="AD17" s="212"/>
      <c r="AE17" s="212"/>
      <c r="AF17" s="212"/>
      <c r="AG17" s="212" t="s">
        <v>168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1" outlineLevel="2" x14ac:dyDescent="0.25">
      <c r="A18" s="219"/>
      <c r="B18" s="220"/>
      <c r="C18" s="259" t="s">
        <v>203</v>
      </c>
      <c r="D18" s="252"/>
      <c r="E18" s="252"/>
      <c r="F18" s="252"/>
      <c r="G18" s="25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196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43" t="str">
        <f>C18</f>
        <v>Včetně kotvení rámů do zdiva a platí pro jakýkoliv způsob provádění (např. bodovým přivařením k obnažené výztuži, uklínováním, zalitím pracen apod.).</v>
      </c>
      <c r="BB18" s="212"/>
      <c r="BC18" s="212"/>
      <c r="BD18" s="212"/>
      <c r="BE18" s="212"/>
      <c r="BF18" s="212"/>
      <c r="BG18" s="212"/>
      <c r="BH18" s="212"/>
    </row>
    <row r="19" spans="1:60" ht="30.6" outlineLevel="1" x14ac:dyDescent="0.25">
      <c r="A19" s="236">
        <v>5</v>
      </c>
      <c r="B19" s="237" t="s">
        <v>212</v>
      </c>
      <c r="C19" s="255" t="s">
        <v>213</v>
      </c>
      <c r="D19" s="238" t="s">
        <v>193</v>
      </c>
      <c r="E19" s="239">
        <v>1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39">
        <v>2.52E-2</v>
      </c>
      <c r="O19" s="239">
        <f>ROUND(E19*N19,2)</f>
        <v>0.03</v>
      </c>
      <c r="P19" s="239">
        <v>0</v>
      </c>
      <c r="Q19" s="239">
        <f>ROUND(E19*P19,2)</f>
        <v>0</v>
      </c>
      <c r="R19" s="241" t="s">
        <v>214</v>
      </c>
      <c r="S19" s="241" t="s">
        <v>165</v>
      </c>
      <c r="T19" s="242" t="s">
        <v>165</v>
      </c>
      <c r="U19" s="222">
        <v>0</v>
      </c>
      <c r="V19" s="222">
        <f>ROUND(E19*U19,2)</f>
        <v>0</v>
      </c>
      <c r="W19" s="222"/>
      <c r="X19" s="222" t="s">
        <v>215</v>
      </c>
      <c r="Y19" s="222" t="s">
        <v>167</v>
      </c>
      <c r="Z19" s="212"/>
      <c r="AA19" s="212"/>
      <c r="AB19" s="212"/>
      <c r="AC19" s="212"/>
      <c r="AD19" s="212"/>
      <c r="AE19" s="212"/>
      <c r="AF19" s="212"/>
      <c r="AG19" s="212" t="s">
        <v>216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5">
      <c r="A20" s="219"/>
      <c r="B20" s="220"/>
      <c r="C20" s="259" t="s">
        <v>217</v>
      </c>
      <c r="D20" s="252"/>
      <c r="E20" s="252"/>
      <c r="F20" s="252"/>
      <c r="G20" s="25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196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40.799999999999997" outlineLevel="1" x14ac:dyDescent="0.25">
      <c r="A21" s="236">
        <v>6</v>
      </c>
      <c r="B21" s="237" t="s">
        <v>204</v>
      </c>
      <c r="C21" s="255" t="s">
        <v>205</v>
      </c>
      <c r="D21" s="238" t="s">
        <v>193</v>
      </c>
      <c r="E21" s="239">
        <v>1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0.04</v>
      </c>
      <c r="O21" s="239">
        <f>ROUND(E21*N21,2)</f>
        <v>0.04</v>
      </c>
      <c r="P21" s="239">
        <v>0</v>
      </c>
      <c r="Q21" s="239">
        <f>ROUND(E21*P21,2)</f>
        <v>0</v>
      </c>
      <c r="R21" s="241" t="s">
        <v>206</v>
      </c>
      <c r="S21" s="241" t="s">
        <v>165</v>
      </c>
      <c r="T21" s="242" t="s">
        <v>165</v>
      </c>
      <c r="U21" s="222">
        <v>0</v>
      </c>
      <c r="V21" s="222">
        <f>ROUND(E21*U21,2)</f>
        <v>0</v>
      </c>
      <c r="W21" s="222"/>
      <c r="X21" s="222" t="s">
        <v>476</v>
      </c>
      <c r="Y21" s="222" t="s">
        <v>167</v>
      </c>
      <c r="Z21" s="212"/>
      <c r="AA21" s="212"/>
      <c r="AB21" s="212"/>
      <c r="AC21" s="212"/>
      <c r="AD21" s="212"/>
      <c r="AE21" s="212"/>
      <c r="AF21" s="212"/>
      <c r="AG21" s="212" t="s">
        <v>477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5">
      <c r="A22" s="219"/>
      <c r="B22" s="220"/>
      <c r="C22" s="259" t="s">
        <v>207</v>
      </c>
      <c r="D22" s="252"/>
      <c r="E22" s="252"/>
      <c r="F22" s="252"/>
      <c r="G22" s="25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196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43" t="str">
        <f>C22</f>
        <v>- D+M kompletních dveří včetně zárubní, hladké bílé, laminované CPL, masivní rám opláštěný HDF deskou, výplň křídla protipožární</v>
      </c>
      <c r="BB22" s="212"/>
      <c r="BC22" s="212"/>
      <c r="BD22" s="212"/>
      <c r="BE22" s="212"/>
      <c r="BF22" s="212"/>
      <c r="BG22" s="212"/>
      <c r="BH22" s="212"/>
    </row>
    <row r="23" spans="1:60" outlineLevel="3" x14ac:dyDescent="0.25">
      <c r="A23" s="219"/>
      <c r="B23" s="220"/>
      <c r="C23" s="260" t="s">
        <v>208</v>
      </c>
      <c r="D23" s="253"/>
      <c r="E23" s="253"/>
      <c r="F23" s="253"/>
      <c r="G23" s="253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196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5">
      <c r="A24" s="219"/>
      <c r="B24" s="220"/>
      <c r="C24" s="260" t="s">
        <v>209</v>
      </c>
      <c r="D24" s="253"/>
      <c r="E24" s="253"/>
      <c r="F24" s="253"/>
      <c r="G24" s="253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196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19"/>
      <c r="B25" s="220"/>
      <c r="C25" s="260" t="s">
        <v>210</v>
      </c>
      <c r="D25" s="253"/>
      <c r="E25" s="253"/>
      <c r="F25" s="253"/>
      <c r="G25" s="253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196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19"/>
      <c r="B26" s="220"/>
      <c r="C26" s="260" t="s">
        <v>211</v>
      </c>
      <c r="D26" s="253"/>
      <c r="E26" s="253"/>
      <c r="F26" s="253"/>
      <c r="G26" s="253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196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x14ac:dyDescent="0.25">
      <c r="A27" s="229" t="s">
        <v>159</v>
      </c>
      <c r="B27" s="230" t="s">
        <v>109</v>
      </c>
      <c r="C27" s="254" t="s">
        <v>110</v>
      </c>
      <c r="D27" s="231"/>
      <c r="E27" s="232"/>
      <c r="F27" s="233"/>
      <c r="G27" s="233">
        <f>SUMIF(AG28:AG139,"&lt;&gt;NOR",G28:G139)</f>
        <v>0</v>
      </c>
      <c r="H27" s="233"/>
      <c r="I27" s="233">
        <f>SUM(I28:I139)</f>
        <v>0</v>
      </c>
      <c r="J27" s="233"/>
      <c r="K27" s="233">
        <f>SUM(K28:K139)</f>
        <v>0</v>
      </c>
      <c r="L27" s="233"/>
      <c r="M27" s="233">
        <f>SUM(M28:M139)</f>
        <v>0</v>
      </c>
      <c r="N27" s="232"/>
      <c r="O27" s="232">
        <f>SUM(O28:O139)</f>
        <v>12.7</v>
      </c>
      <c r="P27" s="232"/>
      <c r="Q27" s="232">
        <f>SUM(Q28:Q139)</f>
        <v>0</v>
      </c>
      <c r="R27" s="233"/>
      <c r="S27" s="233"/>
      <c r="T27" s="234"/>
      <c r="U27" s="228"/>
      <c r="V27" s="228">
        <f>SUM(V28:V139)</f>
        <v>1550.03</v>
      </c>
      <c r="W27" s="228"/>
      <c r="X27" s="228"/>
      <c r="Y27" s="228"/>
      <c r="AG27" t="s">
        <v>160</v>
      </c>
    </row>
    <row r="28" spans="1:60" outlineLevel="1" x14ac:dyDescent="0.25">
      <c r="A28" s="236">
        <v>7</v>
      </c>
      <c r="B28" s="237" t="s">
        <v>218</v>
      </c>
      <c r="C28" s="255" t="s">
        <v>219</v>
      </c>
      <c r="D28" s="238" t="s">
        <v>220</v>
      </c>
      <c r="E28" s="239">
        <v>114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41" t="s">
        <v>119</v>
      </c>
      <c r="S28" s="241" t="s">
        <v>165</v>
      </c>
      <c r="T28" s="242" t="s">
        <v>165</v>
      </c>
      <c r="U28" s="222">
        <v>0.57950000000000002</v>
      </c>
      <c r="V28" s="222">
        <f>ROUND(E28*U28,2)</f>
        <v>66.06</v>
      </c>
      <c r="W28" s="222"/>
      <c r="X28" s="222" t="s">
        <v>166</v>
      </c>
      <c r="Y28" s="222" t="s">
        <v>167</v>
      </c>
      <c r="Z28" s="212"/>
      <c r="AA28" s="212"/>
      <c r="AB28" s="212"/>
      <c r="AC28" s="212"/>
      <c r="AD28" s="212"/>
      <c r="AE28" s="212"/>
      <c r="AF28" s="212"/>
      <c r="AG28" s="212" t="s">
        <v>168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5">
      <c r="A29" s="219"/>
      <c r="B29" s="220"/>
      <c r="C29" s="259" t="s">
        <v>221</v>
      </c>
      <c r="D29" s="252"/>
      <c r="E29" s="252"/>
      <c r="F29" s="252"/>
      <c r="G29" s="25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196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5">
      <c r="A30" s="219"/>
      <c r="B30" s="220"/>
      <c r="C30" s="256" t="s">
        <v>478</v>
      </c>
      <c r="D30" s="223"/>
      <c r="E30" s="224">
        <v>58.5</v>
      </c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170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5">
      <c r="A31" s="219"/>
      <c r="B31" s="220"/>
      <c r="C31" s="256" t="s">
        <v>479</v>
      </c>
      <c r="D31" s="223"/>
      <c r="E31" s="224">
        <v>12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170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19"/>
      <c r="B32" s="220"/>
      <c r="C32" s="256" t="s">
        <v>480</v>
      </c>
      <c r="D32" s="223"/>
      <c r="E32" s="224">
        <v>43.5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170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36">
        <v>8</v>
      </c>
      <c r="B33" s="237" t="s">
        <v>225</v>
      </c>
      <c r="C33" s="255" t="s">
        <v>226</v>
      </c>
      <c r="D33" s="238" t="s">
        <v>220</v>
      </c>
      <c r="E33" s="239">
        <v>17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 t="s">
        <v>119</v>
      </c>
      <c r="S33" s="241" t="s">
        <v>165</v>
      </c>
      <c r="T33" s="242" t="s">
        <v>165</v>
      </c>
      <c r="U33" s="222">
        <v>0.64832999999999996</v>
      </c>
      <c r="V33" s="222">
        <f>ROUND(E33*U33,2)</f>
        <v>11.02</v>
      </c>
      <c r="W33" s="222"/>
      <c r="X33" s="222" t="s">
        <v>166</v>
      </c>
      <c r="Y33" s="222" t="s">
        <v>167</v>
      </c>
      <c r="Z33" s="212"/>
      <c r="AA33" s="212"/>
      <c r="AB33" s="212"/>
      <c r="AC33" s="212"/>
      <c r="AD33" s="212"/>
      <c r="AE33" s="212"/>
      <c r="AF33" s="212"/>
      <c r="AG33" s="212" t="s">
        <v>168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5">
      <c r="A34" s="219"/>
      <c r="B34" s="220"/>
      <c r="C34" s="259" t="s">
        <v>221</v>
      </c>
      <c r="D34" s="252"/>
      <c r="E34" s="252"/>
      <c r="F34" s="252"/>
      <c r="G34" s="25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196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5">
      <c r="A35" s="219"/>
      <c r="B35" s="220"/>
      <c r="C35" s="256" t="s">
        <v>481</v>
      </c>
      <c r="D35" s="223"/>
      <c r="E35" s="224">
        <v>17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170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36">
        <v>9</v>
      </c>
      <c r="B36" s="237" t="s">
        <v>230</v>
      </c>
      <c r="C36" s="255" t="s">
        <v>231</v>
      </c>
      <c r="D36" s="238" t="s">
        <v>193</v>
      </c>
      <c r="E36" s="239">
        <v>496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41"/>
      <c r="S36" s="241" t="s">
        <v>165</v>
      </c>
      <c r="T36" s="242" t="s">
        <v>165</v>
      </c>
      <c r="U36" s="222">
        <v>1.35</v>
      </c>
      <c r="V36" s="222">
        <f>ROUND(E36*U36,2)</f>
        <v>669.6</v>
      </c>
      <c r="W36" s="222"/>
      <c r="X36" s="222" t="s">
        <v>166</v>
      </c>
      <c r="Y36" s="222" t="s">
        <v>167</v>
      </c>
      <c r="Z36" s="212"/>
      <c r="AA36" s="212"/>
      <c r="AB36" s="212"/>
      <c r="AC36" s="212"/>
      <c r="AD36" s="212"/>
      <c r="AE36" s="212"/>
      <c r="AF36" s="212"/>
      <c r="AG36" s="212" t="s">
        <v>168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5">
      <c r="A37" s="219"/>
      <c r="B37" s="220"/>
      <c r="C37" s="256" t="s">
        <v>482</v>
      </c>
      <c r="D37" s="223"/>
      <c r="E37" s="224">
        <v>354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170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19"/>
      <c r="B38" s="220"/>
      <c r="C38" s="256" t="s">
        <v>483</v>
      </c>
      <c r="D38" s="223"/>
      <c r="E38" s="224">
        <v>58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170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5">
      <c r="A39" s="219"/>
      <c r="B39" s="220"/>
      <c r="C39" s="256" t="s">
        <v>484</v>
      </c>
      <c r="D39" s="223"/>
      <c r="E39" s="224">
        <v>84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170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36">
        <v>10</v>
      </c>
      <c r="B40" s="237" t="s">
        <v>235</v>
      </c>
      <c r="C40" s="255" t="s">
        <v>236</v>
      </c>
      <c r="D40" s="238" t="s">
        <v>193</v>
      </c>
      <c r="E40" s="239">
        <v>496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41"/>
      <c r="S40" s="241" t="s">
        <v>165</v>
      </c>
      <c r="T40" s="242" t="s">
        <v>165</v>
      </c>
      <c r="U40" s="222">
        <v>1.08</v>
      </c>
      <c r="V40" s="222">
        <f>ROUND(E40*U40,2)</f>
        <v>535.67999999999995</v>
      </c>
      <c r="W40" s="222"/>
      <c r="X40" s="222" t="s">
        <v>166</v>
      </c>
      <c r="Y40" s="222" t="s">
        <v>167</v>
      </c>
      <c r="Z40" s="212"/>
      <c r="AA40" s="212"/>
      <c r="AB40" s="212"/>
      <c r="AC40" s="212"/>
      <c r="AD40" s="212"/>
      <c r="AE40" s="212"/>
      <c r="AF40" s="212"/>
      <c r="AG40" s="212" t="s">
        <v>168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5">
      <c r="A41" s="219"/>
      <c r="B41" s="220"/>
      <c r="C41" s="256" t="s">
        <v>482</v>
      </c>
      <c r="D41" s="223"/>
      <c r="E41" s="224">
        <v>354</v>
      </c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170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5">
      <c r="A42" s="219"/>
      <c r="B42" s="220"/>
      <c r="C42" s="256" t="s">
        <v>483</v>
      </c>
      <c r="D42" s="223"/>
      <c r="E42" s="224">
        <v>58</v>
      </c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170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5">
      <c r="A43" s="219"/>
      <c r="B43" s="220"/>
      <c r="C43" s="256" t="s">
        <v>484</v>
      </c>
      <c r="D43" s="223"/>
      <c r="E43" s="224">
        <v>84</v>
      </c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170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45">
        <v>11</v>
      </c>
      <c r="B44" s="246" t="s">
        <v>237</v>
      </c>
      <c r="C44" s="258" t="s">
        <v>238</v>
      </c>
      <c r="D44" s="247" t="s">
        <v>193</v>
      </c>
      <c r="E44" s="248">
        <v>2</v>
      </c>
      <c r="F44" s="249"/>
      <c r="G44" s="250">
        <f>ROUND(E44*F44,2)</f>
        <v>0</v>
      </c>
      <c r="H44" s="249"/>
      <c r="I44" s="250">
        <f>ROUND(E44*H44,2)</f>
        <v>0</v>
      </c>
      <c r="J44" s="249"/>
      <c r="K44" s="250">
        <f>ROUND(E44*J44,2)</f>
        <v>0</v>
      </c>
      <c r="L44" s="250">
        <v>21</v>
      </c>
      <c r="M44" s="250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50"/>
      <c r="S44" s="250" t="s">
        <v>165</v>
      </c>
      <c r="T44" s="251" t="s">
        <v>165</v>
      </c>
      <c r="U44" s="222">
        <v>35.5</v>
      </c>
      <c r="V44" s="222">
        <f>ROUND(E44*U44,2)</f>
        <v>71</v>
      </c>
      <c r="W44" s="222"/>
      <c r="X44" s="222" t="s">
        <v>166</v>
      </c>
      <c r="Y44" s="222" t="s">
        <v>167</v>
      </c>
      <c r="Z44" s="212"/>
      <c r="AA44" s="212"/>
      <c r="AB44" s="212"/>
      <c r="AC44" s="212"/>
      <c r="AD44" s="212"/>
      <c r="AE44" s="212"/>
      <c r="AF44" s="212"/>
      <c r="AG44" s="212" t="s">
        <v>168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36">
        <v>12</v>
      </c>
      <c r="B45" s="237" t="s">
        <v>239</v>
      </c>
      <c r="C45" s="255" t="s">
        <v>240</v>
      </c>
      <c r="D45" s="238" t="s">
        <v>241</v>
      </c>
      <c r="E45" s="239">
        <v>1.08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41" t="s">
        <v>242</v>
      </c>
      <c r="S45" s="241" t="s">
        <v>165</v>
      </c>
      <c r="T45" s="242" t="s">
        <v>165</v>
      </c>
      <c r="U45" s="222">
        <v>1.2649999999999999</v>
      </c>
      <c r="V45" s="222">
        <f>ROUND(E45*U45,2)</f>
        <v>1.37</v>
      </c>
      <c r="W45" s="222"/>
      <c r="X45" s="222" t="s">
        <v>166</v>
      </c>
      <c r="Y45" s="222" t="s">
        <v>167</v>
      </c>
      <c r="Z45" s="212"/>
      <c r="AA45" s="212"/>
      <c r="AB45" s="212"/>
      <c r="AC45" s="212"/>
      <c r="AD45" s="212"/>
      <c r="AE45" s="212"/>
      <c r="AF45" s="212"/>
      <c r="AG45" s="212" t="s">
        <v>168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5">
      <c r="A46" s="219"/>
      <c r="B46" s="220"/>
      <c r="C46" s="257" t="s">
        <v>243</v>
      </c>
      <c r="D46" s="244"/>
      <c r="E46" s="244"/>
      <c r="F46" s="244"/>
      <c r="G46" s="244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183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0.399999999999999" outlineLevel="1" x14ac:dyDescent="0.25">
      <c r="A47" s="236">
        <v>13</v>
      </c>
      <c r="B47" s="237" t="s">
        <v>244</v>
      </c>
      <c r="C47" s="255" t="s">
        <v>245</v>
      </c>
      <c r="D47" s="238" t="s">
        <v>246</v>
      </c>
      <c r="E47" s="239">
        <v>1080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1E-3</v>
      </c>
      <c r="O47" s="239">
        <f>ROUND(E47*N47,2)</f>
        <v>1.08</v>
      </c>
      <c r="P47" s="239">
        <v>0</v>
      </c>
      <c r="Q47" s="239">
        <f>ROUND(E47*P47,2)</f>
        <v>0</v>
      </c>
      <c r="R47" s="241"/>
      <c r="S47" s="241" t="s">
        <v>247</v>
      </c>
      <c r="T47" s="242" t="s">
        <v>248</v>
      </c>
      <c r="U47" s="222">
        <v>0</v>
      </c>
      <c r="V47" s="222">
        <f>ROUND(E47*U47,2)</f>
        <v>0</v>
      </c>
      <c r="W47" s="222"/>
      <c r="X47" s="222" t="s">
        <v>166</v>
      </c>
      <c r="Y47" s="222" t="s">
        <v>167</v>
      </c>
      <c r="Z47" s="212"/>
      <c r="AA47" s="212"/>
      <c r="AB47" s="212"/>
      <c r="AC47" s="212"/>
      <c r="AD47" s="212"/>
      <c r="AE47" s="212"/>
      <c r="AF47" s="212"/>
      <c r="AG47" s="212" t="s">
        <v>168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5">
      <c r="A48" s="219"/>
      <c r="B48" s="220"/>
      <c r="C48" s="259" t="s">
        <v>249</v>
      </c>
      <c r="D48" s="252"/>
      <c r="E48" s="252"/>
      <c r="F48" s="252"/>
      <c r="G48" s="25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196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5">
      <c r="A49" s="219"/>
      <c r="B49" s="220"/>
      <c r="C49" s="256" t="s">
        <v>485</v>
      </c>
      <c r="D49" s="223"/>
      <c r="E49" s="224">
        <v>807</v>
      </c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170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19"/>
      <c r="B50" s="220"/>
      <c r="C50" s="256" t="s">
        <v>486</v>
      </c>
      <c r="D50" s="223"/>
      <c r="E50" s="224">
        <v>125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170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19"/>
      <c r="B51" s="220"/>
      <c r="C51" s="256" t="s">
        <v>487</v>
      </c>
      <c r="D51" s="223"/>
      <c r="E51" s="224">
        <v>148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170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0.399999999999999" outlineLevel="1" x14ac:dyDescent="0.25">
      <c r="A52" s="236">
        <v>14</v>
      </c>
      <c r="B52" s="237" t="s">
        <v>253</v>
      </c>
      <c r="C52" s="255" t="s">
        <v>254</v>
      </c>
      <c r="D52" s="238" t="s">
        <v>220</v>
      </c>
      <c r="E52" s="239">
        <v>50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41"/>
      <c r="S52" s="241" t="s">
        <v>247</v>
      </c>
      <c r="T52" s="242" t="s">
        <v>248</v>
      </c>
      <c r="U52" s="222">
        <v>0</v>
      </c>
      <c r="V52" s="222">
        <f>ROUND(E52*U52,2)</f>
        <v>0</v>
      </c>
      <c r="W52" s="222"/>
      <c r="X52" s="222" t="s">
        <v>166</v>
      </c>
      <c r="Y52" s="222" t="s">
        <v>167</v>
      </c>
      <c r="Z52" s="212"/>
      <c r="AA52" s="212"/>
      <c r="AB52" s="212"/>
      <c r="AC52" s="212"/>
      <c r="AD52" s="212"/>
      <c r="AE52" s="212"/>
      <c r="AF52" s="212"/>
      <c r="AG52" s="212" t="s">
        <v>168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5">
      <c r="A53" s="219"/>
      <c r="B53" s="220"/>
      <c r="C53" s="259" t="s">
        <v>255</v>
      </c>
      <c r="D53" s="252"/>
      <c r="E53" s="252"/>
      <c r="F53" s="252"/>
      <c r="G53" s="25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196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5">
      <c r="A54" s="219"/>
      <c r="B54" s="220"/>
      <c r="C54" s="260" t="s">
        <v>256</v>
      </c>
      <c r="D54" s="253"/>
      <c r="E54" s="253"/>
      <c r="F54" s="253"/>
      <c r="G54" s="253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196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0.399999999999999" outlineLevel="1" x14ac:dyDescent="0.25">
      <c r="A55" s="236">
        <v>15</v>
      </c>
      <c r="B55" s="237" t="s">
        <v>257</v>
      </c>
      <c r="C55" s="255" t="s">
        <v>258</v>
      </c>
      <c r="D55" s="238" t="s">
        <v>259</v>
      </c>
      <c r="E55" s="239">
        <v>496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41"/>
      <c r="S55" s="241" t="s">
        <v>247</v>
      </c>
      <c r="T55" s="242" t="s">
        <v>248</v>
      </c>
      <c r="U55" s="222">
        <v>0</v>
      </c>
      <c r="V55" s="222">
        <f>ROUND(E55*U55,2)</f>
        <v>0</v>
      </c>
      <c r="W55" s="222"/>
      <c r="X55" s="222" t="s">
        <v>166</v>
      </c>
      <c r="Y55" s="222" t="s">
        <v>167</v>
      </c>
      <c r="Z55" s="212"/>
      <c r="AA55" s="212"/>
      <c r="AB55" s="212"/>
      <c r="AC55" s="212"/>
      <c r="AD55" s="212"/>
      <c r="AE55" s="212"/>
      <c r="AF55" s="212"/>
      <c r="AG55" s="212" t="s">
        <v>168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25">
      <c r="A56" s="219"/>
      <c r="B56" s="220"/>
      <c r="C56" s="259" t="s">
        <v>260</v>
      </c>
      <c r="D56" s="252"/>
      <c r="E56" s="252"/>
      <c r="F56" s="252"/>
      <c r="G56" s="25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196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43" t="str">
        <f>C56</f>
        <v>- uzemnění FV panelů kabelem H07V-K 6 (CYA 6) vč. koncových kabelových oček s nerezovým šroubem a vějířovou podložkou</v>
      </c>
      <c r="BB56" s="212"/>
      <c r="BC56" s="212"/>
      <c r="BD56" s="212"/>
      <c r="BE56" s="212"/>
      <c r="BF56" s="212"/>
      <c r="BG56" s="212"/>
      <c r="BH56" s="212"/>
    </row>
    <row r="57" spans="1:60" outlineLevel="3" x14ac:dyDescent="0.25">
      <c r="A57" s="219"/>
      <c r="B57" s="220"/>
      <c r="C57" s="260" t="s">
        <v>261</v>
      </c>
      <c r="D57" s="253"/>
      <c r="E57" s="253"/>
      <c r="F57" s="253"/>
      <c r="G57" s="253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196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43" t="str">
        <f>C57</f>
        <v>- uzemnění montážní konstrukce kabelem H07V-K 16 (CYA 16) vč. koncových kabelových oček s nerezovým šroubem</v>
      </c>
      <c r="BB57" s="212"/>
      <c r="BC57" s="212"/>
      <c r="BD57" s="212"/>
      <c r="BE57" s="212"/>
      <c r="BF57" s="212"/>
      <c r="BG57" s="212"/>
      <c r="BH57" s="212"/>
    </row>
    <row r="58" spans="1:60" ht="20.399999999999999" outlineLevel="1" x14ac:dyDescent="0.25">
      <c r="A58" s="236">
        <v>16</v>
      </c>
      <c r="B58" s="237" t="s">
        <v>262</v>
      </c>
      <c r="C58" s="255" t="s">
        <v>263</v>
      </c>
      <c r="D58" s="238" t="s">
        <v>220</v>
      </c>
      <c r="E58" s="239">
        <v>3100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41"/>
      <c r="S58" s="241" t="s">
        <v>247</v>
      </c>
      <c r="T58" s="242" t="s">
        <v>248</v>
      </c>
      <c r="U58" s="222">
        <v>6.3E-2</v>
      </c>
      <c r="V58" s="222">
        <f>ROUND(E58*U58,2)</f>
        <v>195.3</v>
      </c>
      <c r="W58" s="222"/>
      <c r="X58" s="222" t="s">
        <v>180</v>
      </c>
      <c r="Y58" s="222" t="s">
        <v>167</v>
      </c>
      <c r="Z58" s="212"/>
      <c r="AA58" s="212"/>
      <c r="AB58" s="212"/>
      <c r="AC58" s="212"/>
      <c r="AD58" s="212"/>
      <c r="AE58" s="212"/>
      <c r="AF58" s="212"/>
      <c r="AG58" s="212" t="s">
        <v>181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5">
      <c r="A59" s="219"/>
      <c r="B59" s="220"/>
      <c r="C59" s="259" t="s">
        <v>264</v>
      </c>
      <c r="D59" s="252"/>
      <c r="E59" s="252"/>
      <c r="F59" s="252"/>
      <c r="G59" s="25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196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5">
      <c r="A60" s="219"/>
      <c r="B60" s="220"/>
      <c r="C60" s="256" t="s">
        <v>488</v>
      </c>
      <c r="D60" s="223"/>
      <c r="E60" s="224">
        <v>3050.4</v>
      </c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170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19"/>
      <c r="B61" s="220"/>
      <c r="C61" s="256" t="s">
        <v>489</v>
      </c>
      <c r="D61" s="223"/>
      <c r="E61" s="224">
        <v>49.6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170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36">
        <v>17</v>
      </c>
      <c r="B62" s="237" t="s">
        <v>267</v>
      </c>
      <c r="C62" s="255" t="s">
        <v>268</v>
      </c>
      <c r="D62" s="238" t="s">
        <v>269</v>
      </c>
      <c r="E62" s="239">
        <v>2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41"/>
      <c r="S62" s="241" t="s">
        <v>247</v>
      </c>
      <c r="T62" s="242" t="s">
        <v>248</v>
      </c>
      <c r="U62" s="222">
        <v>0</v>
      </c>
      <c r="V62" s="222">
        <f>ROUND(E62*U62,2)</f>
        <v>0</v>
      </c>
      <c r="W62" s="222"/>
      <c r="X62" s="222" t="s">
        <v>180</v>
      </c>
      <c r="Y62" s="222" t="s">
        <v>167</v>
      </c>
      <c r="Z62" s="212"/>
      <c r="AA62" s="212"/>
      <c r="AB62" s="212"/>
      <c r="AC62" s="212"/>
      <c r="AD62" s="212"/>
      <c r="AE62" s="212"/>
      <c r="AF62" s="212"/>
      <c r="AG62" s="212" t="s">
        <v>181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5">
      <c r="A63" s="219"/>
      <c r="B63" s="220"/>
      <c r="C63" s="259" t="s">
        <v>270</v>
      </c>
      <c r="D63" s="252"/>
      <c r="E63" s="252"/>
      <c r="F63" s="252"/>
      <c r="G63" s="25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196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19"/>
      <c r="B64" s="220"/>
      <c r="C64" s="260" t="s">
        <v>271</v>
      </c>
      <c r="D64" s="253"/>
      <c r="E64" s="253"/>
      <c r="F64" s="253"/>
      <c r="G64" s="253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196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19"/>
      <c r="B65" s="220"/>
      <c r="C65" s="260" t="s">
        <v>490</v>
      </c>
      <c r="D65" s="253"/>
      <c r="E65" s="253"/>
      <c r="F65" s="253"/>
      <c r="G65" s="253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196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5">
      <c r="A66" s="219"/>
      <c r="B66" s="220"/>
      <c r="C66" s="260" t="s">
        <v>273</v>
      </c>
      <c r="D66" s="253"/>
      <c r="E66" s="253"/>
      <c r="F66" s="253"/>
      <c r="G66" s="253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196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5">
      <c r="A67" s="219"/>
      <c r="B67" s="220"/>
      <c r="C67" s="260" t="s">
        <v>274</v>
      </c>
      <c r="D67" s="253"/>
      <c r="E67" s="253"/>
      <c r="F67" s="253"/>
      <c r="G67" s="253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196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5">
      <c r="A68" s="219"/>
      <c r="B68" s="220"/>
      <c r="C68" s="260" t="s">
        <v>275</v>
      </c>
      <c r="D68" s="253"/>
      <c r="E68" s="253"/>
      <c r="F68" s="253"/>
      <c r="G68" s="253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196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19"/>
      <c r="B69" s="220"/>
      <c r="C69" s="260" t="s">
        <v>276</v>
      </c>
      <c r="D69" s="253"/>
      <c r="E69" s="253"/>
      <c r="F69" s="253"/>
      <c r="G69" s="253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196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5">
      <c r="A70" s="219"/>
      <c r="B70" s="220"/>
      <c r="C70" s="260" t="s">
        <v>277</v>
      </c>
      <c r="D70" s="253"/>
      <c r="E70" s="253"/>
      <c r="F70" s="253"/>
      <c r="G70" s="253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196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43" t="str">
        <f>C70</f>
        <v>- FU1.1-FU1.6 - pojistkový odpínač pro válcové pojistky 10x38 pro FV aplikace, 1000 V DC + 2x válcová pojistka PV4 -25A gPV - 6 kpl</v>
      </c>
      <c r="BB70" s="212"/>
      <c r="BC70" s="212"/>
      <c r="BD70" s="212"/>
      <c r="BE70" s="212"/>
      <c r="BF70" s="212"/>
      <c r="BG70" s="212"/>
      <c r="BH70" s="212"/>
    </row>
    <row r="71" spans="1:60" outlineLevel="3" x14ac:dyDescent="0.25">
      <c r="A71" s="219"/>
      <c r="B71" s="220"/>
      <c r="C71" s="260" t="s">
        <v>445</v>
      </c>
      <c r="D71" s="253"/>
      <c r="E71" s="253"/>
      <c r="F71" s="253"/>
      <c r="G71" s="253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196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43" t="str">
        <f>C71</f>
        <v>- FU2.1-FU2.6 - svodič přepětí - 3 pól. přepěťová ochrana třídy T1+T2 pro FV střešní aplikace, bleskový proud 5kA, Imax=40 kA - 6 ks</v>
      </c>
      <c r="BB71" s="212"/>
      <c r="BC71" s="212"/>
      <c r="BD71" s="212"/>
      <c r="BE71" s="212"/>
      <c r="BF71" s="212"/>
      <c r="BG71" s="212"/>
      <c r="BH71" s="212"/>
    </row>
    <row r="72" spans="1:60" outlineLevel="3" x14ac:dyDescent="0.25">
      <c r="A72" s="219"/>
      <c r="B72" s="220"/>
      <c r="C72" s="260" t="s">
        <v>278</v>
      </c>
      <c r="D72" s="253"/>
      <c r="E72" s="253"/>
      <c r="F72" s="253"/>
      <c r="G72" s="253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196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19"/>
      <c r="B73" s="220"/>
      <c r="C73" s="260" t="s">
        <v>279</v>
      </c>
      <c r="D73" s="253"/>
      <c r="E73" s="253"/>
      <c r="F73" s="253"/>
      <c r="G73" s="253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196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5">
      <c r="A74" s="236">
        <v>18</v>
      </c>
      <c r="B74" s="237" t="s">
        <v>280</v>
      </c>
      <c r="C74" s="255" t="s">
        <v>281</v>
      </c>
      <c r="D74" s="238" t="s">
        <v>269</v>
      </c>
      <c r="E74" s="239">
        <v>1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39">
        <v>0.06</v>
      </c>
      <c r="O74" s="239">
        <f>ROUND(E74*N74,2)</f>
        <v>0.06</v>
      </c>
      <c r="P74" s="239">
        <v>0</v>
      </c>
      <c r="Q74" s="239">
        <f>ROUND(E74*P74,2)</f>
        <v>0</v>
      </c>
      <c r="R74" s="241"/>
      <c r="S74" s="241" t="s">
        <v>247</v>
      </c>
      <c r="T74" s="242" t="s">
        <v>248</v>
      </c>
      <c r="U74" s="222">
        <v>0</v>
      </c>
      <c r="V74" s="222">
        <f>ROUND(E74*U74,2)</f>
        <v>0</v>
      </c>
      <c r="W74" s="222"/>
      <c r="X74" s="222" t="s">
        <v>180</v>
      </c>
      <c r="Y74" s="222" t="s">
        <v>167</v>
      </c>
      <c r="Z74" s="212"/>
      <c r="AA74" s="212"/>
      <c r="AB74" s="212"/>
      <c r="AC74" s="212"/>
      <c r="AD74" s="212"/>
      <c r="AE74" s="212"/>
      <c r="AF74" s="212"/>
      <c r="AG74" s="212" t="s">
        <v>181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5">
      <c r="A75" s="219"/>
      <c r="B75" s="220"/>
      <c r="C75" s="259" t="s">
        <v>282</v>
      </c>
      <c r="D75" s="252"/>
      <c r="E75" s="252"/>
      <c r="F75" s="252"/>
      <c r="G75" s="25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196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5">
      <c r="A76" s="219"/>
      <c r="B76" s="220"/>
      <c r="C76" s="260" t="s">
        <v>491</v>
      </c>
      <c r="D76" s="253"/>
      <c r="E76" s="253"/>
      <c r="F76" s="253"/>
      <c r="G76" s="253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196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0.399999999999999" outlineLevel="1" x14ac:dyDescent="0.25">
      <c r="A77" s="236">
        <v>19</v>
      </c>
      <c r="B77" s="237" t="s">
        <v>284</v>
      </c>
      <c r="C77" s="255" t="s">
        <v>285</v>
      </c>
      <c r="D77" s="238" t="s">
        <v>269</v>
      </c>
      <c r="E77" s="239">
        <v>1</v>
      </c>
      <c r="F77" s="240"/>
      <c r="G77" s="241">
        <f>ROUND(E77*F77,2)</f>
        <v>0</v>
      </c>
      <c r="H77" s="240"/>
      <c r="I77" s="241">
        <f>ROUND(E77*H77,2)</f>
        <v>0</v>
      </c>
      <c r="J77" s="240"/>
      <c r="K77" s="241">
        <f>ROUND(E77*J77,2)</f>
        <v>0</v>
      </c>
      <c r="L77" s="241">
        <v>21</v>
      </c>
      <c r="M77" s="241">
        <f>G77*(1+L77/100)</f>
        <v>0</v>
      </c>
      <c r="N77" s="239">
        <v>0.06</v>
      </c>
      <c r="O77" s="239">
        <f>ROUND(E77*N77,2)</f>
        <v>0.06</v>
      </c>
      <c r="P77" s="239">
        <v>0</v>
      </c>
      <c r="Q77" s="239">
        <f>ROUND(E77*P77,2)</f>
        <v>0</v>
      </c>
      <c r="R77" s="241"/>
      <c r="S77" s="241" t="s">
        <v>247</v>
      </c>
      <c r="T77" s="242" t="s">
        <v>248</v>
      </c>
      <c r="U77" s="222">
        <v>0</v>
      </c>
      <c r="V77" s="222">
        <f>ROUND(E77*U77,2)</f>
        <v>0</v>
      </c>
      <c r="W77" s="222"/>
      <c r="X77" s="222" t="s">
        <v>180</v>
      </c>
      <c r="Y77" s="222" t="s">
        <v>167</v>
      </c>
      <c r="Z77" s="212"/>
      <c r="AA77" s="212"/>
      <c r="AB77" s="212"/>
      <c r="AC77" s="212"/>
      <c r="AD77" s="212"/>
      <c r="AE77" s="212"/>
      <c r="AF77" s="212"/>
      <c r="AG77" s="212" t="s">
        <v>181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5">
      <c r="A78" s="219"/>
      <c r="B78" s="220"/>
      <c r="C78" s="259" t="s">
        <v>286</v>
      </c>
      <c r="D78" s="252"/>
      <c r="E78" s="252"/>
      <c r="F78" s="252"/>
      <c r="G78" s="25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196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5">
      <c r="A79" s="219"/>
      <c r="B79" s="220"/>
      <c r="C79" s="260" t="s">
        <v>287</v>
      </c>
      <c r="D79" s="253"/>
      <c r="E79" s="253"/>
      <c r="F79" s="253"/>
      <c r="G79" s="253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196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5">
      <c r="A80" s="219"/>
      <c r="B80" s="220"/>
      <c r="C80" s="260" t="s">
        <v>288</v>
      </c>
      <c r="D80" s="253"/>
      <c r="E80" s="253"/>
      <c r="F80" s="253"/>
      <c r="G80" s="253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196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5">
      <c r="A81" s="219"/>
      <c r="B81" s="220"/>
      <c r="C81" s="260" t="s">
        <v>289</v>
      </c>
      <c r="D81" s="253"/>
      <c r="E81" s="253"/>
      <c r="F81" s="253"/>
      <c r="G81" s="253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196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5">
      <c r="A82" s="219"/>
      <c r="B82" s="220"/>
      <c r="C82" s="260" t="s">
        <v>290</v>
      </c>
      <c r="D82" s="253"/>
      <c r="E82" s="253"/>
      <c r="F82" s="253"/>
      <c r="G82" s="253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196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19"/>
      <c r="B83" s="220"/>
      <c r="C83" s="260" t="s">
        <v>291</v>
      </c>
      <c r="D83" s="253"/>
      <c r="E83" s="253"/>
      <c r="F83" s="253"/>
      <c r="G83" s="253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196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5">
      <c r="A84" s="219"/>
      <c r="B84" s="220"/>
      <c r="C84" s="260" t="s">
        <v>292</v>
      </c>
      <c r="D84" s="253"/>
      <c r="E84" s="253"/>
      <c r="F84" s="253"/>
      <c r="G84" s="253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196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5">
      <c r="A85" s="236">
        <v>20</v>
      </c>
      <c r="B85" s="237" t="s">
        <v>298</v>
      </c>
      <c r="C85" s="255" t="s">
        <v>299</v>
      </c>
      <c r="D85" s="238" t="s">
        <v>259</v>
      </c>
      <c r="E85" s="239">
        <v>72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41"/>
      <c r="S85" s="241" t="s">
        <v>247</v>
      </c>
      <c r="T85" s="242" t="s">
        <v>248</v>
      </c>
      <c r="U85" s="222">
        <v>0</v>
      </c>
      <c r="V85" s="222">
        <f>ROUND(E85*U85,2)</f>
        <v>0</v>
      </c>
      <c r="W85" s="222"/>
      <c r="X85" s="222" t="s">
        <v>180</v>
      </c>
      <c r="Y85" s="222" t="s">
        <v>167</v>
      </c>
      <c r="Z85" s="212"/>
      <c r="AA85" s="212"/>
      <c r="AB85" s="212"/>
      <c r="AC85" s="212"/>
      <c r="AD85" s="212"/>
      <c r="AE85" s="212"/>
      <c r="AF85" s="212"/>
      <c r="AG85" s="212" t="s">
        <v>181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2" x14ac:dyDescent="0.25">
      <c r="A86" s="219"/>
      <c r="B86" s="220"/>
      <c r="C86" s="256" t="s">
        <v>300</v>
      </c>
      <c r="D86" s="223"/>
      <c r="E86" s="224">
        <v>24</v>
      </c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170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5">
      <c r="A87" s="219"/>
      <c r="B87" s="220"/>
      <c r="C87" s="256" t="s">
        <v>301</v>
      </c>
      <c r="D87" s="223"/>
      <c r="E87" s="224">
        <v>24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170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19"/>
      <c r="B88" s="220"/>
      <c r="C88" s="256" t="s">
        <v>302</v>
      </c>
      <c r="D88" s="223"/>
      <c r="E88" s="224">
        <v>24</v>
      </c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170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0.399999999999999" outlineLevel="1" x14ac:dyDescent="0.25">
      <c r="A89" s="236">
        <v>21</v>
      </c>
      <c r="B89" s="237" t="s">
        <v>303</v>
      </c>
      <c r="C89" s="255" t="s">
        <v>304</v>
      </c>
      <c r="D89" s="238" t="s">
        <v>259</v>
      </c>
      <c r="E89" s="239">
        <v>1</v>
      </c>
      <c r="F89" s="240"/>
      <c r="G89" s="241">
        <f>ROUND(E89*F89,2)</f>
        <v>0</v>
      </c>
      <c r="H89" s="240"/>
      <c r="I89" s="241">
        <f>ROUND(E89*H89,2)</f>
        <v>0</v>
      </c>
      <c r="J89" s="240"/>
      <c r="K89" s="241">
        <f>ROUND(E89*J89,2)</f>
        <v>0</v>
      </c>
      <c r="L89" s="241">
        <v>21</v>
      </c>
      <c r="M89" s="241">
        <f>G89*(1+L89/100)</f>
        <v>0</v>
      </c>
      <c r="N89" s="239">
        <v>2E-3</v>
      </c>
      <c r="O89" s="239">
        <f>ROUND(E89*N89,2)</f>
        <v>0</v>
      </c>
      <c r="P89" s="239">
        <v>0</v>
      </c>
      <c r="Q89" s="239">
        <f>ROUND(E89*P89,2)</f>
        <v>0</v>
      </c>
      <c r="R89" s="241"/>
      <c r="S89" s="241" t="s">
        <v>247</v>
      </c>
      <c r="T89" s="242" t="s">
        <v>248</v>
      </c>
      <c r="U89" s="222">
        <v>0</v>
      </c>
      <c r="V89" s="222">
        <f>ROUND(E89*U89,2)</f>
        <v>0</v>
      </c>
      <c r="W89" s="222"/>
      <c r="X89" s="222" t="s">
        <v>180</v>
      </c>
      <c r="Y89" s="222" t="s">
        <v>167</v>
      </c>
      <c r="Z89" s="212"/>
      <c r="AA89" s="212"/>
      <c r="AB89" s="212"/>
      <c r="AC89" s="212"/>
      <c r="AD89" s="212"/>
      <c r="AE89" s="212"/>
      <c r="AF89" s="212"/>
      <c r="AG89" s="212" t="s">
        <v>181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5">
      <c r="A90" s="219"/>
      <c r="B90" s="220"/>
      <c r="C90" s="259" t="s">
        <v>492</v>
      </c>
      <c r="D90" s="252"/>
      <c r="E90" s="252"/>
      <c r="F90" s="252"/>
      <c r="G90" s="25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196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43" t="str">
        <f>C90</f>
        <v>- pozice vypínacího prvku je upřesněna ve výkresové dokumentaci, umístěno na fasádě u rozvodny ve 2.PP</v>
      </c>
      <c r="BB90" s="212"/>
      <c r="BC90" s="212"/>
      <c r="BD90" s="212"/>
      <c r="BE90" s="212"/>
      <c r="BF90" s="212"/>
      <c r="BG90" s="212"/>
      <c r="BH90" s="212"/>
    </row>
    <row r="91" spans="1:60" outlineLevel="3" x14ac:dyDescent="0.25">
      <c r="A91" s="219"/>
      <c r="B91" s="220"/>
      <c r="C91" s="260" t="s">
        <v>493</v>
      </c>
      <c r="D91" s="253"/>
      <c r="E91" s="253"/>
      <c r="F91" s="253"/>
      <c r="G91" s="253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196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43" t="str">
        <f>C91</f>
        <v>- včetně napojení na rozvaděč RFVE -- kabelová trasa viz specifikace ve výkresové části, délka kabelové trasy 5 mb</v>
      </c>
      <c r="BB91" s="212"/>
      <c r="BC91" s="212"/>
      <c r="BD91" s="212"/>
      <c r="BE91" s="212"/>
      <c r="BF91" s="212"/>
      <c r="BG91" s="212"/>
      <c r="BH91" s="212"/>
    </row>
    <row r="92" spans="1:60" ht="20.399999999999999" outlineLevel="1" x14ac:dyDescent="0.25">
      <c r="A92" s="236">
        <v>22</v>
      </c>
      <c r="B92" s="237" t="s">
        <v>307</v>
      </c>
      <c r="C92" s="255" t="s">
        <v>308</v>
      </c>
      <c r="D92" s="238" t="s">
        <v>259</v>
      </c>
      <c r="E92" s="239">
        <v>1000</v>
      </c>
      <c r="F92" s="240"/>
      <c r="G92" s="241">
        <f>ROUND(E92*F92,2)</f>
        <v>0</v>
      </c>
      <c r="H92" s="240"/>
      <c r="I92" s="241">
        <f>ROUND(E92*H92,2)</f>
        <v>0</v>
      </c>
      <c r="J92" s="240"/>
      <c r="K92" s="241">
        <f>ROUND(E92*J92,2)</f>
        <v>0</v>
      </c>
      <c r="L92" s="241">
        <v>21</v>
      </c>
      <c r="M92" s="241">
        <f>G92*(1+L92/100)</f>
        <v>0</v>
      </c>
      <c r="N92" s="239">
        <v>0</v>
      </c>
      <c r="O92" s="239">
        <f>ROUND(E92*N92,2)</f>
        <v>0</v>
      </c>
      <c r="P92" s="239">
        <v>0</v>
      </c>
      <c r="Q92" s="239">
        <f>ROUND(E92*P92,2)</f>
        <v>0</v>
      </c>
      <c r="R92" s="241"/>
      <c r="S92" s="241" t="s">
        <v>247</v>
      </c>
      <c r="T92" s="242" t="s">
        <v>248</v>
      </c>
      <c r="U92" s="222">
        <v>0</v>
      </c>
      <c r="V92" s="222">
        <f>ROUND(E92*U92,2)</f>
        <v>0</v>
      </c>
      <c r="W92" s="222"/>
      <c r="X92" s="222" t="s">
        <v>180</v>
      </c>
      <c r="Y92" s="222" t="s">
        <v>167</v>
      </c>
      <c r="Z92" s="212"/>
      <c r="AA92" s="212"/>
      <c r="AB92" s="212"/>
      <c r="AC92" s="212"/>
      <c r="AD92" s="212"/>
      <c r="AE92" s="212"/>
      <c r="AF92" s="212"/>
      <c r="AG92" s="212" t="s">
        <v>181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5">
      <c r="A93" s="219"/>
      <c r="B93" s="220"/>
      <c r="C93" s="259" t="s">
        <v>309</v>
      </c>
      <c r="D93" s="252"/>
      <c r="E93" s="252"/>
      <c r="F93" s="252"/>
      <c r="G93" s="25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196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0.399999999999999" outlineLevel="1" x14ac:dyDescent="0.25">
      <c r="A94" s="236">
        <v>23</v>
      </c>
      <c r="B94" s="237" t="s">
        <v>494</v>
      </c>
      <c r="C94" s="255" t="s">
        <v>495</v>
      </c>
      <c r="D94" s="238" t="s">
        <v>259</v>
      </c>
      <c r="E94" s="239">
        <v>496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39">
        <v>1.6999999999999999E-3</v>
      </c>
      <c r="O94" s="239">
        <f>ROUND(E94*N94,2)</f>
        <v>0.84</v>
      </c>
      <c r="P94" s="239">
        <v>0</v>
      </c>
      <c r="Q94" s="239">
        <f>ROUND(E94*P94,2)</f>
        <v>0</v>
      </c>
      <c r="R94" s="241"/>
      <c r="S94" s="241" t="s">
        <v>247</v>
      </c>
      <c r="T94" s="242" t="s">
        <v>248</v>
      </c>
      <c r="U94" s="222">
        <v>0</v>
      </c>
      <c r="V94" s="222">
        <f>ROUND(E94*U94,2)</f>
        <v>0</v>
      </c>
      <c r="W94" s="222"/>
      <c r="X94" s="222" t="s">
        <v>215</v>
      </c>
      <c r="Y94" s="222" t="s">
        <v>167</v>
      </c>
      <c r="Z94" s="212"/>
      <c r="AA94" s="212"/>
      <c r="AB94" s="212"/>
      <c r="AC94" s="212"/>
      <c r="AD94" s="212"/>
      <c r="AE94" s="212"/>
      <c r="AF94" s="212"/>
      <c r="AG94" s="212" t="s">
        <v>216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2" x14ac:dyDescent="0.25">
      <c r="A95" s="219"/>
      <c r="B95" s="220"/>
      <c r="C95" s="259" t="s">
        <v>312</v>
      </c>
      <c r="D95" s="252"/>
      <c r="E95" s="252"/>
      <c r="F95" s="252"/>
      <c r="G95" s="25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196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5">
      <c r="A96" s="219"/>
      <c r="B96" s="220"/>
      <c r="C96" s="260" t="s">
        <v>496</v>
      </c>
      <c r="D96" s="253"/>
      <c r="E96" s="253"/>
      <c r="F96" s="253"/>
      <c r="G96" s="253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196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43" t="str">
        <f>C96</f>
        <v>systém se střechovitým uspořádáním panelů v orientaci V-Z, rozestup řad max. 2,51 metru pro FV panely rozměru 1722x1134x30 mm.</v>
      </c>
      <c r="BB96" s="212"/>
      <c r="BC96" s="212"/>
      <c r="BD96" s="212"/>
      <c r="BE96" s="212"/>
      <c r="BF96" s="212"/>
      <c r="BG96" s="212"/>
      <c r="BH96" s="212"/>
    </row>
    <row r="97" spans="1:60" outlineLevel="3" x14ac:dyDescent="0.25">
      <c r="A97" s="219"/>
      <c r="B97" s="220"/>
      <c r="C97" s="260" t="s">
        <v>314</v>
      </c>
      <c r="D97" s="253"/>
      <c r="E97" s="253"/>
      <c r="F97" s="253"/>
      <c r="G97" s="253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196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19"/>
      <c r="B98" s="220"/>
      <c r="C98" s="260" t="s">
        <v>497</v>
      </c>
      <c r="D98" s="253"/>
      <c r="E98" s="253"/>
      <c r="F98" s="253"/>
      <c r="G98" s="253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196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5">
      <c r="A99" s="219"/>
      <c r="B99" s="220"/>
      <c r="C99" s="260" t="s">
        <v>316</v>
      </c>
      <c r="D99" s="253"/>
      <c r="E99" s="253"/>
      <c r="F99" s="253"/>
      <c r="G99" s="253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196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5">
      <c r="A100" s="236">
        <v>24</v>
      </c>
      <c r="B100" s="237" t="s">
        <v>498</v>
      </c>
      <c r="C100" s="255" t="s">
        <v>499</v>
      </c>
      <c r="D100" s="238" t="s">
        <v>259</v>
      </c>
      <c r="E100" s="239">
        <v>496</v>
      </c>
      <c r="F100" s="240"/>
      <c r="G100" s="241">
        <f>ROUND(E100*F100,2)</f>
        <v>0</v>
      </c>
      <c r="H100" s="240"/>
      <c r="I100" s="241">
        <f>ROUND(E100*H100,2)</f>
        <v>0</v>
      </c>
      <c r="J100" s="240"/>
      <c r="K100" s="241">
        <f>ROUND(E100*J100,2)</f>
        <v>0</v>
      </c>
      <c r="L100" s="241">
        <v>21</v>
      </c>
      <c r="M100" s="241">
        <f>G100*(1+L100/100)</f>
        <v>0</v>
      </c>
      <c r="N100" s="239">
        <v>2.1499999999999998E-2</v>
      </c>
      <c r="O100" s="239">
        <f>ROUND(E100*N100,2)</f>
        <v>10.66</v>
      </c>
      <c r="P100" s="239">
        <v>0</v>
      </c>
      <c r="Q100" s="239">
        <f>ROUND(E100*P100,2)</f>
        <v>0</v>
      </c>
      <c r="R100" s="241"/>
      <c r="S100" s="241" t="s">
        <v>247</v>
      </c>
      <c r="T100" s="242" t="s">
        <v>248</v>
      </c>
      <c r="U100" s="222">
        <v>0</v>
      </c>
      <c r="V100" s="222">
        <f>ROUND(E100*U100,2)</f>
        <v>0</v>
      </c>
      <c r="W100" s="222"/>
      <c r="X100" s="222" t="s">
        <v>215</v>
      </c>
      <c r="Y100" s="222" t="s">
        <v>167</v>
      </c>
      <c r="Z100" s="212"/>
      <c r="AA100" s="212"/>
      <c r="AB100" s="212"/>
      <c r="AC100" s="212"/>
      <c r="AD100" s="212"/>
      <c r="AE100" s="212"/>
      <c r="AF100" s="212"/>
      <c r="AG100" s="212" t="s">
        <v>216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2" x14ac:dyDescent="0.25">
      <c r="A101" s="219"/>
      <c r="B101" s="220"/>
      <c r="C101" s="259" t="s">
        <v>319</v>
      </c>
      <c r="D101" s="252"/>
      <c r="E101" s="252"/>
      <c r="F101" s="252"/>
      <c r="G101" s="25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196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5">
      <c r="A102" s="219"/>
      <c r="B102" s="220"/>
      <c r="C102" s="260" t="s">
        <v>500</v>
      </c>
      <c r="D102" s="253"/>
      <c r="E102" s="253"/>
      <c r="F102" s="253"/>
      <c r="G102" s="253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196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5">
      <c r="A103" s="219"/>
      <c r="B103" s="220"/>
      <c r="C103" s="260" t="s">
        <v>501</v>
      </c>
      <c r="D103" s="253"/>
      <c r="E103" s="253"/>
      <c r="F103" s="253"/>
      <c r="G103" s="253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196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19"/>
      <c r="B104" s="220"/>
      <c r="C104" s="260" t="s">
        <v>502</v>
      </c>
      <c r="D104" s="253"/>
      <c r="E104" s="253"/>
      <c r="F104" s="253"/>
      <c r="G104" s="253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196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19"/>
      <c r="B105" s="220"/>
      <c r="C105" s="260" t="s">
        <v>503</v>
      </c>
      <c r="D105" s="253"/>
      <c r="E105" s="253"/>
      <c r="F105" s="253"/>
      <c r="G105" s="253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196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0.399999999999999" outlineLevel="1" x14ac:dyDescent="0.25">
      <c r="A106" s="236">
        <v>25</v>
      </c>
      <c r="B106" s="237" t="s">
        <v>324</v>
      </c>
      <c r="C106" s="255" t="s">
        <v>325</v>
      </c>
      <c r="D106" s="238" t="s">
        <v>259</v>
      </c>
      <c r="E106" s="239">
        <v>249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39">
        <v>0</v>
      </c>
      <c r="O106" s="239">
        <f>ROUND(E106*N106,2)</f>
        <v>0</v>
      </c>
      <c r="P106" s="239">
        <v>0</v>
      </c>
      <c r="Q106" s="239">
        <f>ROUND(E106*P106,2)</f>
        <v>0</v>
      </c>
      <c r="R106" s="241"/>
      <c r="S106" s="241" t="s">
        <v>247</v>
      </c>
      <c r="T106" s="242" t="s">
        <v>248</v>
      </c>
      <c r="U106" s="222">
        <v>0</v>
      </c>
      <c r="V106" s="222">
        <f>ROUND(E106*U106,2)</f>
        <v>0</v>
      </c>
      <c r="W106" s="222"/>
      <c r="X106" s="222" t="s">
        <v>215</v>
      </c>
      <c r="Y106" s="222" t="s">
        <v>167</v>
      </c>
      <c r="Z106" s="212"/>
      <c r="AA106" s="212"/>
      <c r="AB106" s="212"/>
      <c r="AC106" s="212"/>
      <c r="AD106" s="212"/>
      <c r="AE106" s="212"/>
      <c r="AF106" s="212"/>
      <c r="AG106" s="212" t="s">
        <v>216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5">
      <c r="A107" s="219"/>
      <c r="B107" s="220"/>
      <c r="C107" s="259" t="s">
        <v>446</v>
      </c>
      <c r="D107" s="252"/>
      <c r="E107" s="252"/>
      <c r="F107" s="252"/>
      <c r="G107" s="25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196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5">
      <c r="A108" s="219"/>
      <c r="B108" s="220"/>
      <c r="C108" s="260" t="s">
        <v>530</v>
      </c>
      <c r="D108" s="253"/>
      <c r="E108" s="253"/>
      <c r="F108" s="253"/>
      <c r="G108" s="253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196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5">
      <c r="A109" s="219"/>
      <c r="B109" s="220"/>
      <c r="C109" s="260" t="s">
        <v>448</v>
      </c>
      <c r="D109" s="253"/>
      <c r="E109" s="253"/>
      <c r="F109" s="253"/>
      <c r="G109" s="253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196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19"/>
      <c r="B110" s="220"/>
      <c r="C110" s="260" t="s">
        <v>449</v>
      </c>
      <c r="D110" s="253"/>
      <c r="E110" s="253"/>
      <c r="F110" s="253"/>
      <c r="G110" s="253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196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19"/>
      <c r="B111" s="220"/>
      <c r="C111" s="260" t="s">
        <v>450</v>
      </c>
      <c r="D111" s="253"/>
      <c r="E111" s="253"/>
      <c r="F111" s="253"/>
      <c r="G111" s="253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196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5">
      <c r="A112" s="219"/>
      <c r="B112" s="220"/>
      <c r="C112" s="260" t="s">
        <v>451</v>
      </c>
      <c r="D112" s="253"/>
      <c r="E112" s="253"/>
      <c r="F112" s="253"/>
      <c r="G112" s="253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196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5">
      <c r="A113" s="219"/>
      <c r="B113" s="220"/>
      <c r="C113" s="260" t="s">
        <v>452</v>
      </c>
      <c r="D113" s="253"/>
      <c r="E113" s="253"/>
      <c r="F113" s="253"/>
      <c r="G113" s="253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196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5">
      <c r="A114" s="219"/>
      <c r="B114" s="220"/>
      <c r="C114" s="260" t="s">
        <v>453</v>
      </c>
      <c r="D114" s="253"/>
      <c r="E114" s="253"/>
      <c r="F114" s="253"/>
      <c r="G114" s="253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196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5">
      <c r="A115" s="219"/>
      <c r="B115" s="220"/>
      <c r="C115" s="260" t="s">
        <v>454</v>
      </c>
      <c r="D115" s="253"/>
      <c r="E115" s="253"/>
      <c r="F115" s="253"/>
      <c r="G115" s="253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196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5">
      <c r="A116" s="219"/>
      <c r="B116" s="220"/>
      <c r="C116" s="260" t="s">
        <v>326</v>
      </c>
      <c r="D116" s="253"/>
      <c r="E116" s="253"/>
      <c r="F116" s="253"/>
      <c r="G116" s="253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196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5">
      <c r="A117" s="219"/>
      <c r="B117" s="220"/>
      <c r="C117" s="260" t="s">
        <v>455</v>
      </c>
      <c r="D117" s="253"/>
      <c r="E117" s="253"/>
      <c r="F117" s="253"/>
      <c r="G117" s="253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196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19"/>
      <c r="B118" s="220"/>
      <c r="C118" s="260" t="s">
        <v>456</v>
      </c>
      <c r="D118" s="253"/>
      <c r="E118" s="253"/>
      <c r="F118" s="253"/>
      <c r="G118" s="253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196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19"/>
      <c r="B119" s="220"/>
      <c r="C119" s="260" t="s">
        <v>327</v>
      </c>
      <c r="D119" s="253"/>
      <c r="E119" s="253"/>
      <c r="F119" s="253"/>
      <c r="G119" s="253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196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ht="20.399999999999999" outlineLevel="1" x14ac:dyDescent="0.25">
      <c r="A120" s="236">
        <v>26</v>
      </c>
      <c r="B120" s="237" t="s">
        <v>328</v>
      </c>
      <c r="C120" s="255" t="s">
        <v>329</v>
      </c>
      <c r="D120" s="238" t="s">
        <v>259</v>
      </c>
      <c r="E120" s="239">
        <v>2</v>
      </c>
      <c r="F120" s="240"/>
      <c r="G120" s="241">
        <f>ROUND(E120*F120,2)</f>
        <v>0</v>
      </c>
      <c r="H120" s="240"/>
      <c r="I120" s="241">
        <f>ROUND(E120*H120,2)</f>
        <v>0</v>
      </c>
      <c r="J120" s="240"/>
      <c r="K120" s="241">
        <f>ROUND(E120*J120,2)</f>
        <v>0</v>
      </c>
      <c r="L120" s="241">
        <v>21</v>
      </c>
      <c r="M120" s="241">
        <f>G120*(1+L120/100)</f>
        <v>0</v>
      </c>
      <c r="N120" s="239">
        <v>0</v>
      </c>
      <c r="O120" s="239">
        <f>ROUND(E120*N120,2)</f>
        <v>0</v>
      </c>
      <c r="P120" s="239">
        <v>0</v>
      </c>
      <c r="Q120" s="239">
        <f>ROUND(E120*P120,2)</f>
        <v>0</v>
      </c>
      <c r="R120" s="241"/>
      <c r="S120" s="241" t="s">
        <v>247</v>
      </c>
      <c r="T120" s="242" t="s">
        <v>248</v>
      </c>
      <c r="U120" s="222">
        <v>0</v>
      </c>
      <c r="V120" s="222">
        <f>ROUND(E120*U120,2)</f>
        <v>0</v>
      </c>
      <c r="W120" s="222"/>
      <c r="X120" s="222" t="s">
        <v>215</v>
      </c>
      <c r="Y120" s="222" t="s">
        <v>167</v>
      </c>
      <c r="Z120" s="212"/>
      <c r="AA120" s="212"/>
      <c r="AB120" s="212"/>
      <c r="AC120" s="212"/>
      <c r="AD120" s="212"/>
      <c r="AE120" s="212"/>
      <c r="AF120" s="212"/>
      <c r="AG120" s="212" t="s">
        <v>216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2" x14ac:dyDescent="0.25">
      <c r="A121" s="219"/>
      <c r="B121" s="220"/>
      <c r="C121" s="259" t="s">
        <v>457</v>
      </c>
      <c r="D121" s="252"/>
      <c r="E121" s="252"/>
      <c r="F121" s="252"/>
      <c r="G121" s="25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196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5">
      <c r="A122" s="219"/>
      <c r="B122" s="220"/>
      <c r="C122" s="260" t="s">
        <v>458</v>
      </c>
      <c r="D122" s="253"/>
      <c r="E122" s="253"/>
      <c r="F122" s="253"/>
      <c r="G122" s="253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196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5">
      <c r="A123" s="219"/>
      <c r="B123" s="220"/>
      <c r="C123" s="260" t="s">
        <v>459</v>
      </c>
      <c r="D123" s="253"/>
      <c r="E123" s="253"/>
      <c r="F123" s="253"/>
      <c r="G123" s="253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196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5">
      <c r="A124" s="219"/>
      <c r="B124" s="220"/>
      <c r="C124" s="260" t="s">
        <v>460</v>
      </c>
      <c r="D124" s="253"/>
      <c r="E124" s="253"/>
      <c r="F124" s="253"/>
      <c r="G124" s="253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196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19"/>
      <c r="B125" s="220"/>
      <c r="C125" s="260" t="s">
        <v>330</v>
      </c>
      <c r="D125" s="253"/>
      <c r="E125" s="253"/>
      <c r="F125" s="253"/>
      <c r="G125" s="253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196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5">
      <c r="A126" s="219"/>
      <c r="B126" s="220"/>
      <c r="C126" s="260" t="s">
        <v>461</v>
      </c>
      <c r="D126" s="253"/>
      <c r="E126" s="253"/>
      <c r="F126" s="253"/>
      <c r="G126" s="253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196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5">
      <c r="A127" s="219"/>
      <c r="B127" s="220"/>
      <c r="C127" s="260" t="s">
        <v>462</v>
      </c>
      <c r="D127" s="253"/>
      <c r="E127" s="253"/>
      <c r="F127" s="253"/>
      <c r="G127" s="253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196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5">
      <c r="A128" s="219"/>
      <c r="B128" s="220"/>
      <c r="C128" s="260" t="s">
        <v>463</v>
      </c>
      <c r="D128" s="253"/>
      <c r="E128" s="253"/>
      <c r="F128" s="253"/>
      <c r="G128" s="253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196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5">
      <c r="A129" s="219"/>
      <c r="B129" s="220"/>
      <c r="C129" s="260" t="s">
        <v>331</v>
      </c>
      <c r="D129" s="253"/>
      <c r="E129" s="253"/>
      <c r="F129" s="253"/>
      <c r="G129" s="253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196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5">
      <c r="A130" s="219"/>
      <c r="B130" s="220"/>
      <c r="C130" s="260" t="s">
        <v>464</v>
      </c>
      <c r="D130" s="253"/>
      <c r="E130" s="253"/>
      <c r="F130" s="253"/>
      <c r="G130" s="253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196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5">
      <c r="A131" s="219"/>
      <c r="B131" s="220"/>
      <c r="C131" s="260" t="s">
        <v>465</v>
      </c>
      <c r="D131" s="253"/>
      <c r="E131" s="253"/>
      <c r="F131" s="253"/>
      <c r="G131" s="253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196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5">
      <c r="A132" s="219"/>
      <c r="B132" s="220"/>
      <c r="C132" s="260" t="s">
        <v>466</v>
      </c>
      <c r="D132" s="253"/>
      <c r="E132" s="253"/>
      <c r="F132" s="253"/>
      <c r="G132" s="253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196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5">
      <c r="A133" s="219"/>
      <c r="B133" s="220"/>
      <c r="C133" s="260" t="s">
        <v>332</v>
      </c>
      <c r="D133" s="253"/>
      <c r="E133" s="253"/>
      <c r="F133" s="253"/>
      <c r="G133" s="253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196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19"/>
      <c r="B134" s="220"/>
      <c r="C134" s="260" t="s">
        <v>333</v>
      </c>
      <c r="D134" s="253"/>
      <c r="E134" s="253"/>
      <c r="F134" s="253"/>
      <c r="G134" s="253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196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5">
      <c r="A135" s="219"/>
      <c r="B135" s="220"/>
      <c r="C135" s="260" t="s">
        <v>467</v>
      </c>
      <c r="D135" s="253"/>
      <c r="E135" s="253"/>
      <c r="F135" s="253"/>
      <c r="G135" s="253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196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43" t="str">
        <f>C135</f>
        <v>monitoring sítě, ochrana před ostrovním provozem, konfigurovatelný účiník, konfigurovatelné prahové hodnoty země</v>
      </c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5">
      <c r="A136" s="219"/>
      <c r="B136" s="220"/>
      <c r="C136" s="260" t="s">
        <v>468</v>
      </c>
      <c r="D136" s="253"/>
      <c r="E136" s="253"/>
      <c r="F136" s="253"/>
      <c r="G136" s="253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196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5">
      <c r="A137" s="219"/>
      <c r="B137" s="220"/>
      <c r="C137" s="260" t="s">
        <v>334</v>
      </c>
      <c r="D137" s="253"/>
      <c r="E137" s="253"/>
      <c r="F137" s="253"/>
      <c r="G137" s="253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196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5">
      <c r="A138" s="219"/>
      <c r="B138" s="220"/>
      <c r="C138" s="260" t="s">
        <v>469</v>
      </c>
      <c r="D138" s="253"/>
      <c r="E138" s="253"/>
      <c r="F138" s="253"/>
      <c r="G138" s="253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196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5">
      <c r="A139" s="219"/>
      <c r="B139" s="220"/>
      <c r="C139" s="260" t="s">
        <v>335</v>
      </c>
      <c r="D139" s="253"/>
      <c r="E139" s="253"/>
      <c r="F139" s="253"/>
      <c r="G139" s="253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196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x14ac:dyDescent="0.25">
      <c r="A140" s="229" t="s">
        <v>159</v>
      </c>
      <c r="B140" s="230" t="s">
        <v>115</v>
      </c>
      <c r="C140" s="254" t="s">
        <v>116</v>
      </c>
      <c r="D140" s="231"/>
      <c r="E140" s="232"/>
      <c r="F140" s="233"/>
      <c r="G140" s="233">
        <f>SUMIF(AG141:AG144,"&lt;&gt;NOR",G141:G144)</f>
        <v>0</v>
      </c>
      <c r="H140" s="233"/>
      <c r="I140" s="233">
        <f>SUM(I141:I144)</f>
        <v>0</v>
      </c>
      <c r="J140" s="233"/>
      <c r="K140" s="233">
        <f>SUM(K141:K144)</f>
        <v>0</v>
      </c>
      <c r="L140" s="233"/>
      <c r="M140" s="233">
        <f>SUM(M141:M144)</f>
        <v>0</v>
      </c>
      <c r="N140" s="232"/>
      <c r="O140" s="232">
        <f>SUM(O141:O144)</f>
        <v>0</v>
      </c>
      <c r="P140" s="232"/>
      <c r="Q140" s="232">
        <f>SUM(Q141:Q144)</f>
        <v>0</v>
      </c>
      <c r="R140" s="233"/>
      <c r="S140" s="233"/>
      <c r="T140" s="234"/>
      <c r="U140" s="228"/>
      <c r="V140" s="228">
        <f>SUM(V141:V144)</f>
        <v>1.91</v>
      </c>
      <c r="W140" s="228"/>
      <c r="X140" s="228"/>
      <c r="Y140" s="228"/>
      <c r="AG140" t="s">
        <v>160</v>
      </c>
    </row>
    <row r="141" spans="1:60" ht="20.399999999999999" outlineLevel="1" x14ac:dyDescent="0.25">
      <c r="A141" s="236">
        <v>27</v>
      </c>
      <c r="B141" s="237" t="s">
        <v>336</v>
      </c>
      <c r="C141" s="255" t="s">
        <v>337</v>
      </c>
      <c r="D141" s="238" t="s">
        <v>163</v>
      </c>
      <c r="E141" s="239">
        <v>14.247999999999999</v>
      </c>
      <c r="F141" s="240"/>
      <c r="G141" s="241">
        <f>ROUND(E141*F141,2)</f>
        <v>0</v>
      </c>
      <c r="H141" s="240"/>
      <c r="I141" s="241">
        <f>ROUND(E141*H141,2)</f>
        <v>0</v>
      </c>
      <c r="J141" s="240"/>
      <c r="K141" s="241">
        <f>ROUND(E141*J141,2)</f>
        <v>0</v>
      </c>
      <c r="L141" s="241">
        <v>21</v>
      </c>
      <c r="M141" s="241">
        <f>G141*(1+L141/100)</f>
        <v>0</v>
      </c>
      <c r="N141" s="239">
        <v>6.9999999999999994E-5</v>
      </c>
      <c r="O141" s="239">
        <f>ROUND(E141*N141,2)</f>
        <v>0</v>
      </c>
      <c r="P141" s="239">
        <v>0</v>
      </c>
      <c r="Q141" s="239">
        <f>ROUND(E141*P141,2)</f>
        <v>0</v>
      </c>
      <c r="R141" s="241" t="s">
        <v>338</v>
      </c>
      <c r="S141" s="241" t="s">
        <v>165</v>
      </c>
      <c r="T141" s="242" t="s">
        <v>165</v>
      </c>
      <c r="U141" s="222">
        <v>3.2480000000000002E-2</v>
      </c>
      <c r="V141" s="222">
        <f>ROUND(E141*U141,2)</f>
        <v>0.46</v>
      </c>
      <c r="W141" s="222"/>
      <c r="X141" s="222" t="s">
        <v>166</v>
      </c>
      <c r="Y141" s="222" t="s">
        <v>167</v>
      </c>
      <c r="Z141" s="212"/>
      <c r="AA141" s="212"/>
      <c r="AB141" s="212"/>
      <c r="AC141" s="212"/>
      <c r="AD141" s="212"/>
      <c r="AE141" s="212"/>
      <c r="AF141" s="212"/>
      <c r="AG141" s="212" t="s">
        <v>168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5">
      <c r="A142" s="219"/>
      <c r="B142" s="220"/>
      <c r="C142" s="256" t="s">
        <v>504</v>
      </c>
      <c r="D142" s="223"/>
      <c r="E142" s="224">
        <v>14.247999999999999</v>
      </c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170</v>
      </c>
      <c r="AH142" s="212">
        <v>5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5">
      <c r="A143" s="236">
        <v>28</v>
      </c>
      <c r="B143" s="237" t="s">
        <v>342</v>
      </c>
      <c r="C143" s="255" t="s">
        <v>343</v>
      </c>
      <c r="D143" s="238" t="s">
        <v>163</v>
      </c>
      <c r="E143" s="239">
        <v>14.247999999999999</v>
      </c>
      <c r="F143" s="240"/>
      <c r="G143" s="241">
        <f>ROUND(E143*F143,2)</f>
        <v>0</v>
      </c>
      <c r="H143" s="240"/>
      <c r="I143" s="241">
        <f>ROUND(E143*H143,2)</f>
        <v>0</v>
      </c>
      <c r="J143" s="240"/>
      <c r="K143" s="241">
        <f>ROUND(E143*J143,2)</f>
        <v>0</v>
      </c>
      <c r="L143" s="241">
        <v>21</v>
      </c>
      <c r="M143" s="241">
        <f>G143*(1+L143/100)</f>
        <v>0</v>
      </c>
      <c r="N143" s="239">
        <v>1.4999999999999999E-4</v>
      </c>
      <c r="O143" s="239">
        <f>ROUND(E143*N143,2)</f>
        <v>0</v>
      </c>
      <c r="P143" s="239">
        <v>0</v>
      </c>
      <c r="Q143" s="239">
        <f>ROUND(E143*P143,2)</f>
        <v>0</v>
      </c>
      <c r="R143" s="241" t="s">
        <v>338</v>
      </c>
      <c r="S143" s="241" t="s">
        <v>165</v>
      </c>
      <c r="T143" s="242" t="s">
        <v>165</v>
      </c>
      <c r="U143" s="222">
        <v>0.10191</v>
      </c>
      <c r="V143" s="222">
        <f>ROUND(E143*U143,2)</f>
        <v>1.45</v>
      </c>
      <c r="W143" s="222"/>
      <c r="X143" s="222" t="s">
        <v>166</v>
      </c>
      <c r="Y143" s="222" t="s">
        <v>167</v>
      </c>
      <c r="Z143" s="212"/>
      <c r="AA143" s="212"/>
      <c r="AB143" s="212"/>
      <c r="AC143" s="212"/>
      <c r="AD143" s="212"/>
      <c r="AE143" s="212"/>
      <c r="AF143" s="212"/>
      <c r="AG143" s="212" t="s">
        <v>168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5">
      <c r="A144" s="219"/>
      <c r="B144" s="220"/>
      <c r="C144" s="256" t="s">
        <v>505</v>
      </c>
      <c r="D144" s="223"/>
      <c r="E144" s="224">
        <v>14.247999999999999</v>
      </c>
      <c r="F144" s="222"/>
      <c r="G144" s="22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170</v>
      </c>
      <c r="AH144" s="212">
        <v>5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x14ac:dyDescent="0.25">
      <c r="A145" s="229" t="s">
        <v>159</v>
      </c>
      <c r="B145" s="230" t="s">
        <v>117</v>
      </c>
      <c r="C145" s="254" t="s">
        <v>118</v>
      </c>
      <c r="D145" s="231"/>
      <c r="E145" s="232"/>
      <c r="F145" s="233"/>
      <c r="G145" s="233">
        <f>SUMIF(AG146:AG157,"&lt;&gt;NOR",G146:G157)</f>
        <v>0</v>
      </c>
      <c r="H145" s="233"/>
      <c r="I145" s="233">
        <f>SUM(I146:I157)</f>
        <v>0</v>
      </c>
      <c r="J145" s="233"/>
      <c r="K145" s="233">
        <f>SUM(K146:K157)</f>
        <v>0</v>
      </c>
      <c r="L145" s="233"/>
      <c r="M145" s="233">
        <f>SUM(M146:M157)</f>
        <v>0</v>
      </c>
      <c r="N145" s="232"/>
      <c r="O145" s="232">
        <f>SUM(O146:O157)</f>
        <v>5.29</v>
      </c>
      <c r="P145" s="232"/>
      <c r="Q145" s="232">
        <f>SUM(Q146:Q157)</f>
        <v>0</v>
      </c>
      <c r="R145" s="233"/>
      <c r="S145" s="233"/>
      <c r="T145" s="234"/>
      <c r="U145" s="228"/>
      <c r="V145" s="228">
        <f>SUM(V146:V157)</f>
        <v>93.2</v>
      </c>
      <c r="W145" s="228"/>
      <c r="X145" s="228"/>
      <c r="Y145" s="228"/>
      <c r="AG145" t="s">
        <v>160</v>
      </c>
    </row>
    <row r="146" spans="1:60" outlineLevel="1" x14ac:dyDescent="0.25">
      <c r="A146" s="236">
        <v>29</v>
      </c>
      <c r="B146" s="237" t="s">
        <v>345</v>
      </c>
      <c r="C146" s="255" t="s">
        <v>346</v>
      </c>
      <c r="D146" s="238" t="s">
        <v>347</v>
      </c>
      <c r="E146" s="239">
        <v>60</v>
      </c>
      <c r="F146" s="240"/>
      <c r="G146" s="241">
        <f>ROUND(E146*F146,2)</f>
        <v>0</v>
      </c>
      <c r="H146" s="240"/>
      <c r="I146" s="241">
        <f>ROUND(E146*H146,2)</f>
        <v>0</v>
      </c>
      <c r="J146" s="240"/>
      <c r="K146" s="241">
        <f>ROUND(E146*J146,2)</f>
        <v>0</v>
      </c>
      <c r="L146" s="241">
        <v>21</v>
      </c>
      <c r="M146" s="241">
        <f>G146*(1+L146/100)</f>
        <v>0</v>
      </c>
      <c r="N146" s="239">
        <v>0</v>
      </c>
      <c r="O146" s="239">
        <f>ROUND(E146*N146,2)</f>
        <v>0</v>
      </c>
      <c r="P146" s="239">
        <v>0</v>
      </c>
      <c r="Q146" s="239">
        <f>ROUND(E146*P146,2)</f>
        <v>0</v>
      </c>
      <c r="R146" s="241"/>
      <c r="S146" s="241" t="s">
        <v>247</v>
      </c>
      <c r="T146" s="242" t="s">
        <v>248</v>
      </c>
      <c r="U146" s="222">
        <v>0</v>
      </c>
      <c r="V146" s="222">
        <f>ROUND(E146*U146,2)</f>
        <v>0</v>
      </c>
      <c r="W146" s="222"/>
      <c r="X146" s="222" t="s">
        <v>166</v>
      </c>
      <c r="Y146" s="222" t="s">
        <v>167</v>
      </c>
      <c r="Z146" s="212"/>
      <c r="AA146" s="212"/>
      <c r="AB146" s="212"/>
      <c r="AC146" s="212"/>
      <c r="AD146" s="212"/>
      <c r="AE146" s="212"/>
      <c r="AF146" s="212"/>
      <c r="AG146" s="212" t="s">
        <v>168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2" x14ac:dyDescent="0.25">
      <c r="A147" s="219"/>
      <c r="B147" s="220"/>
      <c r="C147" s="259" t="s">
        <v>348</v>
      </c>
      <c r="D147" s="252"/>
      <c r="E147" s="252"/>
      <c r="F147" s="252"/>
      <c r="G147" s="25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196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5">
      <c r="A148" s="219"/>
      <c r="B148" s="220"/>
      <c r="C148" s="260" t="s">
        <v>349</v>
      </c>
      <c r="D148" s="253"/>
      <c r="E148" s="253"/>
      <c r="F148" s="253"/>
      <c r="G148" s="253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196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5">
      <c r="A149" s="219"/>
      <c r="B149" s="220"/>
      <c r="C149" s="260" t="s">
        <v>506</v>
      </c>
      <c r="D149" s="253"/>
      <c r="E149" s="253"/>
      <c r="F149" s="253"/>
      <c r="G149" s="253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196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5">
      <c r="A150" s="219"/>
      <c r="B150" s="220"/>
      <c r="C150" s="260" t="s">
        <v>351</v>
      </c>
      <c r="D150" s="253"/>
      <c r="E150" s="253"/>
      <c r="F150" s="253"/>
      <c r="G150" s="253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196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5">
      <c r="A151" s="219"/>
      <c r="B151" s="220"/>
      <c r="C151" s="260" t="s">
        <v>352</v>
      </c>
      <c r="D151" s="253"/>
      <c r="E151" s="253"/>
      <c r="F151" s="253"/>
      <c r="G151" s="253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196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ht="20.399999999999999" outlineLevel="1" x14ac:dyDescent="0.25">
      <c r="A152" s="236">
        <v>30</v>
      </c>
      <c r="B152" s="237" t="s">
        <v>353</v>
      </c>
      <c r="C152" s="255" t="s">
        <v>354</v>
      </c>
      <c r="D152" s="238" t="s">
        <v>259</v>
      </c>
      <c r="E152" s="239">
        <v>1</v>
      </c>
      <c r="F152" s="240"/>
      <c r="G152" s="241">
        <f>ROUND(E152*F152,2)</f>
        <v>0</v>
      </c>
      <c r="H152" s="240"/>
      <c r="I152" s="241">
        <f>ROUND(E152*H152,2)</f>
        <v>0</v>
      </c>
      <c r="J152" s="240"/>
      <c r="K152" s="241">
        <f>ROUND(E152*J152,2)</f>
        <v>0</v>
      </c>
      <c r="L152" s="241">
        <v>21</v>
      </c>
      <c r="M152" s="241">
        <f>G152*(1+L152/100)</f>
        <v>0</v>
      </c>
      <c r="N152" s="239">
        <v>0</v>
      </c>
      <c r="O152" s="239">
        <f>ROUND(E152*N152,2)</f>
        <v>0</v>
      </c>
      <c r="P152" s="239">
        <v>0</v>
      </c>
      <c r="Q152" s="239">
        <f>ROUND(E152*P152,2)</f>
        <v>0</v>
      </c>
      <c r="R152" s="241"/>
      <c r="S152" s="241" t="s">
        <v>247</v>
      </c>
      <c r="T152" s="242" t="s">
        <v>248</v>
      </c>
      <c r="U152" s="222">
        <v>0</v>
      </c>
      <c r="V152" s="222">
        <f>ROUND(E152*U152,2)</f>
        <v>0</v>
      </c>
      <c r="W152" s="222"/>
      <c r="X152" s="222" t="s">
        <v>166</v>
      </c>
      <c r="Y152" s="222" t="s">
        <v>167</v>
      </c>
      <c r="Z152" s="212"/>
      <c r="AA152" s="212"/>
      <c r="AB152" s="212"/>
      <c r="AC152" s="212"/>
      <c r="AD152" s="212"/>
      <c r="AE152" s="212"/>
      <c r="AF152" s="212"/>
      <c r="AG152" s="212" t="s">
        <v>168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2" x14ac:dyDescent="0.25">
      <c r="A153" s="219"/>
      <c r="B153" s="220"/>
      <c r="C153" s="259" t="s">
        <v>355</v>
      </c>
      <c r="D153" s="252"/>
      <c r="E153" s="252"/>
      <c r="F153" s="252"/>
      <c r="G153" s="25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196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ht="20.399999999999999" outlineLevel="1" x14ac:dyDescent="0.25">
      <c r="A154" s="236">
        <v>31</v>
      </c>
      <c r="B154" s="237" t="s">
        <v>507</v>
      </c>
      <c r="C154" s="255" t="s">
        <v>508</v>
      </c>
      <c r="D154" s="238" t="s">
        <v>509</v>
      </c>
      <c r="E154" s="239">
        <v>1.02</v>
      </c>
      <c r="F154" s="240"/>
      <c r="G154" s="241">
        <f>ROUND(E154*F154,2)</f>
        <v>0</v>
      </c>
      <c r="H154" s="240"/>
      <c r="I154" s="241">
        <f>ROUND(E154*H154,2)</f>
        <v>0</v>
      </c>
      <c r="J154" s="240"/>
      <c r="K154" s="241">
        <f>ROUND(E154*J154,2)</f>
        <v>0</v>
      </c>
      <c r="L154" s="241">
        <v>21</v>
      </c>
      <c r="M154" s="241">
        <f>G154*(1+L154/100)</f>
        <v>0</v>
      </c>
      <c r="N154" s="239">
        <v>5.1905599999999996</v>
      </c>
      <c r="O154" s="239">
        <f>ROUND(E154*N154,2)</f>
        <v>5.29</v>
      </c>
      <c r="P154" s="239">
        <v>0</v>
      </c>
      <c r="Q154" s="239">
        <f>ROUND(E154*P154,2)</f>
        <v>0</v>
      </c>
      <c r="R154" s="241" t="s">
        <v>179</v>
      </c>
      <c r="S154" s="241" t="s">
        <v>165</v>
      </c>
      <c r="T154" s="242" t="s">
        <v>165</v>
      </c>
      <c r="U154" s="222">
        <v>91.373239999999996</v>
      </c>
      <c r="V154" s="222">
        <f>ROUND(E154*U154,2)</f>
        <v>93.2</v>
      </c>
      <c r="W154" s="222"/>
      <c r="X154" s="222" t="s">
        <v>180</v>
      </c>
      <c r="Y154" s="222" t="s">
        <v>167</v>
      </c>
      <c r="Z154" s="212"/>
      <c r="AA154" s="212"/>
      <c r="AB154" s="212"/>
      <c r="AC154" s="212"/>
      <c r="AD154" s="212"/>
      <c r="AE154" s="212"/>
      <c r="AF154" s="212"/>
      <c r="AG154" s="212" t="s">
        <v>181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ht="41.4" outlineLevel="2" x14ac:dyDescent="0.25">
      <c r="A155" s="219"/>
      <c r="B155" s="220"/>
      <c r="C155" s="257" t="s">
        <v>510</v>
      </c>
      <c r="D155" s="244"/>
      <c r="E155" s="244"/>
      <c r="F155" s="244"/>
      <c r="G155" s="244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183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43" t="str">
        <f>C155</f>
        <v>hloubení jam pro osazení sloupků, s naložením na dopravní prostředek a odvozem výkopku do 20 m, se složením, bez rozhrnutí, v hornině 3, dodávka a osazení sloupků a vzpěr plotových ocelových trubkových výšky 255 cm typových, se zabetonováním do 0,05 m3 betonem B 30, dodávka a montáž pletiva se čtvercovými oky 50,0 x 2,24 x 2,0 mm, ostnatého drátu čtyřšpičkového 2,24 mm, do výšky 2 m, dodávka a montáž vrat 330 x 205 cm a vrátek 100 x 205 cm ocelových se sloupky (1 kus/ 100 m).</v>
      </c>
      <c r="BB155" s="212"/>
      <c r="BC155" s="212"/>
      <c r="BD155" s="212"/>
      <c r="BE155" s="212"/>
      <c r="BF155" s="212"/>
      <c r="BG155" s="212"/>
      <c r="BH155" s="212"/>
    </row>
    <row r="156" spans="1:60" outlineLevel="2" x14ac:dyDescent="0.25">
      <c r="A156" s="219"/>
      <c r="B156" s="220"/>
      <c r="C156" s="260" t="s">
        <v>511</v>
      </c>
      <c r="D156" s="253"/>
      <c r="E156" s="253"/>
      <c r="F156" s="253"/>
      <c r="G156" s="253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196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5">
      <c r="A157" s="219"/>
      <c r="B157" s="220"/>
      <c r="C157" s="260" t="s">
        <v>512</v>
      </c>
      <c r="D157" s="253"/>
      <c r="E157" s="253"/>
      <c r="F157" s="253"/>
      <c r="G157" s="253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196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x14ac:dyDescent="0.25">
      <c r="A158" s="229" t="s">
        <v>159</v>
      </c>
      <c r="B158" s="230" t="s">
        <v>119</v>
      </c>
      <c r="C158" s="254" t="s">
        <v>120</v>
      </c>
      <c r="D158" s="231"/>
      <c r="E158" s="232"/>
      <c r="F158" s="233"/>
      <c r="G158" s="233">
        <f>SUMIF(AG159:AG175,"&lt;&gt;NOR",G159:G175)</f>
        <v>0</v>
      </c>
      <c r="H158" s="233"/>
      <c r="I158" s="233">
        <f>SUM(I159:I175)</f>
        <v>0</v>
      </c>
      <c r="J158" s="233"/>
      <c r="K158" s="233">
        <f>SUM(K159:K175)</f>
        <v>0</v>
      </c>
      <c r="L158" s="233"/>
      <c r="M158" s="233">
        <f>SUM(M159:M175)</f>
        <v>0</v>
      </c>
      <c r="N158" s="232"/>
      <c r="O158" s="232">
        <f>SUM(O159:O175)</f>
        <v>0</v>
      </c>
      <c r="P158" s="232"/>
      <c r="Q158" s="232">
        <f>SUM(Q159:Q175)</f>
        <v>0</v>
      </c>
      <c r="R158" s="233"/>
      <c r="S158" s="233"/>
      <c r="T158" s="234"/>
      <c r="U158" s="228"/>
      <c r="V158" s="228">
        <f>SUM(V159:V175)</f>
        <v>0</v>
      </c>
      <c r="W158" s="228"/>
      <c r="X158" s="228"/>
      <c r="Y158" s="228"/>
      <c r="AG158" t="s">
        <v>160</v>
      </c>
    </row>
    <row r="159" spans="1:60" outlineLevel="1" x14ac:dyDescent="0.25">
      <c r="A159" s="236">
        <v>32</v>
      </c>
      <c r="B159" s="237" t="s">
        <v>356</v>
      </c>
      <c r="C159" s="255" t="s">
        <v>357</v>
      </c>
      <c r="D159" s="238" t="s">
        <v>358</v>
      </c>
      <c r="E159" s="239">
        <v>1</v>
      </c>
      <c r="F159" s="240"/>
      <c r="G159" s="241">
        <f>ROUND(E159*F159,2)</f>
        <v>0</v>
      </c>
      <c r="H159" s="240"/>
      <c r="I159" s="241">
        <f>ROUND(E159*H159,2)</f>
        <v>0</v>
      </c>
      <c r="J159" s="240"/>
      <c r="K159" s="241">
        <f>ROUND(E159*J159,2)</f>
        <v>0</v>
      </c>
      <c r="L159" s="241">
        <v>21</v>
      </c>
      <c r="M159" s="241">
        <f>G159*(1+L159/100)</f>
        <v>0</v>
      </c>
      <c r="N159" s="239">
        <v>0</v>
      </c>
      <c r="O159" s="239">
        <f>ROUND(E159*N159,2)</f>
        <v>0</v>
      </c>
      <c r="P159" s="239">
        <v>0</v>
      </c>
      <c r="Q159" s="239">
        <f>ROUND(E159*P159,2)</f>
        <v>0</v>
      </c>
      <c r="R159" s="241"/>
      <c r="S159" s="241" t="s">
        <v>247</v>
      </c>
      <c r="T159" s="242" t="s">
        <v>248</v>
      </c>
      <c r="U159" s="222">
        <v>0</v>
      </c>
      <c r="V159" s="222">
        <f>ROUND(E159*U159,2)</f>
        <v>0</v>
      </c>
      <c r="W159" s="222"/>
      <c r="X159" s="222" t="s">
        <v>166</v>
      </c>
      <c r="Y159" s="222" t="s">
        <v>167</v>
      </c>
      <c r="Z159" s="212"/>
      <c r="AA159" s="212"/>
      <c r="AB159" s="212"/>
      <c r="AC159" s="212"/>
      <c r="AD159" s="212"/>
      <c r="AE159" s="212"/>
      <c r="AF159" s="212"/>
      <c r="AG159" s="212" t="s">
        <v>168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2" x14ac:dyDescent="0.25">
      <c r="A160" s="219"/>
      <c r="B160" s="220"/>
      <c r="C160" s="259" t="s">
        <v>359</v>
      </c>
      <c r="D160" s="252"/>
      <c r="E160" s="252"/>
      <c r="F160" s="252"/>
      <c r="G160" s="25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196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5">
      <c r="A161" s="219"/>
      <c r="B161" s="220"/>
      <c r="C161" s="260" t="s">
        <v>360</v>
      </c>
      <c r="D161" s="253"/>
      <c r="E161" s="253"/>
      <c r="F161" s="253"/>
      <c r="G161" s="253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196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5">
      <c r="A162" s="236">
        <v>33</v>
      </c>
      <c r="B162" s="237" t="s">
        <v>361</v>
      </c>
      <c r="C162" s="255" t="s">
        <v>362</v>
      </c>
      <c r="D162" s="238" t="s">
        <v>358</v>
      </c>
      <c r="E162" s="239">
        <v>1</v>
      </c>
      <c r="F162" s="240"/>
      <c r="G162" s="241">
        <f>ROUND(E162*F162,2)</f>
        <v>0</v>
      </c>
      <c r="H162" s="240"/>
      <c r="I162" s="241">
        <f>ROUND(E162*H162,2)</f>
        <v>0</v>
      </c>
      <c r="J162" s="240"/>
      <c r="K162" s="241">
        <f>ROUND(E162*J162,2)</f>
        <v>0</v>
      </c>
      <c r="L162" s="241">
        <v>21</v>
      </c>
      <c r="M162" s="241">
        <f>G162*(1+L162/100)</f>
        <v>0</v>
      </c>
      <c r="N162" s="239">
        <v>0</v>
      </c>
      <c r="O162" s="239">
        <f>ROUND(E162*N162,2)</f>
        <v>0</v>
      </c>
      <c r="P162" s="239">
        <v>0</v>
      </c>
      <c r="Q162" s="239">
        <f>ROUND(E162*P162,2)</f>
        <v>0</v>
      </c>
      <c r="R162" s="241"/>
      <c r="S162" s="241" t="s">
        <v>247</v>
      </c>
      <c r="T162" s="242" t="s">
        <v>248</v>
      </c>
      <c r="U162" s="222">
        <v>0</v>
      </c>
      <c r="V162" s="222">
        <f>ROUND(E162*U162,2)</f>
        <v>0</v>
      </c>
      <c r="W162" s="222"/>
      <c r="X162" s="222" t="s">
        <v>166</v>
      </c>
      <c r="Y162" s="222" t="s">
        <v>167</v>
      </c>
      <c r="Z162" s="212"/>
      <c r="AA162" s="212"/>
      <c r="AB162" s="212"/>
      <c r="AC162" s="212"/>
      <c r="AD162" s="212"/>
      <c r="AE162" s="212"/>
      <c r="AF162" s="212"/>
      <c r="AG162" s="212" t="s">
        <v>168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2" x14ac:dyDescent="0.25">
      <c r="A163" s="219"/>
      <c r="B163" s="220"/>
      <c r="C163" s="259" t="s">
        <v>359</v>
      </c>
      <c r="D163" s="252"/>
      <c r="E163" s="252"/>
      <c r="F163" s="252"/>
      <c r="G163" s="252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196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5">
      <c r="A164" s="219"/>
      <c r="B164" s="220"/>
      <c r="C164" s="260" t="s">
        <v>513</v>
      </c>
      <c r="D164" s="253"/>
      <c r="E164" s="253"/>
      <c r="F164" s="253"/>
      <c r="G164" s="253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196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43" t="str">
        <f>C164</f>
        <v>1) zapojení  výrobny do stávajícího rozvaděče v objektu vč. případné prostorové úpravy vystrojení tohoto rozvaděče</v>
      </c>
      <c r="BB164" s="212"/>
      <c r="BC164" s="212"/>
      <c r="BD164" s="212"/>
      <c r="BE164" s="212"/>
      <c r="BF164" s="212"/>
      <c r="BG164" s="212"/>
      <c r="BH164" s="212"/>
    </row>
    <row r="165" spans="1:60" ht="21" outlineLevel="3" x14ac:dyDescent="0.25">
      <c r="A165" s="219"/>
      <c r="B165" s="220"/>
      <c r="C165" s="260" t="s">
        <v>514</v>
      </c>
      <c r="D165" s="253"/>
      <c r="E165" s="253"/>
      <c r="F165" s="253"/>
      <c r="G165" s="253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196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43" t="str">
        <f>C165</f>
        <v>2) doplnění přijímače HDO vč. napojení na samostatný jistič 1x2A,char. B (s PDS bude řešena výjímka z umístění přijímače HDO - osazení do rozvaděče RFVE)</v>
      </c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5">
      <c r="A166" s="219"/>
      <c r="B166" s="220"/>
      <c r="C166" s="260" t="s">
        <v>515</v>
      </c>
      <c r="D166" s="253"/>
      <c r="E166" s="253"/>
      <c r="F166" s="253"/>
      <c r="G166" s="253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196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5">
      <c r="A167" s="219"/>
      <c r="B167" s="220"/>
      <c r="C167" s="260" t="s">
        <v>366</v>
      </c>
      <c r="D167" s="253"/>
      <c r="E167" s="253"/>
      <c r="F167" s="253"/>
      <c r="G167" s="253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196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43" t="str">
        <f>C167</f>
        <v>4) kontrola typu stávajících MTP 250/5A, tř.0,5S a zajištění jejich souladu se Smlouvou o připojení výrobny</v>
      </c>
      <c r="BB167" s="212"/>
      <c r="BC167" s="212"/>
      <c r="BD167" s="212"/>
      <c r="BE167" s="212"/>
      <c r="BF167" s="212"/>
      <c r="BG167" s="212"/>
      <c r="BH167" s="212"/>
    </row>
    <row r="168" spans="1:60" ht="20.399999999999999" outlineLevel="1" x14ac:dyDescent="0.25">
      <c r="A168" s="236">
        <v>34</v>
      </c>
      <c r="B168" s="237" t="s">
        <v>367</v>
      </c>
      <c r="C168" s="255" t="s">
        <v>368</v>
      </c>
      <c r="D168" s="238" t="s">
        <v>358</v>
      </c>
      <c r="E168" s="239">
        <v>1</v>
      </c>
      <c r="F168" s="240"/>
      <c r="G168" s="241">
        <f>ROUND(E168*F168,2)</f>
        <v>0</v>
      </c>
      <c r="H168" s="240"/>
      <c r="I168" s="241">
        <f>ROUND(E168*H168,2)</f>
        <v>0</v>
      </c>
      <c r="J168" s="240"/>
      <c r="K168" s="241">
        <f>ROUND(E168*J168,2)</f>
        <v>0</v>
      </c>
      <c r="L168" s="241">
        <v>21</v>
      </c>
      <c r="M168" s="241">
        <f>G168*(1+L168/100)</f>
        <v>0</v>
      </c>
      <c r="N168" s="239">
        <v>0</v>
      </c>
      <c r="O168" s="239">
        <f>ROUND(E168*N168,2)</f>
        <v>0</v>
      </c>
      <c r="P168" s="239">
        <v>0</v>
      </c>
      <c r="Q168" s="239">
        <f>ROUND(E168*P168,2)</f>
        <v>0</v>
      </c>
      <c r="R168" s="241"/>
      <c r="S168" s="241" t="s">
        <v>247</v>
      </c>
      <c r="T168" s="242" t="s">
        <v>248</v>
      </c>
      <c r="U168" s="222">
        <v>0</v>
      </c>
      <c r="V168" s="222">
        <f>ROUND(E168*U168,2)</f>
        <v>0</v>
      </c>
      <c r="W168" s="222"/>
      <c r="X168" s="222" t="s">
        <v>166</v>
      </c>
      <c r="Y168" s="222" t="s">
        <v>167</v>
      </c>
      <c r="Z168" s="212"/>
      <c r="AA168" s="212"/>
      <c r="AB168" s="212"/>
      <c r="AC168" s="212"/>
      <c r="AD168" s="212"/>
      <c r="AE168" s="212"/>
      <c r="AF168" s="212"/>
      <c r="AG168" s="212" t="s">
        <v>168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2" x14ac:dyDescent="0.25">
      <c r="A169" s="219"/>
      <c r="B169" s="220"/>
      <c r="C169" s="259" t="s">
        <v>369</v>
      </c>
      <c r="D169" s="252"/>
      <c r="E169" s="252"/>
      <c r="F169" s="252"/>
      <c r="G169" s="25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196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43" t="str">
        <f>C169</f>
        <v>Obsahuje celkové zprovoznění dispečerského řízení výrobny nad 100 kW vč. zajištění potřebné součinosti ze strany PDS</v>
      </c>
      <c r="BB169" s="212"/>
      <c r="BC169" s="212"/>
      <c r="BD169" s="212"/>
      <c r="BE169" s="212"/>
      <c r="BF169" s="212"/>
      <c r="BG169" s="212"/>
      <c r="BH169" s="212"/>
    </row>
    <row r="170" spans="1:60" ht="20.399999999999999" outlineLevel="1" x14ac:dyDescent="0.25">
      <c r="A170" s="236">
        <v>35</v>
      </c>
      <c r="B170" s="237" t="s">
        <v>370</v>
      </c>
      <c r="C170" s="255" t="s">
        <v>371</v>
      </c>
      <c r="D170" s="238" t="s">
        <v>358</v>
      </c>
      <c r="E170" s="239">
        <v>1</v>
      </c>
      <c r="F170" s="240"/>
      <c r="G170" s="241">
        <f>ROUND(E170*F170,2)</f>
        <v>0</v>
      </c>
      <c r="H170" s="240"/>
      <c r="I170" s="241">
        <f>ROUND(E170*H170,2)</f>
        <v>0</v>
      </c>
      <c r="J170" s="240"/>
      <c r="K170" s="241">
        <f>ROUND(E170*J170,2)</f>
        <v>0</v>
      </c>
      <c r="L170" s="241">
        <v>21</v>
      </c>
      <c r="M170" s="241">
        <f>G170*(1+L170/100)</f>
        <v>0</v>
      </c>
      <c r="N170" s="239">
        <v>0</v>
      </c>
      <c r="O170" s="239">
        <f>ROUND(E170*N170,2)</f>
        <v>0</v>
      </c>
      <c r="P170" s="239">
        <v>0</v>
      </c>
      <c r="Q170" s="239">
        <f>ROUND(E170*P170,2)</f>
        <v>0</v>
      </c>
      <c r="R170" s="241"/>
      <c r="S170" s="241" t="s">
        <v>247</v>
      </c>
      <c r="T170" s="242" t="s">
        <v>248</v>
      </c>
      <c r="U170" s="222">
        <v>0</v>
      </c>
      <c r="V170" s="222">
        <f>ROUND(E170*U170,2)</f>
        <v>0</v>
      </c>
      <c r="W170" s="222"/>
      <c r="X170" s="222" t="s">
        <v>166</v>
      </c>
      <c r="Y170" s="222" t="s">
        <v>167</v>
      </c>
      <c r="Z170" s="212"/>
      <c r="AA170" s="212"/>
      <c r="AB170" s="212"/>
      <c r="AC170" s="212"/>
      <c r="AD170" s="212"/>
      <c r="AE170" s="212"/>
      <c r="AF170" s="212"/>
      <c r="AG170" s="212" t="s">
        <v>168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ht="31.2" outlineLevel="2" x14ac:dyDescent="0.25">
      <c r="A171" s="219"/>
      <c r="B171" s="220"/>
      <c r="C171" s="259" t="s">
        <v>372</v>
      </c>
      <c r="D171" s="252"/>
      <c r="E171" s="252"/>
      <c r="F171" s="252"/>
      <c r="G171" s="25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196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43" t="str">
        <f>C171</f>
        <v>- součástí této položky je zajištění výchozích podkladů od stávajícího hromosvodu v součinnosti s objednatelem (výchozí revizní zpráva hromosvodu, poslední periodická revizní zpráva hromosvodu, nejaktuálnější archivní dokumentace hromosvodu) tj. výchozích podkladů pro zpracování RDS úprav a doplnění hromosvodu</v>
      </c>
      <c r="BB171" s="212"/>
      <c r="BC171" s="212"/>
      <c r="BD171" s="212"/>
      <c r="BE171" s="212"/>
      <c r="BF171" s="212"/>
      <c r="BG171" s="212"/>
      <c r="BH171" s="212"/>
    </row>
    <row r="172" spans="1:60" ht="21" outlineLevel="3" x14ac:dyDescent="0.25">
      <c r="A172" s="219"/>
      <c r="B172" s="220"/>
      <c r="C172" s="260" t="s">
        <v>373</v>
      </c>
      <c r="D172" s="253"/>
      <c r="E172" s="253"/>
      <c r="F172" s="253"/>
      <c r="G172" s="253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196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43" t="str">
        <f>C172</f>
        <v>- součástí této položky je zajištění prověření technického stavu stávající hromosvodové soustavy včetně zjištění zemních odporů stávajících svodů na dotčených budovách či jejich částí = výchozí podklad pro zpracování RDS úprav a doplnění hromosvodu</v>
      </c>
      <c r="BB172" s="212"/>
      <c r="BC172" s="212"/>
      <c r="BD172" s="212"/>
      <c r="BE172" s="212"/>
      <c r="BF172" s="212"/>
      <c r="BG172" s="212"/>
      <c r="BH172" s="212"/>
    </row>
    <row r="173" spans="1:60" ht="41.4" outlineLevel="3" x14ac:dyDescent="0.25">
      <c r="A173" s="219"/>
      <c r="B173" s="220"/>
      <c r="C173" s="260" t="s">
        <v>374</v>
      </c>
      <c r="D173" s="253"/>
      <c r="E173" s="253"/>
      <c r="F173" s="253"/>
      <c r="G173" s="253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196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43" t="str">
        <f>C173</f>
        <v>- součástí této položky je zajištění zpracování RDS úprav a doplnění stávajícího hromosvodu v souladu s požadavky ČSN EN 62305-3 ed. 2 pro zajištění dostatečné vzdálenosti hromosvodu na střeše od rozvodů a kovových konstrukcí navrhované střešní FVE a ochrany FV panelů proti přímému úderu blesku. Součástí RDS bude zpracování analýzy rizika pro LPS dle ČSN EN 62305-3 ed. 2, vlastní návrh úprav a doplnění hromosvodu včetně případného doplnění uzemnění, položkový výkaz výměr.</v>
      </c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5">
      <c r="A174" s="236">
        <v>36</v>
      </c>
      <c r="B174" s="237" t="s">
        <v>375</v>
      </c>
      <c r="C174" s="255" t="s">
        <v>376</v>
      </c>
      <c r="D174" s="238" t="s">
        <v>377</v>
      </c>
      <c r="E174" s="239">
        <v>1</v>
      </c>
      <c r="F174" s="240"/>
      <c r="G174" s="241">
        <f>ROUND(E174*F174,2)</f>
        <v>0</v>
      </c>
      <c r="H174" s="240"/>
      <c r="I174" s="241">
        <f>ROUND(E174*H174,2)</f>
        <v>0</v>
      </c>
      <c r="J174" s="240"/>
      <c r="K174" s="241">
        <f>ROUND(E174*J174,2)</f>
        <v>0</v>
      </c>
      <c r="L174" s="241">
        <v>21</v>
      </c>
      <c r="M174" s="241">
        <f>G174*(1+L174/100)</f>
        <v>0</v>
      </c>
      <c r="N174" s="239">
        <v>0</v>
      </c>
      <c r="O174" s="239">
        <f>ROUND(E174*N174,2)</f>
        <v>0</v>
      </c>
      <c r="P174" s="239">
        <v>0</v>
      </c>
      <c r="Q174" s="239">
        <f>ROUND(E174*P174,2)</f>
        <v>0</v>
      </c>
      <c r="R174" s="241"/>
      <c r="S174" s="241" t="s">
        <v>165</v>
      </c>
      <c r="T174" s="242" t="s">
        <v>248</v>
      </c>
      <c r="U174" s="222">
        <v>0</v>
      </c>
      <c r="V174" s="222">
        <f>ROUND(E174*U174,2)</f>
        <v>0</v>
      </c>
      <c r="W174" s="222"/>
      <c r="X174" s="222" t="s">
        <v>378</v>
      </c>
      <c r="Y174" s="222" t="s">
        <v>167</v>
      </c>
      <c r="Z174" s="212"/>
      <c r="AA174" s="212"/>
      <c r="AB174" s="212"/>
      <c r="AC174" s="212"/>
      <c r="AD174" s="212"/>
      <c r="AE174" s="212"/>
      <c r="AF174" s="212"/>
      <c r="AG174" s="212" t="s">
        <v>379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2" x14ac:dyDescent="0.25">
      <c r="A175" s="219"/>
      <c r="B175" s="220"/>
      <c r="C175" s="259" t="s">
        <v>380</v>
      </c>
      <c r="D175" s="252"/>
      <c r="E175" s="252"/>
      <c r="F175" s="252"/>
      <c r="G175" s="25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196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43" t="str">
        <f>C175</f>
        <v>náklady spojené s provedením všech technickými normami předepsaných zkoušek a revizí stavebních konstrukcí nebo stavebních prací.</v>
      </c>
      <c r="BB175" s="212"/>
      <c r="BC175" s="212"/>
      <c r="BD175" s="212"/>
      <c r="BE175" s="212"/>
      <c r="BF175" s="212"/>
      <c r="BG175" s="212"/>
      <c r="BH175" s="212"/>
    </row>
    <row r="176" spans="1:60" x14ac:dyDescent="0.25">
      <c r="A176" s="229" t="s">
        <v>159</v>
      </c>
      <c r="B176" s="230" t="s">
        <v>123</v>
      </c>
      <c r="C176" s="254" t="s">
        <v>124</v>
      </c>
      <c r="D176" s="231"/>
      <c r="E176" s="232"/>
      <c r="F176" s="233"/>
      <c r="G176" s="233">
        <f>SUMIF(AG177:AG193,"&lt;&gt;NOR",G177:G193)</f>
        <v>0</v>
      </c>
      <c r="H176" s="233"/>
      <c r="I176" s="233">
        <f>SUM(I177:I193)</f>
        <v>0</v>
      </c>
      <c r="J176" s="233"/>
      <c r="K176" s="233">
        <f>SUM(K177:K193)</f>
        <v>0</v>
      </c>
      <c r="L176" s="233"/>
      <c r="M176" s="233">
        <f>SUM(M177:M193)</f>
        <v>0</v>
      </c>
      <c r="N176" s="232"/>
      <c r="O176" s="232">
        <f>SUM(O177:O193)</f>
        <v>0.05</v>
      </c>
      <c r="P176" s="232"/>
      <c r="Q176" s="232">
        <f>SUM(Q177:Q193)</f>
        <v>0</v>
      </c>
      <c r="R176" s="233"/>
      <c r="S176" s="233"/>
      <c r="T176" s="234"/>
      <c r="U176" s="228"/>
      <c r="V176" s="228">
        <f>SUM(V177:V193)</f>
        <v>14.440000000000001</v>
      </c>
      <c r="W176" s="228"/>
      <c r="X176" s="228"/>
      <c r="Y176" s="228"/>
      <c r="AG176" t="s">
        <v>160</v>
      </c>
    </row>
    <row r="177" spans="1:60" outlineLevel="1" x14ac:dyDescent="0.25">
      <c r="A177" s="245">
        <v>37</v>
      </c>
      <c r="B177" s="246" t="s">
        <v>381</v>
      </c>
      <c r="C177" s="258" t="s">
        <v>382</v>
      </c>
      <c r="D177" s="247" t="s">
        <v>220</v>
      </c>
      <c r="E177" s="248">
        <v>10</v>
      </c>
      <c r="F177" s="249"/>
      <c r="G177" s="250">
        <f>ROUND(E177*F177,2)</f>
        <v>0</v>
      </c>
      <c r="H177" s="249"/>
      <c r="I177" s="250">
        <f>ROUND(E177*H177,2)</f>
        <v>0</v>
      </c>
      <c r="J177" s="249"/>
      <c r="K177" s="250">
        <f>ROUND(E177*J177,2)</f>
        <v>0</v>
      </c>
      <c r="L177" s="250">
        <v>21</v>
      </c>
      <c r="M177" s="250">
        <f>G177*(1+L177/100)</f>
        <v>0</v>
      </c>
      <c r="N177" s="248">
        <v>0</v>
      </c>
      <c r="O177" s="248">
        <f>ROUND(E177*N177,2)</f>
        <v>0</v>
      </c>
      <c r="P177" s="248">
        <v>0</v>
      </c>
      <c r="Q177" s="248">
        <f>ROUND(E177*P177,2)</f>
        <v>0</v>
      </c>
      <c r="R177" s="250" t="s">
        <v>123</v>
      </c>
      <c r="S177" s="250" t="s">
        <v>165</v>
      </c>
      <c r="T177" s="251" t="s">
        <v>165</v>
      </c>
      <c r="U177" s="222">
        <v>0.19</v>
      </c>
      <c r="V177" s="222">
        <f>ROUND(E177*U177,2)</f>
        <v>1.9</v>
      </c>
      <c r="W177" s="222"/>
      <c r="X177" s="222" t="s">
        <v>166</v>
      </c>
      <c r="Y177" s="222" t="s">
        <v>167</v>
      </c>
      <c r="Z177" s="212"/>
      <c r="AA177" s="212"/>
      <c r="AB177" s="212"/>
      <c r="AC177" s="212"/>
      <c r="AD177" s="212"/>
      <c r="AE177" s="212"/>
      <c r="AF177" s="212"/>
      <c r="AG177" s="212" t="s">
        <v>168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5">
      <c r="A178" s="236">
        <v>38</v>
      </c>
      <c r="B178" s="237" t="s">
        <v>383</v>
      </c>
      <c r="C178" s="255" t="s">
        <v>384</v>
      </c>
      <c r="D178" s="238" t="s">
        <v>193</v>
      </c>
      <c r="E178" s="239">
        <v>1</v>
      </c>
      <c r="F178" s="240"/>
      <c r="G178" s="241">
        <f>ROUND(E178*F178,2)</f>
        <v>0</v>
      </c>
      <c r="H178" s="240"/>
      <c r="I178" s="241">
        <f>ROUND(E178*H178,2)</f>
        <v>0</v>
      </c>
      <c r="J178" s="240"/>
      <c r="K178" s="241">
        <f>ROUND(E178*J178,2)</f>
        <v>0</v>
      </c>
      <c r="L178" s="241">
        <v>21</v>
      </c>
      <c r="M178" s="241">
        <f>G178*(1+L178/100)</f>
        <v>0</v>
      </c>
      <c r="N178" s="239">
        <v>0</v>
      </c>
      <c r="O178" s="239">
        <f>ROUND(E178*N178,2)</f>
        <v>0</v>
      </c>
      <c r="P178" s="239">
        <v>0</v>
      </c>
      <c r="Q178" s="239">
        <f>ROUND(E178*P178,2)</f>
        <v>0</v>
      </c>
      <c r="R178" s="241" t="s">
        <v>123</v>
      </c>
      <c r="S178" s="241" t="s">
        <v>165</v>
      </c>
      <c r="T178" s="242" t="s">
        <v>165</v>
      </c>
      <c r="U178" s="222">
        <v>1.35</v>
      </c>
      <c r="V178" s="222">
        <f>ROUND(E178*U178,2)</f>
        <v>1.35</v>
      </c>
      <c r="W178" s="222"/>
      <c r="X178" s="222" t="s">
        <v>166</v>
      </c>
      <c r="Y178" s="222" t="s">
        <v>167</v>
      </c>
      <c r="Z178" s="212"/>
      <c r="AA178" s="212"/>
      <c r="AB178" s="212"/>
      <c r="AC178" s="212"/>
      <c r="AD178" s="212"/>
      <c r="AE178" s="212"/>
      <c r="AF178" s="212"/>
      <c r="AG178" s="212" t="s">
        <v>168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2" x14ac:dyDescent="0.25">
      <c r="A179" s="219"/>
      <c r="B179" s="220"/>
      <c r="C179" s="256" t="s">
        <v>516</v>
      </c>
      <c r="D179" s="223"/>
      <c r="E179" s="224">
        <v>1</v>
      </c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170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5">
      <c r="A180" s="245">
        <v>39</v>
      </c>
      <c r="B180" s="246" t="s">
        <v>389</v>
      </c>
      <c r="C180" s="258" t="s">
        <v>390</v>
      </c>
      <c r="D180" s="247" t="s">
        <v>220</v>
      </c>
      <c r="E180" s="248">
        <v>5</v>
      </c>
      <c r="F180" s="249"/>
      <c r="G180" s="250">
        <f>ROUND(E180*F180,2)</f>
        <v>0</v>
      </c>
      <c r="H180" s="249"/>
      <c r="I180" s="250">
        <f>ROUND(E180*H180,2)</f>
        <v>0</v>
      </c>
      <c r="J180" s="249"/>
      <c r="K180" s="250">
        <f>ROUND(E180*J180,2)</f>
        <v>0</v>
      </c>
      <c r="L180" s="250">
        <v>21</v>
      </c>
      <c r="M180" s="250">
        <f>G180*(1+L180/100)</f>
        <v>0</v>
      </c>
      <c r="N180" s="248">
        <v>1.6000000000000001E-4</v>
      </c>
      <c r="O180" s="248">
        <f>ROUND(E180*N180,2)</f>
        <v>0</v>
      </c>
      <c r="P180" s="248">
        <v>0</v>
      </c>
      <c r="Q180" s="248">
        <f>ROUND(E180*P180,2)</f>
        <v>0</v>
      </c>
      <c r="R180" s="250" t="s">
        <v>123</v>
      </c>
      <c r="S180" s="250" t="s">
        <v>165</v>
      </c>
      <c r="T180" s="251" t="s">
        <v>165</v>
      </c>
      <c r="U180" s="222">
        <v>9.955E-2</v>
      </c>
      <c r="V180" s="222">
        <f>ROUND(E180*U180,2)</f>
        <v>0.5</v>
      </c>
      <c r="W180" s="222"/>
      <c r="X180" s="222" t="s">
        <v>166</v>
      </c>
      <c r="Y180" s="222" t="s">
        <v>167</v>
      </c>
      <c r="Z180" s="212"/>
      <c r="AA180" s="212"/>
      <c r="AB180" s="212"/>
      <c r="AC180" s="212"/>
      <c r="AD180" s="212"/>
      <c r="AE180" s="212"/>
      <c r="AF180" s="212"/>
      <c r="AG180" s="212" t="s">
        <v>168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5">
      <c r="A181" s="236">
        <v>40</v>
      </c>
      <c r="B181" s="237" t="s">
        <v>517</v>
      </c>
      <c r="C181" s="255" t="s">
        <v>518</v>
      </c>
      <c r="D181" s="238" t="s">
        <v>220</v>
      </c>
      <c r="E181" s="239">
        <v>14</v>
      </c>
      <c r="F181" s="240"/>
      <c r="G181" s="241">
        <f>ROUND(E181*F181,2)</f>
        <v>0</v>
      </c>
      <c r="H181" s="240"/>
      <c r="I181" s="241">
        <f>ROUND(E181*H181,2)</f>
        <v>0</v>
      </c>
      <c r="J181" s="240"/>
      <c r="K181" s="241">
        <f>ROUND(E181*J181,2)</f>
        <v>0</v>
      </c>
      <c r="L181" s="241">
        <v>21</v>
      </c>
      <c r="M181" s="241">
        <f>G181*(1+L181/100)</f>
        <v>0</v>
      </c>
      <c r="N181" s="239">
        <v>0</v>
      </c>
      <c r="O181" s="239">
        <f>ROUND(E181*N181,2)</f>
        <v>0</v>
      </c>
      <c r="P181" s="239">
        <v>0</v>
      </c>
      <c r="Q181" s="239">
        <f>ROUND(E181*P181,2)</f>
        <v>0</v>
      </c>
      <c r="R181" s="241" t="s">
        <v>123</v>
      </c>
      <c r="S181" s="241" t="s">
        <v>165</v>
      </c>
      <c r="T181" s="242" t="s">
        <v>165</v>
      </c>
      <c r="U181" s="222">
        <v>0.27123000000000003</v>
      </c>
      <c r="V181" s="222">
        <f>ROUND(E181*U181,2)</f>
        <v>3.8</v>
      </c>
      <c r="W181" s="222"/>
      <c r="X181" s="222" t="s">
        <v>166</v>
      </c>
      <c r="Y181" s="222" t="s">
        <v>167</v>
      </c>
      <c r="Z181" s="212"/>
      <c r="AA181" s="212"/>
      <c r="AB181" s="212"/>
      <c r="AC181" s="212"/>
      <c r="AD181" s="212"/>
      <c r="AE181" s="212"/>
      <c r="AF181" s="212"/>
      <c r="AG181" s="212" t="s">
        <v>168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2" x14ac:dyDescent="0.25">
      <c r="A182" s="219"/>
      <c r="B182" s="220"/>
      <c r="C182" s="256" t="s">
        <v>519</v>
      </c>
      <c r="D182" s="223"/>
      <c r="E182" s="224">
        <v>14</v>
      </c>
      <c r="F182" s="222"/>
      <c r="G182" s="222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22"/>
      <c r="Z182" s="212"/>
      <c r="AA182" s="212"/>
      <c r="AB182" s="212"/>
      <c r="AC182" s="212"/>
      <c r="AD182" s="212"/>
      <c r="AE182" s="212"/>
      <c r="AF182" s="212"/>
      <c r="AG182" s="212" t="s">
        <v>170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5">
      <c r="A183" s="245">
        <v>41</v>
      </c>
      <c r="B183" s="246" t="s">
        <v>394</v>
      </c>
      <c r="C183" s="258" t="s">
        <v>395</v>
      </c>
      <c r="D183" s="247" t="s">
        <v>220</v>
      </c>
      <c r="E183" s="248">
        <v>4</v>
      </c>
      <c r="F183" s="249"/>
      <c r="G183" s="250">
        <f>ROUND(E183*F183,2)</f>
        <v>0</v>
      </c>
      <c r="H183" s="249"/>
      <c r="I183" s="250">
        <f>ROUND(E183*H183,2)</f>
        <v>0</v>
      </c>
      <c r="J183" s="249"/>
      <c r="K183" s="250">
        <f>ROUND(E183*J183,2)</f>
        <v>0</v>
      </c>
      <c r="L183" s="250">
        <v>21</v>
      </c>
      <c r="M183" s="250">
        <f>G183*(1+L183/100)</f>
        <v>0</v>
      </c>
      <c r="N183" s="248">
        <v>0</v>
      </c>
      <c r="O183" s="248">
        <f>ROUND(E183*N183,2)</f>
        <v>0</v>
      </c>
      <c r="P183" s="248">
        <v>0</v>
      </c>
      <c r="Q183" s="248">
        <f>ROUND(E183*P183,2)</f>
        <v>0</v>
      </c>
      <c r="R183" s="250" t="s">
        <v>123</v>
      </c>
      <c r="S183" s="250" t="s">
        <v>165</v>
      </c>
      <c r="T183" s="251" t="s">
        <v>165</v>
      </c>
      <c r="U183" s="222">
        <v>0.19867000000000001</v>
      </c>
      <c r="V183" s="222">
        <f>ROUND(E183*U183,2)</f>
        <v>0.79</v>
      </c>
      <c r="W183" s="222"/>
      <c r="X183" s="222" t="s">
        <v>166</v>
      </c>
      <c r="Y183" s="222" t="s">
        <v>167</v>
      </c>
      <c r="Z183" s="212"/>
      <c r="AA183" s="212"/>
      <c r="AB183" s="212"/>
      <c r="AC183" s="212"/>
      <c r="AD183" s="212"/>
      <c r="AE183" s="212"/>
      <c r="AF183" s="212"/>
      <c r="AG183" s="212" t="s">
        <v>168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5">
      <c r="A184" s="236">
        <v>42</v>
      </c>
      <c r="B184" s="237" t="s">
        <v>520</v>
      </c>
      <c r="C184" s="255" t="s">
        <v>521</v>
      </c>
      <c r="D184" s="238" t="s">
        <v>193</v>
      </c>
      <c r="E184" s="239">
        <v>10</v>
      </c>
      <c r="F184" s="240"/>
      <c r="G184" s="241">
        <f>ROUND(E184*F184,2)</f>
        <v>0</v>
      </c>
      <c r="H184" s="240"/>
      <c r="I184" s="241">
        <f>ROUND(E184*H184,2)</f>
        <v>0</v>
      </c>
      <c r="J184" s="240"/>
      <c r="K184" s="241">
        <f>ROUND(E184*J184,2)</f>
        <v>0</v>
      </c>
      <c r="L184" s="241">
        <v>21</v>
      </c>
      <c r="M184" s="241">
        <f>G184*(1+L184/100)</f>
        <v>0</v>
      </c>
      <c r="N184" s="239">
        <v>0</v>
      </c>
      <c r="O184" s="239">
        <f>ROUND(E184*N184,2)</f>
        <v>0</v>
      </c>
      <c r="P184" s="239">
        <v>0</v>
      </c>
      <c r="Q184" s="239">
        <f>ROUND(E184*P184,2)</f>
        <v>0</v>
      </c>
      <c r="R184" s="241" t="s">
        <v>123</v>
      </c>
      <c r="S184" s="241" t="s">
        <v>165</v>
      </c>
      <c r="T184" s="242" t="s">
        <v>165</v>
      </c>
      <c r="U184" s="222">
        <v>0.26350000000000001</v>
      </c>
      <c r="V184" s="222">
        <f>ROUND(E184*U184,2)</f>
        <v>2.64</v>
      </c>
      <c r="W184" s="222"/>
      <c r="X184" s="222" t="s">
        <v>166</v>
      </c>
      <c r="Y184" s="222" t="s">
        <v>167</v>
      </c>
      <c r="Z184" s="212"/>
      <c r="AA184" s="212"/>
      <c r="AB184" s="212"/>
      <c r="AC184" s="212"/>
      <c r="AD184" s="212"/>
      <c r="AE184" s="212"/>
      <c r="AF184" s="212"/>
      <c r="AG184" s="212" t="s">
        <v>168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2" x14ac:dyDescent="0.25">
      <c r="A185" s="219"/>
      <c r="B185" s="220"/>
      <c r="C185" s="256" t="s">
        <v>398</v>
      </c>
      <c r="D185" s="223"/>
      <c r="E185" s="224">
        <v>10</v>
      </c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170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5">
      <c r="A186" s="236">
        <v>43</v>
      </c>
      <c r="B186" s="237" t="s">
        <v>399</v>
      </c>
      <c r="C186" s="255" t="s">
        <v>400</v>
      </c>
      <c r="D186" s="238" t="s">
        <v>193</v>
      </c>
      <c r="E186" s="239">
        <v>8</v>
      </c>
      <c r="F186" s="240"/>
      <c r="G186" s="241">
        <f>ROUND(E186*F186,2)</f>
        <v>0</v>
      </c>
      <c r="H186" s="240"/>
      <c r="I186" s="241">
        <f>ROUND(E186*H186,2)</f>
        <v>0</v>
      </c>
      <c r="J186" s="240"/>
      <c r="K186" s="241">
        <f>ROUND(E186*J186,2)</f>
        <v>0</v>
      </c>
      <c r="L186" s="241">
        <v>21</v>
      </c>
      <c r="M186" s="241">
        <f>G186*(1+L186/100)</f>
        <v>0</v>
      </c>
      <c r="N186" s="239">
        <v>0</v>
      </c>
      <c r="O186" s="239">
        <f>ROUND(E186*N186,2)</f>
        <v>0</v>
      </c>
      <c r="P186" s="239">
        <v>0</v>
      </c>
      <c r="Q186" s="239">
        <f>ROUND(E186*P186,2)</f>
        <v>0</v>
      </c>
      <c r="R186" s="241" t="s">
        <v>123</v>
      </c>
      <c r="S186" s="241" t="s">
        <v>165</v>
      </c>
      <c r="T186" s="242" t="s">
        <v>165</v>
      </c>
      <c r="U186" s="222">
        <v>0.43217</v>
      </c>
      <c r="V186" s="222">
        <f>ROUND(E186*U186,2)</f>
        <v>3.46</v>
      </c>
      <c r="W186" s="222"/>
      <c r="X186" s="222" t="s">
        <v>166</v>
      </c>
      <c r="Y186" s="222" t="s">
        <v>167</v>
      </c>
      <c r="Z186" s="212"/>
      <c r="AA186" s="212"/>
      <c r="AB186" s="212"/>
      <c r="AC186" s="212"/>
      <c r="AD186" s="212"/>
      <c r="AE186" s="212"/>
      <c r="AF186" s="212"/>
      <c r="AG186" s="212" t="s">
        <v>168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2" x14ac:dyDescent="0.25">
      <c r="A187" s="219"/>
      <c r="B187" s="220"/>
      <c r="C187" s="256" t="s">
        <v>522</v>
      </c>
      <c r="D187" s="223"/>
      <c r="E187" s="224">
        <v>4</v>
      </c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22"/>
      <c r="Z187" s="212"/>
      <c r="AA187" s="212"/>
      <c r="AB187" s="212"/>
      <c r="AC187" s="212"/>
      <c r="AD187" s="212"/>
      <c r="AE187" s="212"/>
      <c r="AF187" s="212"/>
      <c r="AG187" s="212" t="s">
        <v>170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5">
      <c r="A188" s="219"/>
      <c r="B188" s="220"/>
      <c r="C188" s="256" t="s">
        <v>523</v>
      </c>
      <c r="D188" s="223"/>
      <c r="E188" s="224">
        <v>4</v>
      </c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170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5">
      <c r="A189" s="236">
        <v>44</v>
      </c>
      <c r="B189" s="237" t="s">
        <v>524</v>
      </c>
      <c r="C189" s="255" t="s">
        <v>525</v>
      </c>
      <c r="D189" s="238" t="s">
        <v>220</v>
      </c>
      <c r="E189" s="239">
        <v>14</v>
      </c>
      <c r="F189" s="240"/>
      <c r="G189" s="241">
        <f>ROUND(E189*F189,2)</f>
        <v>0</v>
      </c>
      <c r="H189" s="240"/>
      <c r="I189" s="241">
        <f>ROUND(E189*H189,2)</f>
        <v>0</v>
      </c>
      <c r="J189" s="240"/>
      <c r="K189" s="241">
        <f>ROUND(E189*J189,2)</f>
        <v>0</v>
      </c>
      <c r="L189" s="241">
        <v>21</v>
      </c>
      <c r="M189" s="241">
        <f>G189*(1+L189/100)</f>
        <v>0</v>
      </c>
      <c r="N189" s="239">
        <v>3.0599999999999998E-3</v>
      </c>
      <c r="O189" s="239">
        <f>ROUND(E189*N189,2)</f>
        <v>0.04</v>
      </c>
      <c r="P189" s="239">
        <v>0</v>
      </c>
      <c r="Q189" s="239">
        <f>ROUND(E189*P189,2)</f>
        <v>0</v>
      </c>
      <c r="R189" s="241"/>
      <c r="S189" s="241" t="s">
        <v>247</v>
      </c>
      <c r="T189" s="242" t="s">
        <v>248</v>
      </c>
      <c r="U189" s="222">
        <v>0</v>
      </c>
      <c r="V189" s="222">
        <f>ROUND(E189*U189,2)</f>
        <v>0</v>
      </c>
      <c r="W189" s="222"/>
      <c r="X189" s="222" t="s">
        <v>215</v>
      </c>
      <c r="Y189" s="222" t="s">
        <v>167</v>
      </c>
      <c r="Z189" s="212"/>
      <c r="AA189" s="212"/>
      <c r="AB189" s="212"/>
      <c r="AC189" s="212"/>
      <c r="AD189" s="212"/>
      <c r="AE189" s="212"/>
      <c r="AF189" s="212"/>
      <c r="AG189" s="212" t="s">
        <v>216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2" x14ac:dyDescent="0.25">
      <c r="A190" s="219"/>
      <c r="B190" s="220"/>
      <c r="C190" s="256" t="s">
        <v>526</v>
      </c>
      <c r="D190" s="223"/>
      <c r="E190" s="224">
        <v>14</v>
      </c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22"/>
      <c r="Z190" s="212"/>
      <c r="AA190" s="212"/>
      <c r="AB190" s="212"/>
      <c r="AC190" s="212"/>
      <c r="AD190" s="212"/>
      <c r="AE190" s="212"/>
      <c r="AF190" s="212"/>
      <c r="AG190" s="212" t="s">
        <v>170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ht="30.6" outlineLevel="1" x14ac:dyDescent="0.25">
      <c r="A191" s="245">
        <v>45</v>
      </c>
      <c r="B191" s="246" t="s">
        <v>404</v>
      </c>
      <c r="C191" s="258" t="s">
        <v>405</v>
      </c>
      <c r="D191" s="247" t="s">
        <v>220</v>
      </c>
      <c r="E191" s="248">
        <v>4</v>
      </c>
      <c r="F191" s="249"/>
      <c r="G191" s="250">
        <f>ROUND(E191*F191,2)</f>
        <v>0</v>
      </c>
      <c r="H191" s="249"/>
      <c r="I191" s="250">
        <f>ROUND(E191*H191,2)</f>
        <v>0</v>
      </c>
      <c r="J191" s="249"/>
      <c r="K191" s="250">
        <f>ROUND(E191*J191,2)</f>
        <v>0</v>
      </c>
      <c r="L191" s="250">
        <v>21</v>
      </c>
      <c r="M191" s="250">
        <f>G191*(1+L191/100)</f>
        <v>0</v>
      </c>
      <c r="N191" s="248">
        <v>3.2499999999999999E-3</v>
      </c>
      <c r="O191" s="248">
        <f>ROUND(E191*N191,2)</f>
        <v>0.01</v>
      </c>
      <c r="P191" s="248">
        <v>0</v>
      </c>
      <c r="Q191" s="248">
        <f>ROUND(E191*P191,2)</f>
        <v>0</v>
      </c>
      <c r="R191" s="250" t="s">
        <v>214</v>
      </c>
      <c r="S191" s="250" t="s">
        <v>165</v>
      </c>
      <c r="T191" s="251" t="s">
        <v>165</v>
      </c>
      <c r="U191" s="222">
        <v>0</v>
      </c>
      <c r="V191" s="222">
        <f>ROUND(E191*U191,2)</f>
        <v>0</v>
      </c>
      <c r="W191" s="222"/>
      <c r="X191" s="222" t="s">
        <v>215</v>
      </c>
      <c r="Y191" s="222" t="s">
        <v>167</v>
      </c>
      <c r="Z191" s="212"/>
      <c r="AA191" s="212"/>
      <c r="AB191" s="212"/>
      <c r="AC191" s="212"/>
      <c r="AD191" s="212"/>
      <c r="AE191" s="212"/>
      <c r="AF191" s="212"/>
      <c r="AG191" s="212" t="s">
        <v>216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ht="20.399999999999999" outlineLevel="1" x14ac:dyDescent="0.25">
      <c r="A192" s="245">
        <v>46</v>
      </c>
      <c r="B192" s="246" t="s">
        <v>406</v>
      </c>
      <c r="C192" s="258" t="s">
        <v>407</v>
      </c>
      <c r="D192" s="247" t="s">
        <v>193</v>
      </c>
      <c r="E192" s="248">
        <v>3</v>
      </c>
      <c r="F192" s="249"/>
      <c r="G192" s="250">
        <f>ROUND(E192*F192,2)</f>
        <v>0</v>
      </c>
      <c r="H192" s="249"/>
      <c r="I192" s="250">
        <f>ROUND(E192*H192,2)</f>
        <v>0</v>
      </c>
      <c r="J192" s="249"/>
      <c r="K192" s="250">
        <f>ROUND(E192*J192,2)</f>
        <v>0</v>
      </c>
      <c r="L192" s="250">
        <v>21</v>
      </c>
      <c r="M192" s="250">
        <f>G192*(1+L192/100)</f>
        <v>0</v>
      </c>
      <c r="N192" s="248">
        <v>6.8000000000000005E-4</v>
      </c>
      <c r="O192" s="248">
        <f>ROUND(E192*N192,2)</f>
        <v>0</v>
      </c>
      <c r="P192" s="248">
        <v>0</v>
      </c>
      <c r="Q192" s="248">
        <f>ROUND(E192*P192,2)</f>
        <v>0</v>
      </c>
      <c r="R192" s="250" t="s">
        <v>214</v>
      </c>
      <c r="S192" s="250" t="s">
        <v>165</v>
      </c>
      <c r="T192" s="251" t="s">
        <v>165</v>
      </c>
      <c r="U192" s="222">
        <v>0</v>
      </c>
      <c r="V192" s="222">
        <f>ROUND(E192*U192,2)</f>
        <v>0</v>
      </c>
      <c r="W192" s="222"/>
      <c r="X192" s="222" t="s">
        <v>215</v>
      </c>
      <c r="Y192" s="222" t="s">
        <v>167</v>
      </c>
      <c r="Z192" s="212"/>
      <c r="AA192" s="212"/>
      <c r="AB192" s="212"/>
      <c r="AC192" s="212"/>
      <c r="AD192" s="212"/>
      <c r="AE192" s="212"/>
      <c r="AF192" s="212"/>
      <c r="AG192" s="212" t="s">
        <v>216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5">
      <c r="A193" s="245">
        <v>47</v>
      </c>
      <c r="B193" s="246" t="s">
        <v>408</v>
      </c>
      <c r="C193" s="258" t="s">
        <v>409</v>
      </c>
      <c r="D193" s="247" t="s">
        <v>259</v>
      </c>
      <c r="E193" s="248">
        <v>1</v>
      </c>
      <c r="F193" s="249"/>
      <c r="G193" s="250">
        <f>ROUND(E193*F193,2)</f>
        <v>0</v>
      </c>
      <c r="H193" s="249"/>
      <c r="I193" s="250">
        <f>ROUND(E193*H193,2)</f>
        <v>0</v>
      </c>
      <c r="J193" s="249"/>
      <c r="K193" s="250">
        <f>ROUND(E193*J193,2)</f>
        <v>0</v>
      </c>
      <c r="L193" s="250">
        <v>21</v>
      </c>
      <c r="M193" s="250">
        <f>G193*(1+L193/100)</f>
        <v>0</v>
      </c>
      <c r="N193" s="248">
        <v>0</v>
      </c>
      <c r="O193" s="248">
        <f>ROUND(E193*N193,2)</f>
        <v>0</v>
      </c>
      <c r="P193" s="248">
        <v>0</v>
      </c>
      <c r="Q193" s="248">
        <f>ROUND(E193*P193,2)</f>
        <v>0</v>
      </c>
      <c r="R193" s="250"/>
      <c r="S193" s="250" t="s">
        <v>247</v>
      </c>
      <c r="T193" s="251" t="s">
        <v>248</v>
      </c>
      <c r="U193" s="222">
        <v>0</v>
      </c>
      <c r="V193" s="222">
        <f>ROUND(E193*U193,2)</f>
        <v>0</v>
      </c>
      <c r="W193" s="222"/>
      <c r="X193" s="222" t="s">
        <v>215</v>
      </c>
      <c r="Y193" s="222" t="s">
        <v>167</v>
      </c>
      <c r="Z193" s="212"/>
      <c r="AA193" s="212"/>
      <c r="AB193" s="212"/>
      <c r="AC193" s="212"/>
      <c r="AD193" s="212"/>
      <c r="AE193" s="212"/>
      <c r="AF193" s="212"/>
      <c r="AG193" s="212" t="s">
        <v>216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x14ac:dyDescent="0.25">
      <c r="A194" s="229" t="s">
        <v>159</v>
      </c>
      <c r="B194" s="230" t="s">
        <v>129</v>
      </c>
      <c r="C194" s="254" t="s">
        <v>130</v>
      </c>
      <c r="D194" s="231"/>
      <c r="E194" s="232"/>
      <c r="F194" s="233"/>
      <c r="G194" s="233">
        <f>SUMIF(AG195:AG197,"&lt;&gt;NOR",G195:G197)</f>
        <v>0</v>
      </c>
      <c r="H194" s="233"/>
      <c r="I194" s="233">
        <f>SUM(I195:I197)</f>
        <v>0</v>
      </c>
      <c r="J194" s="233"/>
      <c r="K194" s="233">
        <f>SUM(K195:K197)</f>
        <v>0</v>
      </c>
      <c r="L194" s="233"/>
      <c r="M194" s="233">
        <f>SUM(M195:M197)</f>
        <v>0</v>
      </c>
      <c r="N194" s="232"/>
      <c r="O194" s="232">
        <f>SUM(O195:O197)</f>
        <v>0</v>
      </c>
      <c r="P194" s="232"/>
      <c r="Q194" s="232">
        <f>SUM(Q195:Q197)</f>
        <v>0</v>
      </c>
      <c r="R194" s="233"/>
      <c r="S194" s="233"/>
      <c r="T194" s="234"/>
      <c r="U194" s="228"/>
      <c r="V194" s="228">
        <f>SUM(V195:V197)</f>
        <v>0</v>
      </c>
      <c r="W194" s="228"/>
      <c r="X194" s="228"/>
      <c r="Y194" s="228"/>
      <c r="AG194" t="s">
        <v>160</v>
      </c>
    </row>
    <row r="195" spans="1:60" ht="20.399999999999999" outlineLevel="1" x14ac:dyDescent="0.25">
      <c r="A195" s="245">
        <v>48</v>
      </c>
      <c r="B195" s="246" t="s">
        <v>410</v>
      </c>
      <c r="C195" s="258" t="s">
        <v>411</v>
      </c>
      <c r="D195" s="247" t="s">
        <v>358</v>
      </c>
      <c r="E195" s="248">
        <v>1</v>
      </c>
      <c r="F195" s="249"/>
      <c r="G195" s="250">
        <f>ROUND(E195*F195,2)</f>
        <v>0</v>
      </c>
      <c r="H195" s="249"/>
      <c r="I195" s="250">
        <f>ROUND(E195*H195,2)</f>
        <v>0</v>
      </c>
      <c r="J195" s="249"/>
      <c r="K195" s="250">
        <f>ROUND(E195*J195,2)</f>
        <v>0</v>
      </c>
      <c r="L195" s="250">
        <v>21</v>
      </c>
      <c r="M195" s="250">
        <f>G195*(1+L195/100)</f>
        <v>0</v>
      </c>
      <c r="N195" s="248">
        <v>0</v>
      </c>
      <c r="O195" s="248">
        <f>ROUND(E195*N195,2)</f>
        <v>0</v>
      </c>
      <c r="P195" s="248">
        <v>0</v>
      </c>
      <c r="Q195" s="248">
        <f>ROUND(E195*P195,2)</f>
        <v>0</v>
      </c>
      <c r="R195" s="250"/>
      <c r="S195" s="250" t="s">
        <v>247</v>
      </c>
      <c r="T195" s="251" t="s">
        <v>248</v>
      </c>
      <c r="U195" s="222">
        <v>0</v>
      </c>
      <c r="V195" s="222">
        <f>ROUND(E195*U195,2)</f>
        <v>0</v>
      </c>
      <c r="W195" s="222"/>
      <c r="X195" s="222" t="s">
        <v>166</v>
      </c>
      <c r="Y195" s="222" t="s">
        <v>167</v>
      </c>
      <c r="Z195" s="212"/>
      <c r="AA195" s="212"/>
      <c r="AB195" s="212"/>
      <c r="AC195" s="212"/>
      <c r="AD195" s="212"/>
      <c r="AE195" s="212"/>
      <c r="AF195" s="212"/>
      <c r="AG195" s="212" t="s">
        <v>168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5">
      <c r="A196" s="245">
        <v>49</v>
      </c>
      <c r="B196" s="246" t="s">
        <v>412</v>
      </c>
      <c r="C196" s="258" t="s">
        <v>413</v>
      </c>
      <c r="D196" s="247" t="s">
        <v>358</v>
      </c>
      <c r="E196" s="248">
        <v>1</v>
      </c>
      <c r="F196" s="249"/>
      <c r="G196" s="250">
        <f>ROUND(E196*F196,2)</f>
        <v>0</v>
      </c>
      <c r="H196" s="249"/>
      <c r="I196" s="250">
        <f>ROUND(E196*H196,2)</f>
        <v>0</v>
      </c>
      <c r="J196" s="249"/>
      <c r="K196" s="250">
        <f>ROUND(E196*J196,2)</f>
        <v>0</v>
      </c>
      <c r="L196" s="250">
        <v>21</v>
      </c>
      <c r="M196" s="250">
        <f>G196*(1+L196/100)</f>
        <v>0</v>
      </c>
      <c r="N196" s="248">
        <v>0</v>
      </c>
      <c r="O196" s="248">
        <f>ROUND(E196*N196,2)</f>
        <v>0</v>
      </c>
      <c r="P196" s="248">
        <v>0</v>
      </c>
      <c r="Q196" s="248">
        <f>ROUND(E196*P196,2)</f>
        <v>0</v>
      </c>
      <c r="R196" s="250"/>
      <c r="S196" s="250" t="s">
        <v>247</v>
      </c>
      <c r="T196" s="251" t="s">
        <v>248</v>
      </c>
      <c r="U196" s="222">
        <v>0</v>
      </c>
      <c r="V196" s="222">
        <f>ROUND(E196*U196,2)</f>
        <v>0</v>
      </c>
      <c r="W196" s="222"/>
      <c r="X196" s="222" t="s">
        <v>378</v>
      </c>
      <c r="Y196" s="222" t="s">
        <v>167</v>
      </c>
      <c r="Z196" s="212"/>
      <c r="AA196" s="212"/>
      <c r="AB196" s="212"/>
      <c r="AC196" s="212"/>
      <c r="AD196" s="212"/>
      <c r="AE196" s="212"/>
      <c r="AF196" s="212"/>
      <c r="AG196" s="212" t="s">
        <v>379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0.399999999999999" outlineLevel="1" x14ac:dyDescent="0.25">
      <c r="A197" s="245">
        <v>50</v>
      </c>
      <c r="B197" s="246" t="s">
        <v>414</v>
      </c>
      <c r="C197" s="258" t="s">
        <v>415</v>
      </c>
      <c r="D197" s="247" t="s">
        <v>358</v>
      </c>
      <c r="E197" s="248">
        <v>1</v>
      </c>
      <c r="F197" s="249"/>
      <c r="G197" s="250">
        <f>ROUND(E197*F197,2)</f>
        <v>0</v>
      </c>
      <c r="H197" s="249"/>
      <c r="I197" s="250">
        <f>ROUND(E197*H197,2)</f>
        <v>0</v>
      </c>
      <c r="J197" s="249"/>
      <c r="K197" s="250">
        <f>ROUND(E197*J197,2)</f>
        <v>0</v>
      </c>
      <c r="L197" s="250">
        <v>21</v>
      </c>
      <c r="M197" s="250">
        <f>G197*(1+L197/100)</f>
        <v>0</v>
      </c>
      <c r="N197" s="248">
        <v>0</v>
      </c>
      <c r="O197" s="248">
        <f>ROUND(E197*N197,2)</f>
        <v>0</v>
      </c>
      <c r="P197" s="248">
        <v>0</v>
      </c>
      <c r="Q197" s="248">
        <f>ROUND(E197*P197,2)</f>
        <v>0</v>
      </c>
      <c r="R197" s="250"/>
      <c r="S197" s="250" t="s">
        <v>247</v>
      </c>
      <c r="T197" s="251" t="s">
        <v>248</v>
      </c>
      <c r="U197" s="222">
        <v>0</v>
      </c>
      <c r="V197" s="222">
        <f>ROUND(E197*U197,2)</f>
        <v>0</v>
      </c>
      <c r="W197" s="222"/>
      <c r="X197" s="222" t="s">
        <v>378</v>
      </c>
      <c r="Y197" s="222" t="s">
        <v>167</v>
      </c>
      <c r="Z197" s="212"/>
      <c r="AA197" s="212"/>
      <c r="AB197" s="212"/>
      <c r="AC197" s="212"/>
      <c r="AD197" s="212"/>
      <c r="AE197" s="212"/>
      <c r="AF197" s="212"/>
      <c r="AG197" s="212" t="s">
        <v>379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x14ac:dyDescent="0.25">
      <c r="A198" s="229" t="s">
        <v>159</v>
      </c>
      <c r="B198" s="230" t="s">
        <v>128</v>
      </c>
      <c r="C198" s="254" t="s">
        <v>28</v>
      </c>
      <c r="D198" s="231"/>
      <c r="E198" s="232"/>
      <c r="F198" s="233"/>
      <c r="G198" s="233">
        <f>SUMIF(AG199:AG215,"&lt;&gt;NOR",G199:G215)</f>
        <v>0</v>
      </c>
      <c r="H198" s="233"/>
      <c r="I198" s="233">
        <f>SUM(I199:I215)</f>
        <v>0</v>
      </c>
      <c r="J198" s="233"/>
      <c r="K198" s="233">
        <f>SUM(K199:K215)</f>
        <v>0</v>
      </c>
      <c r="L198" s="233"/>
      <c r="M198" s="233">
        <f>SUM(M199:M215)</f>
        <v>0</v>
      </c>
      <c r="N198" s="232"/>
      <c r="O198" s="232">
        <f>SUM(O199:O215)</f>
        <v>0</v>
      </c>
      <c r="P198" s="232"/>
      <c r="Q198" s="232">
        <f>SUM(Q199:Q215)</f>
        <v>0</v>
      </c>
      <c r="R198" s="233"/>
      <c r="S198" s="233"/>
      <c r="T198" s="234"/>
      <c r="U198" s="228"/>
      <c r="V198" s="228">
        <f>SUM(V199:V215)</f>
        <v>0</v>
      </c>
      <c r="W198" s="228"/>
      <c r="X198" s="228"/>
      <c r="Y198" s="228"/>
      <c r="AG198" t="s">
        <v>160</v>
      </c>
    </row>
    <row r="199" spans="1:60" outlineLevel="1" x14ac:dyDescent="0.25">
      <c r="A199" s="245">
        <v>51</v>
      </c>
      <c r="B199" s="246" t="s">
        <v>416</v>
      </c>
      <c r="C199" s="258" t="s">
        <v>417</v>
      </c>
      <c r="D199" s="247" t="s">
        <v>269</v>
      </c>
      <c r="E199" s="248">
        <v>1</v>
      </c>
      <c r="F199" s="249"/>
      <c r="G199" s="250">
        <f>ROUND(E199*F199,2)</f>
        <v>0</v>
      </c>
      <c r="H199" s="249"/>
      <c r="I199" s="250">
        <f>ROUND(E199*H199,2)</f>
        <v>0</v>
      </c>
      <c r="J199" s="249"/>
      <c r="K199" s="250">
        <f>ROUND(E199*J199,2)</f>
        <v>0</v>
      </c>
      <c r="L199" s="250">
        <v>21</v>
      </c>
      <c r="M199" s="250">
        <f>G199*(1+L199/100)</f>
        <v>0</v>
      </c>
      <c r="N199" s="248">
        <v>0</v>
      </c>
      <c r="O199" s="248">
        <f>ROUND(E199*N199,2)</f>
        <v>0</v>
      </c>
      <c r="P199" s="248">
        <v>0</v>
      </c>
      <c r="Q199" s="248">
        <f>ROUND(E199*P199,2)</f>
        <v>0</v>
      </c>
      <c r="R199" s="250"/>
      <c r="S199" s="250" t="s">
        <v>247</v>
      </c>
      <c r="T199" s="251" t="s">
        <v>248</v>
      </c>
      <c r="U199" s="222">
        <v>0</v>
      </c>
      <c r="V199" s="222">
        <f>ROUND(E199*U199,2)</f>
        <v>0</v>
      </c>
      <c r="W199" s="222"/>
      <c r="X199" s="222" t="s">
        <v>215</v>
      </c>
      <c r="Y199" s="222" t="s">
        <v>167</v>
      </c>
      <c r="Z199" s="212"/>
      <c r="AA199" s="212"/>
      <c r="AB199" s="212"/>
      <c r="AC199" s="212"/>
      <c r="AD199" s="212"/>
      <c r="AE199" s="212"/>
      <c r="AF199" s="212"/>
      <c r="AG199" s="212" t="s">
        <v>216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5">
      <c r="A200" s="236">
        <v>52</v>
      </c>
      <c r="B200" s="237" t="s">
        <v>418</v>
      </c>
      <c r="C200" s="255" t="s">
        <v>419</v>
      </c>
      <c r="D200" s="238" t="s">
        <v>269</v>
      </c>
      <c r="E200" s="239">
        <v>1</v>
      </c>
      <c r="F200" s="240"/>
      <c r="G200" s="241">
        <f>ROUND(E200*F200,2)</f>
        <v>0</v>
      </c>
      <c r="H200" s="240"/>
      <c r="I200" s="241">
        <f>ROUND(E200*H200,2)</f>
        <v>0</v>
      </c>
      <c r="J200" s="240"/>
      <c r="K200" s="241">
        <f>ROUND(E200*J200,2)</f>
        <v>0</v>
      </c>
      <c r="L200" s="241">
        <v>21</v>
      </c>
      <c r="M200" s="241">
        <f>G200*(1+L200/100)</f>
        <v>0</v>
      </c>
      <c r="N200" s="239">
        <v>0</v>
      </c>
      <c r="O200" s="239">
        <f>ROUND(E200*N200,2)</f>
        <v>0</v>
      </c>
      <c r="P200" s="239">
        <v>0</v>
      </c>
      <c r="Q200" s="239">
        <f>ROUND(E200*P200,2)</f>
        <v>0</v>
      </c>
      <c r="R200" s="241"/>
      <c r="S200" s="241" t="s">
        <v>247</v>
      </c>
      <c r="T200" s="242" t="s">
        <v>248</v>
      </c>
      <c r="U200" s="222">
        <v>0</v>
      </c>
      <c r="V200" s="222">
        <f>ROUND(E200*U200,2)</f>
        <v>0</v>
      </c>
      <c r="W200" s="222"/>
      <c r="X200" s="222" t="s">
        <v>420</v>
      </c>
      <c r="Y200" s="222" t="s">
        <v>167</v>
      </c>
      <c r="Z200" s="212"/>
      <c r="AA200" s="212"/>
      <c r="AB200" s="212"/>
      <c r="AC200" s="212"/>
      <c r="AD200" s="212"/>
      <c r="AE200" s="212"/>
      <c r="AF200" s="212"/>
      <c r="AG200" s="212" t="s">
        <v>421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2" x14ac:dyDescent="0.25">
      <c r="A201" s="219"/>
      <c r="B201" s="220"/>
      <c r="C201" s="259" t="s">
        <v>422</v>
      </c>
      <c r="D201" s="252"/>
      <c r="E201" s="252"/>
      <c r="F201" s="252"/>
      <c r="G201" s="25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196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43" t="str">
        <f>C201</f>
        <v>- vertikální doprava jeřábem na střechu budovy, vč. přistavení, zporovoznění, složení a zpětné dopravy jeřábu</v>
      </c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5">
      <c r="A202" s="219"/>
      <c r="B202" s="220"/>
      <c r="C202" s="260" t="s">
        <v>423</v>
      </c>
      <c r="D202" s="253"/>
      <c r="E202" s="253"/>
      <c r="F202" s="253"/>
      <c r="G202" s="253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196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5">
      <c r="A203" s="236">
        <v>53</v>
      </c>
      <c r="B203" s="237" t="s">
        <v>424</v>
      </c>
      <c r="C203" s="255" t="s">
        <v>425</v>
      </c>
      <c r="D203" s="238" t="s">
        <v>377</v>
      </c>
      <c r="E203" s="239">
        <v>1</v>
      </c>
      <c r="F203" s="240"/>
      <c r="G203" s="241">
        <f>ROUND(E203*F203,2)</f>
        <v>0</v>
      </c>
      <c r="H203" s="240"/>
      <c r="I203" s="241">
        <f>ROUND(E203*H203,2)</f>
        <v>0</v>
      </c>
      <c r="J203" s="240"/>
      <c r="K203" s="241">
        <f>ROUND(E203*J203,2)</f>
        <v>0</v>
      </c>
      <c r="L203" s="241">
        <v>21</v>
      </c>
      <c r="M203" s="241">
        <f>G203*(1+L203/100)</f>
        <v>0</v>
      </c>
      <c r="N203" s="239">
        <v>0</v>
      </c>
      <c r="O203" s="239">
        <f>ROUND(E203*N203,2)</f>
        <v>0</v>
      </c>
      <c r="P203" s="239">
        <v>0</v>
      </c>
      <c r="Q203" s="239">
        <f>ROUND(E203*P203,2)</f>
        <v>0</v>
      </c>
      <c r="R203" s="241"/>
      <c r="S203" s="241" t="s">
        <v>165</v>
      </c>
      <c r="T203" s="242" t="s">
        <v>248</v>
      </c>
      <c r="U203" s="222">
        <v>0</v>
      </c>
      <c r="V203" s="222">
        <f>ROUND(E203*U203,2)</f>
        <v>0</v>
      </c>
      <c r="W203" s="222"/>
      <c r="X203" s="222" t="s">
        <v>378</v>
      </c>
      <c r="Y203" s="222" t="s">
        <v>167</v>
      </c>
      <c r="Z203" s="212"/>
      <c r="AA203" s="212"/>
      <c r="AB203" s="212"/>
      <c r="AC203" s="212"/>
      <c r="AD203" s="212"/>
      <c r="AE203" s="212"/>
      <c r="AF203" s="212"/>
      <c r="AG203" s="212" t="s">
        <v>426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2" x14ac:dyDescent="0.25">
      <c r="A204" s="219"/>
      <c r="B204" s="220"/>
      <c r="C204" s="259" t="s">
        <v>427</v>
      </c>
      <c r="D204" s="252"/>
      <c r="E204" s="252"/>
      <c r="F204" s="252"/>
      <c r="G204" s="25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22"/>
      <c r="Z204" s="212"/>
      <c r="AA204" s="212"/>
      <c r="AB204" s="212"/>
      <c r="AC204" s="212"/>
      <c r="AD204" s="212"/>
      <c r="AE204" s="212"/>
      <c r="AF204" s="212"/>
      <c r="AG204" s="212" t="s">
        <v>196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3" x14ac:dyDescent="0.25">
      <c r="A205" s="219"/>
      <c r="B205" s="220"/>
      <c r="C205" s="260" t="s">
        <v>527</v>
      </c>
      <c r="D205" s="253"/>
      <c r="E205" s="253"/>
      <c r="F205" s="253"/>
      <c r="G205" s="253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196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ht="31.2" outlineLevel="3" x14ac:dyDescent="0.25">
      <c r="A206" s="219"/>
      <c r="B206" s="220"/>
      <c r="C206" s="260" t="s">
        <v>528</v>
      </c>
      <c r="D206" s="253"/>
      <c r="E206" s="253"/>
      <c r="F206" s="253"/>
      <c r="G206" s="253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196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43" t="str">
        <f>C206</f>
        <v>- obsahuje veškeré náklady na zajištění BOZP dle požadavků platných vyhlášek a nařízení v oblasti bezpečnosti práce včetně návrhu a  instalace pevných prvků záchytného systému na střeše. Systém ochrany osob proti pádu je uvažován pomocí samostatných kotvících prvků  v kombinaci s osobním ochranným prostředkem proti pádu (OOPP), výška případného pádu na spojovacím prostředku nesmí být delší než 1,50 metru</v>
      </c>
      <c r="BB206" s="212"/>
      <c r="BC206" s="212"/>
      <c r="BD206" s="212"/>
      <c r="BE206" s="212"/>
      <c r="BF206" s="212"/>
      <c r="BG206" s="212"/>
      <c r="BH206" s="212"/>
    </row>
    <row r="207" spans="1:60" ht="21" outlineLevel="3" x14ac:dyDescent="0.25">
      <c r="A207" s="219"/>
      <c r="B207" s="220"/>
      <c r="C207" s="260" t="s">
        <v>529</v>
      </c>
      <c r="D207" s="253"/>
      <c r="E207" s="253"/>
      <c r="F207" s="253"/>
      <c r="G207" s="253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196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43" t="str">
        <f>C207</f>
        <v>- návrh systému ochrany osob proti pádu bude respektovat požadavky  ČSN EN 795, pro realizaci budou užity certifikovanné kotvící zařízení (střešní oka)</v>
      </c>
      <c r="BB207" s="212"/>
      <c r="BC207" s="212"/>
      <c r="BD207" s="212"/>
      <c r="BE207" s="212"/>
      <c r="BF207" s="212"/>
      <c r="BG207" s="212"/>
      <c r="BH207" s="212"/>
    </row>
    <row r="208" spans="1:60" ht="21" outlineLevel="3" x14ac:dyDescent="0.25">
      <c r="A208" s="219"/>
      <c r="B208" s="220"/>
      <c r="C208" s="260" t="s">
        <v>431</v>
      </c>
      <c r="D208" s="253"/>
      <c r="E208" s="253"/>
      <c r="F208" s="253"/>
      <c r="G208" s="253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196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43" t="str">
        <f>C208</f>
        <v>- návrh rozmístění kotvícího zařízení/prvků se provádí vždy pro daný systém daného výrobce, obecný návrh bez respektování požadavků není možný. Z tohoto důvodu není návrh systému ochrany osob proti pádu obsažen v této projektové dokumentaci.</v>
      </c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5">
      <c r="A209" s="236">
        <v>54</v>
      </c>
      <c r="B209" s="237" t="s">
        <v>432</v>
      </c>
      <c r="C209" s="255" t="s">
        <v>433</v>
      </c>
      <c r="D209" s="238" t="s">
        <v>377</v>
      </c>
      <c r="E209" s="239">
        <v>1</v>
      </c>
      <c r="F209" s="240"/>
      <c r="G209" s="241">
        <f>ROUND(E209*F209,2)</f>
        <v>0</v>
      </c>
      <c r="H209" s="240"/>
      <c r="I209" s="241">
        <f>ROUND(E209*H209,2)</f>
        <v>0</v>
      </c>
      <c r="J209" s="240"/>
      <c r="K209" s="241">
        <f>ROUND(E209*J209,2)</f>
        <v>0</v>
      </c>
      <c r="L209" s="241">
        <v>21</v>
      </c>
      <c r="M209" s="241">
        <f>G209*(1+L209/100)</f>
        <v>0</v>
      </c>
      <c r="N209" s="239">
        <v>0</v>
      </c>
      <c r="O209" s="239">
        <f>ROUND(E209*N209,2)</f>
        <v>0</v>
      </c>
      <c r="P209" s="239">
        <v>0</v>
      </c>
      <c r="Q209" s="239">
        <f>ROUND(E209*P209,2)</f>
        <v>0</v>
      </c>
      <c r="R209" s="241"/>
      <c r="S209" s="241" t="s">
        <v>165</v>
      </c>
      <c r="T209" s="242" t="s">
        <v>248</v>
      </c>
      <c r="U209" s="222">
        <v>0</v>
      </c>
      <c r="V209" s="222">
        <f>ROUND(E209*U209,2)</f>
        <v>0</v>
      </c>
      <c r="W209" s="222"/>
      <c r="X209" s="222" t="s">
        <v>378</v>
      </c>
      <c r="Y209" s="222" t="s">
        <v>167</v>
      </c>
      <c r="Z209" s="212"/>
      <c r="AA209" s="212"/>
      <c r="AB209" s="212"/>
      <c r="AC209" s="212"/>
      <c r="AD209" s="212"/>
      <c r="AE209" s="212"/>
      <c r="AF209" s="212"/>
      <c r="AG209" s="212" t="s">
        <v>379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21" outlineLevel="2" x14ac:dyDescent="0.25">
      <c r="A210" s="219"/>
      <c r="B210" s="220"/>
      <c r="C210" s="259" t="s">
        <v>434</v>
      </c>
      <c r="D210" s="252"/>
      <c r="E210" s="252"/>
      <c r="F210" s="252"/>
      <c r="G210" s="25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22"/>
      <c r="Z210" s="212"/>
      <c r="AA210" s="212"/>
      <c r="AB210" s="212"/>
      <c r="AC210" s="212"/>
      <c r="AD210" s="212"/>
      <c r="AE210" s="212"/>
      <c r="AF210" s="212"/>
      <c r="AG210" s="212" t="s">
        <v>196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43" t="str">
        <f>C210</f>
        <v>Náklady zhotovitele, související s prováděním zkoušek a revizí předepsaných technickými normami nebo objednatelem a které jsou pro provedení díla nezbytné.</v>
      </c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5">
      <c r="A211" s="236">
        <v>55</v>
      </c>
      <c r="B211" s="237" t="s">
        <v>435</v>
      </c>
      <c r="C211" s="255" t="s">
        <v>436</v>
      </c>
      <c r="D211" s="238" t="s">
        <v>377</v>
      </c>
      <c r="E211" s="239">
        <v>1</v>
      </c>
      <c r="F211" s="240"/>
      <c r="G211" s="241">
        <f>ROUND(E211*F211,2)</f>
        <v>0</v>
      </c>
      <c r="H211" s="240"/>
      <c r="I211" s="241">
        <f>ROUND(E211*H211,2)</f>
        <v>0</v>
      </c>
      <c r="J211" s="240"/>
      <c r="K211" s="241">
        <f>ROUND(E211*J211,2)</f>
        <v>0</v>
      </c>
      <c r="L211" s="241">
        <v>21</v>
      </c>
      <c r="M211" s="241">
        <f>G211*(1+L211/100)</f>
        <v>0</v>
      </c>
      <c r="N211" s="239">
        <v>0</v>
      </c>
      <c r="O211" s="239">
        <f>ROUND(E211*N211,2)</f>
        <v>0</v>
      </c>
      <c r="P211" s="239">
        <v>0</v>
      </c>
      <c r="Q211" s="239">
        <f>ROUND(E211*P211,2)</f>
        <v>0</v>
      </c>
      <c r="R211" s="241"/>
      <c r="S211" s="241" t="s">
        <v>165</v>
      </c>
      <c r="T211" s="242" t="s">
        <v>248</v>
      </c>
      <c r="U211" s="222">
        <v>0</v>
      </c>
      <c r="V211" s="222">
        <f>ROUND(E211*U211,2)</f>
        <v>0</v>
      </c>
      <c r="W211" s="222"/>
      <c r="X211" s="222" t="s">
        <v>378</v>
      </c>
      <c r="Y211" s="222" t="s">
        <v>167</v>
      </c>
      <c r="Z211" s="212"/>
      <c r="AA211" s="212"/>
      <c r="AB211" s="212"/>
      <c r="AC211" s="212"/>
      <c r="AD211" s="212"/>
      <c r="AE211" s="212"/>
      <c r="AF211" s="212"/>
      <c r="AG211" s="212" t="s">
        <v>379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2" x14ac:dyDescent="0.25">
      <c r="A212" s="219"/>
      <c r="B212" s="220"/>
      <c r="C212" s="259" t="s">
        <v>437</v>
      </c>
      <c r="D212" s="252"/>
      <c r="E212" s="252"/>
      <c r="F212" s="252"/>
      <c r="G212" s="25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22"/>
      <c r="Z212" s="212"/>
      <c r="AA212" s="212"/>
      <c r="AB212" s="212"/>
      <c r="AC212" s="212"/>
      <c r="AD212" s="212"/>
      <c r="AE212" s="212"/>
      <c r="AF212" s="212"/>
      <c r="AG212" s="212" t="s">
        <v>196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43" t="str">
        <f>C212</f>
        <v>Náklady na individuální zkoušky dodaných a smontovaných technologických zařízení včetně komplexního vyzkoušení.</v>
      </c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5">
      <c r="A213" s="236">
        <v>56</v>
      </c>
      <c r="B213" s="237" t="s">
        <v>438</v>
      </c>
      <c r="C213" s="255" t="s">
        <v>439</v>
      </c>
      <c r="D213" s="238" t="s">
        <v>377</v>
      </c>
      <c r="E213" s="239">
        <v>1</v>
      </c>
      <c r="F213" s="240"/>
      <c r="G213" s="241">
        <f>ROUND(E213*F213,2)</f>
        <v>0</v>
      </c>
      <c r="H213" s="240"/>
      <c r="I213" s="241">
        <f>ROUND(E213*H213,2)</f>
        <v>0</v>
      </c>
      <c r="J213" s="240"/>
      <c r="K213" s="241">
        <f>ROUND(E213*J213,2)</f>
        <v>0</v>
      </c>
      <c r="L213" s="241">
        <v>21</v>
      </c>
      <c r="M213" s="241">
        <f>G213*(1+L213/100)</f>
        <v>0</v>
      </c>
      <c r="N213" s="239">
        <v>0</v>
      </c>
      <c r="O213" s="239">
        <f>ROUND(E213*N213,2)</f>
        <v>0</v>
      </c>
      <c r="P213" s="239">
        <v>0</v>
      </c>
      <c r="Q213" s="239">
        <f>ROUND(E213*P213,2)</f>
        <v>0</v>
      </c>
      <c r="R213" s="241"/>
      <c r="S213" s="241" t="s">
        <v>165</v>
      </c>
      <c r="T213" s="242" t="s">
        <v>248</v>
      </c>
      <c r="U213" s="222">
        <v>0</v>
      </c>
      <c r="V213" s="222">
        <f>ROUND(E213*U213,2)</f>
        <v>0</v>
      </c>
      <c r="W213" s="222"/>
      <c r="X213" s="222" t="s">
        <v>378</v>
      </c>
      <c r="Y213" s="222" t="s">
        <v>167</v>
      </c>
      <c r="Z213" s="212"/>
      <c r="AA213" s="212"/>
      <c r="AB213" s="212"/>
      <c r="AC213" s="212"/>
      <c r="AD213" s="212"/>
      <c r="AE213" s="212"/>
      <c r="AF213" s="212"/>
      <c r="AG213" s="212" t="s">
        <v>379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2" x14ac:dyDescent="0.25">
      <c r="A214" s="219"/>
      <c r="B214" s="220"/>
      <c r="C214" s="259" t="s">
        <v>440</v>
      </c>
      <c r="D214" s="252"/>
      <c r="E214" s="252"/>
      <c r="F214" s="252"/>
      <c r="G214" s="25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22"/>
      <c r="Z214" s="212"/>
      <c r="AA214" s="212"/>
      <c r="AB214" s="212"/>
      <c r="AC214" s="212"/>
      <c r="AD214" s="212"/>
      <c r="AE214" s="212"/>
      <c r="AF214" s="212"/>
      <c r="AG214" s="212" t="s">
        <v>196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43" t="str">
        <f>C214</f>
        <v>Náklady na vyhotovení dokumentace skutečného provedení stavby a její předání objednateli v požadované formě a požadovaném počtu.</v>
      </c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5">
      <c r="A215" s="236">
        <v>57</v>
      </c>
      <c r="B215" s="237" t="s">
        <v>441</v>
      </c>
      <c r="C215" s="255" t="s">
        <v>442</v>
      </c>
      <c r="D215" s="238" t="s">
        <v>358</v>
      </c>
      <c r="E215" s="239">
        <v>1</v>
      </c>
      <c r="F215" s="240"/>
      <c r="G215" s="241">
        <f>ROUND(E215*F215,2)</f>
        <v>0</v>
      </c>
      <c r="H215" s="240"/>
      <c r="I215" s="241">
        <f>ROUND(E215*H215,2)</f>
        <v>0</v>
      </c>
      <c r="J215" s="240"/>
      <c r="K215" s="241">
        <f>ROUND(E215*J215,2)</f>
        <v>0</v>
      </c>
      <c r="L215" s="241">
        <v>21</v>
      </c>
      <c r="M215" s="241">
        <f>G215*(1+L215/100)</f>
        <v>0</v>
      </c>
      <c r="N215" s="239">
        <v>0</v>
      </c>
      <c r="O215" s="239">
        <f>ROUND(E215*N215,2)</f>
        <v>0</v>
      </c>
      <c r="P215" s="239">
        <v>0</v>
      </c>
      <c r="Q215" s="239">
        <f>ROUND(E215*P215,2)</f>
        <v>0</v>
      </c>
      <c r="R215" s="241"/>
      <c r="S215" s="241" t="s">
        <v>247</v>
      </c>
      <c r="T215" s="242" t="s">
        <v>248</v>
      </c>
      <c r="U215" s="222">
        <v>0</v>
      </c>
      <c r="V215" s="222">
        <f>ROUND(E215*U215,2)</f>
        <v>0</v>
      </c>
      <c r="W215" s="222"/>
      <c r="X215" s="222" t="s">
        <v>378</v>
      </c>
      <c r="Y215" s="222" t="s">
        <v>167</v>
      </c>
      <c r="Z215" s="212"/>
      <c r="AA215" s="212"/>
      <c r="AB215" s="212"/>
      <c r="AC215" s="212"/>
      <c r="AD215" s="212"/>
      <c r="AE215" s="212"/>
      <c r="AF215" s="212"/>
      <c r="AG215" s="212" t="s">
        <v>379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x14ac:dyDescent="0.25">
      <c r="A216" s="3"/>
      <c r="B216" s="4"/>
      <c r="C216" s="261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E216">
        <v>15</v>
      </c>
      <c r="AF216">
        <v>21</v>
      </c>
      <c r="AG216" t="s">
        <v>145</v>
      </c>
    </row>
    <row r="217" spans="1:60" x14ac:dyDescent="0.25">
      <c r="A217" s="215"/>
      <c r="B217" s="216" t="s">
        <v>29</v>
      </c>
      <c r="C217" s="262"/>
      <c r="D217" s="217"/>
      <c r="E217" s="218"/>
      <c r="F217" s="218"/>
      <c r="G217" s="235">
        <f>G8+G11+G16+G27+G140+G145+G158+G176+G194+G198</f>
        <v>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E217">
        <f>SUMIF(L7:L215,AE216,G7:G215)</f>
        <v>0</v>
      </c>
      <c r="AF217">
        <f>SUMIF(L7:L215,AF216,G7:G215)</f>
        <v>0</v>
      </c>
      <c r="AG217" t="s">
        <v>443</v>
      </c>
    </row>
    <row r="218" spans="1:60" x14ac:dyDescent="0.25">
      <c r="C218" s="263"/>
      <c r="D218" s="10"/>
      <c r="AG218" t="s">
        <v>470</v>
      </c>
    </row>
    <row r="219" spans="1:60" x14ac:dyDescent="0.25">
      <c r="D219" s="10"/>
    </row>
    <row r="220" spans="1:60" x14ac:dyDescent="0.25">
      <c r="D220" s="10"/>
    </row>
    <row r="221" spans="1:60" x14ac:dyDescent="0.25">
      <c r="D221" s="10"/>
    </row>
    <row r="222" spans="1:60" x14ac:dyDescent="0.25">
      <c r="D222" s="10"/>
    </row>
    <row r="223" spans="1:60" x14ac:dyDescent="0.25">
      <c r="D223" s="10"/>
    </row>
    <row r="224" spans="1:60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Mz0CWvrzbmHokFO6oyeU0H/XY3tGJqkpnBMCrnRjdhlweCPYLytdXCUqGu3Sbzgo66swQjGlbMqw3GXjfWTIkQ==" saltValue="6gjvpQqzpCzH2kmtd5QXlQ==" spinCount="100000" sheet="1" formatRows="0"/>
  <mergeCells count="118">
    <mergeCell ref="C208:G208"/>
    <mergeCell ref="C210:G210"/>
    <mergeCell ref="C212:G212"/>
    <mergeCell ref="C214:G214"/>
    <mergeCell ref="C201:G201"/>
    <mergeCell ref="C202:G202"/>
    <mergeCell ref="C204:G204"/>
    <mergeCell ref="C205:G205"/>
    <mergeCell ref="C206:G206"/>
    <mergeCell ref="C207:G207"/>
    <mergeCell ref="C167:G167"/>
    <mergeCell ref="C169:G169"/>
    <mergeCell ref="C171:G171"/>
    <mergeCell ref="C172:G172"/>
    <mergeCell ref="C173:G173"/>
    <mergeCell ref="C175:G175"/>
    <mergeCell ref="C160:G160"/>
    <mergeCell ref="C161:G161"/>
    <mergeCell ref="C163:G163"/>
    <mergeCell ref="C164:G164"/>
    <mergeCell ref="C165:G165"/>
    <mergeCell ref="C166:G166"/>
    <mergeCell ref="C150:G150"/>
    <mergeCell ref="C151:G151"/>
    <mergeCell ref="C153:G153"/>
    <mergeCell ref="C155:G155"/>
    <mergeCell ref="C156:G156"/>
    <mergeCell ref="C157:G157"/>
    <mergeCell ref="C137:G137"/>
    <mergeCell ref="C138:G138"/>
    <mergeCell ref="C139:G139"/>
    <mergeCell ref="C147:G147"/>
    <mergeCell ref="C148:G148"/>
    <mergeCell ref="C149:G149"/>
    <mergeCell ref="C131:G131"/>
    <mergeCell ref="C132:G132"/>
    <mergeCell ref="C133:G133"/>
    <mergeCell ref="C134:G134"/>
    <mergeCell ref="C135:G135"/>
    <mergeCell ref="C136:G136"/>
    <mergeCell ref="C125:G125"/>
    <mergeCell ref="C126:G126"/>
    <mergeCell ref="C127:G127"/>
    <mergeCell ref="C128:G128"/>
    <mergeCell ref="C129:G129"/>
    <mergeCell ref="C130:G130"/>
    <mergeCell ref="C118:G118"/>
    <mergeCell ref="C119:G119"/>
    <mergeCell ref="C121:G121"/>
    <mergeCell ref="C122:G122"/>
    <mergeCell ref="C123:G123"/>
    <mergeCell ref="C124:G124"/>
    <mergeCell ref="C112:G112"/>
    <mergeCell ref="C113:G113"/>
    <mergeCell ref="C114:G114"/>
    <mergeCell ref="C115:G115"/>
    <mergeCell ref="C116:G116"/>
    <mergeCell ref="C117:G117"/>
    <mergeCell ref="C105:G105"/>
    <mergeCell ref="C107:G107"/>
    <mergeCell ref="C108:G108"/>
    <mergeCell ref="C109:G109"/>
    <mergeCell ref="C110:G110"/>
    <mergeCell ref="C111:G111"/>
    <mergeCell ref="C98:G98"/>
    <mergeCell ref="C99:G99"/>
    <mergeCell ref="C101:G101"/>
    <mergeCell ref="C102:G102"/>
    <mergeCell ref="C103:G103"/>
    <mergeCell ref="C104:G104"/>
    <mergeCell ref="C90:G90"/>
    <mergeCell ref="C91:G91"/>
    <mergeCell ref="C93:G93"/>
    <mergeCell ref="C95:G95"/>
    <mergeCell ref="C96:G96"/>
    <mergeCell ref="C97:G97"/>
    <mergeCell ref="C79:G79"/>
    <mergeCell ref="C80:G80"/>
    <mergeCell ref="C81:G81"/>
    <mergeCell ref="C82:G82"/>
    <mergeCell ref="C83:G83"/>
    <mergeCell ref="C84:G84"/>
    <mergeCell ref="C71:G71"/>
    <mergeCell ref="C72:G72"/>
    <mergeCell ref="C73:G73"/>
    <mergeCell ref="C75:G75"/>
    <mergeCell ref="C76:G76"/>
    <mergeCell ref="C78:G78"/>
    <mergeCell ref="C65:G65"/>
    <mergeCell ref="C66:G66"/>
    <mergeCell ref="C67:G67"/>
    <mergeCell ref="C68:G68"/>
    <mergeCell ref="C69:G69"/>
    <mergeCell ref="C70:G70"/>
    <mergeCell ref="C54:G54"/>
    <mergeCell ref="C56:G56"/>
    <mergeCell ref="C57:G57"/>
    <mergeCell ref="C59:G59"/>
    <mergeCell ref="C63:G63"/>
    <mergeCell ref="C64:G64"/>
    <mergeCell ref="C26:G26"/>
    <mergeCell ref="C29:G29"/>
    <mergeCell ref="C34:G34"/>
    <mergeCell ref="C46:G46"/>
    <mergeCell ref="C48:G48"/>
    <mergeCell ref="C53:G53"/>
    <mergeCell ref="C18:G18"/>
    <mergeCell ref="C20:G20"/>
    <mergeCell ref="C22:G22"/>
    <mergeCell ref="C23:G23"/>
    <mergeCell ref="C24:G24"/>
    <mergeCell ref="C25:G25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131</v>
      </c>
      <c r="B1" s="197"/>
      <c r="C1" s="197"/>
      <c r="D1" s="197"/>
      <c r="E1" s="197"/>
      <c r="F1" s="197"/>
      <c r="G1" s="197"/>
      <c r="AG1" t="s">
        <v>132</v>
      </c>
    </row>
    <row r="2" spans="1:60" ht="25.05" customHeight="1" x14ac:dyDescent="0.25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133</v>
      </c>
    </row>
    <row r="3" spans="1:60" ht="25.05" customHeight="1" x14ac:dyDescent="0.25">
      <c r="A3" s="198" t="s">
        <v>8</v>
      </c>
      <c r="B3" s="49" t="s">
        <v>54</v>
      </c>
      <c r="C3" s="201" t="s">
        <v>45</v>
      </c>
      <c r="D3" s="199"/>
      <c r="E3" s="199"/>
      <c r="F3" s="199"/>
      <c r="G3" s="200"/>
      <c r="AC3" s="176" t="s">
        <v>134</v>
      </c>
      <c r="AG3" t="s">
        <v>135</v>
      </c>
    </row>
    <row r="4" spans="1:60" ht="25.05" customHeight="1" x14ac:dyDescent="0.25">
      <c r="A4" s="202" t="s">
        <v>9</v>
      </c>
      <c r="B4" s="203" t="s">
        <v>59</v>
      </c>
      <c r="C4" s="204" t="s">
        <v>60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  <c r="Y6" s="211" t="s">
        <v>158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9" t="s">
        <v>159</v>
      </c>
      <c r="B8" s="230" t="s">
        <v>109</v>
      </c>
      <c r="C8" s="254" t="s">
        <v>110</v>
      </c>
      <c r="D8" s="231"/>
      <c r="E8" s="232"/>
      <c r="F8" s="233"/>
      <c r="G8" s="233">
        <f>SUMIF(AG9:AG128,"&lt;&gt;NOR",G9:G128)</f>
        <v>0</v>
      </c>
      <c r="H8" s="233"/>
      <c r="I8" s="233">
        <f>SUM(I9:I128)</f>
        <v>0</v>
      </c>
      <c r="J8" s="233"/>
      <c r="K8" s="233">
        <f>SUM(K9:K128)</f>
        <v>0</v>
      </c>
      <c r="L8" s="233"/>
      <c r="M8" s="233">
        <f>SUM(M9:M128)</f>
        <v>0</v>
      </c>
      <c r="N8" s="232"/>
      <c r="O8" s="232">
        <f>SUM(O9:O128)</f>
        <v>4.3599999999999994</v>
      </c>
      <c r="P8" s="232"/>
      <c r="Q8" s="232">
        <f>SUM(Q9:Q128)</f>
        <v>0</v>
      </c>
      <c r="R8" s="233"/>
      <c r="S8" s="233"/>
      <c r="T8" s="234"/>
      <c r="U8" s="228"/>
      <c r="V8" s="228">
        <f>SUM(V9:V128)</f>
        <v>536.18999999999994</v>
      </c>
      <c r="W8" s="228"/>
      <c r="X8" s="228"/>
      <c r="Y8" s="228"/>
      <c r="AG8" t="s">
        <v>160</v>
      </c>
    </row>
    <row r="9" spans="1:60" outlineLevel="1" x14ac:dyDescent="0.25">
      <c r="A9" s="236">
        <v>1</v>
      </c>
      <c r="B9" s="237" t="s">
        <v>218</v>
      </c>
      <c r="C9" s="255" t="s">
        <v>219</v>
      </c>
      <c r="D9" s="238" t="s">
        <v>220</v>
      </c>
      <c r="E9" s="239">
        <v>46.5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119</v>
      </c>
      <c r="S9" s="241" t="s">
        <v>165</v>
      </c>
      <c r="T9" s="242" t="s">
        <v>165</v>
      </c>
      <c r="U9" s="222">
        <v>0.57950000000000002</v>
      </c>
      <c r="V9" s="222">
        <f>ROUND(E9*U9,2)</f>
        <v>26.95</v>
      </c>
      <c r="W9" s="222"/>
      <c r="X9" s="222" t="s">
        <v>166</v>
      </c>
      <c r="Y9" s="222" t="s">
        <v>167</v>
      </c>
      <c r="Z9" s="212"/>
      <c r="AA9" s="212"/>
      <c r="AB9" s="212"/>
      <c r="AC9" s="212"/>
      <c r="AD9" s="212"/>
      <c r="AE9" s="212"/>
      <c r="AF9" s="212"/>
      <c r="AG9" s="212" t="s">
        <v>168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59" t="s">
        <v>221</v>
      </c>
      <c r="D10" s="252"/>
      <c r="E10" s="252"/>
      <c r="F10" s="252"/>
      <c r="G10" s="25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196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5">
      <c r="A11" s="219"/>
      <c r="B11" s="220"/>
      <c r="C11" s="256" t="s">
        <v>531</v>
      </c>
      <c r="D11" s="223"/>
      <c r="E11" s="224">
        <v>13.5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170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19"/>
      <c r="B12" s="220"/>
      <c r="C12" s="256" t="s">
        <v>532</v>
      </c>
      <c r="D12" s="223"/>
      <c r="E12" s="224">
        <v>18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170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19"/>
      <c r="B13" s="220"/>
      <c r="C13" s="256" t="s">
        <v>533</v>
      </c>
      <c r="D13" s="223"/>
      <c r="E13" s="224">
        <v>2</v>
      </c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170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19"/>
      <c r="B14" s="220"/>
      <c r="C14" s="256" t="s">
        <v>534</v>
      </c>
      <c r="D14" s="223"/>
      <c r="E14" s="224">
        <v>4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170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19"/>
      <c r="B15" s="220"/>
      <c r="C15" s="256" t="s">
        <v>535</v>
      </c>
      <c r="D15" s="223"/>
      <c r="E15" s="224">
        <v>2.5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170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19"/>
      <c r="B16" s="220"/>
      <c r="C16" s="256" t="s">
        <v>536</v>
      </c>
      <c r="D16" s="223"/>
      <c r="E16" s="224">
        <v>6.5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170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36">
        <v>2</v>
      </c>
      <c r="B17" s="237" t="s">
        <v>225</v>
      </c>
      <c r="C17" s="255" t="s">
        <v>226</v>
      </c>
      <c r="D17" s="238" t="s">
        <v>220</v>
      </c>
      <c r="E17" s="239">
        <v>2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 t="s">
        <v>119</v>
      </c>
      <c r="S17" s="241" t="s">
        <v>165</v>
      </c>
      <c r="T17" s="242" t="s">
        <v>165</v>
      </c>
      <c r="U17" s="222">
        <v>0.64832999999999996</v>
      </c>
      <c r="V17" s="222">
        <f>ROUND(E17*U17,2)</f>
        <v>1.3</v>
      </c>
      <c r="W17" s="222"/>
      <c r="X17" s="222" t="s">
        <v>166</v>
      </c>
      <c r="Y17" s="222" t="s">
        <v>167</v>
      </c>
      <c r="Z17" s="212"/>
      <c r="AA17" s="212"/>
      <c r="AB17" s="212"/>
      <c r="AC17" s="212"/>
      <c r="AD17" s="212"/>
      <c r="AE17" s="212"/>
      <c r="AF17" s="212"/>
      <c r="AG17" s="212" t="s">
        <v>168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5">
      <c r="A18" s="219"/>
      <c r="B18" s="220"/>
      <c r="C18" s="259" t="s">
        <v>221</v>
      </c>
      <c r="D18" s="252"/>
      <c r="E18" s="252"/>
      <c r="F18" s="252"/>
      <c r="G18" s="25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196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19"/>
      <c r="B19" s="220"/>
      <c r="C19" s="256" t="s">
        <v>537</v>
      </c>
      <c r="D19" s="223"/>
      <c r="E19" s="224">
        <v>2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170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36">
        <v>3</v>
      </c>
      <c r="B20" s="237" t="s">
        <v>230</v>
      </c>
      <c r="C20" s="255" t="s">
        <v>231</v>
      </c>
      <c r="D20" s="238" t="s">
        <v>193</v>
      </c>
      <c r="E20" s="239">
        <v>168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/>
      <c r="S20" s="241" t="s">
        <v>165</v>
      </c>
      <c r="T20" s="242" t="s">
        <v>165</v>
      </c>
      <c r="U20" s="222">
        <v>1.35</v>
      </c>
      <c r="V20" s="222">
        <f>ROUND(E20*U20,2)</f>
        <v>226.8</v>
      </c>
      <c r="W20" s="222"/>
      <c r="X20" s="222" t="s">
        <v>166</v>
      </c>
      <c r="Y20" s="222" t="s">
        <v>167</v>
      </c>
      <c r="Z20" s="212"/>
      <c r="AA20" s="212"/>
      <c r="AB20" s="212"/>
      <c r="AC20" s="212"/>
      <c r="AD20" s="212"/>
      <c r="AE20" s="212"/>
      <c r="AF20" s="212"/>
      <c r="AG20" s="212" t="s">
        <v>168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5">
      <c r="A21" s="219"/>
      <c r="B21" s="220"/>
      <c r="C21" s="256" t="s">
        <v>538</v>
      </c>
      <c r="D21" s="223"/>
      <c r="E21" s="224">
        <v>112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170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5">
      <c r="A22" s="219"/>
      <c r="B22" s="220"/>
      <c r="C22" s="256" t="s">
        <v>539</v>
      </c>
      <c r="D22" s="223"/>
      <c r="E22" s="224">
        <v>48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170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5">
      <c r="A23" s="219"/>
      <c r="B23" s="220"/>
      <c r="C23" s="256" t="s">
        <v>540</v>
      </c>
      <c r="D23" s="223"/>
      <c r="E23" s="224">
        <v>8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170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36">
        <v>4</v>
      </c>
      <c r="B24" s="237" t="s">
        <v>235</v>
      </c>
      <c r="C24" s="255" t="s">
        <v>236</v>
      </c>
      <c r="D24" s="238" t="s">
        <v>193</v>
      </c>
      <c r="E24" s="239">
        <v>168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41"/>
      <c r="S24" s="241" t="s">
        <v>165</v>
      </c>
      <c r="T24" s="242" t="s">
        <v>165</v>
      </c>
      <c r="U24" s="222">
        <v>1.08</v>
      </c>
      <c r="V24" s="222">
        <f>ROUND(E24*U24,2)</f>
        <v>181.44</v>
      </c>
      <c r="W24" s="222"/>
      <c r="X24" s="222" t="s">
        <v>166</v>
      </c>
      <c r="Y24" s="222" t="s">
        <v>167</v>
      </c>
      <c r="Z24" s="212"/>
      <c r="AA24" s="212"/>
      <c r="AB24" s="212"/>
      <c r="AC24" s="212"/>
      <c r="AD24" s="212"/>
      <c r="AE24" s="212"/>
      <c r="AF24" s="212"/>
      <c r="AG24" s="212" t="s">
        <v>168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5">
      <c r="A25" s="219"/>
      <c r="B25" s="220"/>
      <c r="C25" s="256" t="s">
        <v>538</v>
      </c>
      <c r="D25" s="223"/>
      <c r="E25" s="224">
        <v>112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170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19"/>
      <c r="B26" s="220"/>
      <c r="C26" s="256" t="s">
        <v>539</v>
      </c>
      <c r="D26" s="223"/>
      <c r="E26" s="224">
        <v>48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170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5">
      <c r="A27" s="219"/>
      <c r="B27" s="220"/>
      <c r="C27" s="256" t="s">
        <v>540</v>
      </c>
      <c r="D27" s="223"/>
      <c r="E27" s="224">
        <v>8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170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0.399999999999999" outlineLevel="1" x14ac:dyDescent="0.25">
      <c r="A28" s="245">
        <v>5</v>
      </c>
      <c r="B28" s="246" t="s">
        <v>541</v>
      </c>
      <c r="C28" s="258" t="s">
        <v>542</v>
      </c>
      <c r="D28" s="247" t="s">
        <v>193</v>
      </c>
      <c r="E28" s="248">
        <v>1</v>
      </c>
      <c r="F28" s="249"/>
      <c r="G28" s="250">
        <f>ROUND(E28*F28,2)</f>
        <v>0</v>
      </c>
      <c r="H28" s="249"/>
      <c r="I28" s="250">
        <f>ROUND(E28*H28,2)</f>
        <v>0</v>
      </c>
      <c r="J28" s="249"/>
      <c r="K28" s="250">
        <f>ROUND(E28*J28,2)</f>
        <v>0</v>
      </c>
      <c r="L28" s="250">
        <v>21</v>
      </c>
      <c r="M28" s="250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50"/>
      <c r="S28" s="250" t="s">
        <v>165</v>
      </c>
      <c r="T28" s="251" t="s">
        <v>165</v>
      </c>
      <c r="U28" s="222">
        <v>29.9</v>
      </c>
      <c r="V28" s="222">
        <f>ROUND(E28*U28,2)</f>
        <v>29.9</v>
      </c>
      <c r="W28" s="222"/>
      <c r="X28" s="222" t="s">
        <v>166</v>
      </c>
      <c r="Y28" s="222" t="s">
        <v>167</v>
      </c>
      <c r="Z28" s="212"/>
      <c r="AA28" s="212"/>
      <c r="AB28" s="212"/>
      <c r="AC28" s="212"/>
      <c r="AD28" s="212"/>
      <c r="AE28" s="212"/>
      <c r="AF28" s="212"/>
      <c r="AG28" s="212" t="s">
        <v>168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36">
        <v>6</v>
      </c>
      <c r="B29" s="237" t="s">
        <v>239</v>
      </c>
      <c r="C29" s="255" t="s">
        <v>240</v>
      </c>
      <c r="D29" s="238" t="s">
        <v>241</v>
      </c>
      <c r="E29" s="239">
        <v>0.39500000000000002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41" t="s">
        <v>242</v>
      </c>
      <c r="S29" s="241" t="s">
        <v>165</v>
      </c>
      <c r="T29" s="242" t="s">
        <v>165</v>
      </c>
      <c r="U29" s="222">
        <v>1.2649999999999999</v>
      </c>
      <c r="V29" s="222">
        <f>ROUND(E29*U29,2)</f>
        <v>0.5</v>
      </c>
      <c r="W29" s="222"/>
      <c r="X29" s="222" t="s">
        <v>166</v>
      </c>
      <c r="Y29" s="222" t="s">
        <v>167</v>
      </c>
      <c r="Z29" s="212"/>
      <c r="AA29" s="212"/>
      <c r="AB29" s="212"/>
      <c r="AC29" s="212"/>
      <c r="AD29" s="212"/>
      <c r="AE29" s="212"/>
      <c r="AF29" s="212"/>
      <c r="AG29" s="212" t="s">
        <v>168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5">
      <c r="A30" s="219"/>
      <c r="B30" s="220"/>
      <c r="C30" s="257" t="s">
        <v>243</v>
      </c>
      <c r="D30" s="244"/>
      <c r="E30" s="244"/>
      <c r="F30" s="244"/>
      <c r="G30" s="244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183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0.399999999999999" outlineLevel="1" x14ac:dyDescent="0.25">
      <c r="A31" s="236">
        <v>7</v>
      </c>
      <c r="B31" s="237" t="s">
        <v>244</v>
      </c>
      <c r="C31" s="255" t="s">
        <v>245</v>
      </c>
      <c r="D31" s="238" t="s">
        <v>246</v>
      </c>
      <c r="E31" s="239">
        <v>395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1E-3</v>
      </c>
      <c r="O31" s="239">
        <f>ROUND(E31*N31,2)</f>
        <v>0.4</v>
      </c>
      <c r="P31" s="239">
        <v>0</v>
      </c>
      <c r="Q31" s="239">
        <f>ROUND(E31*P31,2)</f>
        <v>0</v>
      </c>
      <c r="R31" s="241"/>
      <c r="S31" s="241" t="s">
        <v>247</v>
      </c>
      <c r="T31" s="242" t="s">
        <v>248</v>
      </c>
      <c r="U31" s="222">
        <v>0</v>
      </c>
      <c r="V31" s="222">
        <f>ROUND(E31*U31,2)</f>
        <v>0</v>
      </c>
      <c r="W31" s="222"/>
      <c r="X31" s="222" t="s">
        <v>166</v>
      </c>
      <c r="Y31" s="222" t="s">
        <v>167</v>
      </c>
      <c r="Z31" s="212"/>
      <c r="AA31" s="212"/>
      <c r="AB31" s="212"/>
      <c r="AC31" s="212"/>
      <c r="AD31" s="212"/>
      <c r="AE31" s="212"/>
      <c r="AF31" s="212"/>
      <c r="AG31" s="212" t="s">
        <v>168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5">
      <c r="A32" s="219"/>
      <c r="B32" s="220"/>
      <c r="C32" s="259" t="s">
        <v>249</v>
      </c>
      <c r="D32" s="252"/>
      <c r="E32" s="252"/>
      <c r="F32" s="252"/>
      <c r="G32" s="25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196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5">
      <c r="A33" s="219"/>
      <c r="B33" s="220"/>
      <c r="C33" s="256" t="s">
        <v>543</v>
      </c>
      <c r="D33" s="223"/>
      <c r="E33" s="224">
        <v>154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170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19"/>
      <c r="B34" s="220"/>
      <c r="C34" s="256" t="s">
        <v>544</v>
      </c>
      <c r="D34" s="223"/>
      <c r="E34" s="224">
        <v>147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170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5">
      <c r="A35" s="219"/>
      <c r="B35" s="220"/>
      <c r="C35" s="256" t="s">
        <v>545</v>
      </c>
      <c r="D35" s="223"/>
      <c r="E35" s="224">
        <v>94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170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0.399999999999999" outlineLevel="1" x14ac:dyDescent="0.25">
      <c r="A36" s="236">
        <v>8</v>
      </c>
      <c r="B36" s="237" t="s">
        <v>253</v>
      </c>
      <c r="C36" s="255" t="s">
        <v>254</v>
      </c>
      <c r="D36" s="238" t="s">
        <v>220</v>
      </c>
      <c r="E36" s="239">
        <v>30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41"/>
      <c r="S36" s="241" t="s">
        <v>247</v>
      </c>
      <c r="T36" s="242" t="s">
        <v>248</v>
      </c>
      <c r="U36" s="222">
        <v>0</v>
      </c>
      <c r="V36" s="222">
        <f>ROUND(E36*U36,2)</f>
        <v>0</v>
      </c>
      <c r="W36" s="222"/>
      <c r="X36" s="222" t="s">
        <v>166</v>
      </c>
      <c r="Y36" s="222" t="s">
        <v>167</v>
      </c>
      <c r="Z36" s="212"/>
      <c r="AA36" s="212"/>
      <c r="AB36" s="212"/>
      <c r="AC36" s="212"/>
      <c r="AD36" s="212"/>
      <c r="AE36" s="212"/>
      <c r="AF36" s="212"/>
      <c r="AG36" s="212" t="s">
        <v>168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5">
      <c r="A37" s="219"/>
      <c r="B37" s="220"/>
      <c r="C37" s="259" t="s">
        <v>255</v>
      </c>
      <c r="D37" s="252"/>
      <c r="E37" s="252"/>
      <c r="F37" s="252"/>
      <c r="G37" s="25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196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19"/>
      <c r="B38" s="220"/>
      <c r="C38" s="260" t="s">
        <v>256</v>
      </c>
      <c r="D38" s="253"/>
      <c r="E38" s="253"/>
      <c r="F38" s="253"/>
      <c r="G38" s="253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196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0.399999999999999" outlineLevel="1" x14ac:dyDescent="0.25">
      <c r="A39" s="236">
        <v>9</v>
      </c>
      <c r="B39" s="237" t="s">
        <v>257</v>
      </c>
      <c r="C39" s="255" t="s">
        <v>258</v>
      </c>
      <c r="D39" s="238" t="s">
        <v>259</v>
      </c>
      <c r="E39" s="239">
        <v>168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41"/>
      <c r="S39" s="241" t="s">
        <v>247</v>
      </c>
      <c r="T39" s="242" t="s">
        <v>248</v>
      </c>
      <c r="U39" s="222">
        <v>0</v>
      </c>
      <c r="V39" s="222">
        <f>ROUND(E39*U39,2)</f>
        <v>0</v>
      </c>
      <c r="W39" s="222"/>
      <c r="X39" s="222" t="s">
        <v>166</v>
      </c>
      <c r="Y39" s="222" t="s">
        <v>167</v>
      </c>
      <c r="Z39" s="212"/>
      <c r="AA39" s="212"/>
      <c r="AB39" s="212"/>
      <c r="AC39" s="212"/>
      <c r="AD39" s="212"/>
      <c r="AE39" s="212"/>
      <c r="AF39" s="212"/>
      <c r="AG39" s="212" t="s">
        <v>168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5">
      <c r="A40" s="219"/>
      <c r="B40" s="220"/>
      <c r="C40" s="259" t="s">
        <v>260</v>
      </c>
      <c r="D40" s="252"/>
      <c r="E40" s="252"/>
      <c r="F40" s="252"/>
      <c r="G40" s="25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196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43" t="str">
        <f>C40</f>
        <v>- uzemnění FV panelů kabelem H07V-K 6 (CYA 6) vč. koncových kabelových oček s nerezovým šroubem a vějířovou podložkou</v>
      </c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19"/>
      <c r="B41" s="220"/>
      <c r="C41" s="260" t="s">
        <v>261</v>
      </c>
      <c r="D41" s="253"/>
      <c r="E41" s="253"/>
      <c r="F41" s="253"/>
      <c r="G41" s="253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196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43" t="str">
        <f>C41</f>
        <v>- uzemnění montážní konstrukce kabelem H07V-K 16 (CYA 16) vč. koncových kabelových oček s nerezovým šroubem</v>
      </c>
      <c r="BB41" s="212"/>
      <c r="BC41" s="212"/>
      <c r="BD41" s="212"/>
      <c r="BE41" s="212"/>
      <c r="BF41" s="212"/>
      <c r="BG41" s="212"/>
      <c r="BH41" s="212"/>
    </row>
    <row r="42" spans="1:60" ht="20.399999999999999" outlineLevel="1" x14ac:dyDescent="0.25">
      <c r="A42" s="245">
        <v>10</v>
      </c>
      <c r="B42" s="246" t="s">
        <v>546</v>
      </c>
      <c r="C42" s="258" t="s">
        <v>547</v>
      </c>
      <c r="D42" s="247" t="s">
        <v>548</v>
      </c>
      <c r="E42" s="248">
        <v>1</v>
      </c>
      <c r="F42" s="249"/>
      <c r="G42" s="250">
        <f>ROUND(E42*F42,2)</f>
        <v>0</v>
      </c>
      <c r="H42" s="249"/>
      <c r="I42" s="250">
        <f>ROUND(E42*H42,2)</f>
        <v>0</v>
      </c>
      <c r="J42" s="249"/>
      <c r="K42" s="250">
        <f>ROUND(E42*J42,2)</f>
        <v>0</v>
      </c>
      <c r="L42" s="250">
        <v>21</v>
      </c>
      <c r="M42" s="250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50"/>
      <c r="S42" s="250" t="s">
        <v>165</v>
      </c>
      <c r="T42" s="251" t="s">
        <v>549</v>
      </c>
      <c r="U42" s="222">
        <v>0</v>
      </c>
      <c r="V42" s="222">
        <f>ROUND(E42*U42,2)</f>
        <v>0</v>
      </c>
      <c r="W42" s="222"/>
      <c r="X42" s="222" t="s">
        <v>180</v>
      </c>
      <c r="Y42" s="222" t="s">
        <v>167</v>
      </c>
      <c r="Z42" s="212"/>
      <c r="AA42" s="212"/>
      <c r="AB42" s="212"/>
      <c r="AC42" s="212"/>
      <c r="AD42" s="212"/>
      <c r="AE42" s="212"/>
      <c r="AF42" s="212"/>
      <c r="AG42" s="212" t="s">
        <v>181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45">
        <v>11</v>
      </c>
      <c r="B43" s="246" t="s">
        <v>550</v>
      </c>
      <c r="C43" s="258" t="s">
        <v>551</v>
      </c>
      <c r="D43" s="247" t="s">
        <v>548</v>
      </c>
      <c r="E43" s="248">
        <v>3</v>
      </c>
      <c r="F43" s="249"/>
      <c r="G43" s="250">
        <f>ROUND(E43*F43,2)</f>
        <v>0</v>
      </c>
      <c r="H43" s="249"/>
      <c r="I43" s="250">
        <f>ROUND(E43*H43,2)</f>
        <v>0</v>
      </c>
      <c r="J43" s="249"/>
      <c r="K43" s="250">
        <f>ROUND(E43*J43,2)</f>
        <v>0</v>
      </c>
      <c r="L43" s="250">
        <v>21</v>
      </c>
      <c r="M43" s="250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50"/>
      <c r="S43" s="250" t="s">
        <v>165</v>
      </c>
      <c r="T43" s="251" t="s">
        <v>549</v>
      </c>
      <c r="U43" s="222">
        <v>0</v>
      </c>
      <c r="V43" s="222">
        <f>ROUND(E43*U43,2)</f>
        <v>0</v>
      </c>
      <c r="W43" s="222"/>
      <c r="X43" s="222" t="s">
        <v>180</v>
      </c>
      <c r="Y43" s="222" t="s">
        <v>167</v>
      </c>
      <c r="Z43" s="212"/>
      <c r="AA43" s="212"/>
      <c r="AB43" s="212"/>
      <c r="AC43" s="212"/>
      <c r="AD43" s="212"/>
      <c r="AE43" s="212"/>
      <c r="AF43" s="212"/>
      <c r="AG43" s="212" t="s">
        <v>181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0.399999999999999" outlineLevel="1" x14ac:dyDescent="0.25">
      <c r="A44" s="236">
        <v>12</v>
      </c>
      <c r="B44" s="237" t="s">
        <v>262</v>
      </c>
      <c r="C44" s="255" t="s">
        <v>263</v>
      </c>
      <c r="D44" s="238" t="s">
        <v>220</v>
      </c>
      <c r="E44" s="239">
        <v>1100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41"/>
      <c r="S44" s="241" t="s">
        <v>247</v>
      </c>
      <c r="T44" s="242" t="s">
        <v>248</v>
      </c>
      <c r="U44" s="222">
        <v>6.3E-2</v>
      </c>
      <c r="V44" s="222">
        <f>ROUND(E44*U44,2)</f>
        <v>69.3</v>
      </c>
      <c r="W44" s="222"/>
      <c r="X44" s="222" t="s">
        <v>180</v>
      </c>
      <c r="Y44" s="222" t="s">
        <v>167</v>
      </c>
      <c r="Z44" s="212"/>
      <c r="AA44" s="212"/>
      <c r="AB44" s="212"/>
      <c r="AC44" s="212"/>
      <c r="AD44" s="212"/>
      <c r="AE44" s="212"/>
      <c r="AF44" s="212"/>
      <c r="AG44" s="212" t="s">
        <v>181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5">
      <c r="A45" s="219"/>
      <c r="B45" s="220"/>
      <c r="C45" s="259" t="s">
        <v>264</v>
      </c>
      <c r="D45" s="252"/>
      <c r="E45" s="252"/>
      <c r="F45" s="252"/>
      <c r="G45" s="25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196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5">
      <c r="A46" s="219"/>
      <c r="B46" s="220"/>
      <c r="C46" s="256" t="s">
        <v>552</v>
      </c>
      <c r="D46" s="223"/>
      <c r="E46" s="224">
        <v>1033.2</v>
      </c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170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19"/>
      <c r="B47" s="220"/>
      <c r="C47" s="256" t="s">
        <v>553</v>
      </c>
      <c r="D47" s="223"/>
      <c r="E47" s="224">
        <v>66.8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170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36">
        <v>13</v>
      </c>
      <c r="B48" s="237" t="s">
        <v>267</v>
      </c>
      <c r="C48" s="255" t="s">
        <v>268</v>
      </c>
      <c r="D48" s="238" t="s">
        <v>269</v>
      </c>
      <c r="E48" s="239">
        <v>1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41"/>
      <c r="S48" s="241" t="s">
        <v>247</v>
      </c>
      <c r="T48" s="242" t="s">
        <v>248</v>
      </c>
      <c r="U48" s="222">
        <v>0</v>
      </c>
      <c r="V48" s="222">
        <f>ROUND(E48*U48,2)</f>
        <v>0</v>
      </c>
      <c r="W48" s="222"/>
      <c r="X48" s="222" t="s">
        <v>180</v>
      </c>
      <c r="Y48" s="222" t="s">
        <v>167</v>
      </c>
      <c r="Z48" s="212"/>
      <c r="AA48" s="212"/>
      <c r="AB48" s="212"/>
      <c r="AC48" s="212"/>
      <c r="AD48" s="212"/>
      <c r="AE48" s="212"/>
      <c r="AF48" s="212"/>
      <c r="AG48" s="212" t="s">
        <v>181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5">
      <c r="A49" s="219"/>
      <c r="B49" s="220"/>
      <c r="C49" s="259" t="s">
        <v>270</v>
      </c>
      <c r="D49" s="252"/>
      <c r="E49" s="252"/>
      <c r="F49" s="252"/>
      <c r="G49" s="25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196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19"/>
      <c r="B50" s="220"/>
      <c r="C50" s="260" t="s">
        <v>554</v>
      </c>
      <c r="D50" s="253"/>
      <c r="E50" s="253"/>
      <c r="F50" s="253"/>
      <c r="G50" s="253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196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19"/>
      <c r="B51" s="220"/>
      <c r="C51" s="260" t="s">
        <v>490</v>
      </c>
      <c r="D51" s="253"/>
      <c r="E51" s="253"/>
      <c r="F51" s="253"/>
      <c r="G51" s="253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196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5">
      <c r="A52" s="219"/>
      <c r="B52" s="220"/>
      <c r="C52" s="260" t="s">
        <v>273</v>
      </c>
      <c r="D52" s="253"/>
      <c r="E52" s="253"/>
      <c r="F52" s="253"/>
      <c r="G52" s="253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196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5">
      <c r="A53" s="219"/>
      <c r="B53" s="220"/>
      <c r="C53" s="260" t="s">
        <v>274</v>
      </c>
      <c r="D53" s="253"/>
      <c r="E53" s="253"/>
      <c r="F53" s="253"/>
      <c r="G53" s="253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196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5">
      <c r="A54" s="219"/>
      <c r="B54" s="220"/>
      <c r="C54" s="260" t="s">
        <v>275</v>
      </c>
      <c r="D54" s="253"/>
      <c r="E54" s="253"/>
      <c r="F54" s="253"/>
      <c r="G54" s="253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196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19"/>
      <c r="B55" s="220"/>
      <c r="C55" s="260" t="s">
        <v>276</v>
      </c>
      <c r="D55" s="253"/>
      <c r="E55" s="253"/>
      <c r="F55" s="253"/>
      <c r="G55" s="253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196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5">
      <c r="A56" s="219"/>
      <c r="B56" s="220"/>
      <c r="C56" s="260" t="s">
        <v>277</v>
      </c>
      <c r="D56" s="253"/>
      <c r="E56" s="253"/>
      <c r="F56" s="253"/>
      <c r="G56" s="253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196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43" t="str">
        <f>C56</f>
        <v>- FU1.1-FU1.6 - pojistkový odpínač pro válcové pojistky 10x38 pro FV aplikace, 1000 V DC + 2x válcová pojistka PV4 -25A gPV - 6 kpl</v>
      </c>
      <c r="BB56" s="212"/>
      <c r="BC56" s="212"/>
      <c r="BD56" s="212"/>
      <c r="BE56" s="212"/>
      <c r="BF56" s="212"/>
      <c r="BG56" s="212"/>
      <c r="BH56" s="212"/>
    </row>
    <row r="57" spans="1:60" outlineLevel="3" x14ac:dyDescent="0.25">
      <c r="A57" s="219"/>
      <c r="B57" s="220"/>
      <c r="C57" s="260" t="s">
        <v>445</v>
      </c>
      <c r="D57" s="253"/>
      <c r="E57" s="253"/>
      <c r="F57" s="253"/>
      <c r="G57" s="253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196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43" t="str">
        <f>C57</f>
        <v>- FU2.1-FU2.6 - svodič přepětí - 3 pól. přepěťová ochrana třídy T1+T2 pro FV střešní aplikace, bleskový proud 5kA, Imax=40 kA - 6 ks</v>
      </c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19"/>
      <c r="B58" s="220"/>
      <c r="C58" s="260" t="s">
        <v>278</v>
      </c>
      <c r="D58" s="253"/>
      <c r="E58" s="253"/>
      <c r="F58" s="253"/>
      <c r="G58" s="253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196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19"/>
      <c r="B59" s="220"/>
      <c r="C59" s="260" t="s">
        <v>279</v>
      </c>
      <c r="D59" s="253"/>
      <c r="E59" s="253"/>
      <c r="F59" s="253"/>
      <c r="G59" s="253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196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36">
        <v>14</v>
      </c>
      <c r="B60" s="237" t="s">
        <v>280</v>
      </c>
      <c r="C60" s="255" t="s">
        <v>281</v>
      </c>
      <c r="D60" s="238" t="s">
        <v>269</v>
      </c>
      <c r="E60" s="239">
        <v>1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0.06</v>
      </c>
      <c r="O60" s="239">
        <f>ROUND(E60*N60,2)</f>
        <v>0.06</v>
      </c>
      <c r="P60" s="239">
        <v>0</v>
      </c>
      <c r="Q60" s="239">
        <f>ROUND(E60*P60,2)</f>
        <v>0</v>
      </c>
      <c r="R60" s="241"/>
      <c r="S60" s="241" t="s">
        <v>247</v>
      </c>
      <c r="T60" s="242" t="s">
        <v>248</v>
      </c>
      <c r="U60" s="222">
        <v>0</v>
      </c>
      <c r="V60" s="222">
        <f>ROUND(E60*U60,2)</f>
        <v>0</v>
      </c>
      <c r="W60" s="222"/>
      <c r="X60" s="222" t="s">
        <v>180</v>
      </c>
      <c r="Y60" s="222" t="s">
        <v>167</v>
      </c>
      <c r="Z60" s="212"/>
      <c r="AA60" s="212"/>
      <c r="AB60" s="212"/>
      <c r="AC60" s="212"/>
      <c r="AD60" s="212"/>
      <c r="AE60" s="212"/>
      <c r="AF60" s="212"/>
      <c r="AG60" s="212" t="s">
        <v>181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5">
      <c r="A61" s="219"/>
      <c r="B61" s="220"/>
      <c r="C61" s="259" t="s">
        <v>282</v>
      </c>
      <c r="D61" s="252"/>
      <c r="E61" s="252"/>
      <c r="F61" s="252"/>
      <c r="G61" s="25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196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19"/>
      <c r="B62" s="220"/>
      <c r="C62" s="260" t="s">
        <v>555</v>
      </c>
      <c r="D62" s="253"/>
      <c r="E62" s="253"/>
      <c r="F62" s="253"/>
      <c r="G62" s="253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196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36">
        <v>15</v>
      </c>
      <c r="B63" s="237" t="s">
        <v>293</v>
      </c>
      <c r="C63" s="255" t="s">
        <v>294</v>
      </c>
      <c r="D63" s="238" t="s">
        <v>259</v>
      </c>
      <c r="E63" s="239">
        <v>1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41"/>
      <c r="S63" s="241" t="s">
        <v>247</v>
      </c>
      <c r="T63" s="242" t="s">
        <v>248</v>
      </c>
      <c r="U63" s="222">
        <v>0</v>
      </c>
      <c r="V63" s="222">
        <f>ROUND(E63*U63,2)</f>
        <v>0</v>
      </c>
      <c r="W63" s="222"/>
      <c r="X63" s="222" t="s">
        <v>180</v>
      </c>
      <c r="Y63" s="222" t="s">
        <v>167</v>
      </c>
      <c r="Z63" s="212"/>
      <c r="AA63" s="212"/>
      <c r="AB63" s="212"/>
      <c r="AC63" s="212"/>
      <c r="AD63" s="212"/>
      <c r="AE63" s="212"/>
      <c r="AF63" s="212"/>
      <c r="AG63" s="212" t="s">
        <v>181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5">
      <c r="A64" s="219"/>
      <c r="B64" s="220"/>
      <c r="C64" s="259" t="s">
        <v>556</v>
      </c>
      <c r="D64" s="252"/>
      <c r="E64" s="252"/>
      <c r="F64" s="252"/>
      <c r="G64" s="25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196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19"/>
      <c r="B65" s="220"/>
      <c r="C65" s="260" t="s">
        <v>296</v>
      </c>
      <c r="D65" s="253"/>
      <c r="E65" s="253"/>
      <c r="F65" s="253"/>
      <c r="G65" s="253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196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5">
      <c r="A66" s="219"/>
      <c r="B66" s="220"/>
      <c r="C66" s="260" t="s">
        <v>297</v>
      </c>
      <c r="D66" s="253"/>
      <c r="E66" s="253"/>
      <c r="F66" s="253"/>
      <c r="G66" s="253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196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36">
        <v>16</v>
      </c>
      <c r="B67" s="237" t="s">
        <v>557</v>
      </c>
      <c r="C67" s="255" t="s">
        <v>558</v>
      </c>
      <c r="D67" s="238" t="s">
        <v>259</v>
      </c>
      <c r="E67" s="239">
        <v>1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41"/>
      <c r="S67" s="241" t="s">
        <v>247</v>
      </c>
      <c r="T67" s="242" t="s">
        <v>248</v>
      </c>
      <c r="U67" s="222">
        <v>0</v>
      </c>
      <c r="V67" s="222">
        <f>ROUND(E67*U67,2)</f>
        <v>0</v>
      </c>
      <c r="W67" s="222"/>
      <c r="X67" s="222" t="s">
        <v>180</v>
      </c>
      <c r="Y67" s="222" t="s">
        <v>167</v>
      </c>
      <c r="Z67" s="212"/>
      <c r="AA67" s="212"/>
      <c r="AB67" s="212"/>
      <c r="AC67" s="212"/>
      <c r="AD67" s="212"/>
      <c r="AE67" s="212"/>
      <c r="AF67" s="212"/>
      <c r="AG67" s="212" t="s">
        <v>181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5">
      <c r="A68" s="219"/>
      <c r="B68" s="220"/>
      <c r="C68" s="259" t="s">
        <v>559</v>
      </c>
      <c r="D68" s="252"/>
      <c r="E68" s="252"/>
      <c r="F68" s="252"/>
      <c r="G68" s="25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196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19"/>
      <c r="B69" s="220"/>
      <c r="C69" s="260" t="s">
        <v>560</v>
      </c>
      <c r="D69" s="253"/>
      <c r="E69" s="253"/>
      <c r="F69" s="253"/>
      <c r="G69" s="253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196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5">
      <c r="A70" s="219"/>
      <c r="B70" s="220"/>
      <c r="C70" s="260" t="s">
        <v>561</v>
      </c>
      <c r="D70" s="253"/>
      <c r="E70" s="253"/>
      <c r="F70" s="253"/>
      <c r="G70" s="253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196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36">
        <v>17</v>
      </c>
      <c r="B71" s="237" t="s">
        <v>298</v>
      </c>
      <c r="C71" s="255" t="s">
        <v>299</v>
      </c>
      <c r="D71" s="238" t="s">
        <v>259</v>
      </c>
      <c r="E71" s="239">
        <v>36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41"/>
      <c r="S71" s="241" t="s">
        <v>247</v>
      </c>
      <c r="T71" s="242" t="s">
        <v>248</v>
      </c>
      <c r="U71" s="222">
        <v>0</v>
      </c>
      <c r="V71" s="222">
        <f>ROUND(E71*U71,2)</f>
        <v>0</v>
      </c>
      <c r="W71" s="222"/>
      <c r="X71" s="222" t="s">
        <v>180</v>
      </c>
      <c r="Y71" s="222" t="s">
        <v>167</v>
      </c>
      <c r="Z71" s="212"/>
      <c r="AA71" s="212"/>
      <c r="AB71" s="212"/>
      <c r="AC71" s="212"/>
      <c r="AD71" s="212"/>
      <c r="AE71" s="212"/>
      <c r="AF71" s="212"/>
      <c r="AG71" s="212" t="s">
        <v>181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5">
      <c r="A72" s="219"/>
      <c r="B72" s="220"/>
      <c r="C72" s="256" t="s">
        <v>562</v>
      </c>
      <c r="D72" s="223"/>
      <c r="E72" s="224">
        <v>12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170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19"/>
      <c r="B73" s="220"/>
      <c r="C73" s="256" t="s">
        <v>563</v>
      </c>
      <c r="D73" s="223"/>
      <c r="E73" s="224">
        <v>12</v>
      </c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170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19"/>
      <c r="B74" s="220"/>
      <c r="C74" s="256" t="s">
        <v>564</v>
      </c>
      <c r="D74" s="223"/>
      <c r="E74" s="224">
        <v>12</v>
      </c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170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0.399999999999999" outlineLevel="1" x14ac:dyDescent="0.25">
      <c r="A75" s="236">
        <v>18</v>
      </c>
      <c r="B75" s="237" t="s">
        <v>303</v>
      </c>
      <c r="C75" s="255" t="s">
        <v>304</v>
      </c>
      <c r="D75" s="238" t="s">
        <v>259</v>
      </c>
      <c r="E75" s="239">
        <v>1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2E-3</v>
      </c>
      <c r="O75" s="239">
        <f>ROUND(E75*N75,2)</f>
        <v>0</v>
      </c>
      <c r="P75" s="239">
        <v>0</v>
      </c>
      <c r="Q75" s="239">
        <f>ROUND(E75*P75,2)</f>
        <v>0</v>
      </c>
      <c r="R75" s="241"/>
      <c r="S75" s="241" t="s">
        <v>247</v>
      </c>
      <c r="T75" s="242" t="s">
        <v>248</v>
      </c>
      <c r="U75" s="222">
        <v>0</v>
      </c>
      <c r="V75" s="222">
        <f>ROUND(E75*U75,2)</f>
        <v>0</v>
      </c>
      <c r="W75" s="222"/>
      <c r="X75" s="222" t="s">
        <v>180</v>
      </c>
      <c r="Y75" s="222" t="s">
        <v>167</v>
      </c>
      <c r="Z75" s="212"/>
      <c r="AA75" s="212"/>
      <c r="AB75" s="212"/>
      <c r="AC75" s="212"/>
      <c r="AD75" s="212"/>
      <c r="AE75" s="212"/>
      <c r="AF75" s="212"/>
      <c r="AG75" s="212" t="s">
        <v>181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1" outlineLevel="2" x14ac:dyDescent="0.25">
      <c r="A76" s="219"/>
      <c r="B76" s="220"/>
      <c r="C76" s="259" t="s">
        <v>565</v>
      </c>
      <c r="D76" s="252"/>
      <c r="E76" s="252"/>
      <c r="F76" s="252"/>
      <c r="G76" s="25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196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43" t="str">
        <f>C76</f>
        <v>- pozice vypínacího prvku je upřesněna ve výkresové dokumentaci, umístění na dveřích rozvaděče RFVE u fasády budovy školní jídelny u zásobovacího vjezdu z ul. Věkova</v>
      </c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19"/>
      <c r="B77" s="220"/>
      <c r="C77" s="260" t="s">
        <v>566</v>
      </c>
      <c r="D77" s="253"/>
      <c r="E77" s="253"/>
      <c r="F77" s="253"/>
      <c r="G77" s="253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196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0.399999999999999" outlineLevel="1" x14ac:dyDescent="0.25">
      <c r="A78" s="236">
        <v>19</v>
      </c>
      <c r="B78" s="237" t="s">
        <v>307</v>
      </c>
      <c r="C78" s="255" t="s">
        <v>308</v>
      </c>
      <c r="D78" s="238" t="s">
        <v>259</v>
      </c>
      <c r="E78" s="239">
        <v>500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0</v>
      </c>
      <c r="O78" s="239">
        <f>ROUND(E78*N78,2)</f>
        <v>0</v>
      </c>
      <c r="P78" s="239">
        <v>0</v>
      </c>
      <c r="Q78" s="239">
        <f>ROUND(E78*P78,2)</f>
        <v>0</v>
      </c>
      <c r="R78" s="241"/>
      <c r="S78" s="241" t="s">
        <v>247</v>
      </c>
      <c r="T78" s="242" t="s">
        <v>248</v>
      </c>
      <c r="U78" s="222">
        <v>0</v>
      </c>
      <c r="V78" s="222">
        <f>ROUND(E78*U78,2)</f>
        <v>0</v>
      </c>
      <c r="W78" s="222"/>
      <c r="X78" s="222" t="s">
        <v>180</v>
      </c>
      <c r="Y78" s="222" t="s">
        <v>167</v>
      </c>
      <c r="Z78" s="212"/>
      <c r="AA78" s="212"/>
      <c r="AB78" s="212"/>
      <c r="AC78" s="212"/>
      <c r="AD78" s="212"/>
      <c r="AE78" s="212"/>
      <c r="AF78" s="212"/>
      <c r="AG78" s="212" t="s">
        <v>181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5">
      <c r="A79" s="219"/>
      <c r="B79" s="220"/>
      <c r="C79" s="259" t="s">
        <v>309</v>
      </c>
      <c r="D79" s="252"/>
      <c r="E79" s="252"/>
      <c r="F79" s="252"/>
      <c r="G79" s="25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196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0.399999999999999" outlineLevel="1" x14ac:dyDescent="0.25">
      <c r="A80" s="236">
        <v>20</v>
      </c>
      <c r="B80" s="237" t="s">
        <v>567</v>
      </c>
      <c r="C80" s="255" t="s">
        <v>568</v>
      </c>
      <c r="D80" s="238" t="s">
        <v>548</v>
      </c>
      <c r="E80" s="239">
        <v>1</v>
      </c>
      <c r="F80" s="240"/>
      <c r="G80" s="241">
        <f>ROUND(E80*F80,2)</f>
        <v>0</v>
      </c>
      <c r="H80" s="240"/>
      <c r="I80" s="241">
        <f>ROUND(E80*H80,2)</f>
        <v>0</v>
      </c>
      <c r="J80" s="240"/>
      <c r="K80" s="241">
        <f>ROUND(E80*J80,2)</f>
        <v>0</v>
      </c>
      <c r="L80" s="241">
        <v>21</v>
      </c>
      <c r="M80" s="241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41"/>
      <c r="S80" s="241" t="s">
        <v>247</v>
      </c>
      <c r="T80" s="242" t="s">
        <v>248</v>
      </c>
      <c r="U80" s="222">
        <v>0</v>
      </c>
      <c r="V80" s="222">
        <f>ROUND(E80*U80,2)</f>
        <v>0</v>
      </c>
      <c r="W80" s="222"/>
      <c r="X80" s="222" t="s">
        <v>180</v>
      </c>
      <c r="Y80" s="222" t="s">
        <v>167</v>
      </c>
      <c r="Z80" s="212"/>
      <c r="AA80" s="212"/>
      <c r="AB80" s="212"/>
      <c r="AC80" s="212"/>
      <c r="AD80" s="212"/>
      <c r="AE80" s="212"/>
      <c r="AF80" s="212"/>
      <c r="AG80" s="212" t="s">
        <v>181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2" x14ac:dyDescent="0.25">
      <c r="A81" s="219"/>
      <c r="B81" s="220"/>
      <c r="C81" s="259" t="s">
        <v>569</v>
      </c>
      <c r="D81" s="252"/>
      <c r="E81" s="252"/>
      <c r="F81" s="252"/>
      <c r="G81" s="25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196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5">
      <c r="A82" s="219"/>
      <c r="B82" s="220"/>
      <c r="C82" s="260" t="s">
        <v>570</v>
      </c>
      <c r="D82" s="253"/>
      <c r="E82" s="253"/>
      <c r="F82" s="253"/>
      <c r="G82" s="253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196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19"/>
      <c r="B83" s="220"/>
      <c r="C83" s="260" t="s">
        <v>571</v>
      </c>
      <c r="D83" s="253"/>
      <c r="E83" s="253"/>
      <c r="F83" s="253"/>
      <c r="G83" s="253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196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0.399999999999999" outlineLevel="1" x14ac:dyDescent="0.25">
      <c r="A84" s="236">
        <v>21</v>
      </c>
      <c r="B84" s="237" t="s">
        <v>494</v>
      </c>
      <c r="C84" s="255" t="s">
        <v>495</v>
      </c>
      <c r="D84" s="238" t="s">
        <v>259</v>
      </c>
      <c r="E84" s="239">
        <v>168</v>
      </c>
      <c r="F84" s="240"/>
      <c r="G84" s="241">
        <f>ROUND(E84*F84,2)</f>
        <v>0</v>
      </c>
      <c r="H84" s="240"/>
      <c r="I84" s="241">
        <f>ROUND(E84*H84,2)</f>
        <v>0</v>
      </c>
      <c r="J84" s="240"/>
      <c r="K84" s="241">
        <f>ROUND(E84*J84,2)</f>
        <v>0</v>
      </c>
      <c r="L84" s="241">
        <v>21</v>
      </c>
      <c r="M84" s="241">
        <f>G84*(1+L84/100)</f>
        <v>0</v>
      </c>
      <c r="N84" s="239">
        <v>1.6999999999999999E-3</v>
      </c>
      <c r="O84" s="239">
        <f>ROUND(E84*N84,2)</f>
        <v>0.28999999999999998</v>
      </c>
      <c r="P84" s="239">
        <v>0</v>
      </c>
      <c r="Q84" s="239">
        <f>ROUND(E84*P84,2)</f>
        <v>0</v>
      </c>
      <c r="R84" s="241"/>
      <c r="S84" s="241" t="s">
        <v>247</v>
      </c>
      <c r="T84" s="242" t="s">
        <v>248</v>
      </c>
      <c r="U84" s="222">
        <v>0</v>
      </c>
      <c r="V84" s="222">
        <f>ROUND(E84*U84,2)</f>
        <v>0</v>
      </c>
      <c r="W84" s="222"/>
      <c r="X84" s="222" t="s">
        <v>215</v>
      </c>
      <c r="Y84" s="222" t="s">
        <v>167</v>
      </c>
      <c r="Z84" s="212"/>
      <c r="AA84" s="212"/>
      <c r="AB84" s="212"/>
      <c r="AC84" s="212"/>
      <c r="AD84" s="212"/>
      <c r="AE84" s="212"/>
      <c r="AF84" s="212"/>
      <c r="AG84" s="212" t="s">
        <v>216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5">
      <c r="A85" s="219"/>
      <c r="B85" s="220"/>
      <c r="C85" s="259" t="s">
        <v>312</v>
      </c>
      <c r="D85" s="252"/>
      <c r="E85" s="252"/>
      <c r="F85" s="252"/>
      <c r="G85" s="25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196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5">
      <c r="A86" s="219"/>
      <c r="B86" s="220"/>
      <c r="C86" s="260" t="s">
        <v>496</v>
      </c>
      <c r="D86" s="253"/>
      <c r="E86" s="253"/>
      <c r="F86" s="253"/>
      <c r="G86" s="253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196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43" t="str">
        <f>C86</f>
        <v>systém se střechovitým uspořádáním panelů v orientaci V-Z, rozestup řad max. 2,51 metru pro FV panely rozměru 1722x1134x30 mm.</v>
      </c>
      <c r="BB86" s="212"/>
      <c r="BC86" s="212"/>
      <c r="BD86" s="212"/>
      <c r="BE86" s="212"/>
      <c r="BF86" s="212"/>
      <c r="BG86" s="212"/>
      <c r="BH86" s="212"/>
    </row>
    <row r="87" spans="1:60" outlineLevel="3" x14ac:dyDescent="0.25">
      <c r="A87" s="219"/>
      <c r="B87" s="220"/>
      <c r="C87" s="260" t="s">
        <v>314</v>
      </c>
      <c r="D87" s="253"/>
      <c r="E87" s="253"/>
      <c r="F87" s="253"/>
      <c r="G87" s="253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196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19"/>
      <c r="B88" s="220"/>
      <c r="C88" s="260" t="s">
        <v>497</v>
      </c>
      <c r="D88" s="253"/>
      <c r="E88" s="253"/>
      <c r="F88" s="253"/>
      <c r="G88" s="253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196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19"/>
      <c r="B89" s="220"/>
      <c r="C89" s="260" t="s">
        <v>316</v>
      </c>
      <c r="D89" s="253"/>
      <c r="E89" s="253"/>
      <c r="F89" s="253"/>
      <c r="G89" s="253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196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5">
      <c r="A90" s="236">
        <v>22</v>
      </c>
      <c r="B90" s="237" t="s">
        <v>498</v>
      </c>
      <c r="C90" s="255" t="s">
        <v>499</v>
      </c>
      <c r="D90" s="238" t="s">
        <v>259</v>
      </c>
      <c r="E90" s="239">
        <v>168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39">
        <v>2.1499999999999998E-2</v>
      </c>
      <c r="O90" s="239">
        <f>ROUND(E90*N90,2)</f>
        <v>3.61</v>
      </c>
      <c r="P90" s="239">
        <v>0</v>
      </c>
      <c r="Q90" s="239">
        <f>ROUND(E90*P90,2)</f>
        <v>0</v>
      </c>
      <c r="R90" s="241"/>
      <c r="S90" s="241" t="s">
        <v>247</v>
      </c>
      <c r="T90" s="242" t="s">
        <v>248</v>
      </c>
      <c r="U90" s="222">
        <v>0</v>
      </c>
      <c r="V90" s="222">
        <f>ROUND(E90*U90,2)</f>
        <v>0</v>
      </c>
      <c r="W90" s="222"/>
      <c r="X90" s="222" t="s">
        <v>215</v>
      </c>
      <c r="Y90" s="222" t="s">
        <v>167</v>
      </c>
      <c r="Z90" s="212"/>
      <c r="AA90" s="212"/>
      <c r="AB90" s="212"/>
      <c r="AC90" s="212"/>
      <c r="AD90" s="212"/>
      <c r="AE90" s="212"/>
      <c r="AF90" s="212"/>
      <c r="AG90" s="212" t="s">
        <v>216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5">
      <c r="A91" s="219"/>
      <c r="B91" s="220"/>
      <c r="C91" s="259" t="s">
        <v>319</v>
      </c>
      <c r="D91" s="252"/>
      <c r="E91" s="252"/>
      <c r="F91" s="252"/>
      <c r="G91" s="25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196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5">
      <c r="A92" s="219"/>
      <c r="B92" s="220"/>
      <c r="C92" s="260" t="s">
        <v>500</v>
      </c>
      <c r="D92" s="253"/>
      <c r="E92" s="253"/>
      <c r="F92" s="253"/>
      <c r="G92" s="253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196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5">
      <c r="A93" s="219"/>
      <c r="B93" s="220"/>
      <c r="C93" s="260" t="s">
        <v>501</v>
      </c>
      <c r="D93" s="253"/>
      <c r="E93" s="253"/>
      <c r="F93" s="253"/>
      <c r="G93" s="253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196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5">
      <c r="A94" s="219"/>
      <c r="B94" s="220"/>
      <c r="C94" s="260" t="s">
        <v>502</v>
      </c>
      <c r="D94" s="253"/>
      <c r="E94" s="253"/>
      <c r="F94" s="253"/>
      <c r="G94" s="253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196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19"/>
      <c r="B95" s="220"/>
      <c r="C95" s="260" t="s">
        <v>503</v>
      </c>
      <c r="D95" s="253"/>
      <c r="E95" s="253"/>
      <c r="F95" s="253"/>
      <c r="G95" s="253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196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0.399999999999999" outlineLevel="1" x14ac:dyDescent="0.25">
      <c r="A96" s="236">
        <v>23</v>
      </c>
      <c r="B96" s="237" t="s">
        <v>324</v>
      </c>
      <c r="C96" s="255" t="s">
        <v>325</v>
      </c>
      <c r="D96" s="238" t="s">
        <v>259</v>
      </c>
      <c r="E96" s="239">
        <v>84</v>
      </c>
      <c r="F96" s="240"/>
      <c r="G96" s="241">
        <f>ROUND(E96*F96,2)</f>
        <v>0</v>
      </c>
      <c r="H96" s="240"/>
      <c r="I96" s="241">
        <f>ROUND(E96*H96,2)</f>
        <v>0</v>
      </c>
      <c r="J96" s="240"/>
      <c r="K96" s="241">
        <f>ROUND(E96*J96,2)</f>
        <v>0</v>
      </c>
      <c r="L96" s="241">
        <v>21</v>
      </c>
      <c r="M96" s="241">
        <f>G96*(1+L96/100)</f>
        <v>0</v>
      </c>
      <c r="N96" s="239">
        <v>0</v>
      </c>
      <c r="O96" s="239">
        <f>ROUND(E96*N96,2)</f>
        <v>0</v>
      </c>
      <c r="P96" s="239">
        <v>0</v>
      </c>
      <c r="Q96" s="239">
        <f>ROUND(E96*P96,2)</f>
        <v>0</v>
      </c>
      <c r="R96" s="241"/>
      <c r="S96" s="241" t="s">
        <v>247</v>
      </c>
      <c r="T96" s="242" t="s">
        <v>248</v>
      </c>
      <c r="U96" s="222">
        <v>0</v>
      </c>
      <c r="V96" s="222">
        <f>ROUND(E96*U96,2)</f>
        <v>0</v>
      </c>
      <c r="W96" s="222"/>
      <c r="X96" s="222" t="s">
        <v>215</v>
      </c>
      <c r="Y96" s="222" t="s">
        <v>167</v>
      </c>
      <c r="Z96" s="212"/>
      <c r="AA96" s="212"/>
      <c r="AB96" s="212"/>
      <c r="AC96" s="212"/>
      <c r="AD96" s="212"/>
      <c r="AE96" s="212"/>
      <c r="AF96" s="212"/>
      <c r="AG96" s="212" t="s">
        <v>216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5">
      <c r="A97" s="219"/>
      <c r="B97" s="220"/>
      <c r="C97" s="259" t="s">
        <v>446</v>
      </c>
      <c r="D97" s="252"/>
      <c r="E97" s="252"/>
      <c r="F97" s="252"/>
      <c r="G97" s="25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196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19"/>
      <c r="B98" s="220"/>
      <c r="C98" s="260" t="s">
        <v>530</v>
      </c>
      <c r="D98" s="253"/>
      <c r="E98" s="253"/>
      <c r="F98" s="253"/>
      <c r="G98" s="253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196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5">
      <c r="A99" s="219"/>
      <c r="B99" s="220"/>
      <c r="C99" s="260" t="s">
        <v>448</v>
      </c>
      <c r="D99" s="253"/>
      <c r="E99" s="253"/>
      <c r="F99" s="253"/>
      <c r="G99" s="253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196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5">
      <c r="A100" s="219"/>
      <c r="B100" s="220"/>
      <c r="C100" s="260" t="s">
        <v>449</v>
      </c>
      <c r="D100" s="253"/>
      <c r="E100" s="253"/>
      <c r="F100" s="253"/>
      <c r="G100" s="253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196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19"/>
      <c r="B101" s="220"/>
      <c r="C101" s="260" t="s">
        <v>450</v>
      </c>
      <c r="D101" s="253"/>
      <c r="E101" s="253"/>
      <c r="F101" s="253"/>
      <c r="G101" s="253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196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5">
      <c r="A102" s="219"/>
      <c r="B102" s="220"/>
      <c r="C102" s="260" t="s">
        <v>451</v>
      </c>
      <c r="D102" s="253"/>
      <c r="E102" s="253"/>
      <c r="F102" s="253"/>
      <c r="G102" s="253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196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5">
      <c r="A103" s="219"/>
      <c r="B103" s="220"/>
      <c r="C103" s="260" t="s">
        <v>452</v>
      </c>
      <c r="D103" s="253"/>
      <c r="E103" s="253"/>
      <c r="F103" s="253"/>
      <c r="G103" s="253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196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19"/>
      <c r="B104" s="220"/>
      <c r="C104" s="260" t="s">
        <v>453</v>
      </c>
      <c r="D104" s="253"/>
      <c r="E104" s="253"/>
      <c r="F104" s="253"/>
      <c r="G104" s="253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196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19"/>
      <c r="B105" s="220"/>
      <c r="C105" s="260" t="s">
        <v>454</v>
      </c>
      <c r="D105" s="253"/>
      <c r="E105" s="253"/>
      <c r="F105" s="253"/>
      <c r="G105" s="253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196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5">
      <c r="A106" s="219"/>
      <c r="B106" s="220"/>
      <c r="C106" s="260" t="s">
        <v>326</v>
      </c>
      <c r="D106" s="253"/>
      <c r="E106" s="253"/>
      <c r="F106" s="253"/>
      <c r="G106" s="253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196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5">
      <c r="A107" s="219"/>
      <c r="B107" s="220"/>
      <c r="C107" s="260" t="s">
        <v>455</v>
      </c>
      <c r="D107" s="253"/>
      <c r="E107" s="253"/>
      <c r="F107" s="253"/>
      <c r="G107" s="253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196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5">
      <c r="A108" s="219"/>
      <c r="B108" s="220"/>
      <c r="C108" s="260" t="s">
        <v>456</v>
      </c>
      <c r="D108" s="253"/>
      <c r="E108" s="253"/>
      <c r="F108" s="253"/>
      <c r="G108" s="253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196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5">
      <c r="A109" s="219"/>
      <c r="B109" s="220"/>
      <c r="C109" s="260" t="s">
        <v>327</v>
      </c>
      <c r="D109" s="253"/>
      <c r="E109" s="253"/>
      <c r="F109" s="253"/>
      <c r="G109" s="253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196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0.399999999999999" outlineLevel="1" x14ac:dyDescent="0.25">
      <c r="A110" s="236">
        <v>24</v>
      </c>
      <c r="B110" s="237" t="s">
        <v>572</v>
      </c>
      <c r="C110" s="255" t="s">
        <v>573</v>
      </c>
      <c r="D110" s="238" t="s">
        <v>259</v>
      </c>
      <c r="E110" s="239">
        <v>1</v>
      </c>
      <c r="F110" s="240"/>
      <c r="G110" s="241">
        <f>ROUND(E110*F110,2)</f>
        <v>0</v>
      </c>
      <c r="H110" s="240"/>
      <c r="I110" s="241">
        <f>ROUND(E110*H110,2)</f>
        <v>0</v>
      </c>
      <c r="J110" s="240"/>
      <c r="K110" s="241">
        <f>ROUND(E110*J110,2)</f>
        <v>0</v>
      </c>
      <c r="L110" s="241">
        <v>21</v>
      </c>
      <c r="M110" s="241">
        <f>G110*(1+L110/100)</f>
        <v>0</v>
      </c>
      <c r="N110" s="239">
        <v>0</v>
      </c>
      <c r="O110" s="239">
        <f>ROUND(E110*N110,2)</f>
        <v>0</v>
      </c>
      <c r="P110" s="239">
        <v>0</v>
      </c>
      <c r="Q110" s="239">
        <f>ROUND(E110*P110,2)</f>
        <v>0</v>
      </c>
      <c r="R110" s="241"/>
      <c r="S110" s="241" t="s">
        <v>247</v>
      </c>
      <c r="T110" s="242" t="s">
        <v>248</v>
      </c>
      <c r="U110" s="222">
        <v>0</v>
      </c>
      <c r="V110" s="222">
        <f>ROUND(E110*U110,2)</f>
        <v>0</v>
      </c>
      <c r="W110" s="222"/>
      <c r="X110" s="222" t="s">
        <v>215</v>
      </c>
      <c r="Y110" s="222" t="s">
        <v>167</v>
      </c>
      <c r="Z110" s="212"/>
      <c r="AA110" s="212"/>
      <c r="AB110" s="212"/>
      <c r="AC110" s="212"/>
      <c r="AD110" s="212"/>
      <c r="AE110" s="212"/>
      <c r="AF110" s="212"/>
      <c r="AG110" s="212" t="s">
        <v>216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2" x14ac:dyDescent="0.25">
      <c r="A111" s="219"/>
      <c r="B111" s="220"/>
      <c r="C111" s="259" t="s">
        <v>663</v>
      </c>
      <c r="D111" s="252"/>
      <c r="E111" s="252"/>
      <c r="F111" s="252"/>
      <c r="G111" s="25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196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5">
      <c r="A112" s="219"/>
      <c r="B112" s="220"/>
      <c r="C112" s="260" t="s">
        <v>664</v>
      </c>
      <c r="D112" s="253"/>
      <c r="E112" s="253"/>
      <c r="F112" s="253"/>
      <c r="G112" s="253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196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5">
      <c r="A113" s="219"/>
      <c r="B113" s="220"/>
      <c r="C113" s="260" t="s">
        <v>665</v>
      </c>
      <c r="D113" s="253"/>
      <c r="E113" s="253"/>
      <c r="F113" s="253"/>
      <c r="G113" s="253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196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5">
      <c r="A114" s="219"/>
      <c r="B114" s="220"/>
      <c r="C114" s="260" t="s">
        <v>460</v>
      </c>
      <c r="D114" s="253"/>
      <c r="E114" s="253"/>
      <c r="F114" s="253"/>
      <c r="G114" s="253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196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5">
      <c r="A115" s="219"/>
      <c r="B115" s="220"/>
      <c r="C115" s="260" t="s">
        <v>330</v>
      </c>
      <c r="D115" s="253"/>
      <c r="E115" s="253"/>
      <c r="F115" s="253"/>
      <c r="G115" s="253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196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5">
      <c r="A116" s="219"/>
      <c r="B116" s="220"/>
      <c r="C116" s="260" t="s">
        <v>666</v>
      </c>
      <c r="D116" s="253"/>
      <c r="E116" s="253"/>
      <c r="F116" s="253"/>
      <c r="G116" s="253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196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5">
      <c r="A117" s="219"/>
      <c r="B117" s="220"/>
      <c r="C117" s="260" t="s">
        <v>463</v>
      </c>
      <c r="D117" s="253"/>
      <c r="E117" s="253"/>
      <c r="F117" s="253"/>
      <c r="G117" s="253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196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19"/>
      <c r="B118" s="220"/>
      <c r="C118" s="260" t="s">
        <v>331</v>
      </c>
      <c r="D118" s="253"/>
      <c r="E118" s="253"/>
      <c r="F118" s="253"/>
      <c r="G118" s="253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196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19"/>
      <c r="B119" s="220"/>
      <c r="C119" s="260" t="s">
        <v>464</v>
      </c>
      <c r="D119" s="253"/>
      <c r="E119" s="253"/>
      <c r="F119" s="253"/>
      <c r="G119" s="253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196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19"/>
      <c r="B120" s="220"/>
      <c r="C120" s="260" t="s">
        <v>667</v>
      </c>
      <c r="D120" s="253"/>
      <c r="E120" s="253"/>
      <c r="F120" s="253"/>
      <c r="G120" s="253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196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19"/>
      <c r="B121" s="220"/>
      <c r="C121" s="260" t="s">
        <v>466</v>
      </c>
      <c r="D121" s="253"/>
      <c r="E121" s="253"/>
      <c r="F121" s="253"/>
      <c r="G121" s="253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196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5">
      <c r="A122" s="219"/>
      <c r="B122" s="220"/>
      <c r="C122" s="260" t="s">
        <v>332</v>
      </c>
      <c r="D122" s="253"/>
      <c r="E122" s="253"/>
      <c r="F122" s="253"/>
      <c r="G122" s="253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196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5">
      <c r="A123" s="219"/>
      <c r="B123" s="220"/>
      <c r="C123" s="260" t="s">
        <v>574</v>
      </c>
      <c r="D123" s="253"/>
      <c r="E123" s="253"/>
      <c r="F123" s="253"/>
      <c r="G123" s="253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196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5">
      <c r="A124" s="219"/>
      <c r="B124" s="220"/>
      <c r="C124" s="260" t="s">
        <v>467</v>
      </c>
      <c r="D124" s="253"/>
      <c r="E124" s="253"/>
      <c r="F124" s="253"/>
      <c r="G124" s="253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196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43" t="str">
        <f>C124</f>
        <v>monitoring sítě, ochrana před ostrovním provozem, konfigurovatelný účiník, konfigurovatelné prahové hodnoty země</v>
      </c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19"/>
      <c r="B125" s="220"/>
      <c r="C125" s="260" t="s">
        <v>468</v>
      </c>
      <c r="D125" s="253"/>
      <c r="E125" s="253"/>
      <c r="F125" s="253"/>
      <c r="G125" s="253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196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5">
      <c r="A126" s="219"/>
      <c r="B126" s="220"/>
      <c r="C126" s="260" t="s">
        <v>334</v>
      </c>
      <c r="D126" s="253"/>
      <c r="E126" s="253"/>
      <c r="F126" s="253"/>
      <c r="G126" s="253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196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5">
      <c r="A127" s="219"/>
      <c r="B127" s="220"/>
      <c r="C127" s="260" t="s">
        <v>469</v>
      </c>
      <c r="D127" s="253"/>
      <c r="E127" s="253"/>
      <c r="F127" s="253"/>
      <c r="G127" s="253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196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5">
      <c r="A128" s="219"/>
      <c r="B128" s="220"/>
      <c r="C128" s="260" t="s">
        <v>335</v>
      </c>
      <c r="D128" s="253"/>
      <c r="E128" s="253"/>
      <c r="F128" s="253"/>
      <c r="G128" s="253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196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x14ac:dyDescent="0.25">
      <c r="A129" s="229" t="s">
        <v>159</v>
      </c>
      <c r="B129" s="230" t="s">
        <v>113</v>
      </c>
      <c r="C129" s="254" t="s">
        <v>114</v>
      </c>
      <c r="D129" s="231"/>
      <c r="E129" s="232"/>
      <c r="F129" s="233"/>
      <c r="G129" s="233">
        <f>SUMIF(AG130:AG147,"&lt;&gt;NOR",G130:G147)</f>
        <v>0</v>
      </c>
      <c r="H129" s="233"/>
      <c r="I129" s="233">
        <f>SUM(I130:I147)</f>
        <v>0</v>
      </c>
      <c r="J129" s="233"/>
      <c r="K129" s="233">
        <f>SUM(K130:K147)</f>
        <v>0</v>
      </c>
      <c r="L129" s="233"/>
      <c r="M129" s="233">
        <f>SUM(M130:M147)</f>
        <v>0</v>
      </c>
      <c r="N129" s="232"/>
      <c r="O129" s="232">
        <f>SUM(O130:O147)</f>
        <v>0.17</v>
      </c>
      <c r="P129" s="232"/>
      <c r="Q129" s="232">
        <f>SUM(Q130:Q147)</f>
        <v>0</v>
      </c>
      <c r="R129" s="233"/>
      <c r="S129" s="233"/>
      <c r="T129" s="234"/>
      <c r="U129" s="228"/>
      <c r="V129" s="228">
        <f>SUM(V130:V147)</f>
        <v>5.48</v>
      </c>
      <c r="W129" s="228"/>
      <c r="X129" s="228"/>
      <c r="Y129" s="228"/>
      <c r="AG129" t="s">
        <v>160</v>
      </c>
    </row>
    <row r="130" spans="1:60" outlineLevel="1" x14ac:dyDescent="0.25">
      <c r="A130" s="236">
        <v>25</v>
      </c>
      <c r="B130" s="237" t="s">
        <v>575</v>
      </c>
      <c r="C130" s="255" t="s">
        <v>576</v>
      </c>
      <c r="D130" s="238" t="s">
        <v>246</v>
      </c>
      <c r="E130" s="239">
        <v>49.056399999999996</v>
      </c>
      <c r="F130" s="240"/>
      <c r="G130" s="241">
        <f>ROUND(E130*F130,2)</f>
        <v>0</v>
      </c>
      <c r="H130" s="240"/>
      <c r="I130" s="241">
        <f>ROUND(E130*H130,2)</f>
        <v>0</v>
      </c>
      <c r="J130" s="240"/>
      <c r="K130" s="241">
        <f>ROUND(E130*J130,2)</f>
        <v>0</v>
      </c>
      <c r="L130" s="241">
        <v>21</v>
      </c>
      <c r="M130" s="241">
        <f>G130*(1+L130/100)</f>
        <v>0</v>
      </c>
      <c r="N130" s="239">
        <v>2E-3</v>
      </c>
      <c r="O130" s="239">
        <f>ROUND(E130*N130,2)</f>
        <v>0.1</v>
      </c>
      <c r="P130" s="239">
        <v>0</v>
      </c>
      <c r="Q130" s="239">
        <f>ROUND(E130*P130,2)</f>
        <v>0</v>
      </c>
      <c r="R130" s="241" t="s">
        <v>176</v>
      </c>
      <c r="S130" s="241" t="s">
        <v>165</v>
      </c>
      <c r="T130" s="242" t="s">
        <v>248</v>
      </c>
      <c r="U130" s="222">
        <v>0.1</v>
      </c>
      <c r="V130" s="222">
        <f>ROUND(E130*U130,2)</f>
        <v>4.91</v>
      </c>
      <c r="W130" s="222"/>
      <c r="X130" s="222" t="s">
        <v>166</v>
      </c>
      <c r="Y130" s="222" t="s">
        <v>167</v>
      </c>
      <c r="Z130" s="212"/>
      <c r="AA130" s="212"/>
      <c r="AB130" s="212"/>
      <c r="AC130" s="212"/>
      <c r="AD130" s="212"/>
      <c r="AE130" s="212"/>
      <c r="AF130" s="212"/>
      <c r="AG130" s="212" t="s">
        <v>168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2" x14ac:dyDescent="0.25">
      <c r="A131" s="219"/>
      <c r="B131" s="220"/>
      <c r="C131" s="259" t="s">
        <v>577</v>
      </c>
      <c r="D131" s="252"/>
      <c r="E131" s="252"/>
      <c r="F131" s="252"/>
      <c r="G131" s="25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196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5">
      <c r="A132" s="219"/>
      <c r="B132" s="220"/>
      <c r="C132" s="260" t="s">
        <v>578</v>
      </c>
      <c r="D132" s="253"/>
      <c r="E132" s="253"/>
      <c r="F132" s="253"/>
      <c r="G132" s="253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196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5">
      <c r="A133" s="219"/>
      <c r="B133" s="220"/>
      <c r="C133" s="260" t="s">
        <v>579</v>
      </c>
      <c r="D133" s="253"/>
      <c r="E133" s="253"/>
      <c r="F133" s="253"/>
      <c r="G133" s="253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196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19"/>
      <c r="B134" s="220"/>
      <c r="C134" s="260" t="s">
        <v>580</v>
      </c>
      <c r="D134" s="253"/>
      <c r="E134" s="253"/>
      <c r="F134" s="253"/>
      <c r="G134" s="253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196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5">
      <c r="A135" s="219"/>
      <c r="B135" s="220"/>
      <c r="C135" s="260" t="s">
        <v>581</v>
      </c>
      <c r="D135" s="253"/>
      <c r="E135" s="253"/>
      <c r="F135" s="253"/>
      <c r="G135" s="253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196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43" t="str">
        <f>C135</f>
        <v>- včetně všech spojovacích prvků kce - patní plechy, ostatní ocelové a spojovací prvky dle dílenské dokumentace výrobce/dodavatele</v>
      </c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5">
      <c r="A136" s="219"/>
      <c r="B136" s="220"/>
      <c r="C136" s="260" t="s">
        <v>582</v>
      </c>
      <c r="D136" s="253"/>
      <c r="E136" s="253"/>
      <c r="F136" s="253"/>
      <c r="G136" s="253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196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5">
      <c r="A137" s="219"/>
      <c r="B137" s="220"/>
      <c r="C137" s="260" t="s">
        <v>583</v>
      </c>
      <c r="D137" s="253"/>
      <c r="E137" s="253"/>
      <c r="F137" s="253"/>
      <c r="G137" s="253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196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5">
      <c r="A138" s="219"/>
      <c r="B138" s="220"/>
      <c r="C138" s="260" t="s">
        <v>584</v>
      </c>
      <c r="D138" s="253"/>
      <c r="E138" s="253"/>
      <c r="F138" s="253"/>
      <c r="G138" s="253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196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2" x14ac:dyDescent="0.25">
      <c r="A139" s="219"/>
      <c r="B139" s="220"/>
      <c r="C139" s="256" t="s">
        <v>585</v>
      </c>
      <c r="D139" s="223"/>
      <c r="E139" s="224">
        <v>40.440399999999997</v>
      </c>
      <c r="F139" s="222"/>
      <c r="G139" s="222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170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5">
      <c r="A140" s="219"/>
      <c r="B140" s="220"/>
      <c r="C140" s="256" t="s">
        <v>586</v>
      </c>
      <c r="D140" s="223"/>
      <c r="E140" s="224">
        <v>6.28</v>
      </c>
      <c r="F140" s="222"/>
      <c r="G140" s="22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170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5">
      <c r="A141" s="219"/>
      <c r="B141" s="220"/>
      <c r="C141" s="266" t="s">
        <v>587</v>
      </c>
      <c r="D141" s="264"/>
      <c r="E141" s="265">
        <v>46.720399999999998</v>
      </c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170</v>
      </c>
      <c r="AH141" s="212">
        <v>1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5">
      <c r="A142" s="219"/>
      <c r="B142" s="220"/>
      <c r="C142" s="256" t="s">
        <v>588</v>
      </c>
      <c r="D142" s="223"/>
      <c r="E142" s="224">
        <v>2.3359999999999999</v>
      </c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170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5">
      <c r="A143" s="236">
        <v>26</v>
      </c>
      <c r="B143" s="237" t="s">
        <v>589</v>
      </c>
      <c r="C143" s="255" t="s">
        <v>590</v>
      </c>
      <c r="D143" s="238" t="s">
        <v>220</v>
      </c>
      <c r="E143" s="239">
        <v>12</v>
      </c>
      <c r="F143" s="240"/>
      <c r="G143" s="241">
        <f>ROUND(E143*F143,2)</f>
        <v>0</v>
      </c>
      <c r="H143" s="240"/>
      <c r="I143" s="241">
        <f>ROUND(E143*H143,2)</f>
        <v>0</v>
      </c>
      <c r="J143" s="240"/>
      <c r="K143" s="241">
        <f>ROUND(E143*J143,2)</f>
        <v>0</v>
      </c>
      <c r="L143" s="241">
        <v>21</v>
      </c>
      <c r="M143" s="241">
        <f>G143*(1+L143/100)</f>
        <v>0</v>
      </c>
      <c r="N143" s="239">
        <v>6.0000000000000001E-3</v>
      </c>
      <c r="O143" s="239">
        <f>ROUND(E143*N143,2)</f>
        <v>7.0000000000000007E-2</v>
      </c>
      <c r="P143" s="239">
        <v>0</v>
      </c>
      <c r="Q143" s="239">
        <f>ROUND(E143*P143,2)</f>
        <v>0</v>
      </c>
      <c r="R143" s="241"/>
      <c r="S143" s="241" t="s">
        <v>247</v>
      </c>
      <c r="T143" s="242" t="s">
        <v>248</v>
      </c>
      <c r="U143" s="222">
        <v>0</v>
      </c>
      <c r="V143" s="222">
        <f>ROUND(E143*U143,2)</f>
        <v>0</v>
      </c>
      <c r="W143" s="222"/>
      <c r="X143" s="222" t="s">
        <v>215</v>
      </c>
      <c r="Y143" s="222" t="s">
        <v>167</v>
      </c>
      <c r="Z143" s="212"/>
      <c r="AA143" s="212"/>
      <c r="AB143" s="212"/>
      <c r="AC143" s="212"/>
      <c r="AD143" s="212"/>
      <c r="AE143" s="212"/>
      <c r="AF143" s="212"/>
      <c r="AG143" s="212" t="s">
        <v>216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5">
      <c r="A144" s="219"/>
      <c r="B144" s="220"/>
      <c r="C144" s="259" t="s">
        <v>591</v>
      </c>
      <c r="D144" s="252"/>
      <c r="E144" s="252"/>
      <c r="F144" s="252"/>
      <c r="G144" s="25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196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5">
      <c r="A145" s="219"/>
      <c r="B145" s="220"/>
      <c r="C145" s="256" t="s">
        <v>592</v>
      </c>
      <c r="D145" s="223"/>
      <c r="E145" s="224">
        <v>12</v>
      </c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170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5">
      <c r="A146" s="236">
        <v>27</v>
      </c>
      <c r="B146" s="237" t="s">
        <v>593</v>
      </c>
      <c r="C146" s="255" t="s">
        <v>594</v>
      </c>
      <c r="D146" s="238" t="s">
        <v>241</v>
      </c>
      <c r="E146" s="239">
        <v>0.17011000000000001</v>
      </c>
      <c r="F146" s="240"/>
      <c r="G146" s="241">
        <f>ROUND(E146*F146,2)</f>
        <v>0</v>
      </c>
      <c r="H146" s="240"/>
      <c r="I146" s="241">
        <f>ROUND(E146*H146,2)</f>
        <v>0</v>
      </c>
      <c r="J146" s="240"/>
      <c r="K146" s="241">
        <f>ROUND(E146*J146,2)</f>
        <v>0</v>
      </c>
      <c r="L146" s="241">
        <v>21</v>
      </c>
      <c r="M146" s="241">
        <f>G146*(1+L146/100)</f>
        <v>0</v>
      </c>
      <c r="N146" s="239">
        <v>0</v>
      </c>
      <c r="O146" s="239">
        <f>ROUND(E146*N146,2)</f>
        <v>0</v>
      </c>
      <c r="P146" s="239">
        <v>0</v>
      </c>
      <c r="Q146" s="239">
        <f>ROUND(E146*P146,2)</f>
        <v>0</v>
      </c>
      <c r="R146" s="241" t="s">
        <v>176</v>
      </c>
      <c r="S146" s="241" t="s">
        <v>165</v>
      </c>
      <c r="T146" s="242" t="s">
        <v>165</v>
      </c>
      <c r="U146" s="222">
        <v>3.327</v>
      </c>
      <c r="V146" s="222">
        <f>ROUND(E146*U146,2)</f>
        <v>0.56999999999999995</v>
      </c>
      <c r="W146" s="222"/>
      <c r="X146" s="222" t="s">
        <v>595</v>
      </c>
      <c r="Y146" s="222" t="s">
        <v>167</v>
      </c>
      <c r="Z146" s="212"/>
      <c r="AA146" s="212"/>
      <c r="AB146" s="212"/>
      <c r="AC146" s="212"/>
      <c r="AD146" s="212"/>
      <c r="AE146" s="212"/>
      <c r="AF146" s="212"/>
      <c r="AG146" s="212" t="s">
        <v>596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2" x14ac:dyDescent="0.25">
      <c r="A147" s="219"/>
      <c r="B147" s="220"/>
      <c r="C147" s="257" t="s">
        <v>243</v>
      </c>
      <c r="D147" s="244"/>
      <c r="E147" s="244"/>
      <c r="F147" s="244"/>
      <c r="G147" s="244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183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x14ac:dyDescent="0.25">
      <c r="A148" s="229" t="s">
        <v>159</v>
      </c>
      <c r="B148" s="230" t="s">
        <v>117</v>
      </c>
      <c r="C148" s="254" t="s">
        <v>118</v>
      </c>
      <c r="D148" s="231"/>
      <c r="E148" s="232"/>
      <c r="F148" s="233"/>
      <c r="G148" s="233">
        <f>SUMIF(AG149:AG154,"&lt;&gt;NOR",G149:G154)</f>
        <v>0</v>
      </c>
      <c r="H148" s="233"/>
      <c r="I148" s="233">
        <f>SUM(I149:I154)</f>
        <v>0</v>
      </c>
      <c r="J148" s="233"/>
      <c r="K148" s="233">
        <f>SUM(K149:K154)</f>
        <v>0</v>
      </c>
      <c r="L148" s="233"/>
      <c r="M148" s="233">
        <f>SUM(M149:M154)</f>
        <v>0</v>
      </c>
      <c r="N148" s="232"/>
      <c r="O148" s="232">
        <f>SUM(O149:O154)</f>
        <v>0</v>
      </c>
      <c r="P148" s="232"/>
      <c r="Q148" s="232">
        <f>SUM(Q149:Q154)</f>
        <v>0</v>
      </c>
      <c r="R148" s="233"/>
      <c r="S148" s="233"/>
      <c r="T148" s="234"/>
      <c r="U148" s="228"/>
      <c r="V148" s="228">
        <f>SUM(V149:V154)</f>
        <v>0</v>
      </c>
      <c r="W148" s="228"/>
      <c r="X148" s="228"/>
      <c r="Y148" s="228"/>
      <c r="AG148" t="s">
        <v>160</v>
      </c>
    </row>
    <row r="149" spans="1:60" outlineLevel="1" x14ac:dyDescent="0.25">
      <c r="A149" s="236">
        <v>28</v>
      </c>
      <c r="B149" s="237" t="s">
        <v>345</v>
      </c>
      <c r="C149" s="255" t="s">
        <v>346</v>
      </c>
      <c r="D149" s="238" t="s">
        <v>347</v>
      </c>
      <c r="E149" s="239">
        <v>40</v>
      </c>
      <c r="F149" s="240"/>
      <c r="G149" s="241">
        <f>ROUND(E149*F149,2)</f>
        <v>0</v>
      </c>
      <c r="H149" s="240"/>
      <c r="I149" s="241">
        <f>ROUND(E149*H149,2)</f>
        <v>0</v>
      </c>
      <c r="J149" s="240"/>
      <c r="K149" s="241">
        <f>ROUND(E149*J149,2)</f>
        <v>0</v>
      </c>
      <c r="L149" s="241">
        <v>21</v>
      </c>
      <c r="M149" s="241">
        <f>G149*(1+L149/100)</f>
        <v>0</v>
      </c>
      <c r="N149" s="239">
        <v>0</v>
      </c>
      <c r="O149" s="239">
        <f>ROUND(E149*N149,2)</f>
        <v>0</v>
      </c>
      <c r="P149" s="239">
        <v>0</v>
      </c>
      <c r="Q149" s="239">
        <f>ROUND(E149*P149,2)</f>
        <v>0</v>
      </c>
      <c r="R149" s="241"/>
      <c r="S149" s="241" t="s">
        <v>247</v>
      </c>
      <c r="T149" s="242" t="s">
        <v>248</v>
      </c>
      <c r="U149" s="222">
        <v>0</v>
      </c>
      <c r="V149" s="222">
        <f>ROUND(E149*U149,2)</f>
        <v>0</v>
      </c>
      <c r="W149" s="222"/>
      <c r="X149" s="222" t="s">
        <v>166</v>
      </c>
      <c r="Y149" s="222" t="s">
        <v>167</v>
      </c>
      <c r="Z149" s="212"/>
      <c r="AA149" s="212"/>
      <c r="AB149" s="212"/>
      <c r="AC149" s="212"/>
      <c r="AD149" s="212"/>
      <c r="AE149" s="212"/>
      <c r="AF149" s="212"/>
      <c r="AG149" s="212" t="s">
        <v>168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5">
      <c r="A150" s="219"/>
      <c r="B150" s="220"/>
      <c r="C150" s="259" t="s">
        <v>348</v>
      </c>
      <c r="D150" s="252"/>
      <c r="E150" s="252"/>
      <c r="F150" s="252"/>
      <c r="G150" s="25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196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5">
      <c r="A151" s="219"/>
      <c r="B151" s="220"/>
      <c r="C151" s="260" t="s">
        <v>349</v>
      </c>
      <c r="D151" s="253"/>
      <c r="E151" s="253"/>
      <c r="F151" s="253"/>
      <c r="G151" s="253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196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5">
      <c r="A152" s="219"/>
      <c r="B152" s="220"/>
      <c r="C152" s="260" t="s">
        <v>506</v>
      </c>
      <c r="D152" s="253"/>
      <c r="E152" s="253"/>
      <c r="F152" s="253"/>
      <c r="G152" s="253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196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5">
      <c r="A153" s="219"/>
      <c r="B153" s="220"/>
      <c r="C153" s="260" t="s">
        <v>351</v>
      </c>
      <c r="D153" s="253"/>
      <c r="E153" s="253"/>
      <c r="F153" s="253"/>
      <c r="G153" s="253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196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5">
      <c r="A154" s="219"/>
      <c r="B154" s="220"/>
      <c r="C154" s="260" t="s">
        <v>352</v>
      </c>
      <c r="D154" s="253"/>
      <c r="E154" s="253"/>
      <c r="F154" s="253"/>
      <c r="G154" s="253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196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x14ac:dyDescent="0.25">
      <c r="A155" s="229" t="s">
        <v>159</v>
      </c>
      <c r="B155" s="230" t="s">
        <v>119</v>
      </c>
      <c r="C155" s="254" t="s">
        <v>120</v>
      </c>
      <c r="D155" s="231"/>
      <c r="E155" s="232"/>
      <c r="F155" s="233"/>
      <c r="G155" s="233">
        <f>SUMIF(AG156:AG170,"&lt;&gt;NOR",G156:G170)</f>
        <v>0</v>
      </c>
      <c r="H155" s="233"/>
      <c r="I155" s="233">
        <f>SUM(I156:I170)</f>
        <v>0</v>
      </c>
      <c r="J155" s="233"/>
      <c r="K155" s="233">
        <f>SUM(K156:K170)</f>
        <v>0</v>
      </c>
      <c r="L155" s="233"/>
      <c r="M155" s="233">
        <f>SUM(M156:M170)</f>
        <v>0</v>
      </c>
      <c r="N155" s="232"/>
      <c r="O155" s="232">
        <f>SUM(O156:O170)</f>
        <v>0</v>
      </c>
      <c r="P155" s="232"/>
      <c r="Q155" s="232">
        <f>SUM(Q156:Q170)</f>
        <v>0</v>
      </c>
      <c r="R155" s="233"/>
      <c r="S155" s="233"/>
      <c r="T155" s="234"/>
      <c r="U155" s="228"/>
      <c r="V155" s="228">
        <f>SUM(V156:V170)</f>
        <v>0</v>
      </c>
      <c r="W155" s="228"/>
      <c r="X155" s="228"/>
      <c r="Y155" s="228"/>
      <c r="AG155" t="s">
        <v>160</v>
      </c>
    </row>
    <row r="156" spans="1:60" outlineLevel="1" x14ac:dyDescent="0.25">
      <c r="A156" s="236">
        <v>29</v>
      </c>
      <c r="B156" s="237" t="s">
        <v>356</v>
      </c>
      <c r="C156" s="255" t="s">
        <v>357</v>
      </c>
      <c r="D156" s="238" t="s">
        <v>358</v>
      </c>
      <c r="E156" s="239">
        <v>1</v>
      </c>
      <c r="F156" s="240"/>
      <c r="G156" s="241">
        <f>ROUND(E156*F156,2)</f>
        <v>0</v>
      </c>
      <c r="H156" s="240"/>
      <c r="I156" s="241">
        <f>ROUND(E156*H156,2)</f>
        <v>0</v>
      </c>
      <c r="J156" s="240"/>
      <c r="K156" s="241">
        <f>ROUND(E156*J156,2)</f>
        <v>0</v>
      </c>
      <c r="L156" s="241">
        <v>21</v>
      </c>
      <c r="M156" s="241">
        <f>G156*(1+L156/100)</f>
        <v>0</v>
      </c>
      <c r="N156" s="239">
        <v>0</v>
      </c>
      <c r="O156" s="239">
        <f>ROUND(E156*N156,2)</f>
        <v>0</v>
      </c>
      <c r="P156" s="239">
        <v>0</v>
      </c>
      <c r="Q156" s="239">
        <f>ROUND(E156*P156,2)</f>
        <v>0</v>
      </c>
      <c r="R156" s="241"/>
      <c r="S156" s="241" t="s">
        <v>247</v>
      </c>
      <c r="T156" s="242" t="s">
        <v>248</v>
      </c>
      <c r="U156" s="222">
        <v>0</v>
      </c>
      <c r="V156" s="222">
        <f>ROUND(E156*U156,2)</f>
        <v>0</v>
      </c>
      <c r="W156" s="222"/>
      <c r="X156" s="222" t="s">
        <v>166</v>
      </c>
      <c r="Y156" s="222" t="s">
        <v>167</v>
      </c>
      <c r="Z156" s="212"/>
      <c r="AA156" s="212"/>
      <c r="AB156" s="212"/>
      <c r="AC156" s="212"/>
      <c r="AD156" s="212"/>
      <c r="AE156" s="212"/>
      <c r="AF156" s="212"/>
      <c r="AG156" s="212" t="s">
        <v>168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2" x14ac:dyDescent="0.25">
      <c r="A157" s="219"/>
      <c r="B157" s="220"/>
      <c r="C157" s="259" t="s">
        <v>359</v>
      </c>
      <c r="D157" s="252"/>
      <c r="E157" s="252"/>
      <c r="F157" s="252"/>
      <c r="G157" s="25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196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5">
      <c r="A158" s="219"/>
      <c r="B158" s="220"/>
      <c r="C158" s="260" t="s">
        <v>360</v>
      </c>
      <c r="D158" s="253"/>
      <c r="E158" s="253"/>
      <c r="F158" s="253"/>
      <c r="G158" s="253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196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5">
      <c r="A159" s="236">
        <v>30</v>
      </c>
      <c r="B159" s="237" t="s">
        <v>361</v>
      </c>
      <c r="C159" s="255" t="s">
        <v>362</v>
      </c>
      <c r="D159" s="238" t="s">
        <v>358</v>
      </c>
      <c r="E159" s="239">
        <v>1</v>
      </c>
      <c r="F159" s="240"/>
      <c r="G159" s="241">
        <f>ROUND(E159*F159,2)</f>
        <v>0</v>
      </c>
      <c r="H159" s="240"/>
      <c r="I159" s="241">
        <f>ROUND(E159*H159,2)</f>
        <v>0</v>
      </c>
      <c r="J159" s="240"/>
      <c r="K159" s="241">
        <f>ROUND(E159*J159,2)</f>
        <v>0</v>
      </c>
      <c r="L159" s="241">
        <v>21</v>
      </c>
      <c r="M159" s="241">
        <f>G159*(1+L159/100)</f>
        <v>0</v>
      </c>
      <c r="N159" s="239">
        <v>0</v>
      </c>
      <c r="O159" s="239">
        <f>ROUND(E159*N159,2)</f>
        <v>0</v>
      </c>
      <c r="P159" s="239">
        <v>0</v>
      </c>
      <c r="Q159" s="239">
        <f>ROUND(E159*P159,2)</f>
        <v>0</v>
      </c>
      <c r="R159" s="241"/>
      <c r="S159" s="241" t="s">
        <v>247</v>
      </c>
      <c r="T159" s="242" t="s">
        <v>248</v>
      </c>
      <c r="U159" s="222">
        <v>0</v>
      </c>
      <c r="V159" s="222">
        <f>ROUND(E159*U159,2)</f>
        <v>0</v>
      </c>
      <c r="W159" s="222"/>
      <c r="X159" s="222" t="s">
        <v>166</v>
      </c>
      <c r="Y159" s="222" t="s">
        <v>167</v>
      </c>
      <c r="Z159" s="212"/>
      <c r="AA159" s="212"/>
      <c r="AB159" s="212"/>
      <c r="AC159" s="212"/>
      <c r="AD159" s="212"/>
      <c r="AE159" s="212"/>
      <c r="AF159" s="212"/>
      <c r="AG159" s="212" t="s">
        <v>168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2" x14ac:dyDescent="0.25">
      <c r="A160" s="219"/>
      <c r="B160" s="220"/>
      <c r="C160" s="259" t="s">
        <v>359</v>
      </c>
      <c r="D160" s="252"/>
      <c r="E160" s="252"/>
      <c r="F160" s="252"/>
      <c r="G160" s="25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196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5">
      <c r="A161" s="219"/>
      <c r="B161" s="220"/>
      <c r="C161" s="260" t="s">
        <v>597</v>
      </c>
      <c r="D161" s="253"/>
      <c r="E161" s="253"/>
      <c r="F161" s="253"/>
      <c r="G161" s="253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196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5">
      <c r="A162" s="219"/>
      <c r="B162" s="220"/>
      <c r="C162" s="260" t="s">
        <v>598</v>
      </c>
      <c r="D162" s="253"/>
      <c r="E162" s="253"/>
      <c r="F162" s="253"/>
      <c r="G162" s="253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196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43" t="str">
        <f>C162</f>
        <v>2) napojení nového vývodu z pilíře RS na stávající pojistkové spodky v místě stávajícího vývodu pro napojení objektu, stávající kabelový vývod odpojit</v>
      </c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5">
      <c r="A163" s="219"/>
      <c r="B163" s="220"/>
      <c r="C163" s="260" t="s">
        <v>599</v>
      </c>
      <c r="D163" s="253"/>
      <c r="E163" s="253"/>
      <c r="F163" s="253"/>
      <c r="G163" s="253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196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5">
      <c r="A164" s="219"/>
      <c r="B164" s="220"/>
      <c r="C164" s="260" t="s">
        <v>600</v>
      </c>
      <c r="D164" s="253"/>
      <c r="E164" s="253"/>
      <c r="F164" s="253"/>
      <c r="G164" s="253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196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43" t="str">
        <f>C164</f>
        <v>4) odpojení/zrušení stávajícího elektroměrového rozvaděče v rozvodně NN, vč. propojení na stávající hlavní rozvaděč objektu</v>
      </c>
      <c r="BB164" s="212"/>
      <c r="BC164" s="212"/>
      <c r="BD164" s="212"/>
      <c r="BE164" s="212"/>
      <c r="BF164" s="212"/>
      <c r="BG164" s="212"/>
      <c r="BH164" s="212"/>
    </row>
    <row r="165" spans="1:60" ht="20.399999999999999" outlineLevel="1" x14ac:dyDescent="0.25">
      <c r="A165" s="236">
        <v>31</v>
      </c>
      <c r="B165" s="237" t="s">
        <v>367</v>
      </c>
      <c r="C165" s="255" t="s">
        <v>371</v>
      </c>
      <c r="D165" s="238" t="s">
        <v>358</v>
      </c>
      <c r="E165" s="239">
        <v>1</v>
      </c>
      <c r="F165" s="240"/>
      <c r="G165" s="241">
        <f>ROUND(E165*F165,2)</f>
        <v>0</v>
      </c>
      <c r="H165" s="240"/>
      <c r="I165" s="241">
        <f>ROUND(E165*H165,2)</f>
        <v>0</v>
      </c>
      <c r="J165" s="240"/>
      <c r="K165" s="241">
        <f>ROUND(E165*J165,2)</f>
        <v>0</v>
      </c>
      <c r="L165" s="241">
        <v>21</v>
      </c>
      <c r="M165" s="241">
        <f>G165*(1+L165/100)</f>
        <v>0</v>
      </c>
      <c r="N165" s="239">
        <v>0</v>
      </c>
      <c r="O165" s="239">
        <f>ROUND(E165*N165,2)</f>
        <v>0</v>
      </c>
      <c r="P165" s="239">
        <v>0</v>
      </c>
      <c r="Q165" s="239">
        <f>ROUND(E165*P165,2)</f>
        <v>0</v>
      </c>
      <c r="R165" s="241"/>
      <c r="S165" s="241" t="s">
        <v>247</v>
      </c>
      <c r="T165" s="242" t="s">
        <v>248</v>
      </c>
      <c r="U165" s="222">
        <v>0</v>
      </c>
      <c r="V165" s="222">
        <f>ROUND(E165*U165,2)</f>
        <v>0</v>
      </c>
      <c r="W165" s="222"/>
      <c r="X165" s="222" t="s">
        <v>476</v>
      </c>
      <c r="Y165" s="222" t="s">
        <v>167</v>
      </c>
      <c r="Z165" s="212"/>
      <c r="AA165" s="212"/>
      <c r="AB165" s="212"/>
      <c r="AC165" s="212"/>
      <c r="AD165" s="212"/>
      <c r="AE165" s="212"/>
      <c r="AF165" s="212"/>
      <c r="AG165" s="212" t="s">
        <v>477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ht="31.2" outlineLevel="2" x14ac:dyDescent="0.25">
      <c r="A166" s="219"/>
      <c r="B166" s="220"/>
      <c r="C166" s="259" t="s">
        <v>372</v>
      </c>
      <c r="D166" s="252"/>
      <c r="E166" s="252"/>
      <c r="F166" s="252"/>
      <c r="G166" s="25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196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43" t="str">
        <f>C166</f>
        <v>- součástí této položky je zajištění výchozích podkladů od stávajícího hromosvodu v součinnosti s objednatelem (výchozí revizní zpráva hromosvodu, poslední periodická revizní zpráva hromosvodu, nejaktuálnější archivní dokumentace hromosvodu) tj. výchozích podkladů pro zpracování RDS úprav a doplnění hromosvodu</v>
      </c>
      <c r="BB166" s="212"/>
      <c r="BC166" s="212"/>
      <c r="BD166" s="212"/>
      <c r="BE166" s="212"/>
      <c r="BF166" s="212"/>
      <c r="BG166" s="212"/>
      <c r="BH166" s="212"/>
    </row>
    <row r="167" spans="1:60" ht="21" outlineLevel="3" x14ac:dyDescent="0.25">
      <c r="A167" s="219"/>
      <c r="B167" s="220"/>
      <c r="C167" s="260" t="s">
        <v>373</v>
      </c>
      <c r="D167" s="253"/>
      <c r="E167" s="253"/>
      <c r="F167" s="253"/>
      <c r="G167" s="253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196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43" t="str">
        <f>C167</f>
        <v>- součástí této položky je zajištění prověření technického stavu stávající hromosvodové soustavy včetně zjištění zemních odporů stávajících svodů na dotčených budovách či jejich částí = výchozí podklad pro zpracování RDS úprav a doplnění hromosvodu</v>
      </c>
      <c r="BB167" s="212"/>
      <c r="BC167" s="212"/>
      <c r="BD167" s="212"/>
      <c r="BE167" s="212"/>
      <c r="BF167" s="212"/>
      <c r="BG167" s="212"/>
      <c r="BH167" s="212"/>
    </row>
    <row r="168" spans="1:60" ht="41.4" outlineLevel="3" x14ac:dyDescent="0.25">
      <c r="A168" s="219"/>
      <c r="B168" s="220"/>
      <c r="C168" s="260" t="s">
        <v>374</v>
      </c>
      <c r="D168" s="253"/>
      <c r="E168" s="253"/>
      <c r="F168" s="253"/>
      <c r="G168" s="253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196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43" t="str">
        <f>C168</f>
        <v>- součástí této položky je zajištění zpracování RDS úprav a doplnění stávajícího hromosvodu v souladu s požadavky ČSN EN 62305-3 ed. 2 pro zajištění dostatečné vzdálenosti hromosvodu na střeše od rozvodů a kovových konstrukcí navrhované střešní FVE a ochrany FV panelů proti přímému úderu blesku. Součástí RDS bude zpracování analýzy rizika pro LPS dle ČSN EN 62305-3 ed. 2, vlastní návrh úprav a doplnění hromosvodu včetně případného doplnění uzemnění, položkový výkaz výměr.</v>
      </c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5">
      <c r="A169" s="236">
        <v>32</v>
      </c>
      <c r="B169" s="237" t="s">
        <v>375</v>
      </c>
      <c r="C169" s="255" t="s">
        <v>376</v>
      </c>
      <c r="D169" s="238" t="s">
        <v>377</v>
      </c>
      <c r="E169" s="239">
        <v>1</v>
      </c>
      <c r="F169" s="240"/>
      <c r="G169" s="241">
        <f>ROUND(E169*F169,2)</f>
        <v>0</v>
      </c>
      <c r="H169" s="240"/>
      <c r="I169" s="241">
        <f>ROUND(E169*H169,2)</f>
        <v>0</v>
      </c>
      <c r="J169" s="240"/>
      <c r="K169" s="241">
        <f>ROUND(E169*J169,2)</f>
        <v>0</v>
      </c>
      <c r="L169" s="241">
        <v>21</v>
      </c>
      <c r="M169" s="241">
        <f>G169*(1+L169/100)</f>
        <v>0</v>
      </c>
      <c r="N169" s="239">
        <v>0</v>
      </c>
      <c r="O169" s="239">
        <f>ROUND(E169*N169,2)</f>
        <v>0</v>
      </c>
      <c r="P169" s="239">
        <v>0</v>
      </c>
      <c r="Q169" s="239">
        <f>ROUND(E169*P169,2)</f>
        <v>0</v>
      </c>
      <c r="R169" s="241"/>
      <c r="S169" s="241" t="s">
        <v>165</v>
      </c>
      <c r="T169" s="242" t="s">
        <v>248</v>
      </c>
      <c r="U169" s="222">
        <v>0</v>
      </c>
      <c r="V169" s="222">
        <f>ROUND(E169*U169,2)</f>
        <v>0</v>
      </c>
      <c r="W169" s="222"/>
      <c r="X169" s="222" t="s">
        <v>378</v>
      </c>
      <c r="Y169" s="222" t="s">
        <v>167</v>
      </c>
      <c r="Z169" s="212"/>
      <c r="AA169" s="212"/>
      <c r="AB169" s="212"/>
      <c r="AC169" s="212"/>
      <c r="AD169" s="212"/>
      <c r="AE169" s="212"/>
      <c r="AF169" s="212"/>
      <c r="AG169" s="212" t="s">
        <v>379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2" x14ac:dyDescent="0.25">
      <c r="A170" s="219"/>
      <c r="B170" s="220"/>
      <c r="C170" s="259" t="s">
        <v>380</v>
      </c>
      <c r="D170" s="252"/>
      <c r="E170" s="252"/>
      <c r="F170" s="252"/>
      <c r="G170" s="25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196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43" t="str">
        <f>C170</f>
        <v>náklady spojené s provedením všech technickými normami předepsaných zkoušek a revizí stavebních konstrukcí nebo stavebních prací.</v>
      </c>
      <c r="BB170" s="212"/>
      <c r="BC170" s="212"/>
      <c r="BD170" s="212"/>
      <c r="BE170" s="212"/>
      <c r="BF170" s="212"/>
      <c r="BG170" s="212"/>
      <c r="BH170" s="212"/>
    </row>
    <row r="171" spans="1:60" x14ac:dyDescent="0.25">
      <c r="A171" s="229" t="s">
        <v>159</v>
      </c>
      <c r="B171" s="230" t="s">
        <v>121</v>
      </c>
      <c r="C171" s="254" t="s">
        <v>122</v>
      </c>
      <c r="D171" s="231"/>
      <c r="E171" s="232"/>
      <c r="F171" s="233"/>
      <c r="G171" s="233">
        <f>SUMIF(AG172:AG204,"&lt;&gt;NOR",G172:G204)</f>
        <v>0</v>
      </c>
      <c r="H171" s="233"/>
      <c r="I171" s="233">
        <f>SUM(I172:I204)</f>
        <v>0</v>
      </c>
      <c r="J171" s="233"/>
      <c r="K171" s="233">
        <f>SUM(K172:K204)</f>
        <v>0</v>
      </c>
      <c r="L171" s="233"/>
      <c r="M171" s="233">
        <f>SUM(M172:M204)</f>
        <v>0</v>
      </c>
      <c r="N171" s="232"/>
      <c r="O171" s="232">
        <f>SUM(O172:O204)</f>
        <v>4.92</v>
      </c>
      <c r="P171" s="232"/>
      <c r="Q171" s="232">
        <f>SUM(Q172:Q204)</f>
        <v>0</v>
      </c>
      <c r="R171" s="233"/>
      <c r="S171" s="233"/>
      <c r="T171" s="234"/>
      <c r="U171" s="228"/>
      <c r="V171" s="228">
        <f>SUM(V172:V204)</f>
        <v>42.02</v>
      </c>
      <c r="W171" s="228"/>
      <c r="X171" s="228"/>
      <c r="Y171" s="228"/>
      <c r="AG171" t="s">
        <v>160</v>
      </c>
    </row>
    <row r="172" spans="1:60" outlineLevel="1" x14ac:dyDescent="0.25">
      <c r="A172" s="236">
        <v>33</v>
      </c>
      <c r="B172" s="237" t="s">
        <v>601</v>
      </c>
      <c r="C172" s="255" t="s">
        <v>602</v>
      </c>
      <c r="D172" s="238" t="s">
        <v>603</v>
      </c>
      <c r="E172" s="239">
        <v>0.624</v>
      </c>
      <c r="F172" s="240"/>
      <c r="G172" s="241">
        <f>ROUND(E172*F172,2)</f>
        <v>0</v>
      </c>
      <c r="H172" s="240"/>
      <c r="I172" s="241">
        <f>ROUND(E172*H172,2)</f>
        <v>0</v>
      </c>
      <c r="J172" s="240"/>
      <c r="K172" s="241">
        <f>ROUND(E172*J172,2)</f>
        <v>0</v>
      </c>
      <c r="L172" s="241">
        <v>21</v>
      </c>
      <c r="M172" s="241">
        <f>G172*(1+L172/100)</f>
        <v>0</v>
      </c>
      <c r="N172" s="239">
        <v>0</v>
      </c>
      <c r="O172" s="239">
        <f>ROUND(E172*N172,2)</f>
        <v>0</v>
      </c>
      <c r="P172" s="239">
        <v>0</v>
      </c>
      <c r="Q172" s="239">
        <f>ROUND(E172*P172,2)</f>
        <v>0</v>
      </c>
      <c r="R172" s="241" t="s">
        <v>473</v>
      </c>
      <c r="S172" s="241" t="s">
        <v>165</v>
      </c>
      <c r="T172" s="242" t="s">
        <v>165</v>
      </c>
      <c r="U172" s="222">
        <v>3.5329999999999999</v>
      </c>
      <c r="V172" s="222">
        <f>ROUND(E172*U172,2)</f>
        <v>2.2000000000000002</v>
      </c>
      <c r="W172" s="222"/>
      <c r="X172" s="222" t="s">
        <v>166</v>
      </c>
      <c r="Y172" s="222" t="s">
        <v>167</v>
      </c>
      <c r="Z172" s="212"/>
      <c r="AA172" s="212"/>
      <c r="AB172" s="212"/>
      <c r="AC172" s="212"/>
      <c r="AD172" s="212"/>
      <c r="AE172" s="212"/>
      <c r="AF172" s="212"/>
      <c r="AG172" s="212" t="s">
        <v>168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2" x14ac:dyDescent="0.25">
      <c r="A173" s="219"/>
      <c r="B173" s="220"/>
      <c r="C173" s="257" t="s">
        <v>604</v>
      </c>
      <c r="D173" s="244"/>
      <c r="E173" s="244"/>
      <c r="F173" s="244"/>
      <c r="G173" s="244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183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2" x14ac:dyDescent="0.25">
      <c r="A174" s="219"/>
      <c r="B174" s="220"/>
      <c r="C174" s="256" t="s">
        <v>605</v>
      </c>
      <c r="D174" s="223"/>
      <c r="E174" s="224">
        <v>0.14399999999999999</v>
      </c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170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5">
      <c r="A175" s="219"/>
      <c r="B175" s="220"/>
      <c r="C175" s="256" t="s">
        <v>606</v>
      </c>
      <c r="D175" s="223"/>
      <c r="E175" s="224">
        <v>0.48</v>
      </c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170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5">
      <c r="A176" s="236">
        <v>34</v>
      </c>
      <c r="B176" s="237" t="s">
        <v>607</v>
      </c>
      <c r="C176" s="255" t="s">
        <v>608</v>
      </c>
      <c r="D176" s="238" t="s">
        <v>163</v>
      </c>
      <c r="E176" s="239">
        <v>7.5</v>
      </c>
      <c r="F176" s="240"/>
      <c r="G176" s="241">
        <f>ROUND(E176*F176,2)</f>
        <v>0</v>
      </c>
      <c r="H176" s="240"/>
      <c r="I176" s="241">
        <f>ROUND(E176*H176,2)</f>
        <v>0</v>
      </c>
      <c r="J176" s="240"/>
      <c r="K176" s="241">
        <f>ROUND(E176*J176,2)</f>
        <v>0</v>
      </c>
      <c r="L176" s="241">
        <v>21</v>
      </c>
      <c r="M176" s="241">
        <f>G176*(1+L176/100)</f>
        <v>0</v>
      </c>
      <c r="N176" s="239">
        <v>0</v>
      </c>
      <c r="O176" s="239">
        <f>ROUND(E176*N176,2)</f>
        <v>0</v>
      </c>
      <c r="P176" s="239">
        <v>0</v>
      </c>
      <c r="Q176" s="239">
        <f>ROUND(E176*P176,2)</f>
        <v>0</v>
      </c>
      <c r="R176" s="241"/>
      <c r="S176" s="241" t="s">
        <v>165</v>
      </c>
      <c r="T176" s="242" t="s">
        <v>165</v>
      </c>
      <c r="U176" s="222">
        <v>0.26800000000000002</v>
      </c>
      <c r="V176" s="222">
        <f>ROUND(E176*U176,2)</f>
        <v>2.0099999999999998</v>
      </c>
      <c r="W176" s="222"/>
      <c r="X176" s="222" t="s">
        <v>166</v>
      </c>
      <c r="Y176" s="222" t="s">
        <v>167</v>
      </c>
      <c r="Z176" s="212"/>
      <c r="AA176" s="212"/>
      <c r="AB176" s="212"/>
      <c r="AC176" s="212"/>
      <c r="AD176" s="212"/>
      <c r="AE176" s="212"/>
      <c r="AF176" s="212"/>
      <c r="AG176" s="212" t="s">
        <v>168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2" x14ac:dyDescent="0.25">
      <c r="A177" s="219"/>
      <c r="B177" s="220"/>
      <c r="C177" s="256" t="s">
        <v>609</v>
      </c>
      <c r="D177" s="223"/>
      <c r="E177" s="224">
        <v>7.5</v>
      </c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170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5">
      <c r="A178" s="236">
        <v>35</v>
      </c>
      <c r="B178" s="237" t="s">
        <v>610</v>
      </c>
      <c r="C178" s="255" t="s">
        <v>611</v>
      </c>
      <c r="D178" s="238" t="s">
        <v>163</v>
      </c>
      <c r="E178" s="239">
        <v>7.5</v>
      </c>
      <c r="F178" s="240"/>
      <c r="G178" s="241">
        <f>ROUND(E178*F178,2)</f>
        <v>0</v>
      </c>
      <c r="H178" s="240"/>
      <c r="I178" s="241">
        <f>ROUND(E178*H178,2)</f>
        <v>0</v>
      </c>
      <c r="J178" s="240"/>
      <c r="K178" s="241">
        <f>ROUND(E178*J178,2)</f>
        <v>0</v>
      </c>
      <c r="L178" s="241">
        <v>21</v>
      </c>
      <c r="M178" s="241">
        <f>G178*(1+L178/100)</f>
        <v>0</v>
      </c>
      <c r="N178" s="239">
        <v>0.12024</v>
      </c>
      <c r="O178" s="239">
        <f>ROUND(E178*N178,2)</f>
        <v>0.9</v>
      </c>
      <c r="P178" s="239">
        <v>0</v>
      </c>
      <c r="Q178" s="239">
        <f>ROUND(E178*P178,2)</f>
        <v>0</v>
      </c>
      <c r="R178" s="241"/>
      <c r="S178" s="241" t="s">
        <v>165</v>
      </c>
      <c r="T178" s="242" t="s">
        <v>165</v>
      </c>
      <c r="U178" s="222">
        <v>0.60499999999999998</v>
      </c>
      <c r="V178" s="222">
        <f>ROUND(E178*U178,2)</f>
        <v>4.54</v>
      </c>
      <c r="W178" s="222"/>
      <c r="X178" s="222" t="s">
        <v>166</v>
      </c>
      <c r="Y178" s="222" t="s">
        <v>167</v>
      </c>
      <c r="Z178" s="212"/>
      <c r="AA178" s="212"/>
      <c r="AB178" s="212"/>
      <c r="AC178" s="212"/>
      <c r="AD178" s="212"/>
      <c r="AE178" s="212"/>
      <c r="AF178" s="212"/>
      <c r="AG178" s="212" t="s">
        <v>168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2" x14ac:dyDescent="0.25">
      <c r="A179" s="219"/>
      <c r="B179" s="220"/>
      <c r="C179" s="256" t="s">
        <v>612</v>
      </c>
      <c r="D179" s="223"/>
      <c r="E179" s="224">
        <v>7.5</v>
      </c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170</v>
      </c>
      <c r="AH179" s="212">
        <v>5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5">
      <c r="A180" s="236">
        <v>36</v>
      </c>
      <c r="B180" s="237" t="s">
        <v>613</v>
      </c>
      <c r="C180" s="255" t="s">
        <v>614</v>
      </c>
      <c r="D180" s="238" t="s">
        <v>603</v>
      </c>
      <c r="E180" s="239">
        <v>0.17280000000000001</v>
      </c>
      <c r="F180" s="240"/>
      <c r="G180" s="241">
        <f>ROUND(E180*F180,2)</f>
        <v>0</v>
      </c>
      <c r="H180" s="240"/>
      <c r="I180" s="241">
        <f>ROUND(E180*H180,2)</f>
        <v>0</v>
      </c>
      <c r="J180" s="240"/>
      <c r="K180" s="241">
        <f>ROUND(E180*J180,2)</f>
        <v>0</v>
      </c>
      <c r="L180" s="241">
        <v>21</v>
      </c>
      <c r="M180" s="241">
        <f>G180*(1+L180/100)</f>
        <v>0</v>
      </c>
      <c r="N180" s="239">
        <v>2.5249999999999999</v>
      </c>
      <c r="O180" s="239">
        <f>ROUND(E180*N180,2)</f>
        <v>0.44</v>
      </c>
      <c r="P180" s="239">
        <v>0</v>
      </c>
      <c r="Q180" s="239">
        <f>ROUND(E180*P180,2)</f>
        <v>0</v>
      </c>
      <c r="R180" s="241"/>
      <c r="S180" s="241" t="s">
        <v>165</v>
      </c>
      <c r="T180" s="242" t="s">
        <v>165</v>
      </c>
      <c r="U180" s="222">
        <v>3.9</v>
      </c>
      <c r="V180" s="222">
        <f>ROUND(E180*U180,2)</f>
        <v>0.67</v>
      </c>
      <c r="W180" s="222"/>
      <c r="X180" s="222" t="s">
        <v>166</v>
      </c>
      <c r="Y180" s="222" t="s">
        <v>167</v>
      </c>
      <c r="Z180" s="212"/>
      <c r="AA180" s="212"/>
      <c r="AB180" s="212"/>
      <c r="AC180" s="212"/>
      <c r="AD180" s="212"/>
      <c r="AE180" s="212"/>
      <c r="AF180" s="212"/>
      <c r="AG180" s="212" t="s">
        <v>168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2" x14ac:dyDescent="0.25">
      <c r="A181" s="219"/>
      <c r="B181" s="220"/>
      <c r="C181" s="256" t="s">
        <v>615</v>
      </c>
      <c r="D181" s="223"/>
      <c r="E181" s="224">
        <v>0.17280000000000001</v>
      </c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170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5">
      <c r="A182" s="236">
        <v>37</v>
      </c>
      <c r="B182" s="237" t="s">
        <v>616</v>
      </c>
      <c r="C182" s="255" t="s">
        <v>617</v>
      </c>
      <c r="D182" s="238" t="s">
        <v>220</v>
      </c>
      <c r="E182" s="239">
        <v>23.5</v>
      </c>
      <c r="F182" s="240"/>
      <c r="G182" s="241">
        <f>ROUND(E182*F182,2)</f>
        <v>0</v>
      </c>
      <c r="H182" s="240"/>
      <c r="I182" s="241">
        <f>ROUND(E182*H182,2)</f>
        <v>0</v>
      </c>
      <c r="J182" s="240"/>
      <c r="K182" s="241">
        <f>ROUND(E182*J182,2)</f>
        <v>0</v>
      </c>
      <c r="L182" s="241">
        <v>21</v>
      </c>
      <c r="M182" s="241">
        <f>G182*(1+L182/100)</f>
        <v>0</v>
      </c>
      <c r="N182" s="239">
        <v>0</v>
      </c>
      <c r="O182" s="239">
        <f>ROUND(E182*N182,2)</f>
        <v>0</v>
      </c>
      <c r="P182" s="239">
        <v>0</v>
      </c>
      <c r="Q182" s="239">
        <f>ROUND(E182*P182,2)</f>
        <v>0</v>
      </c>
      <c r="R182" s="241"/>
      <c r="S182" s="241" t="s">
        <v>165</v>
      </c>
      <c r="T182" s="242" t="s">
        <v>165</v>
      </c>
      <c r="U182" s="222">
        <v>0.98924000000000001</v>
      </c>
      <c r="V182" s="222">
        <f>ROUND(E182*U182,2)</f>
        <v>23.25</v>
      </c>
      <c r="W182" s="222"/>
      <c r="X182" s="222" t="s">
        <v>166</v>
      </c>
      <c r="Y182" s="222" t="s">
        <v>167</v>
      </c>
      <c r="Z182" s="212"/>
      <c r="AA182" s="212"/>
      <c r="AB182" s="212"/>
      <c r="AC182" s="212"/>
      <c r="AD182" s="212"/>
      <c r="AE182" s="212"/>
      <c r="AF182" s="212"/>
      <c r="AG182" s="212" t="s">
        <v>168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2" x14ac:dyDescent="0.25">
      <c r="A183" s="219"/>
      <c r="B183" s="220"/>
      <c r="C183" s="256" t="s">
        <v>618</v>
      </c>
      <c r="D183" s="223"/>
      <c r="E183" s="224">
        <v>12</v>
      </c>
      <c r="F183" s="222"/>
      <c r="G183" s="22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170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5">
      <c r="A184" s="219"/>
      <c r="B184" s="220"/>
      <c r="C184" s="256" t="s">
        <v>619</v>
      </c>
      <c r="D184" s="223"/>
      <c r="E184" s="224">
        <v>5</v>
      </c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170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5">
      <c r="A185" s="219"/>
      <c r="B185" s="220"/>
      <c r="C185" s="256" t="s">
        <v>620</v>
      </c>
      <c r="D185" s="223"/>
      <c r="E185" s="224">
        <v>3</v>
      </c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170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5">
      <c r="A186" s="219"/>
      <c r="B186" s="220"/>
      <c r="C186" s="256" t="s">
        <v>621</v>
      </c>
      <c r="D186" s="223"/>
      <c r="E186" s="224">
        <v>3.5</v>
      </c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170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5">
      <c r="A187" s="236">
        <v>38</v>
      </c>
      <c r="B187" s="237" t="s">
        <v>622</v>
      </c>
      <c r="C187" s="255" t="s">
        <v>623</v>
      </c>
      <c r="D187" s="238" t="s">
        <v>220</v>
      </c>
      <c r="E187" s="239">
        <v>21</v>
      </c>
      <c r="F187" s="240"/>
      <c r="G187" s="241">
        <f>ROUND(E187*F187,2)</f>
        <v>0</v>
      </c>
      <c r="H187" s="240"/>
      <c r="I187" s="241">
        <f>ROUND(E187*H187,2)</f>
        <v>0</v>
      </c>
      <c r="J187" s="240"/>
      <c r="K187" s="241">
        <f>ROUND(E187*J187,2)</f>
        <v>0</v>
      </c>
      <c r="L187" s="241">
        <v>21</v>
      </c>
      <c r="M187" s="241">
        <f>G187*(1+L187/100)</f>
        <v>0</v>
      </c>
      <c r="N187" s="239">
        <v>0.11025</v>
      </c>
      <c r="O187" s="239">
        <f>ROUND(E187*N187,2)</f>
        <v>2.3199999999999998</v>
      </c>
      <c r="P187" s="239">
        <v>0</v>
      </c>
      <c r="Q187" s="239">
        <f>ROUND(E187*P187,2)</f>
        <v>0</v>
      </c>
      <c r="R187" s="241"/>
      <c r="S187" s="241" t="s">
        <v>165</v>
      </c>
      <c r="T187" s="242" t="s">
        <v>165</v>
      </c>
      <c r="U187" s="222">
        <v>5.28E-2</v>
      </c>
      <c r="V187" s="222">
        <f>ROUND(E187*U187,2)</f>
        <v>1.1100000000000001</v>
      </c>
      <c r="W187" s="222"/>
      <c r="X187" s="222" t="s">
        <v>166</v>
      </c>
      <c r="Y187" s="222" t="s">
        <v>167</v>
      </c>
      <c r="Z187" s="212"/>
      <c r="AA187" s="212"/>
      <c r="AB187" s="212"/>
      <c r="AC187" s="212"/>
      <c r="AD187" s="212"/>
      <c r="AE187" s="212"/>
      <c r="AF187" s="212"/>
      <c r="AG187" s="212" t="s">
        <v>168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2" x14ac:dyDescent="0.25">
      <c r="A188" s="219"/>
      <c r="B188" s="220"/>
      <c r="C188" s="256" t="s">
        <v>618</v>
      </c>
      <c r="D188" s="223"/>
      <c r="E188" s="224">
        <v>12</v>
      </c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170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5">
      <c r="A189" s="219"/>
      <c r="B189" s="220"/>
      <c r="C189" s="256" t="s">
        <v>619</v>
      </c>
      <c r="D189" s="223"/>
      <c r="E189" s="224">
        <v>5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170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25">
      <c r="A190" s="219"/>
      <c r="B190" s="220"/>
      <c r="C190" s="256" t="s">
        <v>620</v>
      </c>
      <c r="D190" s="223"/>
      <c r="E190" s="224">
        <v>3</v>
      </c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22"/>
      <c r="Z190" s="212"/>
      <c r="AA190" s="212"/>
      <c r="AB190" s="212"/>
      <c r="AC190" s="212"/>
      <c r="AD190" s="212"/>
      <c r="AE190" s="212"/>
      <c r="AF190" s="212"/>
      <c r="AG190" s="212" t="s">
        <v>170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5">
      <c r="A191" s="219"/>
      <c r="B191" s="220"/>
      <c r="C191" s="256" t="s">
        <v>624</v>
      </c>
      <c r="D191" s="223"/>
      <c r="E191" s="224">
        <v>1</v>
      </c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170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5">
      <c r="A192" s="245">
        <v>39</v>
      </c>
      <c r="B192" s="246" t="s">
        <v>625</v>
      </c>
      <c r="C192" s="258" t="s">
        <v>626</v>
      </c>
      <c r="D192" s="247" t="s">
        <v>220</v>
      </c>
      <c r="E192" s="248">
        <v>21</v>
      </c>
      <c r="F192" s="249"/>
      <c r="G192" s="250">
        <f>ROUND(E192*F192,2)</f>
        <v>0</v>
      </c>
      <c r="H192" s="249"/>
      <c r="I192" s="250">
        <f>ROUND(E192*H192,2)</f>
        <v>0</v>
      </c>
      <c r="J192" s="249"/>
      <c r="K192" s="250">
        <f>ROUND(E192*J192,2)</f>
        <v>0</v>
      </c>
      <c r="L192" s="250">
        <v>21</v>
      </c>
      <c r="M192" s="250">
        <f>G192*(1+L192/100)</f>
        <v>0</v>
      </c>
      <c r="N192" s="248">
        <v>6.0000000000000002E-5</v>
      </c>
      <c r="O192" s="248">
        <f>ROUND(E192*N192,2)</f>
        <v>0</v>
      </c>
      <c r="P192" s="248">
        <v>0</v>
      </c>
      <c r="Q192" s="248">
        <f>ROUND(E192*P192,2)</f>
        <v>0</v>
      </c>
      <c r="R192" s="250"/>
      <c r="S192" s="250" t="s">
        <v>165</v>
      </c>
      <c r="T192" s="251" t="s">
        <v>165</v>
      </c>
      <c r="U192" s="222">
        <v>2.5999999999999999E-2</v>
      </c>
      <c r="V192" s="222">
        <f>ROUND(E192*U192,2)</f>
        <v>0.55000000000000004</v>
      </c>
      <c r="W192" s="222"/>
      <c r="X192" s="222" t="s">
        <v>166</v>
      </c>
      <c r="Y192" s="222" t="s">
        <v>167</v>
      </c>
      <c r="Z192" s="212"/>
      <c r="AA192" s="212"/>
      <c r="AB192" s="212"/>
      <c r="AC192" s="212"/>
      <c r="AD192" s="212"/>
      <c r="AE192" s="212"/>
      <c r="AF192" s="212"/>
      <c r="AG192" s="212" t="s">
        <v>168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5">
      <c r="A193" s="236">
        <v>40</v>
      </c>
      <c r="B193" s="237" t="s">
        <v>627</v>
      </c>
      <c r="C193" s="255" t="s">
        <v>628</v>
      </c>
      <c r="D193" s="238" t="s">
        <v>220</v>
      </c>
      <c r="E193" s="239">
        <v>23.5</v>
      </c>
      <c r="F193" s="240"/>
      <c r="G193" s="241">
        <f>ROUND(E193*F193,2)</f>
        <v>0</v>
      </c>
      <c r="H193" s="240"/>
      <c r="I193" s="241">
        <f>ROUND(E193*H193,2)</f>
        <v>0</v>
      </c>
      <c r="J193" s="240"/>
      <c r="K193" s="241">
        <f>ROUND(E193*J193,2)</f>
        <v>0</v>
      </c>
      <c r="L193" s="241">
        <v>21</v>
      </c>
      <c r="M193" s="241">
        <f>G193*(1+L193/100)</f>
        <v>0</v>
      </c>
      <c r="N193" s="239">
        <v>0</v>
      </c>
      <c r="O193" s="239">
        <f>ROUND(E193*N193,2)</f>
        <v>0</v>
      </c>
      <c r="P193" s="239">
        <v>0</v>
      </c>
      <c r="Q193" s="239">
        <f>ROUND(E193*P193,2)</f>
        <v>0</v>
      </c>
      <c r="R193" s="241"/>
      <c r="S193" s="241" t="s">
        <v>165</v>
      </c>
      <c r="T193" s="242" t="s">
        <v>165</v>
      </c>
      <c r="U193" s="222">
        <v>0.1888</v>
      </c>
      <c r="V193" s="222">
        <f>ROUND(E193*U193,2)</f>
        <v>4.4400000000000004</v>
      </c>
      <c r="W193" s="222"/>
      <c r="X193" s="222" t="s">
        <v>166</v>
      </c>
      <c r="Y193" s="222" t="s">
        <v>167</v>
      </c>
      <c r="Z193" s="212"/>
      <c r="AA193" s="212"/>
      <c r="AB193" s="212"/>
      <c r="AC193" s="212"/>
      <c r="AD193" s="212"/>
      <c r="AE193" s="212"/>
      <c r="AF193" s="212"/>
      <c r="AG193" s="212" t="s">
        <v>168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2" x14ac:dyDescent="0.25">
      <c r="A194" s="219"/>
      <c r="B194" s="220"/>
      <c r="C194" s="256" t="s">
        <v>629</v>
      </c>
      <c r="D194" s="223"/>
      <c r="E194" s="224">
        <v>23.5</v>
      </c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22"/>
      <c r="Z194" s="212"/>
      <c r="AA194" s="212"/>
      <c r="AB194" s="212"/>
      <c r="AC194" s="212"/>
      <c r="AD194" s="212"/>
      <c r="AE194" s="212"/>
      <c r="AF194" s="212"/>
      <c r="AG194" s="212" t="s">
        <v>170</v>
      </c>
      <c r="AH194" s="212">
        <v>5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5">
      <c r="A195" s="236">
        <v>41</v>
      </c>
      <c r="B195" s="237" t="s">
        <v>630</v>
      </c>
      <c r="C195" s="255" t="s">
        <v>631</v>
      </c>
      <c r="D195" s="238" t="s">
        <v>603</v>
      </c>
      <c r="E195" s="239">
        <v>1.2524999999999999</v>
      </c>
      <c r="F195" s="240"/>
      <c r="G195" s="241">
        <f>ROUND(E195*F195,2)</f>
        <v>0</v>
      </c>
      <c r="H195" s="240"/>
      <c r="I195" s="241">
        <f>ROUND(E195*H195,2)</f>
        <v>0</v>
      </c>
      <c r="J195" s="240"/>
      <c r="K195" s="241">
        <f>ROUND(E195*J195,2)</f>
        <v>0</v>
      </c>
      <c r="L195" s="241">
        <v>21</v>
      </c>
      <c r="M195" s="241">
        <f>G195*(1+L195/100)</f>
        <v>0</v>
      </c>
      <c r="N195" s="239">
        <v>0</v>
      </c>
      <c r="O195" s="239">
        <f>ROUND(E195*N195,2)</f>
        <v>0</v>
      </c>
      <c r="P195" s="239">
        <v>0</v>
      </c>
      <c r="Q195" s="239">
        <f>ROUND(E195*P195,2)</f>
        <v>0</v>
      </c>
      <c r="R195" s="241"/>
      <c r="S195" s="241" t="s">
        <v>165</v>
      </c>
      <c r="T195" s="242" t="s">
        <v>165</v>
      </c>
      <c r="U195" s="222">
        <v>0.66300000000000003</v>
      </c>
      <c r="V195" s="222">
        <f>ROUND(E195*U195,2)</f>
        <v>0.83</v>
      </c>
      <c r="W195" s="222"/>
      <c r="X195" s="222" t="s">
        <v>166</v>
      </c>
      <c r="Y195" s="222" t="s">
        <v>167</v>
      </c>
      <c r="Z195" s="212"/>
      <c r="AA195" s="212"/>
      <c r="AB195" s="212"/>
      <c r="AC195" s="212"/>
      <c r="AD195" s="212"/>
      <c r="AE195" s="212"/>
      <c r="AF195" s="212"/>
      <c r="AG195" s="212" t="s">
        <v>168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2" x14ac:dyDescent="0.25">
      <c r="A196" s="219"/>
      <c r="B196" s="220"/>
      <c r="C196" s="256" t="s">
        <v>632</v>
      </c>
      <c r="D196" s="223"/>
      <c r="E196" s="224">
        <v>1.1025</v>
      </c>
      <c r="F196" s="222"/>
      <c r="G196" s="222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170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5">
      <c r="A197" s="219"/>
      <c r="B197" s="220"/>
      <c r="C197" s="256" t="s">
        <v>633</v>
      </c>
      <c r="D197" s="223"/>
      <c r="E197" s="224">
        <v>0.15</v>
      </c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170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5">
      <c r="A198" s="236">
        <v>42</v>
      </c>
      <c r="B198" s="237" t="s">
        <v>634</v>
      </c>
      <c r="C198" s="255" t="s">
        <v>635</v>
      </c>
      <c r="D198" s="238" t="s">
        <v>163</v>
      </c>
      <c r="E198" s="239">
        <v>11.75</v>
      </c>
      <c r="F198" s="240"/>
      <c r="G198" s="241">
        <f>ROUND(E198*F198,2)</f>
        <v>0</v>
      </c>
      <c r="H198" s="240"/>
      <c r="I198" s="241">
        <f>ROUND(E198*H198,2)</f>
        <v>0</v>
      </c>
      <c r="J198" s="240"/>
      <c r="K198" s="241">
        <f>ROUND(E198*J198,2)</f>
        <v>0</v>
      </c>
      <c r="L198" s="241">
        <v>21</v>
      </c>
      <c r="M198" s="241">
        <f>G198*(1+L198/100)</f>
        <v>0</v>
      </c>
      <c r="N198" s="239">
        <v>2.0000000000000002E-5</v>
      </c>
      <c r="O198" s="239">
        <f>ROUND(E198*N198,2)</f>
        <v>0</v>
      </c>
      <c r="P198" s="239">
        <v>0</v>
      </c>
      <c r="Q198" s="239">
        <f>ROUND(E198*P198,2)</f>
        <v>0</v>
      </c>
      <c r="R198" s="241"/>
      <c r="S198" s="241" t="s">
        <v>165</v>
      </c>
      <c r="T198" s="242" t="s">
        <v>165</v>
      </c>
      <c r="U198" s="222">
        <v>0.05</v>
      </c>
      <c r="V198" s="222">
        <f>ROUND(E198*U198,2)</f>
        <v>0.59</v>
      </c>
      <c r="W198" s="222"/>
      <c r="X198" s="222" t="s">
        <v>166</v>
      </c>
      <c r="Y198" s="222" t="s">
        <v>167</v>
      </c>
      <c r="Z198" s="212"/>
      <c r="AA198" s="212"/>
      <c r="AB198" s="212"/>
      <c r="AC198" s="212"/>
      <c r="AD198" s="212"/>
      <c r="AE198" s="212"/>
      <c r="AF198" s="212"/>
      <c r="AG198" s="212" t="s">
        <v>168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2" x14ac:dyDescent="0.25">
      <c r="A199" s="219"/>
      <c r="B199" s="220"/>
      <c r="C199" s="256" t="s">
        <v>636</v>
      </c>
      <c r="D199" s="223"/>
      <c r="E199" s="224">
        <v>11.75</v>
      </c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170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5">
      <c r="A200" s="236">
        <v>43</v>
      </c>
      <c r="B200" s="237" t="s">
        <v>637</v>
      </c>
      <c r="C200" s="255" t="s">
        <v>638</v>
      </c>
      <c r="D200" s="238" t="s">
        <v>163</v>
      </c>
      <c r="E200" s="239">
        <v>11.75</v>
      </c>
      <c r="F200" s="240"/>
      <c r="G200" s="241">
        <f>ROUND(E200*F200,2)</f>
        <v>0</v>
      </c>
      <c r="H200" s="240"/>
      <c r="I200" s="241">
        <f>ROUND(E200*H200,2)</f>
        <v>0</v>
      </c>
      <c r="J200" s="240"/>
      <c r="K200" s="241">
        <f>ROUND(E200*J200,2)</f>
        <v>0</v>
      </c>
      <c r="L200" s="241">
        <v>21</v>
      </c>
      <c r="M200" s="241">
        <f>G200*(1+L200/100)</f>
        <v>0</v>
      </c>
      <c r="N200" s="239">
        <v>0</v>
      </c>
      <c r="O200" s="239">
        <f>ROUND(E200*N200,2)</f>
        <v>0</v>
      </c>
      <c r="P200" s="239">
        <v>0</v>
      </c>
      <c r="Q200" s="239">
        <f>ROUND(E200*P200,2)</f>
        <v>0</v>
      </c>
      <c r="R200" s="241"/>
      <c r="S200" s="241" t="s">
        <v>165</v>
      </c>
      <c r="T200" s="242" t="s">
        <v>165</v>
      </c>
      <c r="U200" s="222">
        <v>0.129</v>
      </c>
      <c r="V200" s="222">
        <f>ROUND(E200*U200,2)</f>
        <v>1.52</v>
      </c>
      <c r="W200" s="222"/>
      <c r="X200" s="222" t="s">
        <v>166</v>
      </c>
      <c r="Y200" s="222" t="s">
        <v>167</v>
      </c>
      <c r="Z200" s="212"/>
      <c r="AA200" s="212"/>
      <c r="AB200" s="212"/>
      <c r="AC200" s="212"/>
      <c r="AD200" s="212"/>
      <c r="AE200" s="212"/>
      <c r="AF200" s="212"/>
      <c r="AG200" s="212" t="s">
        <v>168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2" x14ac:dyDescent="0.25">
      <c r="A201" s="219"/>
      <c r="B201" s="220"/>
      <c r="C201" s="256" t="s">
        <v>636</v>
      </c>
      <c r="D201" s="223"/>
      <c r="E201" s="224">
        <v>11.75</v>
      </c>
      <c r="F201" s="222"/>
      <c r="G201" s="22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170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5">
      <c r="A202" s="236">
        <v>44</v>
      </c>
      <c r="B202" s="237" t="s">
        <v>639</v>
      </c>
      <c r="C202" s="255" t="s">
        <v>640</v>
      </c>
      <c r="D202" s="238" t="s">
        <v>603</v>
      </c>
      <c r="E202" s="239">
        <v>0.75</v>
      </c>
      <c r="F202" s="240"/>
      <c r="G202" s="241">
        <f>ROUND(E202*F202,2)</f>
        <v>0</v>
      </c>
      <c r="H202" s="240"/>
      <c r="I202" s="241">
        <f>ROUND(E202*H202,2)</f>
        <v>0</v>
      </c>
      <c r="J202" s="240"/>
      <c r="K202" s="241">
        <f>ROUND(E202*J202,2)</f>
        <v>0</v>
      </c>
      <c r="L202" s="241">
        <v>21</v>
      </c>
      <c r="M202" s="241">
        <f>G202*(1+L202/100)</f>
        <v>0</v>
      </c>
      <c r="N202" s="239">
        <v>1.6859999999999999</v>
      </c>
      <c r="O202" s="239">
        <f>ROUND(E202*N202,2)</f>
        <v>1.26</v>
      </c>
      <c r="P202" s="239">
        <v>0</v>
      </c>
      <c r="Q202" s="239">
        <f>ROUND(E202*P202,2)</f>
        <v>0</v>
      </c>
      <c r="R202" s="241"/>
      <c r="S202" s="241" t="s">
        <v>165</v>
      </c>
      <c r="T202" s="242" t="s">
        <v>165</v>
      </c>
      <c r="U202" s="222">
        <v>0.41199999999999998</v>
      </c>
      <c r="V202" s="222">
        <f>ROUND(E202*U202,2)</f>
        <v>0.31</v>
      </c>
      <c r="W202" s="222"/>
      <c r="X202" s="222" t="s">
        <v>166</v>
      </c>
      <c r="Y202" s="222" t="s">
        <v>167</v>
      </c>
      <c r="Z202" s="212"/>
      <c r="AA202" s="212"/>
      <c r="AB202" s="212"/>
      <c r="AC202" s="212"/>
      <c r="AD202" s="212"/>
      <c r="AE202" s="212"/>
      <c r="AF202" s="212"/>
      <c r="AG202" s="212" t="s">
        <v>168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2" x14ac:dyDescent="0.25">
      <c r="A203" s="219"/>
      <c r="B203" s="220"/>
      <c r="C203" s="259" t="s">
        <v>641</v>
      </c>
      <c r="D203" s="252"/>
      <c r="E203" s="252"/>
      <c r="F203" s="252"/>
      <c r="G203" s="252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22"/>
      <c r="Z203" s="212"/>
      <c r="AA203" s="212"/>
      <c r="AB203" s="212"/>
      <c r="AC203" s="212"/>
      <c r="AD203" s="212"/>
      <c r="AE203" s="212"/>
      <c r="AF203" s="212"/>
      <c r="AG203" s="212" t="s">
        <v>196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2" x14ac:dyDescent="0.25">
      <c r="A204" s="219"/>
      <c r="B204" s="220"/>
      <c r="C204" s="256" t="s">
        <v>642</v>
      </c>
      <c r="D204" s="223"/>
      <c r="E204" s="224">
        <v>0.75</v>
      </c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22"/>
      <c r="Z204" s="212"/>
      <c r="AA204" s="212"/>
      <c r="AB204" s="212"/>
      <c r="AC204" s="212"/>
      <c r="AD204" s="212"/>
      <c r="AE204" s="212"/>
      <c r="AF204" s="212"/>
      <c r="AG204" s="212" t="s">
        <v>170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x14ac:dyDescent="0.25">
      <c r="A205" s="229" t="s">
        <v>159</v>
      </c>
      <c r="B205" s="230" t="s">
        <v>123</v>
      </c>
      <c r="C205" s="254" t="s">
        <v>124</v>
      </c>
      <c r="D205" s="231"/>
      <c r="E205" s="232"/>
      <c r="F205" s="233"/>
      <c r="G205" s="233">
        <f>SUMIF(AG206:AG224,"&lt;&gt;NOR",G206:G224)</f>
        <v>0</v>
      </c>
      <c r="H205" s="233"/>
      <c r="I205" s="233">
        <f>SUM(I206:I224)</f>
        <v>0</v>
      </c>
      <c r="J205" s="233"/>
      <c r="K205" s="233">
        <f>SUM(K206:K224)</f>
        <v>0</v>
      </c>
      <c r="L205" s="233"/>
      <c r="M205" s="233">
        <f>SUM(M206:M224)</f>
        <v>0</v>
      </c>
      <c r="N205" s="232"/>
      <c r="O205" s="232">
        <f>SUM(O206:O224)</f>
        <v>0.09</v>
      </c>
      <c r="P205" s="232"/>
      <c r="Q205" s="232">
        <f>SUM(Q206:Q224)</f>
        <v>0</v>
      </c>
      <c r="R205" s="233"/>
      <c r="S205" s="233"/>
      <c r="T205" s="234"/>
      <c r="U205" s="228"/>
      <c r="V205" s="228">
        <f>SUM(V206:V224)</f>
        <v>19.5</v>
      </c>
      <c r="W205" s="228"/>
      <c r="X205" s="228"/>
      <c r="Y205" s="228"/>
      <c r="AG205" t="s">
        <v>160</v>
      </c>
    </row>
    <row r="206" spans="1:60" outlineLevel="1" x14ac:dyDescent="0.25">
      <c r="A206" s="236">
        <v>45</v>
      </c>
      <c r="B206" s="237" t="s">
        <v>389</v>
      </c>
      <c r="C206" s="255" t="s">
        <v>390</v>
      </c>
      <c r="D206" s="238" t="s">
        <v>220</v>
      </c>
      <c r="E206" s="239">
        <v>22</v>
      </c>
      <c r="F206" s="240"/>
      <c r="G206" s="241">
        <f>ROUND(E206*F206,2)</f>
        <v>0</v>
      </c>
      <c r="H206" s="240"/>
      <c r="I206" s="241">
        <f>ROUND(E206*H206,2)</f>
        <v>0</v>
      </c>
      <c r="J206" s="240"/>
      <c r="K206" s="241">
        <f>ROUND(E206*J206,2)</f>
        <v>0</v>
      </c>
      <c r="L206" s="241">
        <v>21</v>
      </c>
      <c r="M206" s="241">
        <f>G206*(1+L206/100)</f>
        <v>0</v>
      </c>
      <c r="N206" s="239">
        <v>1.6000000000000001E-4</v>
      </c>
      <c r="O206" s="239">
        <f>ROUND(E206*N206,2)</f>
        <v>0</v>
      </c>
      <c r="P206" s="239">
        <v>0</v>
      </c>
      <c r="Q206" s="239">
        <f>ROUND(E206*P206,2)</f>
        <v>0</v>
      </c>
      <c r="R206" s="241" t="s">
        <v>123</v>
      </c>
      <c r="S206" s="241" t="s">
        <v>165</v>
      </c>
      <c r="T206" s="242" t="s">
        <v>165</v>
      </c>
      <c r="U206" s="222">
        <v>9.955E-2</v>
      </c>
      <c r="V206" s="222">
        <f>ROUND(E206*U206,2)</f>
        <v>2.19</v>
      </c>
      <c r="W206" s="222"/>
      <c r="X206" s="222" t="s">
        <v>166</v>
      </c>
      <c r="Y206" s="222" t="s">
        <v>167</v>
      </c>
      <c r="Z206" s="212"/>
      <c r="AA206" s="212"/>
      <c r="AB206" s="212"/>
      <c r="AC206" s="212"/>
      <c r="AD206" s="212"/>
      <c r="AE206" s="212"/>
      <c r="AF206" s="212"/>
      <c r="AG206" s="212" t="s">
        <v>168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2" x14ac:dyDescent="0.25">
      <c r="A207" s="219"/>
      <c r="B207" s="220"/>
      <c r="C207" s="256" t="s">
        <v>643</v>
      </c>
      <c r="D207" s="223"/>
      <c r="E207" s="224">
        <v>22</v>
      </c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170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5">
      <c r="A208" s="236">
        <v>46</v>
      </c>
      <c r="B208" s="237" t="s">
        <v>644</v>
      </c>
      <c r="C208" s="255" t="s">
        <v>645</v>
      </c>
      <c r="D208" s="238" t="s">
        <v>220</v>
      </c>
      <c r="E208" s="239">
        <v>15</v>
      </c>
      <c r="F208" s="240"/>
      <c r="G208" s="241">
        <f>ROUND(E208*F208,2)</f>
        <v>0</v>
      </c>
      <c r="H208" s="240"/>
      <c r="I208" s="241">
        <f>ROUND(E208*H208,2)</f>
        <v>0</v>
      </c>
      <c r="J208" s="240"/>
      <c r="K208" s="241">
        <f>ROUND(E208*J208,2)</f>
        <v>0</v>
      </c>
      <c r="L208" s="241">
        <v>21</v>
      </c>
      <c r="M208" s="241">
        <f>G208*(1+L208/100)</f>
        <v>0</v>
      </c>
      <c r="N208" s="239">
        <v>0</v>
      </c>
      <c r="O208" s="239">
        <f>ROUND(E208*N208,2)</f>
        <v>0</v>
      </c>
      <c r="P208" s="239">
        <v>0</v>
      </c>
      <c r="Q208" s="239">
        <f>ROUND(E208*P208,2)</f>
        <v>0</v>
      </c>
      <c r="R208" s="241" t="s">
        <v>123</v>
      </c>
      <c r="S208" s="241" t="s">
        <v>165</v>
      </c>
      <c r="T208" s="242" t="s">
        <v>165</v>
      </c>
      <c r="U208" s="222">
        <v>0.13650000000000001</v>
      </c>
      <c r="V208" s="222">
        <f>ROUND(E208*U208,2)</f>
        <v>2.0499999999999998</v>
      </c>
      <c r="W208" s="222"/>
      <c r="X208" s="222" t="s">
        <v>166</v>
      </c>
      <c r="Y208" s="222" t="s">
        <v>167</v>
      </c>
      <c r="Z208" s="212"/>
      <c r="AA208" s="212"/>
      <c r="AB208" s="212"/>
      <c r="AC208" s="212"/>
      <c r="AD208" s="212"/>
      <c r="AE208" s="212"/>
      <c r="AF208" s="212"/>
      <c r="AG208" s="212" t="s">
        <v>168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2" x14ac:dyDescent="0.25">
      <c r="A209" s="219"/>
      <c r="B209" s="220"/>
      <c r="C209" s="256" t="s">
        <v>646</v>
      </c>
      <c r="D209" s="223"/>
      <c r="E209" s="224">
        <v>15</v>
      </c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170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5">
      <c r="A210" s="236">
        <v>47</v>
      </c>
      <c r="B210" s="237" t="s">
        <v>647</v>
      </c>
      <c r="C210" s="255" t="s">
        <v>648</v>
      </c>
      <c r="D210" s="238" t="s">
        <v>220</v>
      </c>
      <c r="E210" s="239">
        <v>16</v>
      </c>
      <c r="F210" s="240"/>
      <c r="G210" s="241">
        <f>ROUND(E210*F210,2)</f>
        <v>0</v>
      </c>
      <c r="H210" s="240"/>
      <c r="I210" s="241">
        <f>ROUND(E210*H210,2)</f>
        <v>0</v>
      </c>
      <c r="J210" s="240"/>
      <c r="K210" s="241">
        <f>ROUND(E210*J210,2)</f>
        <v>0</v>
      </c>
      <c r="L210" s="241">
        <v>21</v>
      </c>
      <c r="M210" s="241">
        <f>G210*(1+L210/100)</f>
        <v>0</v>
      </c>
      <c r="N210" s="239">
        <v>0</v>
      </c>
      <c r="O210" s="239">
        <f>ROUND(E210*N210,2)</f>
        <v>0</v>
      </c>
      <c r="P210" s="239">
        <v>0</v>
      </c>
      <c r="Q210" s="239">
        <f>ROUND(E210*P210,2)</f>
        <v>0</v>
      </c>
      <c r="R210" s="241" t="s">
        <v>123</v>
      </c>
      <c r="S210" s="241" t="s">
        <v>165</v>
      </c>
      <c r="T210" s="242" t="s">
        <v>165</v>
      </c>
      <c r="U210" s="222">
        <v>0.18965000000000001</v>
      </c>
      <c r="V210" s="222">
        <f>ROUND(E210*U210,2)</f>
        <v>3.03</v>
      </c>
      <c r="W210" s="222"/>
      <c r="X210" s="222" t="s">
        <v>166</v>
      </c>
      <c r="Y210" s="222" t="s">
        <v>167</v>
      </c>
      <c r="Z210" s="212"/>
      <c r="AA210" s="212"/>
      <c r="AB210" s="212"/>
      <c r="AC210" s="212"/>
      <c r="AD210" s="212"/>
      <c r="AE210" s="212"/>
      <c r="AF210" s="212"/>
      <c r="AG210" s="212" t="s">
        <v>168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2" x14ac:dyDescent="0.25">
      <c r="A211" s="219"/>
      <c r="B211" s="220"/>
      <c r="C211" s="256" t="s">
        <v>649</v>
      </c>
      <c r="D211" s="223"/>
      <c r="E211" s="224">
        <v>9</v>
      </c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170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3" x14ac:dyDescent="0.25">
      <c r="A212" s="219"/>
      <c r="B212" s="220"/>
      <c r="C212" s="256" t="s">
        <v>650</v>
      </c>
      <c r="D212" s="223"/>
      <c r="E212" s="224">
        <v>7</v>
      </c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22"/>
      <c r="Z212" s="212"/>
      <c r="AA212" s="212"/>
      <c r="AB212" s="212"/>
      <c r="AC212" s="212"/>
      <c r="AD212" s="212"/>
      <c r="AE212" s="212"/>
      <c r="AF212" s="212"/>
      <c r="AG212" s="212" t="s">
        <v>170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5">
      <c r="A213" s="236">
        <v>48</v>
      </c>
      <c r="B213" s="237" t="s">
        <v>520</v>
      </c>
      <c r="C213" s="255" t="s">
        <v>521</v>
      </c>
      <c r="D213" s="238" t="s">
        <v>193</v>
      </c>
      <c r="E213" s="239">
        <v>8</v>
      </c>
      <c r="F213" s="240"/>
      <c r="G213" s="241">
        <f>ROUND(E213*F213,2)</f>
        <v>0</v>
      </c>
      <c r="H213" s="240"/>
      <c r="I213" s="241">
        <f>ROUND(E213*H213,2)</f>
        <v>0</v>
      </c>
      <c r="J213" s="240"/>
      <c r="K213" s="241">
        <f>ROUND(E213*J213,2)</f>
        <v>0</v>
      </c>
      <c r="L213" s="241">
        <v>21</v>
      </c>
      <c r="M213" s="241">
        <f>G213*(1+L213/100)</f>
        <v>0</v>
      </c>
      <c r="N213" s="239">
        <v>0</v>
      </c>
      <c r="O213" s="239">
        <f>ROUND(E213*N213,2)</f>
        <v>0</v>
      </c>
      <c r="P213" s="239">
        <v>0</v>
      </c>
      <c r="Q213" s="239">
        <f>ROUND(E213*P213,2)</f>
        <v>0</v>
      </c>
      <c r="R213" s="241" t="s">
        <v>123</v>
      </c>
      <c r="S213" s="241" t="s">
        <v>165</v>
      </c>
      <c r="T213" s="242" t="s">
        <v>165</v>
      </c>
      <c r="U213" s="222">
        <v>0.26350000000000001</v>
      </c>
      <c r="V213" s="222">
        <f>ROUND(E213*U213,2)</f>
        <v>2.11</v>
      </c>
      <c r="W213" s="222"/>
      <c r="X213" s="222" t="s">
        <v>166</v>
      </c>
      <c r="Y213" s="222" t="s">
        <v>167</v>
      </c>
      <c r="Z213" s="212"/>
      <c r="AA213" s="212"/>
      <c r="AB213" s="212"/>
      <c r="AC213" s="212"/>
      <c r="AD213" s="212"/>
      <c r="AE213" s="212"/>
      <c r="AF213" s="212"/>
      <c r="AG213" s="212" t="s">
        <v>168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2" x14ac:dyDescent="0.25">
      <c r="A214" s="219"/>
      <c r="B214" s="220"/>
      <c r="C214" s="256" t="s">
        <v>522</v>
      </c>
      <c r="D214" s="223"/>
      <c r="E214" s="224">
        <v>4</v>
      </c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22"/>
      <c r="Z214" s="212"/>
      <c r="AA214" s="212"/>
      <c r="AB214" s="212"/>
      <c r="AC214" s="212"/>
      <c r="AD214" s="212"/>
      <c r="AE214" s="212"/>
      <c r="AF214" s="212"/>
      <c r="AG214" s="212" t="s">
        <v>170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5">
      <c r="A215" s="219"/>
      <c r="B215" s="220"/>
      <c r="C215" s="256" t="s">
        <v>651</v>
      </c>
      <c r="D215" s="223"/>
      <c r="E215" s="224">
        <v>4</v>
      </c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170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5">
      <c r="A216" s="236">
        <v>49</v>
      </c>
      <c r="B216" s="237" t="s">
        <v>652</v>
      </c>
      <c r="C216" s="255" t="s">
        <v>653</v>
      </c>
      <c r="D216" s="238" t="s">
        <v>193</v>
      </c>
      <c r="E216" s="239">
        <v>20</v>
      </c>
      <c r="F216" s="240"/>
      <c r="G216" s="241">
        <f>ROUND(E216*F216,2)</f>
        <v>0</v>
      </c>
      <c r="H216" s="240"/>
      <c r="I216" s="241">
        <f>ROUND(E216*H216,2)</f>
        <v>0</v>
      </c>
      <c r="J216" s="240"/>
      <c r="K216" s="241">
        <f>ROUND(E216*J216,2)</f>
        <v>0</v>
      </c>
      <c r="L216" s="241">
        <v>21</v>
      </c>
      <c r="M216" s="241">
        <f>G216*(1+L216/100)</f>
        <v>0</v>
      </c>
      <c r="N216" s="239">
        <v>0</v>
      </c>
      <c r="O216" s="239">
        <f>ROUND(E216*N216,2)</f>
        <v>0</v>
      </c>
      <c r="P216" s="239">
        <v>0</v>
      </c>
      <c r="Q216" s="239">
        <f>ROUND(E216*P216,2)</f>
        <v>0</v>
      </c>
      <c r="R216" s="241" t="s">
        <v>123</v>
      </c>
      <c r="S216" s="241" t="s">
        <v>165</v>
      </c>
      <c r="T216" s="242" t="s">
        <v>165</v>
      </c>
      <c r="U216" s="222">
        <v>0.50600000000000001</v>
      </c>
      <c r="V216" s="222">
        <f>ROUND(E216*U216,2)</f>
        <v>10.119999999999999</v>
      </c>
      <c r="W216" s="222"/>
      <c r="X216" s="222" t="s">
        <v>166</v>
      </c>
      <c r="Y216" s="222" t="s">
        <v>167</v>
      </c>
      <c r="Z216" s="212"/>
      <c r="AA216" s="212"/>
      <c r="AB216" s="212"/>
      <c r="AC216" s="212"/>
      <c r="AD216" s="212"/>
      <c r="AE216" s="212"/>
      <c r="AF216" s="212"/>
      <c r="AG216" s="212" t="s">
        <v>168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2" x14ac:dyDescent="0.25">
      <c r="A217" s="219"/>
      <c r="B217" s="220"/>
      <c r="C217" s="256" t="s">
        <v>654</v>
      </c>
      <c r="D217" s="223"/>
      <c r="E217" s="224">
        <v>8</v>
      </c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22"/>
      <c r="Z217" s="212"/>
      <c r="AA217" s="212"/>
      <c r="AB217" s="212"/>
      <c r="AC217" s="212"/>
      <c r="AD217" s="212"/>
      <c r="AE217" s="212"/>
      <c r="AF217" s="212"/>
      <c r="AG217" s="212" t="s">
        <v>170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5">
      <c r="A218" s="219"/>
      <c r="B218" s="220"/>
      <c r="C218" s="256" t="s">
        <v>655</v>
      </c>
      <c r="D218" s="223"/>
      <c r="E218" s="224">
        <v>8</v>
      </c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170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5">
      <c r="A219" s="219"/>
      <c r="B219" s="220"/>
      <c r="C219" s="256" t="s">
        <v>656</v>
      </c>
      <c r="D219" s="223"/>
      <c r="E219" s="224">
        <v>4</v>
      </c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170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ht="40.799999999999997" outlineLevel="1" x14ac:dyDescent="0.25">
      <c r="A220" s="236">
        <v>50</v>
      </c>
      <c r="B220" s="237" t="s">
        <v>657</v>
      </c>
      <c r="C220" s="255" t="s">
        <v>658</v>
      </c>
      <c r="D220" s="238" t="s">
        <v>220</v>
      </c>
      <c r="E220" s="239">
        <v>15</v>
      </c>
      <c r="F220" s="240"/>
      <c r="G220" s="241">
        <f>ROUND(E220*F220,2)</f>
        <v>0</v>
      </c>
      <c r="H220" s="240"/>
      <c r="I220" s="241">
        <f>ROUND(E220*H220,2)</f>
        <v>0</v>
      </c>
      <c r="J220" s="240"/>
      <c r="K220" s="241">
        <f>ROUND(E220*J220,2)</f>
        <v>0</v>
      </c>
      <c r="L220" s="241">
        <v>21</v>
      </c>
      <c r="M220" s="241">
        <f>G220*(1+L220/100)</f>
        <v>0</v>
      </c>
      <c r="N220" s="239">
        <v>1.9499999999999999E-3</v>
      </c>
      <c r="O220" s="239">
        <f>ROUND(E220*N220,2)</f>
        <v>0.03</v>
      </c>
      <c r="P220" s="239">
        <v>0</v>
      </c>
      <c r="Q220" s="239">
        <f>ROUND(E220*P220,2)</f>
        <v>0</v>
      </c>
      <c r="R220" s="241" t="s">
        <v>214</v>
      </c>
      <c r="S220" s="241" t="s">
        <v>165</v>
      </c>
      <c r="T220" s="242" t="s">
        <v>165</v>
      </c>
      <c r="U220" s="222">
        <v>0</v>
      </c>
      <c r="V220" s="222">
        <f>ROUND(E220*U220,2)</f>
        <v>0</v>
      </c>
      <c r="W220" s="222"/>
      <c r="X220" s="222" t="s">
        <v>215</v>
      </c>
      <c r="Y220" s="222" t="s">
        <v>167</v>
      </c>
      <c r="Z220" s="212"/>
      <c r="AA220" s="212"/>
      <c r="AB220" s="212"/>
      <c r="AC220" s="212"/>
      <c r="AD220" s="212"/>
      <c r="AE220" s="212"/>
      <c r="AF220" s="212"/>
      <c r="AG220" s="212" t="s">
        <v>216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2" x14ac:dyDescent="0.25">
      <c r="A221" s="219"/>
      <c r="B221" s="220"/>
      <c r="C221" s="256" t="s">
        <v>646</v>
      </c>
      <c r="D221" s="223"/>
      <c r="E221" s="224">
        <v>15</v>
      </c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22"/>
      <c r="Z221" s="212"/>
      <c r="AA221" s="212"/>
      <c r="AB221" s="212"/>
      <c r="AC221" s="212"/>
      <c r="AD221" s="212"/>
      <c r="AE221" s="212"/>
      <c r="AF221" s="212"/>
      <c r="AG221" s="212" t="s">
        <v>170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ht="30.6" outlineLevel="1" x14ac:dyDescent="0.25">
      <c r="A222" s="236">
        <v>51</v>
      </c>
      <c r="B222" s="237" t="s">
        <v>659</v>
      </c>
      <c r="C222" s="255" t="s">
        <v>660</v>
      </c>
      <c r="D222" s="238" t="s">
        <v>220</v>
      </c>
      <c r="E222" s="239">
        <v>16</v>
      </c>
      <c r="F222" s="240"/>
      <c r="G222" s="241">
        <f>ROUND(E222*F222,2)</f>
        <v>0</v>
      </c>
      <c r="H222" s="240"/>
      <c r="I222" s="241">
        <f>ROUND(E222*H222,2)</f>
        <v>0</v>
      </c>
      <c r="J222" s="240"/>
      <c r="K222" s="241">
        <f>ROUND(E222*J222,2)</f>
        <v>0</v>
      </c>
      <c r="L222" s="241">
        <v>21</v>
      </c>
      <c r="M222" s="241">
        <f>G222*(1+L222/100)</f>
        <v>0</v>
      </c>
      <c r="N222" s="239">
        <v>4.0499999999999998E-3</v>
      </c>
      <c r="O222" s="239">
        <f>ROUND(E222*N222,2)</f>
        <v>0.06</v>
      </c>
      <c r="P222" s="239">
        <v>0</v>
      </c>
      <c r="Q222" s="239">
        <f>ROUND(E222*P222,2)</f>
        <v>0</v>
      </c>
      <c r="R222" s="241" t="s">
        <v>214</v>
      </c>
      <c r="S222" s="241" t="s">
        <v>165</v>
      </c>
      <c r="T222" s="242" t="s">
        <v>165</v>
      </c>
      <c r="U222" s="222">
        <v>0</v>
      </c>
      <c r="V222" s="222">
        <f>ROUND(E222*U222,2)</f>
        <v>0</v>
      </c>
      <c r="W222" s="222"/>
      <c r="X222" s="222" t="s">
        <v>215</v>
      </c>
      <c r="Y222" s="222" t="s">
        <v>167</v>
      </c>
      <c r="Z222" s="212"/>
      <c r="AA222" s="212"/>
      <c r="AB222" s="212"/>
      <c r="AC222" s="212"/>
      <c r="AD222" s="212"/>
      <c r="AE222" s="212"/>
      <c r="AF222" s="212"/>
      <c r="AG222" s="212" t="s">
        <v>216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2" x14ac:dyDescent="0.25">
      <c r="A223" s="219"/>
      <c r="B223" s="220"/>
      <c r="C223" s="256" t="s">
        <v>661</v>
      </c>
      <c r="D223" s="223"/>
      <c r="E223" s="224">
        <v>7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170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5">
      <c r="A224" s="219"/>
      <c r="B224" s="220"/>
      <c r="C224" s="256" t="s">
        <v>662</v>
      </c>
      <c r="D224" s="223"/>
      <c r="E224" s="224">
        <v>9</v>
      </c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170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x14ac:dyDescent="0.25">
      <c r="A225" s="229" t="s">
        <v>159</v>
      </c>
      <c r="B225" s="230" t="s">
        <v>129</v>
      </c>
      <c r="C225" s="254" t="s">
        <v>130</v>
      </c>
      <c r="D225" s="231"/>
      <c r="E225" s="232"/>
      <c r="F225" s="233"/>
      <c r="G225" s="233">
        <f>SUMIF(AG226:AG228,"&lt;&gt;NOR",G226:G228)</f>
        <v>0</v>
      </c>
      <c r="H225" s="233"/>
      <c r="I225" s="233">
        <f>SUM(I226:I228)</f>
        <v>0</v>
      </c>
      <c r="J225" s="233"/>
      <c r="K225" s="233">
        <f>SUM(K226:K228)</f>
        <v>0</v>
      </c>
      <c r="L225" s="233"/>
      <c r="M225" s="233">
        <f>SUM(M226:M228)</f>
        <v>0</v>
      </c>
      <c r="N225" s="232"/>
      <c r="O225" s="232">
        <f>SUM(O226:O228)</f>
        <v>0</v>
      </c>
      <c r="P225" s="232"/>
      <c r="Q225" s="232">
        <f>SUM(Q226:Q228)</f>
        <v>0</v>
      </c>
      <c r="R225" s="233"/>
      <c r="S225" s="233"/>
      <c r="T225" s="234"/>
      <c r="U225" s="228"/>
      <c r="V225" s="228">
        <f>SUM(V226:V228)</f>
        <v>0</v>
      </c>
      <c r="W225" s="228"/>
      <c r="X225" s="228"/>
      <c r="Y225" s="228"/>
      <c r="AG225" t="s">
        <v>160</v>
      </c>
    </row>
    <row r="226" spans="1:60" ht="20.399999999999999" outlineLevel="1" x14ac:dyDescent="0.25">
      <c r="A226" s="245">
        <v>52</v>
      </c>
      <c r="B226" s="246" t="s">
        <v>410</v>
      </c>
      <c r="C226" s="258" t="s">
        <v>411</v>
      </c>
      <c r="D226" s="247" t="s">
        <v>358</v>
      </c>
      <c r="E226" s="248">
        <v>1</v>
      </c>
      <c r="F226" s="249"/>
      <c r="G226" s="250">
        <f>ROUND(E226*F226,2)</f>
        <v>0</v>
      </c>
      <c r="H226" s="249"/>
      <c r="I226" s="250">
        <f>ROUND(E226*H226,2)</f>
        <v>0</v>
      </c>
      <c r="J226" s="249"/>
      <c r="K226" s="250">
        <f>ROUND(E226*J226,2)</f>
        <v>0</v>
      </c>
      <c r="L226" s="250">
        <v>21</v>
      </c>
      <c r="M226" s="250">
        <f>G226*(1+L226/100)</f>
        <v>0</v>
      </c>
      <c r="N226" s="248">
        <v>0</v>
      </c>
      <c r="O226" s="248">
        <f>ROUND(E226*N226,2)</f>
        <v>0</v>
      </c>
      <c r="P226" s="248">
        <v>0</v>
      </c>
      <c r="Q226" s="248">
        <f>ROUND(E226*P226,2)</f>
        <v>0</v>
      </c>
      <c r="R226" s="250"/>
      <c r="S226" s="250" t="s">
        <v>247</v>
      </c>
      <c r="T226" s="251" t="s">
        <v>248</v>
      </c>
      <c r="U226" s="222">
        <v>0</v>
      </c>
      <c r="V226" s="222">
        <f>ROUND(E226*U226,2)</f>
        <v>0</v>
      </c>
      <c r="W226" s="222"/>
      <c r="X226" s="222" t="s">
        <v>166</v>
      </c>
      <c r="Y226" s="222" t="s">
        <v>167</v>
      </c>
      <c r="Z226" s="212"/>
      <c r="AA226" s="212"/>
      <c r="AB226" s="212"/>
      <c r="AC226" s="212"/>
      <c r="AD226" s="212"/>
      <c r="AE226" s="212"/>
      <c r="AF226" s="212"/>
      <c r="AG226" s="212" t="s">
        <v>168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5">
      <c r="A227" s="245">
        <v>53</v>
      </c>
      <c r="B227" s="246" t="s">
        <v>412</v>
      </c>
      <c r="C227" s="258" t="s">
        <v>413</v>
      </c>
      <c r="D227" s="247" t="s">
        <v>358</v>
      </c>
      <c r="E227" s="248">
        <v>1</v>
      </c>
      <c r="F227" s="249"/>
      <c r="G227" s="250">
        <f>ROUND(E227*F227,2)</f>
        <v>0</v>
      </c>
      <c r="H227" s="249"/>
      <c r="I227" s="250">
        <f>ROUND(E227*H227,2)</f>
        <v>0</v>
      </c>
      <c r="J227" s="249"/>
      <c r="K227" s="250">
        <f>ROUND(E227*J227,2)</f>
        <v>0</v>
      </c>
      <c r="L227" s="250">
        <v>21</v>
      </c>
      <c r="M227" s="250">
        <f>G227*(1+L227/100)</f>
        <v>0</v>
      </c>
      <c r="N227" s="248">
        <v>0</v>
      </c>
      <c r="O227" s="248">
        <f>ROUND(E227*N227,2)</f>
        <v>0</v>
      </c>
      <c r="P227" s="248">
        <v>0</v>
      </c>
      <c r="Q227" s="248">
        <f>ROUND(E227*P227,2)</f>
        <v>0</v>
      </c>
      <c r="R227" s="250"/>
      <c r="S227" s="250" t="s">
        <v>247</v>
      </c>
      <c r="T227" s="251" t="s">
        <v>248</v>
      </c>
      <c r="U227" s="222">
        <v>0</v>
      </c>
      <c r="V227" s="222">
        <f>ROUND(E227*U227,2)</f>
        <v>0</v>
      </c>
      <c r="W227" s="222"/>
      <c r="X227" s="222" t="s">
        <v>378</v>
      </c>
      <c r="Y227" s="222" t="s">
        <v>167</v>
      </c>
      <c r="Z227" s="212"/>
      <c r="AA227" s="212"/>
      <c r="AB227" s="212"/>
      <c r="AC227" s="212"/>
      <c r="AD227" s="212"/>
      <c r="AE227" s="212"/>
      <c r="AF227" s="212"/>
      <c r="AG227" s="212" t="s">
        <v>379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ht="20.399999999999999" outlineLevel="1" x14ac:dyDescent="0.25">
      <c r="A228" s="245">
        <v>54</v>
      </c>
      <c r="B228" s="246" t="s">
        <v>414</v>
      </c>
      <c r="C228" s="258" t="s">
        <v>415</v>
      </c>
      <c r="D228" s="247" t="s">
        <v>358</v>
      </c>
      <c r="E228" s="248">
        <v>1</v>
      </c>
      <c r="F228" s="249"/>
      <c r="G228" s="250">
        <f>ROUND(E228*F228,2)</f>
        <v>0</v>
      </c>
      <c r="H228" s="249"/>
      <c r="I228" s="250">
        <f>ROUND(E228*H228,2)</f>
        <v>0</v>
      </c>
      <c r="J228" s="249"/>
      <c r="K228" s="250">
        <f>ROUND(E228*J228,2)</f>
        <v>0</v>
      </c>
      <c r="L228" s="250">
        <v>21</v>
      </c>
      <c r="M228" s="250">
        <f>G228*(1+L228/100)</f>
        <v>0</v>
      </c>
      <c r="N228" s="248">
        <v>0</v>
      </c>
      <c r="O228" s="248">
        <f>ROUND(E228*N228,2)</f>
        <v>0</v>
      </c>
      <c r="P228" s="248">
        <v>0</v>
      </c>
      <c r="Q228" s="248">
        <f>ROUND(E228*P228,2)</f>
        <v>0</v>
      </c>
      <c r="R228" s="250"/>
      <c r="S228" s="250" t="s">
        <v>247</v>
      </c>
      <c r="T228" s="251" t="s">
        <v>248</v>
      </c>
      <c r="U228" s="222">
        <v>0</v>
      </c>
      <c r="V228" s="222">
        <f>ROUND(E228*U228,2)</f>
        <v>0</v>
      </c>
      <c r="W228" s="222"/>
      <c r="X228" s="222" t="s">
        <v>378</v>
      </c>
      <c r="Y228" s="222" t="s">
        <v>167</v>
      </c>
      <c r="Z228" s="212"/>
      <c r="AA228" s="212"/>
      <c r="AB228" s="212"/>
      <c r="AC228" s="212"/>
      <c r="AD228" s="212"/>
      <c r="AE228" s="212"/>
      <c r="AF228" s="212"/>
      <c r="AG228" s="212" t="s">
        <v>379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x14ac:dyDescent="0.25">
      <c r="A229" s="229" t="s">
        <v>159</v>
      </c>
      <c r="B229" s="230" t="s">
        <v>128</v>
      </c>
      <c r="C229" s="254" t="s">
        <v>28</v>
      </c>
      <c r="D229" s="231"/>
      <c r="E229" s="232"/>
      <c r="F229" s="233"/>
      <c r="G229" s="233">
        <f>SUMIF(AG230:AG246,"&lt;&gt;NOR",G230:G246)</f>
        <v>0</v>
      </c>
      <c r="H229" s="233"/>
      <c r="I229" s="233">
        <f>SUM(I230:I246)</f>
        <v>0</v>
      </c>
      <c r="J229" s="233"/>
      <c r="K229" s="233">
        <f>SUM(K230:K246)</f>
        <v>0</v>
      </c>
      <c r="L229" s="233"/>
      <c r="M229" s="233">
        <f>SUM(M230:M246)</f>
        <v>0</v>
      </c>
      <c r="N229" s="232"/>
      <c r="O229" s="232">
        <f>SUM(O230:O246)</f>
        <v>0</v>
      </c>
      <c r="P229" s="232"/>
      <c r="Q229" s="232">
        <f>SUM(Q230:Q246)</f>
        <v>0</v>
      </c>
      <c r="R229" s="233"/>
      <c r="S229" s="233"/>
      <c r="T229" s="234"/>
      <c r="U229" s="228"/>
      <c r="V229" s="228">
        <f>SUM(V230:V246)</f>
        <v>0</v>
      </c>
      <c r="W229" s="228"/>
      <c r="X229" s="228"/>
      <c r="Y229" s="228"/>
      <c r="AG229" t="s">
        <v>160</v>
      </c>
    </row>
    <row r="230" spans="1:60" outlineLevel="1" x14ac:dyDescent="0.25">
      <c r="A230" s="245">
        <v>55</v>
      </c>
      <c r="B230" s="246" t="s">
        <v>416</v>
      </c>
      <c r="C230" s="258" t="s">
        <v>417</v>
      </c>
      <c r="D230" s="247" t="s">
        <v>269</v>
      </c>
      <c r="E230" s="248">
        <v>1</v>
      </c>
      <c r="F230" s="249"/>
      <c r="G230" s="250">
        <f>ROUND(E230*F230,2)</f>
        <v>0</v>
      </c>
      <c r="H230" s="249"/>
      <c r="I230" s="250">
        <f>ROUND(E230*H230,2)</f>
        <v>0</v>
      </c>
      <c r="J230" s="249"/>
      <c r="K230" s="250">
        <f>ROUND(E230*J230,2)</f>
        <v>0</v>
      </c>
      <c r="L230" s="250">
        <v>21</v>
      </c>
      <c r="M230" s="250">
        <f>G230*(1+L230/100)</f>
        <v>0</v>
      </c>
      <c r="N230" s="248">
        <v>0</v>
      </c>
      <c r="O230" s="248">
        <f>ROUND(E230*N230,2)</f>
        <v>0</v>
      </c>
      <c r="P230" s="248">
        <v>0</v>
      </c>
      <c r="Q230" s="248">
        <f>ROUND(E230*P230,2)</f>
        <v>0</v>
      </c>
      <c r="R230" s="250"/>
      <c r="S230" s="250" t="s">
        <v>247</v>
      </c>
      <c r="T230" s="251" t="s">
        <v>248</v>
      </c>
      <c r="U230" s="222">
        <v>0</v>
      </c>
      <c r="V230" s="222">
        <f>ROUND(E230*U230,2)</f>
        <v>0</v>
      </c>
      <c r="W230" s="222"/>
      <c r="X230" s="222" t="s">
        <v>215</v>
      </c>
      <c r="Y230" s="222" t="s">
        <v>167</v>
      </c>
      <c r="Z230" s="212"/>
      <c r="AA230" s="212"/>
      <c r="AB230" s="212"/>
      <c r="AC230" s="212"/>
      <c r="AD230" s="212"/>
      <c r="AE230" s="212"/>
      <c r="AF230" s="212"/>
      <c r="AG230" s="212" t="s">
        <v>216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5">
      <c r="A231" s="236">
        <v>56</v>
      </c>
      <c r="B231" s="237" t="s">
        <v>418</v>
      </c>
      <c r="C231" s="255" t="s">
        <v>419</v>
      </c>
      <c r="D231" s="238" t="s">
        <v>269</v>
      </c>
      <c r="E231" s="239">
        <v>1</v>
      </c>
      <c r="F231" s="240"/>
      <c r="G231" s="241">
        <f>ROUND(E231*F231,2)</f>
        <v>0</v>
      </c>
      <c r="H231" s="240"/>
      <c r="I231" s="241">
        <f>ROUND(E231*H231,2)</f>
        <v>0</v>
      </c>
      <c r="J231" s="240"/>
      <c r="K231" s="241">
        <f>ROUND(E231*J231,2)</f>
        <v>0</v>
      </c>
      <c r="L231" s="241">
        <v>21</v>
      </c>
      <c r="M231" s="241">
        <f>G231*(1+L231/100)</f>
        <v>0</v>
      </c>
      <c r="N231" s="239">
        <v>0</v>
      </c>
      <c r="O231" s="239">
        <f>ROUND(E231*N231,2)</f>
        <v>0</v>
      </c>
      <c r="P231" s="239">
        <v>0</v>
      </c>
      <c r="Q231" s="239">
        <f>ROUND(E231*P231,2)</f>
        <v>0</v>
      </c>
      <c r="R231" s="241"/>
      <c r="S231" s="241" t="s">
        <v>247</v>
      </c>
      <c r="T231" s="242" t="s">
        <v>248</v>
      </c>
      <c r="U231" s="222">
        <v>0</v>
      </c>
      <c r="V231" s="222">
        <f>ROUND(E231*U231,2)</f>
        <v>0</v>
      </c>
      <c r="W231" s="222"/>
      <c r="X231" s="222" t="s">
        <v>420</v>
      </c>
      <c r="Y231" s="222" t="s">
        <v>167</v>
      </c>
      <c r="Z231" s="212"/>
      <c r="AA231" s="212"/>
      <c r="AB231" s="212"/>
      <c r="AC231" s="212"/>
      <c r="AD231" s="212"/>
      <c r="AE231" s="212"/>
      <c r="AF231" s="212"/>
      <c r="AG231" s="212" t="s">
        <v>421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2" x14ac:dyDescent="0.25">
      <c r="A232" s="219"/>
      <c r="B232" s="220"/>
      <c r="C232" s="259" t="s">
        <v>422</v>
      </c>
      <c r="D232" s="252"/>
      <c r="E232" s="252"/>
      <c r="F232" s="252"/>
      <c r="G232" s="25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196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43" t="str">
        <f>C232</f>
        <v>- vertikální doprava jeřábem na střechu budovy, vč. přistavení, zporovoznění, složení a zpětné dopravy jeřábu</v>
      </c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5">
      <c r="A233" s="219"/>
      <c r="B233" s="220"/>
      <c r="C233" s="260" t="s">
        <v>423</v>
      </c>
      <c r="D233" s="253"/>
      <c r="E233" s="253"/>
      <c r="F233" s="253"/>
      <c r="G233" s="253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22"/>
      <c r="Z233" s="212"/>
      <c r="AA233" s="212"/>
      <c r="AB233" s="212"/>
      <c r="AC233" s="212"/>
      <c r="AD233" s="212"/>
      <c r="AE233" s="212"/>
      <c r="AF233" s="212"/>
      <c r="AG233" s="212" t="s">
        <v>196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5">
      <c r="A234" s="236">
        <v>57</v>
      </c>
      <c r="B234" s="237" t="s">
        <v>424</v>
      </c>
      <c r="C234" s="255" t="s">
        <v>425</v>
      </c>
      <c r="D234" s="238" t="s">
        <v>377</v>
      </c>
      <c r="E234" s="239">
        <v>1</v>
      </c>
      <c r="F234" s="240"/>
      <c r="G234" s="241">
        <f>ROUND(E234*F234,2)</f>
        <v>0</v>
      </c>
      <c r="H234" s="240"/>
      <c r="I234" s="241">
        <f>ROUND(E234*H234,2)</f>
        <v>0</v>
      </c>
      <c r="J234" s="240"/>
      <c r="K234" s="241">
        <f>ROUND(E234*J234,2)</f>
        <v>0</v>
      </c>
      <c r="L234" s="241">
        <v>21</v>
      </c>
      <c r="M234" s="241">
        <f>G234*(1+L234/100)</f>
        <v>0</v>
      </c>
      <c r="N234" s="239">
        <v>0</v>
      </c>
      <c r="O234" s="239">
        <f>ROUND(E234*N234,2)</f>
        <v>0</v>
      </c>
      <c r="P234" s="239">
        <v>0</v>
      </c>
      <c r="Q234" s="239">
        <f>ROUND(E234*P234,2)</f>
        <v>0</v>
      </c>
      <c r="R234" s="241"/>
      <c r="S234" s="241" t="s">
        <v>165</v>
      </c>
      <c r="T234" s="242" t="s">
        <v>248</v>
      </c>
      <c r="U234" s="222">
        <v>0</v>
      </c>
      <c r="V234" s="222">
        <f>ROUND(E234*U234,2)</f>
        <v>0</v>
      </c>
      <c r="W234" s="222"/>
      <c r="X234" s="222" t="s">
        <v>378</v>
      </c>
      <c r="Y234" s="222" t="s">
        <v>167</v>
      </c>
      <c r="Z234" s="212"/>
      <c r="AA234" s="212"/>
      <c r="AB234" s="212"/>
      <c r="AC234" s="212"/>
      <c r="AD234" s="212"/>
      <c r="AE234" s="212"/>
      <c r="AF234" s="212"/>
      <c r="AG234" s="212" t="s">
        <v>426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2" x14ac:dyDescent="0.25">
      <c r="A235" s="219"/>
      <c r="B235" s="220"/>
      <c r="C235" s="259" t="s">
        <v>427</v>
      </c>
      <c r="D235" s="252"/>
      <c r="E235" s="252"/>
      <c r="F235" s="252"/>
      <c r="G235" s="25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196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5">
      <c r="A236" s="219"/>
      <c r="B236" s="220"/>
      <c r="C236" s="260" t="s">
        <v>527</v>
      </c>
      <c r="D236" s="253"/>
      <c r="E236" s="253"/>
      <c r="F236" s="253"/>
      <c r="G236" s="253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196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ht="31.2" outlineLevel="3" x14ac:dyDescent="0.25">
      <c r="A237" s="219"/>
      <c r="B237" s="220"/>
      <c r="C237" s="260" t="s">
        <v>528</v>
      </c>
      <c r="D237" s="253"/>
      <c r="E237" s="253"/>
      <c r="F237" s="253"/>
      <c r="G237" s="253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22"/>
      <c r="Z237" s="212"/>
      <c r="AA237" s="212"/>
      <c r="AB237" s="212"/>
      <c r="AC237" s="212"/>
      <c r="AD237" s="212"/>
      <c r="AE237" s="212"/>
      <c r="AF237" s="212"/>
      <c r="AG237" s="212" t="s">
        <v>196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43" t="str">
        <f>C237</f>
        <v>- obsahuje veškeré náklady na zajištění BOZP dle požadavků platných vyhlášek a nařízení v oblasti bezpečnosti práce včetně návrhu a  instalace pevných prvků záchytného systému na střeše. Systém ochrany osob proti pádu je uvažován pomocí samostatných kotvících prvků  v kombinaci s osobním ochranným prostředkem proti pádu (OOPP), výška případného pádu na spojovacím prostředku nesmí být delší než 1,50 metru</v>
      </c>
      <c r="BB237" s="212"/>
      <c r="BC237" s="212"/>
      <c r="BD237" s="212"/>
      <c r="BE237" s="212"/>
      <c r="BF237" s="212"/>
      <c r="BG237" s="212"/>
      <c r="BH237" s="212"/>
    </row>
    <row r="238" spans="1:60" ht="21" outlineLevel="3" x14ac:dyDescent="0.25">
      <c r="A238" s="219"/>
      <c r="B238" s="220"/>
      <c r="C238" s="260" t="s">
        <v>529</v>
      </c>
      <c r="D238" s="253"/>
      <c r="E238" s="253"/>
      <c r="F238" s="253"/>
      <c r="G238" s="253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22"/>
      <c r="Z238" s="212"/>
      <c r="AA238" s="212"/>
      <c r="AB238" s="212"/>
      <c r="AC238" s="212"/>
      <c r="AD238" s="212"/>
      <c r="AE238" s="212"/>
      <c r="AF238" s="212"/>
      <c r="AG238" s="212" t="s">
        <v>196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43" t="str">
        <f>C238</f>
        <v>- návrh systému ochrany osob proti pádu bude respektovat požadavky  ČSN EN 795, pro realizaci budou užity certifikovanné kotvící zařízení (střešní oka)</v>
      </c>
      <c r="BB238" s="212"/>
      <c r="BC238" s="212"/>
      <c r="BD238" s="212"/>
      <c r="BE238" s="212"/>
      <c r="BF238" s="212"/>
      <c r="BG238" s="212"/>
      <c r="BH238" s="212"/>
    </row>
    <row r="239" spans="1:60" ht="21" outlineLevel="3" x14ac:dyDescent="0.25">
      <c r="A239" s="219"/>
      <c r="B239" s="220"/>
      <c r="C239" s="260" t="s">
        <v>431</v>
      </c>
      <c r="D239" s="253"/>
      <c r="E239" s="253"/>
      <c r="F239" s="253"/>
      <c r="G239" s="253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22"/>
      <c r="Z239" s="212"/>
      <c r="AA239" s="212"/>
      <c r="AB239" s="212"/>
      <c r="AC239" s="212"/>
      <c r="AD239" s="212"/>
      <c r="AE239" s="212"/>
      <c r="AF239" s="212"/>
      <c r="AG239" s="212" t="s">
        <v>196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43" t="str">
        <f>C239</f>
        <v>- návrh rozmístění kotvícího zařízení/prvků se provádí vždy pro daný systém daného výrobce, obecný návrh bez respektování požadavků není možný. Z tohoto důvodu není návrh systému ochrany osob proti pádu obsažen v této projektové dokumentaci.</v>
      </c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5">
      <c r="A240" s="236">
        <v>58</v>
      </c>
      <c r="B240" s="237" t="s">
        <v>432</v>
      </c>
      <c r="C240" s="255" t="s">
        <v>433</v>
      </c>
      <c r="D240" s="238" t="s">
        <v>377</v>
      </c>
      <c r="E240" s="239">
        <v>1</v>
      </c>
      <c r="F240" s="240"/>
      <c r="G240" s="241">
        <f>ROUND(E240*F240,2)</f>
        <v>0</v>
      </c>
      <c r="H240" s="240"/>
      <c r="I240" s="241">
        <f>ROUND(E240*H240,2)</f>
        <v>0</v>
      </c>
      <c r="J240" s="240"/>
      <c r="K240" s="241">
        <f>ROUND(E240*J240,2)</f>
        <v>0</v>
      </c>
      <c r="L240" s="241">
        <v>21</v>
      </c>
      <c r="M240" s="241">
        <f>G240*(1+L240/100)</f>
        <v>0</v>
      </c>
      <c r="N240" s="239">
        <v>0</v>
      </c>
      <c r="O240" s="239">
        <f>ROUND(E240*N240,2)</f>
        <v>0</v>
      </c>
      <c r="P240" s="239">
        <v>0</v>
      </c>
      <c r="Q240" s="239">
        <f>ROUND(E240*P240,2)</f>
        <v>0</v>
      </c>
      <c r="R240" s="241"/>
      <c r="S240" s="241" t="s">
        <v>165</v>
      </c>
      <c r="T240" s="242" t="s">
        <v>248</v>
      </c>
      <c r="U240" s="222">
        <v>0</v>
      </c>
      <c r="V240" s="222">
        <f>ROUND(E240*U240,2)</f>
        <v>0</v>
      </c>
      <c r="W240" s="222"/>
      <c r="X240" s="222" t="s">
        <v>378</v>
      </c>
      <c r="Y240" s="222" t="s">
        <v>167</v>
      </c>
      <c r="Z240" s="212"/>
      <c r="AA240" s="212"/>
      <c r="AB240" s="212"/>
      <c r="AC240" s="212"/>
      <c r="AD240" s="212"/>
      <c r="AE240" s="212"/>
      <c r="AF240" s="212"/>
      <c r="AG240" s="212" t="s">
        <v>379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ht="21" outlineLevel="2" x14ac:dyDescent="0.25">
      <c r="A241" s="219"/>
      <c r="B241" s="220"/>
      <c r="C241" s="259" t="s">
        <v>434</v>
      </c>
      <c r="D241" s="252"/>
      <c r="E241" s="252"/>
      <c r="F241" s="252"/>
      <c r="G241" s="25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22"/>
      <c r="Z241" s="212"/>
      <c r="AA241" s="212"/>
      <c r="AB241" s="212"/>
      <c r="AC241" s="212"/>
      <c r="AD241" s="212"/>
      <c r="AE241" s="212"/>
      <c r="AF241" s="212"/>
      <c r="AG241" s="212" t="s">
        <v>196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43" t="str">
        <f>C241</f>
        <v>Náklady zhotovitele, související s prováděním zkoušek a revizí předepsaných technickými normami nebo objednatelem a které jsou pro provedení díla nezbytné.</v>
      </c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5">
      <c r="A242" s="236">
        <v>59</v>
      </c>
      <c r="B242" s="237" t="s">
        <v>435</v>
      </c>
      <c r="C242" s="255" t="s">
        <v>436</v>
      </c>
      <c r="D242" s="238" t="s">
        <v>377</v>
      </c>
      <c r="E242" s="239">
        <v>1</v>
      </c>
      <c r="F242" s="240"/>
      <c r="G242" s="241">
        <f>ROUND(E242*F242,2)</f>
        <v>0</v>
      </c>
      <c r="H242" s="240"/>
      <c r="I242" s="241">
        <f>ROUND(E242*H242,2)</f>
        <v>0</v>
      </c>
      <c r="J242" s="240"/>
      <c r="K242" s="241">
        <f>ROUND(E242*J242,2)</f>
        <v>0</v>
      </c>
      <c r="L242" s="241">
        <v>21</v>
      </c>
      <c r="M242" s="241">
        <f>G242*(1+L242/100)</f>
        <v>0</v>
      </c>
      <c r="N242" s="239">
        <v>0</v>
      </c>
      <c r="O242" s="239">
        <f>ROUND(E242*N242,2)</f>
        <v>0</v>
      </c>
      <c r="P242" s="239">
        <v>0</v>
      </c>
      <c r="Q242" s="239">
        <f>ROUND(E242*P242,2)</f>
        <v>0</v>
      </c>
      <c r="R242" s="241"/>
      <c r="S242" s="241" t="s">
        <v>165</v>
      </c>
      <c r="T242" s="242" t="s">
        <v>248</v>
      </c>
      <c r="U242" s="222">
        <v>0</v>
      </c>
      <c r="V242" s="222">
        <f>ROUND(E242*U242,2)</f>
        <v>0</v>
      </c>
      <c r="W242" s="222"/>
      <c r="X242" s="222" t="s">
        <v>378</v>
      </c>
      <c r="Y242" s="222" t="s">
        <v>167</v>
      </c>
      <c r="Z242" s="212"/>
      <c r="AA242" s="212"/>
      <c r="AB242" s="212"/>
      <c r="AC242" s="212"/>
      <c r="AD242" s="212"/>
      <c r="AE242" s="212"/>
      <c r="AF242" s="212"/>
      <c r="AG242" s="212" t="s">
        <v>379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2" x14ac:dyDescent="0.25">
      <c r="A243" s="219"/>
      <c r="B243" s="220"/>
      <c r="C243" s="259" t="s">
        <v>437</v>
      </c>
      <c r="D243" s="252"/>
      <c r="E243" s="252"/>
      <c r="F243" s="252"/>
      <c r="G243" s="25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22"/>
      <c r="Z243" s="212"/>
      <c r="AA243" s="212"/>
      <c r="AB243" s="212"/>
      <c r="AC243" s="212"/>
      <c r="AD243" s="212"/>
      <c r="AE243" s="212"/>
      <c r="AF243" s="212"/>
      <c r="AG243" s="212" t="s">
        <v>196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43" t="str">
        <f>C243</f>
        <v>Náklady na individuální zkoušky dodaných a smontovaných technologických zařízení včetně komplexního vyzkoušení.</v>
      </c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5">
      <c r="A244" s="236">
        <v>60</v>
      </c>
      <c r="B244" s="237" t="s">
        <v>438</v>
      </c>
      <c r="C244" s="255" t="s">
        <v>439</v>
      </c>
      <c r="D244" s="238" t="s">
        <v>377</v>
      </c>
      <c r="E244" s="239">
        <v>1</v>
      </c>
      <c r="F244" s="240"/>
      <c r="G244" s="241">
        <f>ROUND(E244*F244,2)</f>
        <v>0</v>
      </c>
      <c r="H244" s="240"/>
      <c r="I244" s="241">
        <f>ROUND(E244*H244,2)</f>
        <v>0</v>
      </c>
      <c r="J244" s="240"/>
      <c r="K244" s="241">
        <f>ROUND(E244*J244,2)</f>
        <v>0</v>
      </c>
      <c r="L244" s="241">
        <v>21</v>
      </c>
      <c r="M244" s="241">
        <f>G244*(1+L244/100)</f>
        <v>0</v>
      </c>
      <c r="N244" s="239">
        <v>0</v>
      </c>
      <c r="O244" s="239">
        <f>ROUND(E244*N244,2)</f>
        <v>0</v>
      </c>
      <c r="P244" s="239">
        <v>0</v>
      </c>
      <c r="Q244" s="239">
        <f>ROUND(E244*P244,2)</f>
        <v>0</v>
      </c>
      <c r="R244" s="241"/>
      <c r="S244" s="241" t="s">
        <v>165</v>
      </c>
      <c r="T244" s="242" t="s">
        <v>248</v>
      </c>
      <c r="U244" s="222">
        <v>0</v>
      </c>
      <c r="V244" s="222">
        <f>ROUND(E244*U244,2)</f>
        <v>0</v>
      </c>
      <c r="W244" s="222"/>
      <c r="X244" s="222" t="s">
        <v>378</v>
      </c>
      <c r="Y244" s="222" t="s">
        <v>167</v>
      </c>
      <c r="Z244" s="212"/>
      <c r="AA244" s="212"/>
      <c r="AB244" s="212"/>
      <c r="AC244" s="212"/>
      <c r="AD244" s="212"/>
      <c r="AE244" s="212"/>
      <c r="AF244" s="212"/>
      <c r="AG244" s="212" t="s">
        <v>379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2" x14ac:dyDescent="0.25">
      <c r="A245" s="219"/>
      <c r="B245" s="220"/>
      <c r="C245" s="259" t="s">
        <v>440</v>
      </c>
      <c r="D245" s="252"/>
      <c r="E245" s="252"/>
      <c r="F245" s="252"/>
      <c r="G245" s="25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22"/>
      <c r="Z245" s="212"/>
      <c r="AA245" s="212"/>
      <c r="AB245" s="212"/>
      <c r="AC245" s="212"/>
      <c r="AD245" s="212"/>
      <c r="AE245" s="212"/>
      <c r="AF245" s="212"/>
      <c r="AG245" s="212" t="s">
        <v>196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43" t="str">
        <f>C245</f>
        <v>Náklady na vyhotovení dokumentace skutečného provedení stavby a její předání objednateli v požadované formě a požadovaném počtu.</v>
      </c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5">
      <c r="A246" s="236">
        <v>61</v>
      </c>
      <c r="B246" s="237" t="s">
        <v>441</v>
      </c>
      <c r="C246" s="255" t="s">
        <v>442</v>
      </c>
      <c r="D246" s="238" t="s">
        <v>358</v>
      </c>
      <c r="E246" s="239">
        <v>1</v>
      </c>
      <c r="F246" s="240"/>
      <c r="G246" s="241">
        <f>ROUND(E246*F246,2)</f>
        <v>0</v>
      </c>
      <c r="H246" s="240"/>
      <c r="I246" s="241">
        <f>ROUND(E246*H246,2)</f>
        <v>0</v>
      </c>
      <c r="J246" s="240"/>
      <c r="K246" s="241">
        <f>ROUND(E246*J246,2)</f>
        <v>0</v>
      </c>
      <c r="L246" s="241">
        <v>21</v>
      </c>
      <c r="M246" s="241">
        <f>G246*(1+L246/100)</f>
        <v>0</v>
      </c>
      <c r="N246" s="239">
        <v>0</v>
      </c>
      <c r="O246" s="239">
        <f>ROUND(E246*N246,2)</f>
        <v>0</v>
      </c>
      <c r="P246" s="239">
        <v>0</v>
      </c>
      <c r="Q246" s="239">
        <f>ROUND(E246*P246,2)</f>
        <v>0</v>
      </c>
      <c r="R246" s="241"/>
      <c r="S246" s="241" t="s">
        <v>247</v>
      </c>
      <c r="T246" s="242" t="s">
        <v>248</v>
      </c>
      <c r="U246" s="222">
        <v>0</v>
      </c>
      <c r="V246" s="222">
        <f>ROUND(E246*U246,2)</f>
        <v>0</v>
      </c>
      <c r="W246" s="222"/>
      <c r="X246" s="222" t="s">
        <v>378</v>
      </c>
      <c r="Y246" s="222" t="s">
        <v>167</v>
      </c>
      <c r="Z246" s="212"/>
      <c r="AA246" s="212"/>
      <c r="AB246" s="212"/>
      <c r="AC246" s="212"/>
      <c r="AD246" s="212"/>
      <c r="AE246" s="212"/>
      <c r="AF246" s="212"/>
      <c r="AG246" s="212" t="s">
        <v>379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x14ac:dyDescent="0.25">
      <c r="A247" s="3"/>
      <c r="B247" s="4"/>
      <c r="C247" s="261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AE247">
        <v>15</v>
      </c>
      <c r="AF247">
        <v>21</v>
      </c>
      <c r="AG247" t="s">
        <v>145</v>
      </c>
    </row>
    <row r="248" spans="1:60" x14ac:dyDescent="0.25">
      <c r="A248" s="215"/>
      <c r="B248" s="216" t="s">
        <v>29</v>
      </c>
      <c r="C248" s="262"/>
      <c r="D248" s="217"/>
      <c r="E248" s="218"/>
      <c r="F248" s="218"/>
      <c r="G248" s="235">
        <f>G8+G129+G148+G155+G171+G205+G225+G229</f>
        <v>0</v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AE248">
        <f>SUMIF(L7:L246,AE247,G7:G246)</f>
        <v>0</v>
      </c>
      <c r="AF248">
        <f>SUMIF(L7:L246,AF247,G7:G246)</f>
        <v>0</v>
      </c>
      <c r="AG248" t="s">
        <v>443</v>
      </c>
    </row>
    <row r="249" spans="1:60" x14ac:dyDescent="0.25">
      <c r="C249" s="263"/>
      <c r="D249" s="10"/>
      <c r="AG249" t="s">
        <v>470</v>
      </c>
    </row>
    <row r="250" spans="1:60" x14ac:dyDescent="0.25">
      <c r="D250" s="10"/>
    </row>
    <row r="251" spans="1:60" x14ac:dyDescent="0.25">
      <c r="D251" s="10"/>
    </row>
    <row r="252" spans="1:60" x14ac:dyDescent="0.25">
      <c r="D252" s="10"/>
    </row>
    <row r="253" spans="1:60" x14ac:dyDescent="0.25">
      <c r="D253" s="10"/>
    </row>
    <row r="254" spans="1:60" x14ac:dyDescent="0.25">
      <c r="D254" s="10"/>
    </row>
    <row r="255" spans="1:60" x14ac:dyDescent="0.25">
      <c r="D255" s="10"/>
    </row>
    <row r="256" spans="1:60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3oHs8twh2k5b1vIfwAI2u8EpXNtIeoTRN12dxov3sRyAB3+g0r/siwpv8o7BOrtUtmu6hoSk/zAeY6pvLi2Z2g==" saltValue="P5J1IoZ24uWUKWMl2UzkMw==" spinCount="100000" sheet="1" formatRows="0"/>
  <mergeCells count="117">
    <mergeCell ref="C241:G241"/>
    <mergeCell ref="C243:G243"/>
    <mergeCell ref="C245:G245"/>
    <mergeCell ref="C233:G233"/>
    <mergeCell ref="C235:G235"/>
    <mergeCell ref="C236:G236"/>
    <mergeCell ref="C237:G237"/>
    <mergeCell ref="C238:G238"/>
    <mergeCell ref="C239:G239"/>
    <mergeCell ref="C167:G167"/>
    <mergeCell ref="C168:G168"/>
    <mergeCell ref="C170:G170"/>
    <mergeCell ref="C173:G173"/>
    <mergeCell ref="C203:G203"/>
    <mergeCell ref="C232:G232"/>
    <mergeCell ref="C160:G160"/>
    <mergeCell ref="C161:G161"/>
    <mergeCell ref="C162:G162"/>
    <mergeCell ref="C163:G163"/>
    <mergeCell ref="C164:G164"/>
    <mergeCell ref="C166:G166"/>
    <mergeCell ref="C151:G151"/>
    <mergeCell ref="C152:G152"/>
    <mergeCell ref="C153:G153"/>
    <mergeCell ref="C154:G154"/>
    <mergeCell ref="C157:G157"/>
    <mergeCell ref="C158:G158"/>
    <mergeCell ref="C136:G136"/>
    <mergeCell ref="C137:G137"/>
    <mergeCell ref="C138:G138"/>
    <mergeCell ref="C144:G144"/>
    <mergeCell ref="C147:G147"/>
    <mergeCell ref="C150:G150"/>
    <mergeCell ref="C128:G128"/>
    <mergeCell ref="C131:G131"/>
    <mergeCell ref="C132:G132"/>
    <mergeCell ref="C133:G133"/>
    <mergeCell ref="C134:G134"/>
    <mergeCell ref="C135:G135"/>
    <mergeCell ref="C122:G122"/>
    <mergeCell ref="C123:G123"/>
    <mergeCell ref="C124:G124"/>
    <mergeCell ref="C125:G125"/>
    <mergeCell ref="C126:G126"/>
    <mergeCell ref="C127:G127"/>
    <mergeCell ref="C116:G116"/>
    <mergeCell ref="C117:G117"/>
    <mergeCell ref="C118:G118"/>
    <mergeCell ref="C119:G119"/>
    <mergeCell ref="C120:G120"/>
    <mergeCell ref="C121:G121"/>
    <mergeCell ref="C109:G109"/>
    <mergeCell ref="C111:G111"/>
    <mergeCell ref="C112:G112"/>
    <mergeCell ref="C113:G113"/>
    <mergeCell ref="C114:G114"/>
    <mergeCell ref="C115:G115"/>
    <mergeCell ref="C103:G103"/>
    <mergeCell ref="C104:G104"/>
    <mergeCell ref="C105:G105"/>
    <mergeCell ref="C106:G106"/>
    <mergeCell ref="C107:G107"/>
    <mergeCell ref="C108:G108"/>
    <mergeCell ref="C97:G97"/>
    <mergeCell ref="C98:G98"/>
    <mergeCell ref="C99:G99"/>
    <mergeCell ref="C100:G100"/>
    <mergeCell ref="C101:G101"/>
    <mergeCell ref="C102:G102"/>
    <mergeCell ref="C89:G89"/>
    <mergeCell ref="C91:G91"/>
    <mergeCell ref="C92:G92"/>
    <mergeCell ref="C93:G93"/>
    <mergeCell ref="C94:G94"/>
    <mergeCell ref="C95:G95"/>
    <mergeCell ref="C82:G82"/>
    <mergeCell ref="C83:G83"/>
    <mergeCell ref="C85:G85"/>
    <mergeCell ref="C86:G86"/>
    <mergeCell ref="C87:G87"/>
    <mergeCell ref="C88:G88"/>
    <mergeCell ref="C69:G69"/>
    <mergeCell ref="C70:G70"/>
    <mergeCell ref="C76:G76"/>
    <mergeCell ref="C77:G77"/>
    <mergeCell ref="C79:G79"/>
    <mergeCell ref="C81:G81"/>
    <mergeCell ref="C61:G61"/>
    <mergeCell ref="C62:G62"/>
    <mergeCell ref="C64:G64"/>
    <mergeCell ref="C65:G65"/>
    <mergeCell ref="C66:G66"/>
    <mergeCell ref="C68:G68"/>
    <mergeCell ref="C54:G54"/>
    <mergeCell ref="C55:G55"/>
    <mergeCell ref="C56:G56"/>
    <mergeCell ref="C57:G57"/>
    <mergeCell ref="C58:G58"/>
    <mergeCell ref="C59:G59"/>
    <mergeCell ref="C45:G45"/>
    <mergeCell ref="C49:G49"/>
    <mergeCell ref="C50:G50"/>
    <mergeCell ref="C51:G51"/>
    <mergeCell ref="C52:G52"/>
    <mergeCell ref="C53:G53"/>
    <mergeCell ref="C30:G30"/>
    <mergeCell ref="C32:G32"/>
    <mergeCell ref="C37:G37"/>
    <mergeCell ref="C38:G38"/>
    <mergeCell ref="C40:G40"/>
    <mergeCell ref="C41:G41"/>
    <mergeCell ref="A1:G1"/>
    <mergeCell ref="C2:G2"/>
    <mergeCell ref="C3:G3"/>
    <mergeCell ref="C4:G4"/>
    <mergeCell ref="C10:G10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131</v>
      </c>
      <c r="B1" s="197"/>
      <c r="C1" s="197"/>
      <c r="D1" s="197"/>
      <c r="E1" s="197"/>
      <c r="F1" s="197"/>
      <c r="G1" s="197"/>
      <c r="AG1" t="s">
        <v>132</v>
      </c>
    </row>
    <row r="2" spans="1:60" ht="25.05" customHeight="1" x14ac:dyDescent="0.25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133</v>
      </c>
    </row>
    <row r="3" spans="1:60" ht="25.05" customHeight="1" x14ac:dyDescent="0.25">
      <c r="A3" s="198" t="s">
        <v>8</v>
      </c>
      <c r="B3" s="49" t="s">
        <v>54</v>
      </c>
      <c r="C3" s="201" t="s">
        <v>45</v>
      </c>
      <c r="D3" s="199"/>
      <c r="E3" s="199"/>
      <c r="F3" s="199"/>
      <c r="G3" s="200"/>
      <c r="AC3" s="176" t="s">
        <v>134</v>
      </c>
      <c r="AG3" t="s">
        <v>135</v>
      </c>
    </row>
    <row r="4" spans="1:60" ht="25.05" customHeight="1" x14ac:dyDescent="0.25">
      <c r="A4" s="202" t="s">
        <v>9</v>
      </c>
      <c r="B4" s="203" t="s">
        <v>61</v>
      </c>
      <c r="C4" s="204" t="s">
        <v>62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  <c r="Y6" s="211" t="s">
        <v>158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9" t="s">
        <v>159</v>
      </c>
      <c r="B8" s="230" t="s">
        <v>109</v>
      </c>
      <c r="C8" s="254" t="s">
        <v>110</v>
      </c>
      <c r="D8" s="231"/>
      <c r="E8" s="232"/>
      <c r="F8" s="233"/>
      <c r="G8" s="233">
        <f>SUMIF(AG9:AG131,"&lt;&gt;NOR",G9:G131)</f>
        <v>0</v>
      </c>
      <c r="H8" s="233"/>
      <c r="I8" s="233">
        <f>SUM(I9:I131)</f>
        <v>0</v>
      </c>
      <c r="J8" s="233"/>
      <c r="K8" s="233">
        <f>SUM(K9:K131)</f>
        <v>0</v>
      </c>
      <c r="L8" s="233"/>
      <c r="M8" s="233">
        <f>SUM(M9:M131)</f>
        <v>0</v>
      </c>
      <c r="N8" s="232"/>
      <c r="O8" s="232">
        <f>SUM(O9:O131)</f>
        <v>3.13</v>
      </c>
      <c r="P8" s="232"/>
      <c r="Q8" s="232">
        <f>SUM(Q9:Q131)</f>
        <v>0</v>
      </c>
      <c r="R8" s="233"/>
      <c r="S8" s="233"/>
      <c r="T8" s="234"/>
      <c r="U8" s="228"/>
      <c r="V8" s="228">
        <f>SUM(V9:V131)</f>
        <v>394.05</v>
      </c>
      <c r="W8" s="228"/>
      <c r="X8" s="228"/>
      <c r="Y8" s="228"/>
      <c r="AG8" t="s">
        <v>160</v>
      </c>
    </row>
    <row r="9" spans="1:60" outlineLevel="1" x14ac:dyDescent="0.25">
      <c r="A9" s="236">
        <v>1</v>
      </c>
      <c r="B9" s="237" t="s">
        <v>218</v>
      </c>
      <c r="C9" s="255" t="s">
        <v>219</v>
      </c>
      <c r="D9" s="238" t="s">
        <v>220</v>
      </c>
      <c r="E9" s="239">
        <v>49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119</v>
      </c>
      <c r="S9" s="241" t="s">
        <v>165</v>
      </c>
      <c r="T9" s="242" t="s">
        <v>165</v>
      </c>
      <c r="U9" s="222">
        <v>0.57950000000000002</v>
      </c>
      <c r="V9" s="222">
        <f>ROUND(E9*U9,2)</f>
        <v>28.4</v>
      </c>
      <c r="W9" s="222"/>
      <c r="X9" s="222" t="s">
        <v>166</v>
      </c>
      <c r="Y9" s="222" t="s">
        <v>167</v>
      </c>
      <c r="Z9" s="212"/>
      <c r="AA9" s="212"/>
      <c r="AB9" s="212"/>
      <c r="AC9" s="212"/>
      <c r="AD9" s="212"/>
      <c r="AE9" s="212"/>
      <c r="AF9" s="212"/>
      <c r="AG9" s="212" t="s">
        <v>168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59" t="s">
        <v>221</v>
      </c>
      <c r="D10" s="252"/>
      <c r="E10" s="252"/>
      <c r="F10" s="252"/>
      <c r="G10" s="25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196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5">
      <c r="A11" s="219"/>
      <c r="B11" s="220"/>
      <c r="C11" s="256" t="s">
        <v>668</v>
      </c>
      <c r="D11" s="223"/>
      <c r="E11" s="224">
        <v>31.5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170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19"/>
      <c r="B12" s="220"/>
      <c r="C12" s="256" t="s">
        <v>669</v>
      </c>
      <c r="D12" s="223"/>
      <c r="E12" s="224">
        <v>1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170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19"/>
      <c r="B13" s="220"/>
      <c r="C13" s="256" t="s">
        <v>670</v>
      </c>
      <c r="D13" s="223"/>
      <c r="E13" s="224">
        <v>11.5</v>
      </c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170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19"/>
      <c r="B14" s="220"/>
      <c r="C14" s="256" t="s">
        <v>671</v>
      </c>
      <c r="D14" s="223"/>
      <c r="E14" s="224">
        <v>5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170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36">
        <v>2</v>
      </c>
      <c r="B15" s="237" t="s">
        <v>230</v>
      </c>
      <c r="C15" s="255" t="s">
        <v>231</v>
      </c>
      <c r="D15" s="238" t="s">
        <v>193</v>
      </c>
      <c r="E15" s="239">
        <v>120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/>
      <c r="S15" s="241" t="s">
        <v>165</v>
      </c>
      <c r="T15" s="242" t="s">
        <v>165</v>
      </c>
      <c r="U15" s="222">
        <v>1.35</v>
      </c>
      <c r="V15" s="222">
        <f>ROUND(E15*U15,2)</f>
        <v>162</v>
      </c>
      <c r="W15" s="222"/>
      <c r="X15" s="222" t="s">
        <v>166</v>
      </c>
      <c r="Y15" s="222" t="s">
        <v>167</v>
      </c>
      <c r="Z15" s="212"/>
      <c r="AA15" s="212"/>
      <c r="AB15" s="212"/>
      <c r="AC15" s="212"/>
      <c r="AD15" s="212"/>
      <c r="AE15" s="212"/>
      <c r="AF15" s="212"/>
      <c r="AG15" s="212" t="s">
        <v>168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5">
      <c r="A16" s="219"/>
      <c r="B16" s="220"/>
      <c r="C16" s="256" t="s">
        <v>672</v>
      </c>
      <c r="D16" s="223"/>
      <c r="E16" s="224">
        <v>94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170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5">
      <c r="A17" s="219"/>
      <c r="B17" s="220"/>
      <c r="C17" s="256" t="s">
        <v>673</v>
      </c>
      <c r="D17" s="223"/>
      <c r="E17" s="224">
        <v>26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170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36">
        <v>3</v>
      </c>
      <c r="B18" s="237" t="s">
        <v>235</v>
      </c>
      <c r="C18" s="255" t="s">
        <v>236</v>
      </c>
      <c r="D18" s="238" t="s">
        <v>193</v>
      </c>
      <c r="E18" s="239">
        <v>120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/>
      <c r="S18" s="241" t="s">
        <v>165</v>
      </c>
      <c r="T18" s="242" t="s">
        <v>165</v>
      </c>
      <c r="U18" s="222">
        <v>1.08</v>
      </c>
      <c r="V18" s="222">
        <f>ROUND(E18*U18,2)</f>
        <v>129.6</v>
      </c>
      <c r="W18" s="222"/>
      <c r="X18" s="222" t="s">
        <v>166</v>
      </c>
      <c r="Y18" s="222" t="s">
        <v>167</v>
      </c>
      <c r="Z18" s="212"/>
      <c r="AA18" s="212"/>
      <c r="AB18" s="212"/>
      <c r="AC18" s="212"/>
      <c r="AD18" s="212"/>
      <c r="AE18" s="212"/>
      <c r="AF18" s="212"/>
      <c r="AG18" s="212" t="s">
        <v>168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19"/>
      <c r="B19" s="220"/>
      <c r="C19" s="256" t="s">
        <v>672</v>
      </c>
      <c r="D19" s="223"/>
      <c r="E19" s="224">
        <v>94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170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19"/>
      <c r="B20" s="220"/>
      <c r="C20" s="256" t="s">
        <v>673</v>
      </c>
      <c r="D20" s="223"/>
      <c r="E20" s="224">
        <v>26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170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0.399999999999999" outlineLevel="1" x14ac:dyDescent="0.25">
      <c r="A21" s="245">
        <v>4</v>
      </c>
      <c r="B21" s="246" t="s">
        <v>674</v>
      </c>
      <c r="C21" s="258" t="s">
        <v>675</v>
      </c>
      <c r="D21" s="247" t="s">
        <v>193</v>
      </c>
      <c r="E21" s="248">
        <v>1</v>
      </c>
      <c r="F21" s="249"/>
      <c r="G21" s="250">
        <f>ROUND(E21*F21,2)</f>
        <v>0</v>
      </c>
      <c r="H21" s="249"/>
      <c r="I21" s="250">
        <f>ROUND(E21*H21,2)</f>
        <v>0</v>
      </c>
      <c r="J21" s="249"/>
      <c r="K21" s="250">
        <f>ROUND(E21*J21,2)</f>
        <v>0</v>
      </c>
      <c r="L21" s="250">
        <v>21</v>
      </c>
      <c r="M21" s="250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50"/>
      <c r="S21" s="250" t="s">
        <v>165</v>
      </c>
      <c r="T21" s="251" t="s">
        <v>165</v>
      </c>
      <c r="U21" s="222">
        <v>23.3</v>
      </c>
      <c r="V21" s="222">
        <f>ROUND(E21*U21,2)</f>
        <v>23.3</v>
      </c>
      <c r="W21" s="222"/>
      <c r="X21" s="222" t="s">
        <v>166</v>
      </c>
      <c r="Y21" s="222" t="s">
        <v>167</v>
      </c>
      <c r="Z21" s="212"/>
      <c r="AA21" s="212"/>
      <c r="AB21" s="212"/>
      <c r="AC21" s="212"/>
      <c r="AD21" s="212"/>
      <c r="AE21" s="212"/>
      <c r="AF21" s="212"/>
      <c r="AG21" s="212" t="s">
        <v>168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36">
        <v>5</v>
      </c>
      <c r="B22" s="237" t="s">
        <v>239</v>
      </c>
      <c r="C22" s="255" t="s">
        <v>240</v>
      </c>
      <c r="D22" s="238" t="s">
        <v>241</v>
      </c>
      <c r="E22" s="239">
        <v>0.27600000000000002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41" t="s">
        <v>242</v>
      </c>
      <c r="S22" s="241" t="s">
        <v>165</v>
      </c>
      <c r="T22" s="242" t="s">
        <v>165</v>
      </c>
      <c r="U22" s="222">
        <v>1.2649999999999999</v>
      </c>
      <c r="V22" s="222">
        <f>ROUND(E22*U22,2)</f>
        <v>0.35</v>
      </c>
      <c r="W22" s="222"/>
      <c r="X22" s="222" t="s">
        <v>166</v>
      </c>
      <c r="Y22" s="222" t="s">
        <v>167</v>
      </c>
      <c r="Z22" s="212"/>
      <c r="AA22" s="212"/>
      <c r="AB22" s="212"/>
      <c r="AC22" s="212"/>
      <c r="AD22" s="212"/>
      <c r="AE22" s="212"/>
      <c r="AF22" s="212"/>
      <c r="AG22" s="212" t="s">
        <v>168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5">
      <c r="A23" s="219"/>
      <c r="B23" s="220"/>
      <c r="C23" s="257" t="s">
        <v>243</v>
      </c>
      <c r="D23" s="244"/>
      <c r="E23" s="244"/>
      <c r="F23" s="244"/>
      <c r="G23" s="244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183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0.399999999999999" outlineLevel="1" x14ac:dyDescent="0.25">
      <c r="A24" s="236">
        <v>6</v>
      </c>
      <c r="B24" s="237" t="s">
        <v>244</v>
      </c>
      <c r="C24" s="255" t="s">
        <v>245</v>
      </c>
      <c r="D24" s="238" t="s">
        <v>246</v>
      </c>
      <c r="E24" s="239">
        <v>276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1E-3</v>
      </c>
      <c r="O24" s="239">
        <f>ROUND(E24*N24,2)</f>
        <v>0.28000000000000003</v>
      </c>
      <c r="P24" s="239">
        <v>0</v>
      </c>
      <c r="Q24" s="239">
        <f>ROUND(E24*P24,2)</f>
        <v>0</v>
      </c>
      <c r="R24" s="241"/>
      <c r="S24" s="241" t="s">
        <v>247</v>
      </c>
      <c r="T24" s="242" t="s">
        <v>248</v>
      </c>
      <c r="U24" s="222">
        <v>0</v>
      </c>
      <c r="V24" s="222">
        <f>ROUND(E24*U24,2)</f>
        <v>0</v>
      </c>
      <c r="W24" s="222"/>
      <c r="X24" s="222" t="s">
        <v>166</v>
      </c>
      <c r="Y24" s="222" t="s">
        <v>167</v>
      </c>
      <c r="Z24" s="212"/>
      <c r="AA24" s="212"/>
      <c r="AB24" s="212"/>
      <c r="AC24" s="212"/>
      <c r="AD24" s="212"/>
      <c r="AE24" s="212"/>
      <c r="AF24" s="212"/>
      <c r="AG24" s="212" t="s">
        <v>168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5">
      <c r="A25" s="219"/>
      <c r="B25" s="220"/>
      <c r="C25" s="259" t="s">
        <v>249</v>
      </c>
      <c r="D25" s="252"/>
      <c r="E25" s="252"/>
      <c r="F25" s="252"/>
      <c r="G25" s="25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196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5">
      <c r="A26" s="219"/>
      <c r="B26" s="220"/>
      <c r="C26" s="256" t="s">
        <v>538</v>
      </c>
      <c r="D26" s="223"/>
      <c r="E26" s="224">
        <v>112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170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5">
      <c r="A27" s="219"/>
      <c r="B27" s="220"/>
      <c r="C27" s="256" t="s">
        <v>676</v>
      </c>
      <c r="D27" s="223"/>
      <c r="E27" s="224">
        <v>164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170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0.399999999999999" outlineLevel="1" x14ac:dyDescent="0.25">
      <c r="A28" s="236">
        <v>7</v>
      </c>
      <c r="B28" s="237" t="s">
        <v>253</v>
      </c>
      <c r="C28" s="255" t="s">
        <v>254</v>
      </c>
      <c r="D28" s="238" t="s">
        <v>220</v>
      </c>
      <c r="E28" s="239">
        <v>30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41"/>
      <c r="S28" s="241" t="s">
        <v>247</v>
      </c>
      <c r="T28" s="242" t="s">
        <v>248</v>
      </c>
      <c r="U28" s="222">
        <v>0</v>
      </c>
      <c r="V28" s="222">
        <f>ROUND(E28*U28,2)</f>
        <v>0</v>
      </c>
      <c r="W28" s="222"/>
      <c r="X28" s="222" t="s">
        <v>166</v>
      </c>
      <c r="Y28" s="222" t="s">
        <v>167</v>
      </c>
      <c r="Z28" s="212"/>
      <c r="AA28" s="212"/>
      <c r="AB28" s="212"/>
      <c r="AC28" s="212"/>
      <c r="AD28" s="212"/>
      <c r="AE28" s="212"/>
      <c r="AF28" s="212"/>
      <c r="AG28" s="212" t="s">
        <v>168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5">
      <c r="A29" s="219"/>
      <c r="B29" s="220"/>
      <c r="C29" s="259" t="s">
        <v>677</v>
      </c>
      <c r="D29" s="252"/>
      <c r="E29" s="252"/>
      <c r="F29" s="252"/>
      <c r="G29" s="25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196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5">
      <c r="A30" s="219"/>
      <c r="B30" s="220"/>
      <c r="C30" s="260" t="s">
        <v>255</v>
      </c>
      <c r="D30" s="253"/>
      <c r="E30" s="253"/>
      <c r="F30" s="253"/>
      <c r="G30" s="253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196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5">
      <c r="A31" s="219"/>
      <c r="B31" s="220"/>
      <c r="C31" s="260" t="s">
        <v>256</v>
      </c>
      <c r="D31" s="253"/>
      <c r="E31" s="253"/>
      <c r="F31" s="253"/>
      <c r="G31" s="253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196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0.399999999999999" outlineLevel="1" x14ac:dyDescent="0.25">
      <c r="A32" s="236">
        <v>8</v>
      </c>
      <c r="B32" s="237" t="s">
        <v>257</v>
      </c>
      <c r="C32" s="255" t="s">
        <v>258</v>
      </c>
      <c r="D32" s="238" t="s">
        <v>259</v>
      </c>
      <c r="E32" s="239">
        <v>120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41"/>
      <c r="S32" s="241" t="s">
        <v>247</v>
      </c>
      <c r="T32" s="242" t="s">
        <v>248</v>
      </c>
      <c r="U32" s="222">
        <v>0</v>
      </c>
      <c r="V32" s="222">
        <f>ROUND(E32*U32,2)</f>
        <v>0</v>
      </c>
      <c r="W32" s="222"/>
      <c r="X32" s="222" t="s">
        <v>166</v>
      </c>
      <c r="Y32" s="222" t="s">
        <v>167</v>
      </c>
      <c r="Z32" s="212"/>
      <c r="AA32" s="212"/>
      <c r="AB32" s="212"/>
      <c r="AC32" s="212"/>
      <c r="AD32" s="212"/>
      <c r="AE32" s="212"/>
      <c r="AF32" s="212"/>
      <c r="AG32" s="212" t="s">
        <v>168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5">
      <c r="A33" s="219"/>
      <c r="B33" s="220"/>
      <c r="C33" s="259" t="s">
        <v>260</v>
      </c>
      <c r="D33" s="252"/>
      <c r="E33" s="252"/>
      <c r="F33" s="252"/>
      <c r="G33" s="25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196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43" t="str">
        <f>C33</f>
        <v>- uzemnění FV panelů kabelem H07V-K 6 (CYA 6) vč. koncových kabelových oček s nerezovým šroubem a vějířovou podložkou</v>
      </c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19"/>
      <c r="B34" s="220"/>
      <c r="C34" s="260" t="s">
        <v>261</v>
      </c>
      <c r="D34" s="253"/>
      <c r="E34" s="253"/>
      <c r="F34" s="253"/>
      <c r="G34" s="253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196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43" t="str">
        <f>C34</f>
        <v>- uzemnění montážní konstrukce kabelem H07V-K 16 (CYA 16) vč. koncových kabelových oček s nerezovým šroubem</v>
      </c>
      <c r="BB34" s="212"/>
      <c r="BC34" s="212"/>
      <c r="BD34" s="212"/>
      <c r="BE34" s="212"/>
      <c r="BF34" s="212"/>
      <c r="BG34" s="212"/>
      <c r="BH34" s="212"/>
    </row>
    <row r="35" spans="1:60" ht="20.399999999999999" outlineLevel="1" x14ac:dyDescent="0.25">
      <c r="A35" s="236">
        <v>9</v>
      </c>
      <c r="B35" s="237" t="s">
        <v>262</v>
      </c>
      <c r="C35" s="255" t="s">
        <v>263</v>
      </c>
      <c r="D35" s="238" t="s">
        <v>220</v>
      </c>
      <c r="E35" s="239">
        <v>800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41"/>
      <c r="S35" s="241" t="s">
        <v>247</v>
      </c>
      <c r="T35" s="242" t="s">
        <v>248</v>
      </c>
      <c r="U35" s="222">
        <v>6.3E-2</v>
      </c>
      <c r="V35" s="222">
        <f>ROUND(E35*U35,2)</f>
        <v>50.4</v>
      </c>
      <c r="W35" s="222"/>
      <c r="X35" s="222" t="s">
        <v>180</v>
      </c>
      <c r="Y35" s="222" t="s">
        <v>167</v>
      </c>
      <c r="Z35" s="212"/>
      <c r="AA35" s="212"/>
      <c r="AB35" s="212"/>
      <c r="AC35" s="212"/>
      <c r="AD35" s="212"/>
      <c r="AE35" s="212"/>
      <c r="AF35" s="212"/>
      <c r="AG35" s="212" t="s">
        <v>181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5">
      <c r="A36" s="219"/>
      <c r="B36" s="220"/>
      <c r="C36" s="259" t="s">
        <v>264</v>
      </c>
      <c r="D36" s="252"/>
      <c r="E36" s="252"/>
      <c r="F36" s="252"/>
      <c r="G36" s="25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196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5">
      <c r="A37" s="219"/>
      <c r="B37" s="220"/>
      <c r="C37" s="256" t="s">
        <v>678</v>
      </c>
      <c r="D37" s="223"/>
      <c r="E37" s="224">
        <v>738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170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19"/>
      <c r="B38" s="220"/>
      <c r="C38" s="256" t="s">
        <v>679</v>
      </c>
      <c r="D38" s="223"/>
      <c r="E38" s="224">
        <v>62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170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36">
        <v>10</v>
      </c>
      <c r="B39" s="237" t="s">
        <v>680</v>
      </c>
      <c r="C39" s="255" t="s">
        <v>681</v>
      </c>
      <c r="D39" s="238" t="s">
        <v>269</v>
      </c>
      <c r="E39" s="239">
        <v>1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41"/>
      <c r="S39" s="241" t="s">
        <v>247</v>
      </c>
      <c r="T39" s="242" t="s">
        <v>248</v>
      </c>
      <c r="U39" s="222">
        <v>0</v>
      </c>
      <c r="V39" s="222">
        <f>ROUND(E39*U39,2)</f>
        <v>0</v>
      </c>
      <c r="W39" s="222"/>
      <c r="X39" s="222" t="s">
        <v>180</v>
      </c>
      <c r="Y39" s="222" t="s">
        <v>167</v>
      </c>
      <c r="Z39" s="212"/>
      <c r="AA39" s="212"/>
      <c r="AB39" s="212"/>
      <c r="AC39" s="212"/>
      <c r="AD39" s="212"/>
      <c r="AE39" s="212"/>
      <c r="AF39" s="212"/>
      <c r="AG39" s="212" t="s">
        <v>181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5">
      <c r="A40" s="219"/>
      <c r="B40" s="220"/>
      <c r="C40" s="259" t="s">
        <v>682</v>
      </c>
      <c r="D40" s="252"/>
      <c r="E40" s="252"/>
      <c r="F40" s="252"/>
      <c r="G40" s="25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196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19"/>
      <c r="B41" s="220"/>
      <c r="C41" s="260" t="s">
        <v>683</v>
      </c>
      <c r="D41" s="253"/>
      <c r="E41" s="253"/>
      <c r="F41" s="253"/>
      <c r="G41" s="253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196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5">
      <c r="A42" s="219"/>
      <c r="B42" s="220"/>
      <c r="C42" s="260" t="s">
        <v>272</v>
      </c>
      <c r="D42" s="253"/>
      <c r="E42" s="253"/>
      <c r="F42" s="253"/>
      <c r="G42" s="253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196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5">
      <c r="A43" s="219"/>
      <c r="B43" s="220"/>
      <c r="C43" s="260" t="s">
        <v>273</v>
      </c>
      <c r="D43" s="253"/>
      <c r="E43" s="253"/>
      <c r="F43" s="253"/>
      <c r="G43" s="253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196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5">
      <c r="A44" s="219"/>
      <c r="B44" s="220"/>
      <c r="C44" s="260" t="s">
        <v>274</v>
      </c>
      <c r="D44" s="253"/>
      <c r="E44" s="253"/>
      <c r="F44" s="253"/>
      <c r="G44" s="253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196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5">
      <c r="A45" s="219"/>
      <c r="B45" s="220"/>
      <c r="C45" s="260" t="s">
        <v>684</v>
      </c>
      <c r="D45" s="253"/>
      <c r="E45" s="253"/>
      <c r="F45" s="253"/>
      <c r="G45" s="253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196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5">
      <c r="A46" s="219"/>
      <c r="B46" s="220"/>
      <c r="C46" s="260" t="s">
        <v>276</v>
      </c>
      <c r="D46" s="253"/>
      <c r="E46" s="253"/>
      <c r="F46" s="253"/>
      <c r="G46" s="253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196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19"/>
      <c r="B47" s="220"/>
      <c r="C47" s="260" t="s">
        <v>685</v>
      </c>
      <c r="D47" s="253"/>
      <c r="E47" s="253"/>
      <c r="F47" s="253"/>
      <c r="G47" s="253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196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43" t="str">
        <f>C47</f>
        <v>- FU1.1-FU1.4 - pojistkový odpínač pro válcové pojistky 10x38 pro FV aplikace, 1000 V DC + 2x válcová pojistka PV4 -25A gPV - 4 kpl</v>
      </c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19"/>
      <c r="B48" s="220"/>
      <c r="C48" s="260" t="s">
        <v>740</v>
      </c>
      <c r="D48" s="253"/>
      <c r="E48" s="253"/>
      <c r="F48" s="253"/>
      <c r="G48" s="253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196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43" t="str">
        <f>C48</f>
        <v>- FU2.1-FU2.4 - svodič přepětí - 3 pól. přepěťová ochrana třídy T1+T2 pro FV střešní aplikace, bleskový proud 5kA, Imax=40 kA - 4 ks</v>
      </c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19"/>
      <c r="B49" s="220"/>
      <c r="C49" s="260" t="s">
        <v>278</v>
      </c>
      <c r="D49" s="253"/>
      <c r="E49" s="253"/>
      <c r="F49" s="253"/>
      <c r="G49" s="253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196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19"/>
      <c r="B50" s="220"/>
      <c r="C50" s="260" t="s">
        <v>279</v>
      </c>
      <c r="D50" s="253"/>
      <c r="E50" s="253"/>
      <c r="F50" s="253"/>
      <c r="G50" s="253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196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36">
        <v>11</v>
      </c>
      <c r="B51" s="237" t="s">
        <v>280</v>
      </c>
      <c r="C51" s="255" t="s">
        <v>281</v>
      </c>
      <c r="D51" s="238" t="s">
        <v>269</v>
      </c>
      <c r="E51" s="239">
        <v>1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0.06</v>
      </c>
      <c r="O51" s="239">
        <f>ROUND(E51*N51,2)</f>
        <v>0.06</v>
      </c>
      <c r="P51" s="239">
        <v>0</v>
      </c>
      <c r="Q51" s="239">
        <f>ROUND(E51*P51,2)</f>
        <v>0</v>
      </c>
      <c r="R51" s="241"/>
      <c r="S51" s="241" t="s">
        <v>247</v>
      </c>
      <c r="T51" s="242" t="s">
        <v>248</v>
      </c>
      <c r="U51" s="222">
        <v>0</v>
      </c>
      <c r="V51" s="222">
        <f>ROUND(E51*U51,2)</f>
        <v>0</v>
      </c>
      <c r="W51" s="222"/>
      <c r="X51" s="222" t="s">
        <v>180</v>
      </c>
      <c r="Y51" s="222" t="s">
        <v>167</v>
      </c>
      <c r="Z51" s="212"/>
      <c r="AA51" s="212"/>
      <c r="AB51" s="212"/>
      <c r="AC51" s="212"/>
      <c r="AD51" s="212"/>
      <c r="AE51" s="212"/>
      <c r="AF51" s="212"/>
      <c r="AG51" s="212" t="s">
        <v>181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5">
      <c r="A52" s="219"/>
      <c r="B52" s="220"/>
      <c r="C52" s="259" t="s">
        <v>282</v>
      </c>
      <c r="D52" s="252"/>
      <c r="E52" s="252"/>
      <c r="F52" s="252"/>
      <c r="G52" s="25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196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5">
      <c r="A53" s="219"/>
      <c r="B53" s="220"/>
      <c r="C53" s="260" t="s">
        <v>686</v>
      </c>
      <c r="D53" s="253"/>
      <c r="E53" s="253"/>
      <c r="F53" s="253"/>
      <c r="G53" s="253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196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36">
        <v>12</v>
      </c>
      <c r="B54" s="237" t="s">
        <v>293</v>
      </c>
      <c r="C54" s="255" t="s">
        <v>294</v>
      </c>
      <c r="D54" s="238" t="s">
        <v>259</v>
      </c>
      <c r="E54" s="239">
        <v>1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41"/>
      <c r="S54" s="241" t="s">
        <v>247</v>
      </c>
      <c r="T54" s="242" t="s">
        <v>248</v>
      </c>
      <c r="U54" s="222">
        <v>0</v>
      </c>
      <c r="V54" s="222">
        <f>ROUND(E54*U54,2)</f>
        <v>0</v>
      </c>
      <c r="W54" s="222"/>
      <c r="X54" s="222" t="s">
        <v>180</v>
      </c>
      <c r="Y54" s="222" t="s">
        <v>167</v>
      </c>
      <c r="Z54" s="212"/>
      <c r="AA54" s="212"/>
      <c r="AB54" s="212"/>
      <c r="AC54" s="212"/>
      <c r="AD54" s="212"/>
      <c r="AE54" s="212"/>
      <c r="AF54" s="212"/>
      <c r="AG54" s="212" t="s">
        <v>181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5">
      <c r="A55" s="219"/>
      <c r="B55" s="220"/>
      <c r="C55" s="259" t="s">
        <v>556</v>
      </c>
      <c r="D55" s="252"/>
      <c r="E55" s="252"/>
      <c r="F55" s="252"/>
      <c r="G55" s="25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196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5">
      <c r="A56" s="219"/>
      <c r="B56" s="220"/>
      <c r="C56" s="260" t="s">
        <v>296</v>
      </c>
      <c r="D56" s="253"/>
      <c r="E56" s="253"/>
      <c r="F56" s="253"/>
      <c r="G56" s="253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196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5">
      <c r="A57" s="219"/>
      <c r="B57" s="220"/>
      <c r="C57" s="260" t="s">
        <v>297</v>
      </c>
      <c r="D57" s="253"/>
      <c r="E57" s="253"/>
      <c r="F57" s="253"/>
      <c r="G57" s="253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196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36">
        <v>13</v>
      </c>
      <c r="B58" s="237" t="s">
        <v>557</v>
      </c>
      <c r="C58" s="255" t="s">
        <v>558</v>
      </c>
      <c r="D58" s="238" t="s">
        <v>259</v>
      </c>
      <c r="E58" s="239">
        <v>1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41"/>
      <c r="S58" s="241" t="s">
        <v>247</v>
      </c>
      <c r="T58" s="242" t="s">
        <v>248</v>
      </c>
      <c r="U58" s="222">
        <v>0</v>
      </c>
      <c r="V58" s="222">
        <f>ROUND(E58*U58,2)</f>
        <v>0</v>
      </c>
      <c r="W58" s="222"/>
      <c r="X58" s="222" t="s">
        <v>180</v>
      </c>
      <c r="Y58" s="222" t="s">
        <v>167</v>
      </c>
      <c r="Z58" s="212"/>
      <c r="AA58" s="212"/>
      <c r="AB58" s="212"/>
      <c r="AC58" s="212"/>
      <c r="AD58" s="212"/>
      <c r="AE58" s="212"/>
      <c r="AF58" s="212"/>
      <c r="AG58" s="212" t="s">
        <v>181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5">
      <c r="A59" s="219"/>
      <c r="B59" s="220"/>
      <c r="C59" s="259" t="s">
        <v>559</v>
      </c>
      <c r="D59" s="252"/>
      <c r="E59" s="252"/>
      <c r="F59" s="252"/>
      <c r="G59" s="25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196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1" outlineLevel="3" x14ac:dyDescent="0.25">
      <c r="A60" s="219"/>
      <c r="B60" s="220"/>
      <c r="C60" s="260" t="s">
        <v>687</v>
      </c>
      <c r="D60" s="253"/>
      <c r="E60" s="253"/>
      <c r="F60" s="253"/>
      <c r="G60" s="253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196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43" t="str">
        <f>C60</f>
        <v>- napojení na stávající zemnící soustavu objektu (na zemnící pásek), nebo realizace nového zemnícího pásku FeZn 30x4 v dl. 20 m uloženého v souběhu se zemní kabelovou trasou</v>
      </c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19"/>
      <c r="B61" s="220"/>
      <c r="C61" s="260" t="s">
        <v>561</v>
      </c>
      <c r="D61" s="253"/>
      <c r="E61" s="253"/>
      <c r="F61" s="253"/>
      <c r="G61" s="253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196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36">
        <v>14</v>
      </c>
      <c r="B62" s="237" t="s">
        <v>298</v>
      </c>
      <c r="C62" s="255" t="s">
        <v>299</v>
      </c>
      <c r="D62" s="238" t="s">
        <v>259</v>
      </c>
      <c r="E62" s="239">
        <v>24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41"/>
      <c r="S62" s="241" t="s">
        <v>247</v>
      </c>
      <c r="T62" s="242" t="s">
        <v>248</v>
      </c>
      <c r="U62" s="222">
        <v>0</v>
      </c>
      <c r="V62" s="222">
        <f>ROUND(E62*U62,2)</f>
        <v>0</v>
      </c>
      <c r="W62" s="222"/>
      <c r="X62" s="222" t="s">
        <v>180</v>
      </c>
      <c r="Y62" s="222" t="s">
        <v>167</v>
      </c>
      <c r="Z62" s="212"/>
      <c r="AA62" s="212"/>
      <c r="AB62" s="212"/>
      <c r="AC62" s="212"/>
      <c r="AD62" s="212"/>
      <c r="AE62" s="212"/>
      <c r="AF62" s="212"/>
      <c r="AG62" s="212" t="s">
        <v>181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5">
      <c r="A63" s="219"/>
      <c r="B63" s="220"/>
      <c r="C63" s="256" t="s">
        <v>688</v>
      </c>
      <c r="D63" s="223"/>
      <c r="E63" s="224">
        <v>8</v>
      </c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170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19"/>
      <c r="B64" s="220"/>
      <c r="C64" s="256" t="s">
        <v>689</v>
      </c>
      <c r="D64" s="223"/>
      <c r="E64" s="224">
        <v>8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170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19"/>
      <c r="B65" s="220"/>
      <c r="C65" s="256" t="s">
        <v>690</v>
      </c>
      <c r="D65" s="223"/>
      <c r="E65" s="224">
        <v>8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170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0.399999999999999" outlineLevel="1" x14ac:dyDescent="0.25">
      <c r="A66" s="236">
        <v>15</v>
      </c>
      <c r="B66" s="237" t="s">
        <v>303</v>
      </c>
      <c r="C66" s="255" t="s">
        <v>304</v>
      </c>
      <c r="D66" s="238" t="s">
        <v>259</v>
      </c>
      <c r="E66" s="239">
        <v>1</v>
      </c>
      <c r="F66" s="240"/>
      <c r="G66" s="241">
        <f>ROUND(E66*F66,2)</f>
        <v>0</v>
      </c>
      <c r="H66" s="240"/>
      <c r="I66" s="241">
        <f>ROUND(E66*H66,2)</f>
        <v>0</v>
      </c>
      <c r="J66" s="240"/>
      <c r="K66" s="241">
        <f>ROUND(E66*J66,2)</f>
        <v>0</v>
      </c>
      <c r="L66" s="241">
        <v>21</v>
      </c>
      <c r="M66" s="241">
        <f>G66*(1+L66/100)</f>
        <v>0</v>
      </c>
      <c r="N66" s="239">
        <v>2E-3</v>
      </c>
      <c r="O66" s="239">
        <f>ROUND(E66*N66,2)</f>
        <v>0</v>
      </c>
      <c r="P66" s="239">
        <v>0</v>
      </c>
      <c r="Q66" s="239">
        <f>ROUND(E66*P66,2)</f>
        <v>0</v>
      </c>
      <c r="R66" s="241"/>
      <c r="S66" s="241" t="s">
        <v>247</v>
      </c>
      <c r="T66" s="242" t="s">
        <v>248</v>
      </c>
      <c r="U66" s="222">
        <v>0</v>
      </c>
      <c r="V66" s="222">
        <f>ROUND(E66*U66,2)</f>
        <v>0</v>
      </c>
      <c r="W66" s="222"/>
      <c r="X66" s="222" t="s">
        <v>180</v>
      </c>
      <c r="Y66" s="222" t="s">
        <v>167</v>
      </c>
      <c r="Z66" s="212"/>
      <c r="AA66" s="212"/>
      <c r="AB66" s="212"/>
      <c r="AC66" s="212"/>
      <c r="AD66" s="212"/>
      <c r="AE66" s="212"/>
      <c r="AF66" s="212"/>
      <c r="AG66" s="212" t="s">
        <v>181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5">
      <c r="A67" s="219"/>
      <c r="B67" s="220"/>
      <c r="C67" s="259" t="s">
        <v>691</v>
      </c>
      <c r="D67" s="252"/>
      <c r="E67" s="252"/>
      <c r="F67" s="252"/>
      <c r="G67" s="25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196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5">
      <c r="A68" s="219"/>
      <c r="B68" s="220"/>
      <c r="C68" s="260" t="s">
        <v>566</v>
      </c>
      <c r="D68" s="253"/>
      <c r="E68" s="253"/>
      <c r="F68" s="253"/>
      <c r="G68" s="253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196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0.399999999999999" outlineLevel="1" x14ac:dyDescent="0.25">
      <c r="A69" s="236">
        <v>16</v>
      </c>
      <c r="B69" s="237" t="s">
        <v>307</v>
      </c>
      <c r="C69" s="255" t="s">
        <v>308</v>
      </c>
      <c r="D69" s="238" t="s">
        <v>259</v>
      </c>
      <c r="E69" s="239">
        <v>500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41"/>
      <c r="S69" s="241" t="s">
        <v>247</v>
      </c>
      <c r="T69" s="242" t="s">
        <v>248</v>
      </c>
      <c r="U69" s="222">
        <v>0</v>
      </c>
      <c r="V69" s="222">
        <f>ROUND(E69*U69,2)</f>
        <v>0</v>
      </c>
      <c r="W69" s="222"/>
      <c r="X69" s="222" t="s">
        <v>180</v>
      </c>
      <c r="Y69" s="222" t="s">
        <v>167</v>
      </c>
      <c r="Z69" s="212"/>
      <c r="AA69" s="212"/>
      <c r="AB69" s="212"/>
      <c r="AC69" s="212"/>
      <c r="AD69" s="212"/>
      <c r="AE69" s="212"/>
      <c r="AF69" s="212"/>
      <c r="AG69" s="212" t="s">
        <v>181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5">
      <c r="A70" s="219"/>
      <c r="B70" s="220"/>
      <c r="C70" s="259" t="s">
        <v>309</v>
      </c>
      <c r="D70" s="252"/>
      <c r="E70" s="252"/>
      <c r="F70" s="252"/>
      <c r="G70" s="25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196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0.399999999999999" outlineLevel="1" x14ac:dyDescent="0.25">
      <c r="A71" s="236">
        <v>17</v>
      </c>
      <c r="B71" s="237" t="s">
        <v>494</v>
      </c>
      <c r="C71" s="255" t="s">
        <v>495</v>
      </c>
      <c r="D71" s="238" t="s">
        <v>259</v>
      </c>
      <c r="E71" s="239">
        <v>26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1.6999999999999999E-3</v>
      </c>
      <c r="O71" s="239">
        <f>ROUND(E71*N71,2)</f>
        <v>0.04</v>
      </c>
      <c r="P71" s="239">
        <v>0</v>
      </c>
      <c r="Q71" s="239">
        <f>ROUND(E71*P71,2)</f>
        <v>0</v>
      </c>
      <c r="R71" s="241"/>
      <c r="S71" s="241" t="s">
        <v>247</v>
      </c>
      <c r="T71" s="242" t="s">
        <v>248</v>
      </c>
      <c r="U71" s="222">
        <v>0</v>
      </c>
      <c r="V71" s="222">
        <f>ROUND(E71*U71,2)</f>
        <v>0</v>
      </c>
      <c r="W71" s="222"/>
      <c r="X71" s="222" t="s">
        <v>215</v>
      </c>
      <c r="Y71" s="222" t="s">
        <v>167</v>
      </c>
      <c r="Z71" s="212"/>
      <c r="AA71" s="212"/>
      <c r="AB71" s="212"/>
      <c r="AC71" s="212"/>
      <c r="AD71" s="212"/>
      <c r="AE71" s="212"/>
      <c r="AF71" s="212"/>
      <c r="AG71" s="212" t="s">
        <v>216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5">
      <c r="A72" s="219"/>
      <c r="B72" s="220"/>
      <c r="C72" s="259" t="s">
        <v>312</v>
      </c>
      <c r="D72" s="252"/>
      <c r="E72" s="252"/>
      <c r="F72" s="252"/>
      <c r="G72" s="25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196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19"/>
      <c r="B73" s="220"/>
      <c r="C73" s="260" t="s">
        <v>496</v>
      </c>
      <c r="D73" s="253"/>
      <c r="E73" s="253"/>
      <c r="F73" s="253"/>
      <c r="G73" s="253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196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43" t="str">
        <f>C73</f>
        <v>systém se střechovitým uspořádáním panelů v orientaci V-Z, rozestup řad max. 2,51 metru pro FV panely rozměru 1722x1134x30 mm.</v>
      </c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19"/>
      <c r="B74" s="220"/>
      <c r="C74" s="260" t="s">
        <v>314</v>
      </c>
      <c r="D74" s="253"/>
      <c r="E74" s="253"/>
      <c r="F74" s="253"/>
      <c r="G74" s="253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196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5">
      <c r="A75" s="219"/>
      <c r="B75" s="220"/>
      <c r="C75" s="260" t="s">
        <v>497</v>
      </c>
      <c r="D75" s="253"/>
      <c r="E75" s="253"/>
      <c r="F75" s="253"/>
      <c r="G75" s="253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196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5">
      <c r="A76" s="219"/>
      <c r="B76" s="220"/>
      <c r="C76" s="260" t="s">
        <v>316</v>
      </c>
      <c r="D76" s="253"/>
      <c r="E76" s="253"/>
      <c r="F76" s="253"/>
      <c r="G76" s="253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196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5">
      <c r="A77" s="219"/>
      <c r="B77" s="220"/>
      <c r="C77" s="256" t="s">
        <v>673</v>
      </c>
      <c r="D77" s="223"/>
      <c r="E77" s="224">
        <v>26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170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0.399999999999999" outlineLevel="1" x14ac:dyDescent="0.25">
      <c r="A78" s="236">
        <v>18</v>
      </c>
      <c r="B78" s="237" t="s">
        <v>310</v>
      </c>
      <c r="C78" s="255" t="s">
        <v>311</v>
      </c>
      <c r="D78" s="238" t="s">
        <v>259</v>
      </c>
      <c r="E78" s="239">
        <v>94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1.6999999999999999E-3</v>
      </c>
      <c r="O78" s="239">
        <f>ROUND(E78*N78,2)</f>
        <v>0.16</v>
      </c>
      <c r="P78" s="239">
        <v>0</v>
      </c>
      <c r="Q78" s="239">
        <f>ROUND(E78*P78,2)</f>
        <v>0</v>
      </c>
      <c r="R78" s="241"/>
      <c r="S78" s="241" t="s">
        <v>247</v>
      </c>
      <c r="T78" s="242" t="s">
        <v>248</v>
      </c>
      <c r="U78" s="222">
        <v>0</v>
      </c>
      <c r="V78" s="222">
        <f>ROUND(E78*U78,2)</f>
        <v>0</v>
      </c>
      <c r="W78" s="222"/>
      <c r="X78" s="222" t="s">
        <v>215</v>
      </c>
      <c r="Y78" s="222" t="s">
        <v>167</v>
      </c>
      <c r="Z78" s="212"/>
      <c r="AA78" s="212"/>
      <c r="AB78" s="212"/>
      <c r="AC78" s="212"/>
      <c r="AD78" s="212"/>
      <c r="AE78" s="212"/>
      <c r="AF78" s="212"/>
      <c r="AG78" s="212" t="s">
        <v>216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5">
      <c r="A79" s="219"/>
      <c r="B79" s="220"/>
      <c r="C79" s="259" t="s">
        <v>312</v>
      </c>
      <c r="D79" s="252"/>
      <c r="E79" s="252"/>
      <c r="F79" s="252"/>
      <c r="G79" s="25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196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5">
      <c r="A80" s="219"/>
      <c r="B80" s="220"/>
      <c r="C80" s="260" t="s">
        <v>692</v>
      </c>
      <c r="D80" s="253"/>
      <c r="E80" s="253"/>
      <c r="F80" s="253"/>
      <c r="G80" s="253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196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43" t="str">
        <f>C80</f>
        <v>systém se střechovitým uspořádáním panelů v orientaci V-Z, rozestup řad max. 2,62 metru pro FV panely rozměru 1722x1134x30 mm.</v>
      </c>
      <c r="BB80" s="212"/>
      <c r="BC80" s="212"/>
      <c r="BD80" s="212"/>
      <c r="BE80" s="212"/>
      <c r="BF80" s="212"/>
      <c r="BG80" s="212"/>
      <c r="BH80" s="212"/>
    </row>
    <row r="81" spans="1:60" outlineLevel="3" x14ac:dyDescent="0.25">
      <c r="A81" s="219"/>
      <c r="B81" s="220"/>
      <c r="C81" s="260" t="s">
        <v>314</v>
      </c>
      <c r="D81" s="253"/>
      <c r="E81" s="253"/>
      <c r="F81" s="253"/>
      <c r="G81" s="253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196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5">
      <c r="A82" s="219"/>
      <c r="B82" s="220"/>
      <c r="C82" s="260" t="s">
        <v>315</v>
      </c>
      <c r="D82" s="253"/>
      <c r="E82" s="253"/>
      <c r="F82" s="253"/>
      <c r="G82" s="253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196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19"/>
      <c r="B83" s="220"/>
      <c r="C83" s="260" t="s">
        <v>316</v>
      </c>
      <c r="D83" s="253"/>
      <c r="E83" s="253"/>
      <c r="F83" s="253"/>
      <c r="G83" s="253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196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2" x14ac:dyDescent="0.25">
      <c r="A84" s="219"/>
      <c r="B84" s="220"/>
      <c r="C84" s="256" t="s">
        <v>672</v>
      </c>
      <c r="D84" s="223"/>
      <c r="E84" s="224">
        <v>94</v>
      </c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170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0.399999999999999" outlineLevel="1" x14ac:dyDescent="0.25">
      <c r="A85" s="236">
        <v>19</v>
      </c>
      <c r="B85" s="237" t="s">
        <v>693</v>
      </c>
      <c r="C85" s="255" t="s">
        <v>694</v>
      </c>
      <c r="D85" s="238" t="s">
        <v>259</v>
      </c>
      <c r="E85" s="239">
        <v>8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1.6999999999999999E-3</v>
      </c>
      <c r="O85" s="239">
        <f>ROUND(E85*N85,2)</f>
        <v>0.01</v>
      </c>
      <c r="P85" s="239">
        <v>0</v>
      </c>
      <c r="Q85" s="239">
        <f>ROUND(E85*P85,2)</f>
        <v>0</v>
      </c>
      <c r="R85" s="241"/>
      <c r="S85" s="241" t="s">
        <v>247</v>
      </c>
      <c r="T85" s="242" t="s">
        <v>248</v>
      </c>
      <c r="U85" s="222">
        <v>0</v>
      </c>
      <c r="V85" s="222">
        <f>ROUND(E85*U85,2)</f>
        <v>0</v>
      </c>
      <c r="W85" s="222"/>
      <c r="X85" s="222" t="s">
        <v>215</v>
      </c>
      <c r="Y85" s="222" t="s">
        <v>167</v>
      </c>
      <c r="Z85" s="212"/>
      <c r="AA85" s="212"/>
      <c r="AB85" s="212"/>
      <c r="AC85" s="212"/>
      <c r="AD85" s="212"/>
      <c r="AE85" s="212"/>
      <c r="AF85" s="212"/>
      <c r="AG85" s="212" t="s">
        <v>216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2" x14ac:dyDescent="0.25">
      <c r="A86" s="219"/>
      <c r="B86" s="220"/>
      <c r="C86" s="259" t="s">
        <v>695</v>
      </c>
      <c r="D86" s="252"/>
      <c r="E86" s="252"/>
      <c r="F86" s="252"/>
      <c r="G86" s="25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196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5">
      <c r="A87" s="219"/>
      <c r="B87" s="220"/>
      <c r="C87" s="260" t="s">
        <v>696</v>
      </c>
      <c r="D87" s="253"/>
      <c r="E87" s="253"/>
      <c r="F87" s="253"/>
      <c r="G87" s="253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196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19"/>
      <c r="B88" s="220"/>
      <c r="C88" s="260" t="s">
        <v>697</v>
      </c>
      <c r="D88" s="253"/>
      <c r="E88" s="253"/>
      <c r="F88" s="253"/>
      <c r="G88" s="253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196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19"/>
      <c r="B89" s="220"/>
      <c r="C89" s="260" t="s">
        <v>698</v>
      </c>
      <c r="D89" s="253"/>
      <c r="E89" s="253"/>
      <c r="F89" s="253"/>
      <c r="G89" s="253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196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5">
      <c r="A90" s="219"/>
      <c r="B90" s="220"/>
      <c r="C90" s="256" t="s">
        <v>699</v>
      </c>
      <c r="D90" s="223"/>
      <c r="E90" s="224">
        <v>8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170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36">
        <v>20</v>
      </c>
      <c r="B91" s="237" t="s">
        <v>498</v>
      </c>
      <c r="C91" s="255" t="s">
        <v>499</v>
      </c>
      <c r="D91" s="238" t="s">
        <v>259</v>
      </c>
      <c r="E91" s="239">
        <v>120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39">
        <v>2.1499999999999998E-2</v>
      </c>
      <c r="O91" s="239">
        <f>ROUND(E91*N91,2)</f>
        <v>2.58</v>
      </c>
      <c r="P91" s="239">
        <v>0</v>
      </c>
      <c r="Q91" s="239">
        <f>ROUND(E91*P91,2)</f>
        <v>0</v>
      </c>
      <c r="R91" s="241"/>
      <c r="S91" s="241" t="s">
        <v>247</v>
      </c>
      <c r="T91" s="242" t="s">
        <v>248</v>
      </c>
      <c r="U91" s="222">
        <v>0</v>
      </c>
      <c r="V91" s="222">
        <f>ROUND(E91*U91,2)</f>
        <v>0</v>
      </c>
      <c r="W91" s="222"/>
      <c r="X91" s="222" t="s">
        <v>215</v>
      </c>
      <c r="Y91" s="222" t="s">
        <v>167</v>
      </c>
      <c r="Z91" s="212"/>
      <c r="AA91" s="212"/>
      <c r="AB91" s="212"/>
      <c r="AC91" s="212"/>
      <c r="AD91" s="212"/>
      <c r="AE91" s="212"/>
      <c r="AF91" s="212"/>
      <c r="AG91" s="212" t="s">
        <v>216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5">
      <c r="A92" s="219"/>
      <c r="B92" s="220"/>
      <c r="C92" s="259" t="s">
        <v>319</v>
      </c>
      <c r="D92" s="252"/>
      <c r="E92" s="252"/>
      <c r="F92" s="252"/>
      <c r="G92" s="25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196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5">
      <c r="A93" s="219"/>
      <c r="B93" s="220"/>
      <c r="C93" s="260" t="s">
        <v>500</v>
      </c>
      <c r="D93" s="253"/>
      <c r="E93" s="253"/>
      <c r="F93" s="253"/>
      <c r="G93" s="253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196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5">
      <c r="A94" s="219"/>
      <c r="B94" s="220"/>
      <c r="C94" s="260" t="s">
        <v>501</v>
      </c>
      <c r="D94" s="253"/>
      <c r="E94" s="253"/>
      <c r="F94" s="253"/>
      <c r="G94" s="253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196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19"/>
      <c r="B95" s="220"/>
      <c r="C95" s="260" t="s">
        <v>502</v>
      </c>
      <c r="D95" s="253"/>
      <c r="E95" s="253"/>
      <c r="F95" s="253"/>
      <c r="G95" s="253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196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5">
      <c r="A96" s="219"/>
      <c r="B96" s="220"/>
      <c r="C96" s="260" t="s">
        <v>503</v>
      </c>
      <c r="D96" s="253"/>
      <c r="E96" s="253"/>
      <c r="F96" s="253"/>
      <c r="G96" s="253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196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5">
      <c r="A97" s="219"/>
      <c r="B97" s="220"/>
      <c r="C97" s="256" t="s">
        <v>672</v>
      </c>
      <c r="D97" s="223"/>
      <c r="E97" s="224">
        <v>94</v>
      </c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170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19"/>
      <c r="B98" s="220"/>
      <c r="C98" s="256" t="s">
        <v>673</v>
      </c>
      <c r="D98" s="223"/>
      <c r="E98" s="224">
        <v>26</v>
      </c>
      <c r="F98" s="222"/>
      <c r="G98" s="22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170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0.399999999999999" outlineLevel="1" x14ac:dyDescent="0.25">
      <c r="A99" s="236">
        <v>21</v>
      </c>
      <c r="B99" s="237" t="s">
        <v>324</v>
      </c>
      <c r="C99" s="255" t="s">
        <v>325</v>
      </c>
      <c r="D99" s="238" t="s">
        <v>259</v>
      </c>
      <c r="E99" s="239">
        <v>62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0</v>
      </c>
      <c r="O99" s="239">
        <f>ROUND(E99*N99,2)</f>
        <v>0</v>
      </c>
      <c r="P99" s="239">
        <v>0</v>
      </c>
      <c r="Q99" s="239">
        <f>ROUND(E99*P99,2)</f>
        <v>0</v>
      </c>
      <c r="R99" s="241"/>
      <c r="S99" s="241" t="s">
        <v>247</v>
      </c>
      <c r="T99" s="242" t="s">
        <v>248</v>
      </c>
      <c r="U99" s="222">
        <v>0</v>
      </c>
      <c r="V99" s="222">
        <f>ROUND(E99*U99,2)</f>
        <v>0</v>
      </c>
      <c r="W99" s="222"/>
      <c r="X99" s="222" t="s">
        <v>215</v>
      </c>
      <c r="Y99" s="222" t="s">
        <v>167</v>
      </c>
      <c r="Z99" s="212"/>
      <c r="AA99" s="212"/>
      <c r="AB99" s="212"/>
      <c r="AC99" s="212"/>
      <c r="AD99" s="212"/>
      <c r="AE99" s="212"/>
      <c r="AF99" s="212"/>
      <c r="AG99" s="212" t="s">
        <v>216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2" x14ac:dyDescent="0.25">
      <c r="A100" s="219"/>
      <c r="B100" s="220"/>
      <c r="C100" s="259" t="s">
        <v>446</v>
      </c>
      <c r="D100" s="252"/>
      <c r="E100" s="252"/>
      <c r="F100" s="252"/>
      <c r="G100" s="25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196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19"/>
      <c r="B101" s="220"/>
      <c r="C101" s="260" t="s">
        <v>530</v>
      </c>
      <c r="D101" s="253"/>
      <c r="E101" s="253"/>
      <c r="F101" s="253"/>
      <c r="G101" s="253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196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5">
      <c r="A102" s="219"/>
      <c r="B102" s="220"/>
      <c r="C102" s="260" t="s">
        <v>448</v>
      </c>
      <c r="D102" s="253"/>
      <c r="E102" s="253"/>
      <c r="F102" s="253"/>
      <c r="G102" s="253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196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5">
      <c r="A103" s="219"/>
      <c r="B103" s="220"/>
      <c r="C103" s="260" t="s">
        <v>449</v>
      </c>
      <c r="D103" s="253"/>
      <c r="E103" s="253"/>
      <c r="F103" s="253"/>
      <c r="G103" s="253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196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19"/>
      <c r="B104" s="220"/>
      <c r="C104" s="260" t="s">
        <v>450</v>
      </c>
      <c r="D104" s="253"/>
      <c r="E104" s="253"/>
      <c r="F104" s="253"/>
      <c r="G104" s="253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196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19"/>
      <c r="B105" s="220"/>
      <c r="C105" s="260" t="s">
        <v>451</v>
      </c>
      <c r="D105" s="253"/>
      <c r="E105" s="253"/>
      <c r="F105" s="253"/>
      <c r="G105" s="253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196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5">
      <c r="A106" s="219"/>
      <c r="B106" s="220"/>
      <c r="C106" s="260" t="s">
        <v>452</v>
      </c>
      <c r="D106" s="253"/>
      <c r="E106" s="253"/>
      <c r="F106" s="253"/>
      <c r="G106" s="253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196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5">
      <c r="A107" s="219"/>
      <c r="B107" s="220"/>
      <c r="C107" s="260" t="s">
        <v>453</v>
      </c>
      <c r="D107" s="253"/>
      <c r="E107" s="253"/>
      <c r="F107" s="253"/>
      <c r="G107" s="253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196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5">
      <c r="A108" s="219"/>
      <c r="B108" s="220"/>
      <c r="C108" s="260" t="s">
        <v>454</v>
      </c>
      <c r="D108" s="253"/>
      <c r="E108" s="253"/>
      <c r="F108" s="253"/>
      <c r="G108" s="253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196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5">
      <c r="A109" s="219"/>
      <c r="B109" s="220"/>
      <c r="C109" s="260" t="s">
        <v>326</v>
      </c>
      <c r="D109" s="253"/>
      <c r="E109" s="253"/>
      <c r="F109" s="253"/>
      <c r="G109" s="253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196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19"/>
      <c r="B110" s="220"/>
      <c r="C110" s="260" t="s">
        <v>455</v>
      </c>
      <c r="D110" s="253"/>
      <c r="E110" s="253"/>
      <c r="F110" s="253"/>
      <c r="G110" s="253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196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19"/>
      <c r="B111" s="220"/>
      <c r="C111" s="260" t="s">
        <v>456</v>
      </c>
      <c r="D111" s="253"/>
      <c r="E111" s="253"/>
      <c r="F111" s="253"/>
      <c r="G111" s="253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196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5">
      <c r="A112" s="219"/>
      <c r="B112" s="220"/>
      <c r="C112" s="260" t="s">
        <v>327</v>
      </c>
      <c r="D112" s="253"/>
      <c r="E112" s="253"/>
      <c r="F112" s="253"/>
      <c r="G112" s="253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196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0.399999999999999" outlineLevel="1" x14ac:dyDescent="0.25">
      <c r="A113" s="236">
        <v>22</v>
      </c>
      <c r="B113" s="237" t="s">
        <v>700</v>
      </c>
      <c r="C113" s="255" t="s">
        <v>701</v>
      </c>
      <c r="D113" s="238" t="s">
        <v>259</v>
      </c>
      <c r="E113" s="239">
        <v>1</v>
      </c>
      <c r="F113" s="240"/>
      <c r="G113" s="241">
        <f>ROUND(E113*F113,2)</f>
        <v>0</v>
      </c>
      <c r="H113" s="240"/>
      <c r="I113" s="241">
        <f>ROUND(E113*H113,2)</f>
        <v>0</v>
      </c>
      <c r="J113" s="240"/>
      <c r="K113" s="241">
        <f>ROUND(E113*J113,2)</f>
        <v>0</v>
      </c>
      <c r="L113" s="241">
        <v>21</v>
      </c>
      <c r="M113" s="241">
        <f>G113*(1+L113/100)</f>
        <v>0</v>
      </c>
      <c r="N113" s="239">
        <v>0</v>
      </c>
      <c r="O113" s="239">
        <f>ROUND(E113*N113,2)</f>
        <v>0</v>
      </c>
      <c r="P113" s="239">
        <v>0</v>
      </c>
      <c r="Q113" s="239">
        <f>ROUND(E113*P113,2)</f>
        <v>0</v>
      </c>
      <c r="R113" s="241"/>
      <c r="S113" s="241" t="s">
        <v>247</v>
      </c>
      <c r="T113" s="242" t="s">
        <v>248</v>
      </c>
      <c r="U113" s="222">
        <v>0</v>
      </c>
      <c r="V113" s="222">
        <f>ROUND(E113*U113,2)</f>
        <v>0</v>
      </c>
      <c r="W113" s="222"/>
      <c r="X113" s="222" t="s">
        <v>215</v>
      </c>
      <c r="Y113" s="222" t="s">
        <v>167</v>
      </c>
      <c r="Z113" s="212"/>
      <c r="AA113" s="212"/>
      <c r="AB113" s="212"/>
      <c r="AC113" s="212"/>
      <c r="AD113" s="212"/>
      <c r="AE113" s="212"/>
      <c r="AF113" s="212"/>
      <c r="AG113" s="212" t="s">
        <v>216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2" x14ac:dyDescent="0.25">
      <c r="A114" s="219"/>
      <c r="B114" s="220"/>
      <c r="C114" s="259" t="s">
        <v>663</v>
      </c>
      <c r="D114" s="252"/>
      <c r="E114" s="252"/>
      <c r="F114" s="252"/>
      <c r="G114" s="25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196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5">
      <c r="A115" s="219"/>
      <c r="B115" s="220"/>
      <c r="C115" s="260" t="s">
        <v>741</v>
      </c>
      <c r="D115" s="253"/>
      <c r="E115" s="253"/>
      <c r="F115" s="253"/>
      <c r="G115" s="253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196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5">
      <c r="A116" s="219"/>
      <c r="B116" s="220"/>
      <c r="C116" s="260" t="s">
        <v>742</v>
      </c>
      <c r="D116" s="253"/>
      <c r="E116" s="253"/>
      <c r="F116" s="253"/>
      <c r="G116" s="253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196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5">
      <c r="A117" s="219"/>
      <c r="B117" s="220"/>
      <c r="C117" s="260" t="s">
        <v>460</v>
      </c>
      <c r="D117" s="253"/>
      <c r="E117" s="253"/>
      <c r="F117" s="253"/>
      <c r="G117" s="253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196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19"/>
      <c r="B118" s="220"/>
      <c r="C118" s="260" t="s">
        <v>330</v>
      </c>
      <c r="D118" s="253"/>
      <c r="E118" s="253"/>
      <c r="F118" s="253"/>
      <c r="G118" s="253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196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19"/>
      <c r="B119" s="220"/>
      <c r="C119" s="260" t="s">
        <v>743</v>
      </c>
      <c r="D119" s="253"/>
      <c r="E119" s="253"/>
      <c r="F119" s="253"/>
      <c r="G119" s="253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196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19"/>
      <c r="B120" s="220"/>
      <c r="C120" s="260" t="s">
        <v>463</v>
      </c>
      <c r="D120" s="253"/>
      <c r="E120" s="253"/>
      <c r="F120" s="253"/>
      <c r="G120" s="253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196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19"/>
      <c r="B121" s="220"/>
      <c r="C121" s="260" t="s">
        <v>331</v>
      </c>
      <c r="D121" s="253"/>
      <c r="E121" s="253"/>
      <c r="F121" s="253"/>
      <c r="G121" s="253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196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5">
      <c r="A122" s="219"/>
      <c r="B122" s="220"/>
      <c r="C122" s="260" t="s">
        <v>464</v>
      </c>
      <c r="D122" s="253"/>
      <c r="E122" s="253"/>
      <c r="F122" s="253"/>
      <c r="G122" s="253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196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5">
      <c r="A123" s="219"/>
      <c r="B123" s="220"/>
      <c r="C123" s="260" t="s">
        <v>744</v>
      </c>
      <c r="D123" s="253"/>
      <c r="E123" s="253"/>
      <c r="F123" s="253"/>
      <c r="G123" s="253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196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5">
      <c r="A124" s="219"/>
      <c r="B124" s="220"/>
      <c r="C124" s="260" t="s">
        <v>466</v>
      </c>
      <c r="D124" s="253"/>
      <c r="E124" s="253"/>
      <c r="F124" s="253"/>
      <c r="G124" s="253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196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19"/>
      <c r="B125" s="220"/>
      <c r="C125" s="260" t="s">
        <v>332</v>
      </c>
      <c r="D125" s="253"/>
      <c r="E125" s="253"/>
      <c r="F125" s="253"/>
      <c r="G125" s="253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196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5">
      <c r="A126" s="219"/>
      <c r="B126" s="220"/>
      <c r="C126" s="260" t="s">
        <v>574</v>
      </c>
      <c r="D126" s="253"/>
      <c r="E126" s="253"/>
      <c r="F126" s="253"/>
      <c r="G126" s="253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196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5">
      <c r="A127" s="219"/>
      <c r="B127" s="220"/>
      <c r="C127" s="260" t="s">
        <v>467</v>
      </c>
      <c r="D127" s="253"/>
      <c r="E127" s="253"/>
      <c r="F127" s="253"/>
      <c r="G127" s="253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196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43" t="str">
        <f>C127</f>
        <v>monitoring sítě, ochrana před ostrovním provozem, konfigurovatelný účiník, konfigurovatelné prahové hodnoty země</v>
      </c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5">
      <c r="A128" s="219"/>
      <c r="B128" s="220"/>
      <c r="C128" s="260" t="s">
        <v>468</v>
      </c>
      <c r="D128" s="253"/>
      <c r="E128" s="253"/>
      <c r="F128" s="253"/>
      <c r="G128" s="253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196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5">
      <c r="A129" s="219"/>
      <c r="B129" s="220"/>
      <c r="C129" s="260" t="s">
        <v>334</v>
      </c>
      <c r="D129" s="253"/>
      <c r="E129" s="253"/>
      <c r="F129" s="253"/>
      <c r="G129" s="253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196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5">
      <c r="A130" s="219"/>
      <c r="B130" s="220"/>
      <c r="C130" s="260" t="s">
        <v>469</v>
      </c>
      <c r="D130" s="253"/>
      <c r="E130" s="253"/>
      <c r="F130" s="253"/>
      <c r="G130" s="253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196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5">
      <c r="A131" s="219"/>
      <c r="B131" s="220"/>
      <c r="C131" s="260" t="s">
        <v>335</v>
      </c>
      <c r="D131" s="253"/>
      <c r="E131" s="253"/>
      <c r="F131" s="253"/>
      <c r="G131" s="253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196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25">
      <c r="A132" s="229" t="s">
        <v>159</v>
      </c>
      <c r="B132" s="230" t="s">
        <v>113</v>
      </c>
      <c r="C132" s="254" t="s">
        <v>114</v>
      </c>
      <c r="D132" s="231"/>
      <c r="E132" s="232"/>
      <c r="F132" s="233"/>
      <c r="G132" s="233">
        <f>SUMIF(AG133:AG150,"&lt;&gt;NOR",G133:G150)</f>
        <v>0</v>
      </c>
      <c r="H132" s="233"/>
      <c r="I132" s="233">
        <f>SUM(I133:I150)</f>
        <v>0</v>
      </c>
      <c r="J132" s="233"/>
      <c r="K132" s="233">
        <f>SUM(K133:K150)</f>
        <v>0</v>
      </c>
      <c r="L132" s="233"/>
      <c r="M132" s="233">
        <f>SUM(M133:M150)</f>
        <v>0</v>
      </c>
      <c r="N132" s="232"/>
      <c r="O132" s="232">
        <f>SUM(O133:O150)</f>
        <v>0.17</v>
      </c>
      <c r="P132" s="232"/>
      <c r="Q132" s="232">
        <f>SUM(Q133:Q150)</f>
        <v>0</v>
      </c>
      <c r="R132" s="233"/>
      <c r="S132" s="233"/>
      <c r="T132" s="234"/>
      <c r="U132" s="228"/>
      <c r="V132" s="228">
        <f>SUM(V133:V150)</f>
        <v>5.48</v>
      </c>
      <c r="W132" s="228"/>
      <c r="X132" s="228"/>
      <c r="Y132" s="228"/>
      <c r="AG132" t="s">
        <v>160</v>
      </c>
    </row>
    <row r="133" spans="1:60" outlineLevel="1" x14ac:dyDescent="0.25">
      <c r="A133" s="236">
        <v>23</v>
      </c>
      <c r="B133" s="237" t="s">
        <v>575</v>
      </c>
      <c r="C133" s="255" t="s">
        <v>576</v>
      </c>
      <c r="D133" s="238" t="s">
        <v>246</v>
      </c>
      <c r="E133" s="239">
        <v>49.056399999999996</v>
      </c>
      <c r="F133" s="240"/>
      <c r="G133" s="241">
        <f>ROUND(E133*F133,2)</f>
        <v>0</v>
      </c>
      <c r="H133" s="240"/>
      <c r="I133" s="241">
        <f>ROUND(E133*H133,2)</f>
        <v>0</v>
      </c>
      <c r="J133" s="240"/>
      <c r="K133" s="241">
        <f>ROUND(E133*J133,2)</f>
        <v>0</v>
      </c>
      <c r="L133" s="241">
        <v>21</v>
      </c>
      <c r="M133" s="241">
        <f>G133*(1+L133/100)</f>
        <v>0</v>
      </c>
      <c r="N133" s="239">
        <v>2E-3</v>
      </c>
      <c r="O133" s="239">
        <f>ROUND(E133*N133,2)</f>
        <v>0.1</v>
      </c>
      <c r="P133" s="239">
        <v>0</v>
      </c>
      <c r="Q133" s="239">
        <f>ROUND(E133*P133,2)</f>
        <v>0</v>
      </c>
      <c r="R133" s="241" t="s">
        <v>176</v>
      </c>
      <c r="S133" s="241" t="s">
        <v>165</v>
      </c>
      <c r="T133" s="242" t="s">
        <v>248</v>
      </c>
      <c r="U133" s="222">
        <v>0.1</v>
      </c>
      <c r="V133" s="222">
        <f>ROUND(E133*U133,2)</f>
        <v>4.91</v>
      </c>
      <c r="W133" s="222"/>
      <c r="X133" s="222" t="s">
        <v>166</v>
      </c>
      <c r="Y133" s="222" t="s">
        <v>167</v>
      </c>
      <c r="Z133" s="212"/>
      <c r="AA133" s="212"/>
      <c r="AB133" s="212"/>
      <c r="AC133" s="212"/>
      <c r="AD133" s="212"/>
      <c r="AE133" s="212"/>
      <c r="AF133" s="212"/>
      <c r="AG133" s="212" t="s">
        <v>168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25">
      <c r="A134" s="219"/>
      <c r="B134" s="220"/>
      <c r="C134" s="259" t="s">
        <v>577</v>
      </c>
      <c r="D134" s="252"/>
      <c r="E134" s="252"/>
      <c r="F134" s="252"/>
      <c r="G134" s="25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196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5">
      <c r="A135" s="219"/>
      <c r="B135" s="220"/>
      <c r="C135" s="260" t="s">
        <v>578</v>
      </c>
      <c r="D135" s="253"/>
      <c r="E135" s="253"/>
      <c r="F135" s="253"/>
      <c r="G135" s="253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196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5">
      <c r="A136" s="219"/>
      <c r="B136" s="220"/>
      <c r="C136" s="260" t="s">
        <v>579</v>
      </c>
      <c r="D136" s="253"/>
      <c r="E136" s="253"/>
      <c r="F136" s="253"/>
      <c r="G136" s="253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196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5">
      <c r="A137" s="219"/>
      <c r="B137" s="220"/>
      <c r="C137" s="260" t="s">
        <v>580</v>
      </c>
      <c r="D137" s="253"/>
      <c r="E137" s="253"/>
      <c r="F137" s="253"/>
      <c r="G137" s="253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196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5">
      <c r="A138" s="219"/>
      <c r="B138" s="220"/>
      <c r="C138" s="260" t="s">
        <v>581</v>
      </c>
      <c r="D138" s="253"/>
      <c r="E138" s="253"/>
      <c r="F138" s="253"/>
      <c r="G138" s="253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196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43" t="str">
        <f>C138</f>
        <v>- včetně všech spojovacích prvků kce - patní plechy, ostatní ocelové a spojovací prvky dle dílenské dokumentace výrobce/dodavatele</v>
      </c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5">
      <c r="A139" s="219"/>
      <c r="B139" s="220"/>
      <c r="C139" s="260" t="s">
        <v>582</v>
      </c>
      <c r="D139" s="253"/>
      <c r="E139" s="253"/>
      <c r="F139" s="253"/>
      <c r="G139" s="253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196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5">
      <c r="A140" s="219"/>
      <c r="B140" s="220"/>
      <c r="C140" s="260" t="s">
        <v>583</v>
      </c>
      <c r="D140" s="253"/>
      <c r="E140" s="253"/>
      <c r="F140" s="253"/>
      <c r="G140" s="253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196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5">
      <c r="A141" s="219"/>
      <c r="B141" s="220"/>
      <c r="C141" s="260" t="s">
        <v>584</v>
      </c>
      <c r="D141" s="253"/>
      <c r="E141" s="253"/>
      <c r="F141" s="253"/>
      <c r="G141" s="253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196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5">
      <c r="A142" s="219"/>
      <c r="B142" s="220"/>
      <c r="C142" s="256" t="s">
        <v>585</v>
      </c>
      <c r="D142" s="223"/>
      <c r="E142" s="224">
        <v>40.440399999999997</v>
      </c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170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5">
      <c r="A143" s="219"/>
      <c r="B143" s="220"/>
      <c r="C143" s="256" t="s">
        <v>586</v>
      </c>
      <c r="D143" s="223"/>
      <c r="E143" s="224">
        <v>6.28</v>
      </c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170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5">
      <c r="A144" s="219"/>
      <c r="B144" s="220"/>
      <c r="C144" s="266" t="s">
        <v>587</v>
      </c>
      <c r="D144" s="264"/>
      <c r="E144" s="265">
        <v>46.720399999999998</v>
      </c>
      <c r="F144" s="222"/>
      <c r="G144" s="22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170</v>
      </c>
      <c r="AH144" s="212">
        <v>1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5">
      <c r="A145" s="219"/>
      <c r="B145" s="220"/>
      <c r="C145" s="256" t="s">
        <v>588</v>
      </c>
      <c r="D145" s="223"/>
      <c r="E145" s="224">
        <v>2.3359999999999999</v>
      </c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170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5">
      <c r="A146" s="236">
        <v>24</v>
      </c>
      <c r="B146" s="237" t="s">
        <v>589</v>
      </c>
      <c r="C146" s="255" t="s">
        <v>590</v>
      </c>
      <c r="D146" s="238" t="s">
        <v>220</v>
      </c>
      <c r="E146" s="239">
        <v>12</v>
      </c>
      <c r="F146" s="240"/>
      <c r="G146" s="241">
        <f>ROUND(E146*F146,2)</f>
        <v>0</v>
      </c>
      <c r="H146" s="240"/>
      <c r="I146" s="241">
        <f>ROUND(E146*H146,2)</f>
        <v>0</v>
      </c>
      <c r="J146" s="240"/>
      <c r="K146" s="241">
        <f>ROUND(E146*J146,2)</f>
        <v>0</v>
      </c>
      <c r="L146" s="241">
        <v>21</v>
      </c>
      <c r="M146" s="241">
        <f>G146*(1+L146/100)</f>
        <v>0</v>
      </c>
      <c r="N146" s="239">
        <v>6.0000000000000001E-3</v>
      </c>
      <c r="O146" s="239">
        <f>ROUND(E146*N146,2)</f>
        <v>7.0000000000000007E-2</v>
      </c>
      <c r="P146" s="239">
        <v>0</v>
      </c>
      <c r="Q146" s="239">
        <f>ROUND(E146*P146,2)</f>
        <v>0</v>
      </c>
      <c r="R146" s="241"/>
      <c r="S146" s="241" t="s">
        <v>247</v>
      </c>
      <c r="T146" s="242" t="s">
        <v>248</v>
      </c>
      <c r="U146" s="222">
        <v>0</v>
      </c>
      <c r="V146" s="222">
        <f>ROUND(E146*U146,2)</f>
        <v>0</v>
      </c>
      <c r="W146" s="222"/>
      <c r="X146" s="222" t="s">
        <v>215</v>
      </c>
      <c r="Y146" s="222" t="s">
        <v>167</v>
      </c>
      <c r="Z146" s="212"/>
      <c r="AA146" s="212"/>
      <c r="AB146" s="212"/>
      <c r="AC146" s="212"/>
      <c r="AD146" s="212"/>
      <c r="AE146" s="212"/>
      <c r="AF146" s="212"/>
      <c r="AG146" s="212" t="s">
        <v>216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2" x14ac:dyDescent="0.25">
      <c r="A147" s="219"/>
      <c r="B147" s="220"/>
      <c r="C147" s="259" t="s">
        <v>591</v>
      </c>
      <c r="D147" s="252"/>
      <c r="E147" s="252"/>
      <c r="F147" s="252"/>
      <c r="G147" s="25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196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5">
      <c r="A148" s="219"/>
      <c r="B148" s="220"/>
      <c r="C148" s="256" t="s">
        <v>592</v>
      </c>
      <c r="D148" s="223"/>
      <c r="E148" s="224">
        <v>12</v>
      </c>
      <c r="F148" s="222"/>
      <c r="G148" s="222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170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5">
      <c r="A149" s="236">
        <v>25</v>
      </c>
      <c r="B149" s="237" t="s">
        <v>593</v>
      </c>
      <c r="C149" s="255" t="s">
        <v>594</v>
      </c>
      <c r="D149" s="238" t="s">
        <v>241</v>
      </c>
      <c r="E149" s="239">
        <v>0.17011000000000001</v>
      </c>
      <c r="F149" s="240"/>
      <c r="G149" s="241">
        <f>ROUND(E149*F149,2)</f>
        <v>0</v>
      </c>
      <c r="H149" s="240"/>
      <c r="I149" s="241">
        <f>ROUND(E149*H149,2)</f>
        <v>0</v>
      </c>
      <c r="J149" s="240"/>
      <c r="K149" s="241">
        <f>ROUND(E149*J149,2)</f>
        <v>0</v>
      </c>
      <c r="L149" s="241">
        <v>21</v>
      </c>
      <c r="M149" s="241">
        <f>G149*(1+L149/100)</f>
        <v>0</v>
      </c>
      <c r="N149" s="239">
        <v>0</v>
      </c>
      <c r="O149" s="239">
        <f>ROUND(E149*N149,2)</f>
        <v>0</v>
      </c>
      <c r="P149" s="239">
        <v>0</v>
      </c>
      <c r="Q149" s="239">
        <f>ROUND(E149*P149,2)</f>
        <v>0</v>
      </c>
      <c r="R149" s="241" t="s">
        <v>176</v>
      </c>
      <c r="S149" s="241" t="s">
        <v>165</v>
      </c>
      <c r="T149" s="242" t="s">
        <v>165</v>
      </c>
      <c r="U149" s="222">
        <v>3.327</v>
      </c>
      <c r="V149" s="222">
        <f>ROUND(E149*U149,2)</f>
        <v>0.56999999999999995</v>
      </c>
      <c r="W149" s="222"/>
      <c r="X149" s="222" t="s">
        <v>595</v>
      </c>
      <c r="Y149" s="222" t="s">
        <v>167</v>
      </c>
      <c r="Z149" s="212"/>
      <c r="AA149" s="212"/>
      <c r="AB149" s="212"/>
      <c r="AC149" s="212"/>
      <c r="AD149" s="212"/>
      <c r="AE149" s="212"/>
      <c r="AF149" s="212"/>
      <c r="AG149" s="212" t="s">
        <v>596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5">
      <c r="A150" s="219"/>
      <c r="B150" s="220"/>
      <c r="C150" s="257" t="s">
        <v>243</v>
      </c>
      <c r="D150" s="244"/>
      <c r="E150" s="244"/>
      <c r="F150" s="244"/>
      <c r="G150" s="244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183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x14ac:dyDescent="0.25">
      <c r="A151" s="229" t="s">
        <v>159</v>
      </c>
      <c r="B151" s="230" t="s">
        <v>117</v>
      </c>
      <c r="C151" s="254" t="s">
        <v>118</v>
      </c>
      <c r="D151" s="231"/>
      <c r="E151" s="232"/>
      <c r="F151" s="233"/>
      <c r="G151" s="233">
        <f>SUMIF(AG152:AG157,"&lt;&gt;NOR",G152:G157)</f>
        <v>0</v>
      </c>
      <c r="H151" s="233"/>
      <c r="I151" s="233">
        <f>SUM(I152:I157)</f>
        <v>0</v>
      </c>
      <c r="J151" s="233"/>
      <c r="K151" s="233">
        <f>SUM(K152:K157)</f>
        <v>0</v>
      </c>
      <c r="L151" s="233"/>
      <c r="M151" s="233">
        <f>SUM(M152:M157)</f>
        <v>0</v>
      </c>
      <c r="N151" s="232"/>
      <c r="O151" s="232">
        <f>SUM(O152:O157)</f>
        <v>0</v>
      </c>
      <c r="P151" s="232"/>
      <c r="Q151" s="232">
        <f>SUM(Q152:Q157)</f>
        <v>0</v>
      </c>
      <c r="R151" s="233"/>
      <c r="S151" s="233"/>
      <c r="T151" s="234"/>
      <c r="U151" s="228"/>
      <c r="V151" s="228">
        <f>SUM(V152:V157)</f>
        <v>0</v>
      </c>
      <c r="W151" s="228"/>
      <c r="X151" s="228"/>
      <c r="Y151" s="228"/>
      <c r="AG151" t="s">
        <v>160</v>
      </c>
    </row>
    <row r="152" spans="1:60" outlineLevel="1" x14ac:dyDescent="0.25">
      <c r="A152" s="236">
        <v>26</v>
      </c>
      <c r="B152" s="237" t="s">
        <v>345</v>
      </c>
      <c r="C152" s="255" t="s">
        <v>346</v>
      </c>
      <c r="D152" s="238" t="s">
        <v>347</v>
      </c>
      <c r="E152" s="239">
        <v>40</v>
      </c>
      <c r="F152" s="240"/>
      <c r="G152" s="241">
        <f>ROUND(E152*F152,2)</f>
        <v>0</v>
      </c>
      <c r="H152" s="240"/>
      <c r="I152" s="241">
        <f>ROUND(E152*H152,2)</f>
        <v>0</v>
      </c>
      <c r="J152" s="240"/>
      <c r="K152" s="241">
        <f>ROUND(E152*J152,2)</f>
        <v>0</v>
      </c>
      <c r="L152" s="241">
        <v>21</v>
      </c>
      <c r="M152" s="241">
        <f>G152*(1+L152/100)</f>
        <v>0</v>
      </c>
      <c r="N152" s="239">
        <v>0</v>
      </c>
      <c r="O152" s="239">
        <f>ROUND(E152*N152,2)</f>
        <v>0</v>
      </c>
      <c r="P152" s="239">
        <v>0</v>
      </c>
      <c r="Q152" s="239">
        <f>ROUND(E152*P152,2)</f>
        <v>0</v>
      </c>
      <c r="R152" s="241"/>
      <c r="S152" s="241" t="s">
        <v>247</v>
      </c>
      <c r="T152" s="242" t="s">
        <v>248</v>
      </c>
      <c r="U152" s="222">
        <v>0</v>
      </c>
      <c r="V152" s="222">
        <f>ROUND(E152*U152,2)</f>
        <v>0</v>
      </c>
      <c r="W152" s="222"/>
      <c r="X152" s="222" t="s">
        <v>166</v>
      </c>
      <c r="Y152" s="222" t="s">
        <v>167</v>
      </c>
      <c r="Z152" s="212"/>
      <c r="AA152" s="212"/>
      <c r="AB152" s="212"/>
      <c r="AC152" s="212"/>
      <c r="AD152" s="212"/>
      <c r="AE152" s="212"/>
      <c r="AF152" s="212"/>
      <c r="AG152" s="212" t="s">
        <v>168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2" x14ac:dyDescent="0.25">
      <c r="A153" s="219"/>
      <c r="B153" s="220"/>
      <c r="C153" s="259" t="s">
        <v>348</v>
      </c>
      <c r="D153" s="252"/>
      <c r="E153" s="252"/>
      <c r="F153" s="252"/>
      <c r="G153" s="25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196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5">
      <c r="A154" s="219"/>
      <c r="B154" s="220"/>
      <c r="C154" s="260" t="s">
        <v>349</v>
      </c>
      <c r="D154" s="253"/>
      <c r="E154" s="253"/>
      <c r="F154" s="253"/>
      <c r="G154" s="253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196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5">
      <c r="A155" s="219"/>
      <c r="B155" s="220"/>
      <c r="C155" s="260" t="s">
        <v>506</v>
      </c>
      <c r="D155" s="253"/>
      <c r="E155" s="253"/>
      <c r="F155" s="253"/>
      <c r="G155" s="253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196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5">
      <c r="A156" s="219"/>
      <c r="B156" s="220"/>
      <c r="C156" s="260" t="s">
        <v>351</v>
      </c>
      <c r="D156" s="253"/>
      <c r="E156" s="253"/>
      <c r="F156" s="253"/>
      <c r="G156" s="253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196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5">
      <c r="A157" s="219"/>
      <c r="B157" s="220"/>
      <c r="C157" s="260" t="s">
        <v>352</v>
      </c>
      <c r="D157" s="253"/>
      <c r="E157" s="253"/>
      <c r="F157" s="253"/>
      <c r="G157" s="253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196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x14ac:dyDescent="0.25">
      <c r="A158" s="229" t="s">
        <v>159</v>
      </c>
      <c r="B158" s="230" t="s">
        <v>119</v>
      </c>
      <c r="C158" s="254" t="s">
        <v>120</v>
      </c>
      <c r="D158" s="231"/>
      <c r="E158" s="232"/>
      <c r="F158" s="233"/>
      <c r="G158" s="233">
        <f>SUMIF(AG159:AG175,"&lt;&gt;NOR",G159:G175)</f>
        <v>0</v>
      </c>
      <c r="H158" s="233"/>
      <c r="I158" s="233">
        <f>SUM(I159:I175)</f>
        <v>0</v>
      </c>
      <c r="J158" s="233"/>
      <c r="K158" s="233">
        <f>SUM(K159:K175)</f>
        <v>0</v>
      </c>
      <c r="L158" s="233"/>
      <c r="M158" s="233">
        <f>SUM(M159:M175)</f>
        <v>0</v>
      </c>
      <c r="N158" s="232"/>
      <c r="O158" s="232">
        <f>SUM(O159:O175)</f>
        <v>0</v>
      </c>
      <c r="P158" s="232"/>
      <c r="Q158" s="232">
        <f>SUM(Q159:Q175)</f>
        <v>0</v>
      </c>
      <c r="R158" s="233"/>
      <c r="S158" s="233"/>
      <c r="T158" s="234"/>
      <c r="U158" s="228"/>
      <c r="V158" s="228">
        <f>SUM(V159:V175)</f>
        <v>0</v>
      </c>
      <c r="W158" s="228"/>
      <c r="X158" s="228"/>
      <c r="Y158" s="228"/>
      <c r="AG158" t="s">
        <v>160</v>
      </c>
    </row>
    <row r="159" spans="1:60" outlineLevel="1" x14ac:dyDescent="0.25">
      <c r="A159" s="236">
        <v>27</v>
      </c>
      <c r="B159" s="237" t="s">
        <v>356</v>
      </c>
      <c r="C159" s="255" t="s">
        <v>357</v>
      </c>
      <c r="D159" s="238" t="s">
        <v>358</v>
      </c>
      <c r="E159" s="239">
        <v>1</v>
      </c>
      <c r="F159" s="240"/>
      <c r="G159" s="241">
        <f>ROUND(E159*F159,2)</f>
        <v>0</v>
      </c>
      <c r="H159" s="240"/>
      <c r="I159" s="241">
        <f>ROUND(E159*H159,2)</f>
        <v>0</v>
      </c>
      <c r="J159" s="240"/>
      <c r="K159" s="241">
        <f>ROUND(E159*J159,2)</f>
        <v>0</v>
      </c>
      <c r="L159" s="241">
        <v>21</v>
      </c>
      <c r="M159" s="241">
        <f>G159*(1+L159/100)</f>
        <v>0</v>
      </c>
      <c r="N159" s="239">
        <v>0</v>
      </c>
      <c r="O159" s="239">
        <f>ROUND(E159*N159,2)</f>
        <v>0</v>
      </c>
      <c r="P159" s="239">
        <v>0</v>
      </c>
      <c r="Q159" s="239">
        <f>ROUND(E159*P159,2)</f>
        <v>0</v>
      </c>
      <c r="R159" s="241"/>
      <c r="S159" s="241" t="s">
        <v>247</v>
      </c>
      <c r="T159" s="242" t="s">
        <v>248</v>
      </c>
      <c r="U159" s="222">
        <v>0</v>
      </c>
      <c r="V159" s="222">
        <f>ROUND(E159*U159,2)</f>
        <v>0</v>
      </c>
      <c r="W159" s="222"/>
      <c r="X159" s="222" t="s">
        <v>166</v>
      </c>
      <c r="Y159" s="222" t="s">
        <v>167</v>
      </c>
      <c r="Z159" s="212"/>
      <c r="AA159" s="212"/>
      <c r="AB159" s="212"/>
      <c r="AC159" s="212"/>
      <c r="AD159" s="212"/>
      <c r="AE159" s="212"/>
      <c r="AF159" s="212"/>
      <c r="AG159" s="212" t="s">
        <v>168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2" x14ac:dyDescent="0.25">
      <c r="A160" s="219"/>
      <c r="B160" s="220"/>
      <c r="C160" s="259" t="s">
        <v>359</v>
      </c>
      <c r="D160" s="252"/>
      <c r="E160" s="252"/>
      <c r="F160" s="252"/>
      <c r="G160" s="25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196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5">
      <c r="A161" s="219"/>
      <c r="B161" s="220"/>
      <c r="C161" s="260" t="s">
        <v>360</v>
      </c>
      <c r="D161" s="253"/>
      <c r="E161" s="253"/>
      <c r="F161" s="253"/>
      <c r="G161" s="253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196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5">
      <c r="A162" s="236">
        <v>28</v>
      </c>
      <c r="B162" s="237" t="s">
        <v>361</v>
      </c>
      <c r="C162" s="255" t="s">
        <v>362</v>
      </c>
      <c r="D162" s="238" t="s">
        <v>358</v>
      </c>
      <c r="E162" s="239">
        <v>1</v>
      </c>
      <c r="F162" s="240"/>
      <c r="G162" s="241">
        <f>ROUND(E162*F162,2)</f>
        <v>0</v>
      </c>
      <c r="H162" s="240"/>
      <c r="I162" s="241">
        <f>ROUND(E162*H162,2)</f>
        <v>0</v>
      </c>
      <c r="J162" s="240"/>
      <c r="K162" s="241">
        <f>ROUND(E162*J162,2)</f>
        <v>0</v>
      </c>
      <c r="L162" s="241">
        <v>21</v>
      </c>
      <c r="M162" s="241">
        <f>G162*(1+L162/100)</f>
        <v>0</v>
      </c>
      <c r="N162" s="239">
        <v>0</v>
      </c>
      <c r="O162" s="239">
        <f>ROUND(E162*N162,2)</f>
        <v>0</v>
      </c>
      <c r="P162" s="239">
        <v>0</v>
      </c>
      <c r="Q162" s="239">
        <f>ROUND(E162*P162,2)</f>
        <v>0</v>
      </c>
      <c r="R162" s="241"/>
      <c r="S162" s="241" t="s">
        <v>247</v>
      </c>
      <c r="T162" s="242" t="s">
        <v>248</v>
      </c>
      <c r="U162" s="222">
        <v>0</v>
      </c>
      <c r="V162" s="222">
        <f>ROUND(E162*U162,2)</f>
        <v>0</v>
      </c>
      <c r="W162" s="222"/>
      <c r="X162" s="222" t="s">
        <v>166</v>
      </c>
      <c r="Y162" s="222" t="s">
        <v>167</v>
      </c>
      <c r="Z162" s="212"/>
      <c r="AA162" s="212"/>
      <c r="AB162" s="212"/>
      <c r="AC162" s="212"/>
      <c r="AD162" s="212"/>
      <c r="AE162" s="212"/>
      <c r="AF162" s="212"/>
      <c r="AG162" s="212" t="s">
        <v>168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2" x14ac:dyDescent="0.25">
      <c r="A163" s="219"/>
      <c r="B163" s="220"/>
      <c r="C163" s="259" t="s">
        <v>359</v>
      </c>
      <c r="D163" s="252"/>
      <c r="E163" s="252"/>
      <c r="F163" s="252"/>
      <c r="G163" s="252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196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5">
      <c r="A164" s="219"/>
      <c r="B164" s="220"/>
      <c r="C164" s="260" t="s">
        <v>702</v>
      </c>
      <c r="D164" s="253"/>
      <c r="E164" s="253"/>
      <c r="F164" s="253"/>
      <c r="G164" s="253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196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5">
      <c r="A165" s="219"/>
      <c r="B165" s="220"/>
      <c r="C165" s="260" t="s">
        <v>703</v>
      </c>
      <c r="D165" s="253"/>
      <c r="E165" s="253"/>
      <c r="F165" s="253"/>
      <c r="G165" s="253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196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5">
      <c r="A166" s="219"/>
      <c r="B166" s="220"/>
      <c r="C166" s="260" t="s">
        <v>704</v>
      </c>
      <c r="D166" s="253"/>
      <c r="E166" s="253"/>
      <c r="F166" s="253"/>
      <c r="G166" s="253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196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43" t="str">
        <f>C166</f>
        <v>3) úprava pro osazení "vypínače instalace" 3x80A ve stávajícím elektroměrovém rozvaděči + označení vypínače instalace</v>
      </c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5">
      <c r="A167" s="219"/>
      <c r="B167" s="220"/>
      <c r="C167" s="260" t="s">
        <v>705</v>
      </c>
      <c r="D167" s="253"/>
      <c r="E167" s="253"/>
      <c r="F167" s="253"/>
      <c r="G167" s="253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196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5">
      <c r="A168" s="219"/>
      <c r="B168" s="220"/>
      <c r="C168" s="260" t="s">
        <v>706</v>
      </c>
      <c r="D168" s="253"/>
      <c r="E168" s="253"/>
      <c r="F168" s="253"/>
      <c r="G168" s="253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196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5">
      <c r="A169" s="219"/>
      <c r="B169" s="220"/>
      <c r="C169" s="260" t="s">
        <v>707</v>
      </c>
      <c r="D169" s="253"/>
      <c r="E169" s="253"/>
      <c r="F169" s="253"/>
      <c r="G169" s="253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196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ht="20.399999999999999" outlineLevel="1" x14ac:dyDescent="0.25">
      <c r="A170" s="236">
        <v>29</v>
      </c>
      <c r="B170" s="237" t="s">
        <v>367</v>
      </c>
      <c r="C170" s="255" t="s">
        <v>371</v>
      </c>
      <c r="D170" s="238" t="s">
        <v>358</v>
      </c>
      <c r="E170" s="239">
        <v>1</v>
      </c>
      <c r="F170" s="240"/>
      <c r="G170" s="241">
        <f>ROUND(E170*F170,2)</f>
        <v>0</v>
      </c>
      <c r="H170" s="240"/>
      <c r="I170" s="241">
        <f>ROUND(E170*H170,2)</f>
        <v>0</v>
      </c>
      <c r="J170" s="240"/>
      <c r="K170" s="241">
        <f>ROUND(E170*J170,2)</f>
        <v>0</v>
      </c>
      <c r="L170" s="241">
        <v>21</v>
      </c>
      <c r="M170" s="241">
        <f>G170*(1+L170/100)</f>
        <v>0</v>
      </c>
      <c r="N170" s="239">
        <v>0</v>
      </c>
      <c r="O170" s="239">
        <f>ROUND(E170*N170,2)</f>
        <v>0</v>
      </c>
      <c r="P170" s="239">
        <v>0</v>
      </c>
      <c r="Q170" s="239">
        <f>ROUND(E170*P170,2)</f>
        <v>0</v>
      </c>
      <c r="R170" s="241"/>
      <c r="S170" s="241" t="s">
        <v>247</v>
      </c>
      <c r="T170" s="242" t="s">
        <v>248</v>
      </c>
      <c r="U170" s="222">
        <v>0</v>
      </c>
      <c r="V170" s="222">
        <f>ROUND(E170*U170,2)</f>
        <v>0</v>
      </c>
      <c r="W170" s="222"/>
      <c r="X170" s="222" t="s">
        <v>476</v>
      </c>
      <c r="Y170" s="222" t="s">
        <v>167</v>
      </c>
      <c r="Z170" s="212"/>
      <c r="AA170" s="212"/>
      <c r="AB170" s="212"/>
      <c r="AC170" s="212"/>
      <c r="AD170" s="212"/>
      <c r="AE170" s="212"/>
      <c r="AF170" s="212"/>
      <c r="AG170" s="212" t="s">
        <v>477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ht="31.2" outlineLevel="2" x14ac:dyDescent="0.25">
      <c r="A171" s="219"/>
      <c r="B171" s="220"/>
      <c r="C171" s="259" t="s">
        <v>372</v>
      </c>
      <c r="D171" s="252"/>
      <c r="E171" s="252"/>
      <c r="F171" s="252"/>
      <c r="G171" s="25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196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43" t="str">
        <f>C171</f>
        <v>- součástí této položky je zajištění výchozích podkladů od stávajícího hromosvodu v součinnosti s objednatelem (výchozí revizní zpráva hromosvodu, poslední periodická revizní zpráva hromosvodu, nejaktuálnější archivní dokumentace hromosvodu) tj. výchozích podkladů pro zpracování RDS úprav a doplnění hromosvodu</v>
      </c>
      <c r="BB171" s="212"/>
      <c r="BC171" s="212"/>
      <c r="BD171" s="212"/>
      <c r="BE171" s="212"/>
      <c r="BF171" s="212"/>
      <c r="BG171" s="212"/>
      <c r="BH171" s="212"/>
    </row>
    <row r="172" spans="1:60" ht="21" outlineLevel="3" x14ac:dyDescent="0.25">
      <c r="A172" s="219"/>
      <c r="B172" s="220"/>
      <c r="C172" s="260" t="s">
        <v>373</v>
      </c>
      <c r="D172" s="253"/>
      <c r="E172" s="253"/>
      <c r="F172" s="253"/>
      <c r="G172" s="253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196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43" t="str">
        <f>C172</f>
        <v>- součástí této položky je zajištění prověření technického stavu stávající hromosvodové soustavy včetně zjištění zemních odporů stávajících svodů na dotčených budovách či jejich částí = výchozí podklad pro zpracování RDS úprav a doplnění hromosvodu</v>
      </c>
      <c r="BB172" s="212"/>
      <c r="BC172" s="212"/>
      <c r="BD172" s="212"/>
      <c r="BE172" s="212"/>
      <c r="BF172" s="212"/>
      <c r="BG172" s="212"/>
      <c r="BH172" s="212"/>
    </row>
    <row r="173" spans="1:60" ht="41.4" outlineLevel="3" x14ac:dyDescent="0.25">
      <c r="A173" s="219"/>
      <c r="B173" s="220"/>
      <c r="C173" s="260" t="s">
        <v>374</v>
      </c>
      <c r="D173" s="253"/>
      <c r="E173" s="253"/>
      <c r="F173" s="253"/>
      <c r="G173" s="253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196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43" t="str">
        <f>C173</f>
        <v>- součástí této položky je zajištění zpracování RDS úprav a doplnění stávajícího hromosvodu v souladu s požadavky ČSN EN 62305-3 ed. 2 pro zajištění dostatečné vzdálenosti hromosvodu na střeše od rozvodů a kovových konstrukcí navrhované střešní FVE a ochrany FV panelů proti přímému úderu blesku. Součástí RDS bude zpracování analýzy rizika pro LPS dle ČSN EN 62305-3 ed. 2, vlastní návrh úprav a doplnění hromosvodu včetně případného doplnění uzemnění, položkový výkaz výměr.</v>
      </c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5">
      <c r="A174" s="236">
        <v>30</v>
      </c>
      <c r="B174" s="237" t="s">
        <v>375</v>
      </c>
      <c r="C174" s="255" t="s">
        <v>376</v>
      </c>
      <c r="D174" s="238" t="s">
        <v>377</v>
      </c>
      <c r="E174" s="239">
        <v>1</v>
      </c>
      <c r="F174" s="240"/>
      <c r="G174" s="241">
        <f>ROUND(E174*F174,2)</f>
        <v>0</v>
      </c>
      <c r="H174" s="240"/>
      <c r="I174" s="241">
        <f>ROUND(E174*H174,2)</f>
        <v>0</v>
      </c>
      <c r="J174" s="240"/>
      <c r="K174" s="241">
        <f>ROUND(E174*J174,2)</f>
        <v>0</v>
      </c>
      <c r="L174" s="241">
        <v>21</v>
      </c>
      <c r="M174" s="241">
        <f>G174*(1+L174/100)</f>
        <v>0</v>
      </c>
      <c r="N174" s="239">
        <v>0</v>
      </c>
      <c r="O174" s="239">
        <f>ROUND(E174*N174,2)</f>
        <v>0</v>
      </c>
      <c r="P174" s="239">
        <v>0</v>
      </c>
      <c r="Q174" s="239">
        <f>ROUND(E174*P174,2)</f>
        <v>0</v>
      </c>
      <c r="R174" s="241"/>
      <c r="S174" s="241" t="s">
        <v>165</v>
      </c>
      <c r="T174" s="242" t="s">
        <v>248</v>
      </c>
      <c r="U174" s="222">
        <v>0</v>
      </c>
      <c r="V174" s="222">
        <f>ROUND(E174*U174,2)</f>
        <v>0</v>
      </c>
      <c r="W174" s="222"/>
      <c r="X174" s="222" t="s">
        <v>378</v>
      </c>
      <c r="Y174" s="222" t="s">
        <v>167</v>
      </c>
      <c r="Z174" s="212"/>
      <c r="AA174" s="212"/>
      <c r="AB174" s="212"/>
      <c r="AC174" s="212"/>
      <c r="AD174" s="212"/>
      <c r="AE174" s="212"/>
      <c r="AF174" s="212"/>
      <c r="AG174" s="212" t="s">
        <v>379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2" x14ac:dyDescent="0.25">
      <c r="A175" s="219"/>
      <c r="B175" s="220"/>
      <c r="C175" s="259" t="s">
        <v>380</v>
      </c>
      <c r="D175" s="252"/>
      <c r="E175" s="252"/>
      <c r="F175" s="252"/>
      <c r="G175" s="25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196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43" t="str">
        <f>C175</f>
        <v>náklady spojené s provedením všech technickými normami předepsaných zkoušek a revizí stavebních konstrukcí nebo stavebních prací.</v>
      </c>
      <c r="BB175" s="212"/>
      <c r="BC175" s="212"/>
      <c r="BD175" s="212"/>
      <c r="BE175" s="212"/>
      <c r="BF175" s="212"/>
      <c r="BG175" s="212"/>
      <c r="BH175" s="212"/>
    </row>
    <row r="176" spans="1:60" x14ac:dyDescent="0.25">
      <c r="A176" s="229" t="s">
        <v>159</v>
      </c>
      <c r="B176" s="230" t="s">
        <v>121</v>
      </c>
      <c r="C176" s="254" t="s">
        <v>122</v>
      </c>
      <c r="D176" s="231"/>
      <c r="E176" s="232"/>
      <c r="F176" s="233"/>
      <c r="G176" s="233">
        <f>SUMIF(AG177:AG203,"&lt;&gt;NOR",G177:G203)</f>
        <v>0</v>
      </c>
      <c r="H176" s="233"/>
      <c r="I176" s="233">
        <f>SUM(I177:I203)</f>
        <v>0</v>
      </c>
      <c r="J176" s="233"/>
      <c r="K176" s="233">
        <f>SUM(K177:K203)</f>
        <v>0</v>
      </c>
      <c r="L176" s="233"/>
      <c r="M176" s="233">
        <f>SUM(M177:M203)</f>
        <v>0</v>
      </c>
      <c r="N176" s="232"/>
      <c r="O176" s="232">
        <f>SUM(O177:O203)</f>
        <v>7.2700000000000005</v>
      </c>
      <c r="P176" s="232"/>
      <c r="Q176" s="232">
        <f>SUM(Q177:Q203)</f>
        <v>0</v>
      </c>
      <c r="R176" s="233"/>
      <c r="S176" s="233"/>
      <c r="T176" s="234"/>
      <c r="U176" s="228"/>
      <c r="V176" s="228">
        <f>SUM(V177:V203)</f>
        <v>62.47</v>
      </c>
      <c r="W176" s="228"/>
      <c r="X176" s="228"/>
      <c r="Y176" s="228"/>
      <c r="AG176" t="s">
        <v>160</v>
      </c>
    </row>
    <row r="177" spans="1:60" outlineLevel="1" x14ac:dyDescent="0.25">
      <c r="A177" s="236">
        <v>31</v>
      </c>
      <c r="B177" s="237" t="s">
        <v>601</v>
      </c>
      <c r="C177" s="255" t="s">
        <v>602</v>
      </c>
      <c r="D177" s="238" t="s">
        <v>603</v>
      </c>
      <c r="E177" s="239">
        <v>0.14399999999999999</v>
      </c>
      <c r="F177" s="240"/>
      <c r="G177" s="241">
        <f>ROUND(E177*F177,2)</f>
        <v>0</v>
      </c>
      <c r="H177" s="240"/>
      <c r="I177" s="241">
        <f>ROUND(E177*H177,2)</f>
        <v>0</v>
      </c>
      <c r="J177" s="240"/>
      <c r="K177" s="241">
        <f>ROUND(E177*J177,2)</f>
        <v>0</v>
      </c>
      <c r="L177" s="241">
        <v>21</v>
      </c>
      <c r="M177" s="241">
        <f>G177*(1+L177/100)</f>
        <v>0</v>
      </c>
      <c r="N177" s="239">
        <v>0</v>
      </c>
      <c r="O177" s="239">
        <f>ROUND(E177*N177,2)</f>
        <v>0</v>
      </c>
      <c r="P177" s="239">
        <v>0</v>
      </c>
      <c r="Q177" s="239">
        <f>ROUND(E177*P177,2)</f>
        <v>0</v>
      </c>
      <c r="R177" s="241" t="s">
        <v>473</v>
      </c>
      <c r="S177" s="241" t="s">
        <v>165</v>
      </c>
      <c r="T177" s="242" t="s">
        <v>165</v>
      </c>
      <c r="U177" s="222">
        <v>3.5329999999999999</v>
      </c>
      <c r="V177" s="222">
        <f>ROUND(E177*U177,2)</f>
        <v>0.51</v>
      </c>
      <c r="W177" s="222"/>
      <c r="X177" s="222" t="s">
        <v>166</v>
      </c>
      <c r="Y177" s="222" t="s">
        <v>167</v>
      </c>
      <c r="Z177" s="212"/>
      <c r="AA177" s="212"/>
      <c r="AB177" s="212"/>
      <c r="AC177" s="212"/>
      <c r="AD177" s="212"/>
      <c r="AE177" s="212"/>
      <c r="AF177" s="212"/>
      <c r="AG177" s="212" t="s">
        <v>168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2" x14ac:dyDescent="0.25">
      <c r="A178" s="219"/>
      <c r="B178" s="220"/>
      <c r="C178" s="257" t="s">
        <v>604</v>
      </c>
      <c r="D178" s="244"/>
      <c r="E178" s="244"/>
      <c r="F178" s="244"/>
      <c r="G178" s="244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183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2" x14ac:dyDescent="0.25">
      <c r="A179" s="219"/>
      <c r="B179" s="220"/>
      <c r="C179" s="256" t="s">
        <v>605</v>
      </c>
      <c r="D179" s="223"/>
      <c r="E179" s="224">
        <v>0.14399999999999999</v>
      </c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170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5">
      <c r="A180" s="236">
        <v>32</v>
      </c>
      <c r="B180" s="237" t="s">
        <v>607</v>
      </c>
      <c r="C180" s="255" t="s">
        <v>608</v>
      </c>
      <c r="D180" s="238" t="s">
        <v>163</v>
      </c>
      <c r="E180" s="239">
        <v>8.08</v>
      </c>
      <c r="F180" s="240"/>
      <c r="G180" s="241">
        <f>ROUND(E180*F180,2)</f>
        <v>0</v>
      </c>
      <c r="H180" s="240"/>
      <c r="I180" s="241">
        <f>ROUND(E180*H180,2)</f>
        <v>0</v>
      </c>
      <c r="J180" s="240"/>
      <c r="K180" s="241">
        <f>ROUND(E180*J180,2)</f>
        <v>0</v>
      </c>
      <c r="L180" s="241">
        <v>21</v>
      </c>
      <c r="M180" s="241">
        <f>G180*(1+L180/100)</f>
        <v>0</v>
      </c>
      <c r="N180" s="239">
        <v>0</v>
      </c>
      <c r="O180" s="239">
        <f>ROUND(E180*N180,2)</f>
        <v>0</v>
      </c>
      <c r="P180" s="239">
        <v>0</v>
      </c>
      <c r="Q180" s="239">
        <f>ROUND(E180*P180,2)</f>
        <v>0</v>
      </c>
      <c r="R180" s="241"/>
      <c r="S180" s="241" t="s">
        <v>165</v>
      </c>
      <c r="T180" s="242" t="s">
        <v>165</v>
      </c>
      <c r="U180" s="222">
        <v>0.26800000000000002</v>
      </c>
      <c r="V180" s="222">
        <f>ROUND(E180*U180,2)</f>
        <v>2.17</v>
      </c>
      <c r="W180" s="222"/>
      <c r="X180" s="222" t="s">
        <v>166</v>
      </c>
      <c r="Y180" s="222" t="s">
        <v>167</v>
      </c>
      <c r="Z180" s="212"/>
      <c r="AA180" s="212"/>
      <c r="AB180" s="212"/>
      <c r="AC180" s="212"/>
      <c r="AD180" s="212"/>
      <c r="AE180" s="212"/>
      <c r="AF180" s="212"/>
      <c r="AG180" s="212" t="s">
        <v>168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2" x14ac:dyDescent="0.25">
      <c r="A181" s="219"/>
      <c r="B181" s="220"/>
      <c r="C181" s="256" t="s">
        <v>708</v>
      </c>
      <c r="D181" s="223"/>
      <c r="E181" s="224">
        <v>7</v>
      </c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170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5">
      <c r="A182" s="219"/>
      <c r="B182" s="220"/>
      <c r="C182" s="256" t="s">
        <v>709</v>
      </c>
      <c r="D182" s="223"/>
      <c r="E182" s="224">
        <v>1.08</v>
      </c>
      <c r="F182" s="222"/>
      <c r="G182" s="222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22"/>
      <c r="Z182" s="212"/>
      <c r="AA182" s="212"/>
      <c r="AB182" s="212"/>
      <c r="AC182" s="212"/>
      <c r="AD182" s="212"/>
      <c r="AE182" s="212"/>
      <c r="AF182" s="212"/>
      <c r="AG182" s="212" t="s">
        <v>170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5">
      <c r="A183" s="236">
        <v>33</v>
      </c>
      <c r="B183" s="237" t="s">
        <v>610</v>
      </c>
      <c r="C183" s="255" t="s">
        <v>611</v>
      </c>
      <c r="D183" s="238" t="s">
        <v>163</v>
      </c>
      <c r="E183" s="239">
        <v>8.08</v>
      </c>
      <c r="F183" s="240"/>
      <c r="G183" s="241">
        <f>ROUND(E183*F183,2)</f>
        <v>0</v>
      </c>
      <c r="H183" s="240"/>
      <c r="I183" s="241">
        <f>ROUND(E183*H183,2)</f>
        <v>0</v>
      </c>
      <c r="J183" s="240"/>
      <c r="K183" s="241">
        <f>ROUND(E183*J183,2)</f>
        <v>0</v>
      </c>
      <c r="L183" s="241">
        <v>21</v>
      </c>
      <c r="M183" s="241">
        <f>G183*(1+L183/100)</f>
        <v>0</v>
      </c>
      <c r="N183" s="239">
        <v>0.12024</v>
      </c>
      <c r="O183" s="239">
        <f>ROUND(E183*N183,2)</f>
        <v>0.97</v>
      </c>
      <c r="P183" s="239">
        <v>0</v>
      </c>
      <c r="Q183" s="239">
        <f>ROUND(E183*P183,2)</f>
        <v>0</v>
      </c>
      <c r="R183" s="241"/>
      <c r="S183" s="241" t="s">
        <v>165</v>
      </c>
      <c r="T183" s="242" t="s">
        <v>165</v>
      </c>
      <c r="U183" s="222">
        <v>0.60499999999999998</v>
      </c>
      <c r="V183" s="222">
        <f>ROUND(E183*U183,2)</f>
        <v>4.8899999999999997</v>
      </c>
      <c r="W183" s="222"/>
      <c r="X183" s="222" t="s">
        <v>166</v>
      </c>
      <c r="Y183" s="222" t="s">
        <v>167</v>
      </c>
      <c r="Z183" s="212"/>
      <c r="AA183" s="212"/>
      <c r="AB183" s="212"/>
      <c r="AC183" s="212"/>
      <c r="AD183" s="212"/>
      <c r="AE183" s="212"/>
      <c r="AF183" s="212"/>
      <c r="AG183" s="212" t="s">
        <v>168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2" x14ac:dyDescent="0.25">
      <c r="A184" s="219"/>
      <c r="B184" s="220"/>
      <c r="C184" s="256" t="s">
        <v>710</v>
      </c>
      <c r="D184" s="223"/>
      <c r="E184" s="224">
        <v>8.08</v>
      </c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170</v>
      </c>
      <c r="AH184" s="212">
        <v>5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5">
      <c r="A185" s="236">
        <v>34</v>
      </c>
      <c r="B185" s="237" t="s">
        <v>613</v>
      </c>
      <c r="C185" s="255" t="s">
        <v>614</v>
      </c>
      <c r="D185" s="238" t="s">
        <v>603</v>
      </c>
      <c r="E185" s="239">
        <v>0.17280000000000001</v>
      </c>
      <c r="F185" s="240"/>
      <c r="G185" s="241">
        <f>ROUND(E185*F185,2)</f>
        <v>0</v>
      </c>
      <c r="H185" s="240"/>
      <c r="I185" s="241">
        <f>ROUND(E185*H185,2)</f>
        <v>0</v>
      </c>
      <c r="J185" s="240"/>
      <c r="K185" s="241">
        <f>ROUND(E185*J185,2)</f>
        <v>0</v>
      </c>
      <c r="L185" s="241">
        <v>21</v>
      </c>
      <c r="M185" s="241">
        <f>G185*(1+L185/100)</f>
        <v>0</v>
      </c>
      <c r="N185" s="239">
        <v>2.5249999999999999</v>
      </c>
      <c r="O185" s="239">
        <f>ROUND(E185*N185,2)</f>
        <v>0.44</v>
      </c>
      <c r="P185" s="239">
        <v>0</v>
      </c>
      <c r="Q185" s="239">
        <f>ROUND(E185*P185,2)</f>
        <v>0</v>
      </c>
      <c r="R185" s="241"/>
      <c r="S185" s="241" t="s">
        <v>165</v>
      </c>
      <c r="T185" s="242" t="s">
        <v>165</v>
      </c>
      <c r="U185" s="222">
        <v>3.9</v>
      </c>
      <c r="V185" s="222">
        <f>ROUND(E185*U185,2)</f>
        <v>0.67</v>
      </c>
      <c r="W185" s="222"/>
      <c r="X185" s="222" t="s">
        <v>166</v>
      </c>
      <c r="Y185" s="222" t="s">
        <v>167</v>
      </c>
      <c r="Z185" s="212"/>
      <c r="AA185" s="212"/>
      <c r="AB185" s="212"/>
      <c r="AC185" s="212"/>
      <c r="AD185" s="212"/>
      <c r="AE185" s="212"/>
      <c r="AF185" s="212"/>
      <c r="AG185" s="212" t="s">
        <v>168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2" x14ac:dyDescent="0.25">
      <c r="A186" s="219"/>
      <c r="B186" s="220"/>
      <c r="C186" s="256" t="s">
        <v>615</v>
      </c>
      <c r="D186" s="223"/>
      <c r="E186" s="224">
        <v>0.17280000000000001</v>
      </c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170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5">
      <c r="A187" s="236">
        <v>35</v>
      </c>
      <c r="B187" s="237" t="s">
        <v>616</v>
      </c>
      <c r="C187" s="255" t="s">
        <v>617</v>
      </c>
      <c r="D187" s="238" t="s">
        <v>220</v>
      </c>
      <c r="E187" s="239">
        <v>40</v>
      </c>
      <c r="F187" s="240"/>
      <c r="G187" s="241">
        <f>ROUND(E187*F187,2)</f>
        <v>0</v>
      </c>
      <c r="H187" s="240"/>
      <c r="I187" s="241">
        <f>ROUND(E187*H187,2)</f>
        <v>0</v>
      </c>
      <c r="J187" s="240"/>
      <c r="K187" s="241">
        <f>ROUND(E187*J187,2)</f>
        <v>0</v>
      </c>
      <c r="L187" s="241">
        <v>21</v>
      </c>
      <c r="M187" s="241">
        <f>G187*(1+L187/100)</f>
        <v>0</v>
      </c>
      <c r="N187" s="239">
        <v>0</v>
      </c>
      <c r="O187" s="239">
        <f>ROUND(E187*N187,2)</f>
        <v>0</v>
      </c>
      <c r="P187" s="239">
        <v>0</v>
      </c>
      <c r="Q187" s="239">
        <f>ROUND(E187*P187,2)</f>
        <v>0</v>
      </c>
      <c r="R187" s="241"/>
      <c r="S187" s="241" t="s">
        <v>165</v>
      </c>
      <c r="T187" s="242" t="s">
        <v>165</v>
      </c>
      <c r="U187" s="222">
        <v>0.98924000000000001</v>
      </c>
      <c r="V187" s="222">
        <f>ROUND(E187*U187,2)</f>
        <v>39.57</v>
      </c>
      <c r="W187" s="222"/>
      <c r="X187" s="222" t="s">
        <v>166</v>
      </c>
      <c r="Y187" s="222" t="s">
        <v>167</v>
      </c>
      <c r="Z187" s="212"/>
      <c r="AA187" s="212"/>
      <c r="AB187" s="212"/>
      <c r="AC187" s="212"/>
      <c r="AD187" s="212"/>
      <c r="AE187" s="212"/>
      <c r="AF187" s="212"/>
      <c r="AG187" s="212" t="s">
        <v>168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2" x14ac:dyDescent="0.25">
      <c r="A188" s="219"/>
      <c r="B188" s="220"/>
      <c r="C188" s="256" t="s">
        <v>711</v>
      </c>
      <c r="D188" s="223"/>
      <c r="E188" s="224">
        <v>40</v>
      </c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170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5">
      <c r="A189" s="236">
        <v>36</v>
      </c>
      <c r="B189" s="237" t="s">
        <v>622</v>
      </c>
      <c r="C189" s="255" t="s">
        <v>623</v>
      </c>
      <c r="D189" s="238" t="s">
        <v>220</v>
      </c>
      <c r="E189" s="239">
        <v>40</v>
      </c>
      <c r="F189" s="240"/>
      <c r="G189" s="241">
        <f>ROUND(E189*F189,2)</f>
        <v>0</v>
      </c>
      <c r="H189" s="240"/>
      <c r="I189" s="241">
        <f>ROUND(E189*H189,2)</f>
        <v>0</v>
      </c>
      <c r="J189" s="240"/>
      <c r="K189" s="241">
        <f>ROUND(E189*J189,2)</f>
        <v>0</v>
      </c>
      <c r="L189" s="241">
        <v>21</v>
      </c>
      <c r="M189" s="241">
        <f>G189*(1+L189/100)</f>
        <v>0</v>
      </c>
      <c r="N189" s="239">
        <v>0.11025</v>
      </c>
      <c r="O189" s="239">
        <f>ROUND(E189*N189,2)</f>
        <v>4.41</v>
      </c>
      <c r="P189" s="239">
        <v>0</v>
      </c>
      <c r="Q189" s="239">
        <f>ROUND(E189*P189,2)</f>
        <v>0</v>
      </c>
      <c r="R189" s="241"/>
      <c r="S189" s="241" t="s">
        <v>165</v>
      </c>
      <c r="T189" s="242" t="s">
        <v>165</v>
      </c>
      <c r="U189" s="222">
        <v>5.28E-2</v>
      </c>
      <c r="V189" s="222">
        <f>ROUND(E189*U189,2)</f>
        <v>2.11</v>
      </c>
      <c r="W189" s="222"/>
      <c r="X189" s="222" t="s">
        <v>166</v>
      </c>
      <c r="Y189" s="222" t="s">
        <v>167</v>
      </c>
      <c r="Z189" s="212"/>
      <c r="AA189" s="212"/>
      <c r="AB189" s="212"/>
      <c r="AC189" s="212"/>
      <c r="AD189" s="212"/>
      <c r="AE189" s="212"/>
      <c r="AF189" s="212"/>
      <c r="AG189" s="212" t="s">
        <v>168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2" x14ac:dyDescent="0.25">
      <c r="A190" s="219"/>
      <c r="B190" s="220"/>
      <c r="C190" s="256" t="s">
        <v>711</v>
      </c>
      <c r="D190" s="223"/>
      <c r="E190" s="224">
        <v>40</v>
      </c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22"/>
      <c r="Z190" s="212"/>
      <c r="AA190" s="212"/>
      <c r="AB190" s="212"/>
      <c r="AC190" s="212"/>
      <c r="AD190" s="212"/>
      <c r="AE190" s="212"/>
      <c r="AF190" s="212"/>
      <c r="AG190" s="212" t="s">
        <v>170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5">
      <c r="A191" s="245">
        <v>37</v>
      </c>
      <c r="B191" s="246" t="s">
        <v>625</v>
      </c>
      <c r="C191" s="258" t="s">
        <v>626</v>
      </c>
      <c r="D191" s="247" t="s">
        <v>220</v>
      </c>
      <c r="E191" s="248">
        <v>40</v>
      </c>
      <c r="F191" s="249"/>
      <c r="G191" s="250">
        <f>ROUND(E191*F191,2)</f>
        <v>0</v>
      </c>
      <c r="H191" s="249"/>
      <c r="I191" s="250">
        <f>ROUND(E191*H191,2)</f>
        <v>0</v>
      </c>
      <c r="J191" s="249"/>
      <c r="K191" s="250">
        <f>ROUND(E191*J191,2)</f>
        <v>0</v>
      </c>
      <c r="L191" s="250">
        <v>21</v>
      </c>
      <c r="M191" s="250">
        <f>G191*(1+L191/100)</f>
        <v>0</v>
      </c>
      <c r="N191" s="248">
        <v>6.0000000000000002E-5</v>
      </c>
      <c r="O191" s="248">
        <f>ROUND(E191*N191,2)</f>
        <v>0</v>
      </c>
      <c r="P191" s="248">
        <v>0</v>
      </c>
      <c r="Q191" s="248">
        <f>ROUND(E191*P191,2)</f>
        <v>0</v>
      </c>
      <c r="R191" s="250"/>
      <c r="S191" s="250" t="s">
        <v>165</v>
      </c>
      <c r="T191" s="251" t="s">
        <v>165</v>
      </c>
      <c r="U191" s="222">
        <v>2.5999999999999999E-2</v>
      </c>
      <c r="V191" s="222">
        <f>ROUND(E191*U191,2)</f>
        <v>1.04</v>
      </c>
      <c r="W191" s="222"/>
      <c r="X191" s="222" t="s">
        <v>166</v>
      </c>
      <c r="Y191" s="222" t="s">
        <v>167</v>
      </c>
      <c r="Z191" s="212"/>
      <c r="AA191" s="212"/>
      <c r="AB191" s="212"/>
      <c r="AC191" s="212"/>
      <c r="AD191" s="212"/>
      <c r="AE191" s="212"/>
      <c r="AF191" s="212"/>
      <c r="AG191" s="212" t="s">
        <v>168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5">
      <c r="A192" s="236">
        <v>38</v>
      </c>
      <c r="B192" s="237" t="s">
        <v>627</v>
      </c>
      <c r="C192" s="255" t="s">
        <v>628</v>
      </c>
      <c r="D192" s="238" t="s">
        <v>220</v>
      </c>
      <c r="E192" s="239">
        <v>40</v>
      </c>
      <c r="F192" s="240"/>
      <c r="G192" s="241">
        <f>ROUND(E192*F192,2)</f>
        <v>0</v>
      </c>
      <c r="H192" s="240"/>
      <c r="I192" s="241">
        <f>ROUND(E192*H192,2)</f>
        <v>0</v>
      </c>
      <c r="J192" s="240"/>
      <c r="K192" s="241">
        <f>ROUND(E192*J192,2)</f>
        <v>0</v>
      </c>
      <c r="L192" s="241">
        <v>21</v>
      </c>
      <c r="M192" s="241">
        <f>G192*(1+L192/100)</f>
        <v>0</v>
      </c>
      <c r="N192" s="239">
        <v>0</v>
      </c>
      <c r="O192" s="239">
        <f>ROUND(E192*N192,2)</f>
        <v>0</v>
      </c>
      <c r="P192" s="239">
        <v>0</v>
      </c>
      <c r="Q192" s="239">
        <f>ROUND(E192*P192,2)</f>
        <v>0</v>
      </c>
      <c r="R192" s="241"/>
      <c r="S192" s="241" t="s">
        <v>165</v>
      </c>
      <c r="T192" s="242" t="s">
        <v>165</v>
      </c>
      <c r="U192" s="222">
        <v>0.1888</v>
      </c>
      <c r="V192" s="222">
        <f>ROUND(E192*U192,2)</f>
        <v>7.55</v>
      </c>
      <c r="W192" s="222"/>
      <c r="X192" s="222" t="s">
        <v>166</v>
      </c>
      <c r="Y192" s="222" t="s">
        <v>167</v>
      </c>
      <c r="Z192" s="212"/>
      <c r="AA192" s="212"/>
      <c r="AB192" s="212"/>
      <c r="AC192" s="212"/>
      <c r="AD192" s="212"/>
      <c r="AE192" s="212"/>
      <c r="AF192" s="212"/>
      <c r="AG192" s="212" t="s">
        <v>168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2" x14ac:dyDescent="0.25">
      <c r="A193" s="219"/>
      <c r="B193" s="220"/>
      <c r="C193" s="256" t="s">
        <v>712</v>
      </c>
      <c r="D193" s="223"/>
      <c r="E193" s="224">
        <v>40</v>
      </c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22"/>
      <c r="Z193" s="212"/>
      <c r="AA193" s="212"/>
      <c r="AB193" s="212"/>
      <c r="AC193" s="212"/>
      <c r="AD193" s="212"/>
      <c r="AE193" s="212"/>
      <c r="AF193" s="212"/>
      <c r="AG193" s="212" t="s">
        <v>170</v>
      </c>
      <c r="AH193" s="212">
        <v>5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5">
      <c r="A194" s="236">
        <v>39</v>
      </c>
      <c r="B194" s="237" t="s">
        <v>630</v>
      </c>
      <c r="C194" s="255" t="s">
        <v>631</v>
      </c>
      <c r="D194" s="238" t="s">
        <v>603</v>
      </c>
      <c r="E194" s="239">
        <v>2.1</v>
      </c>
      <c r="F194" s="240"/>
      <c r="G194" s="241">
        <f>ROUND(E194*F194,2)</f>
        <v>0</v>
      </c>
      <c r="H194" s="240"/>
      <c r="I194" s="241">
        <f>ROUND(E194*H194,2)</f>
        <v>0</v>
      </c>
      <c r="J194" s="240"/>
      <c r="K194" s="241">
        <f>ROUND(E194*J194,2)</f>
        <v>0</v>
      </c>
      <c r="L194" s="241">
        <v>21</v>
      </c>
      <c r="M194" s="241">
        <f>G194*(1+L194/100)</f>
        <v>0</v>
      </c>
      <c r="N194" s="239">
        <v>0</v>
      </c>
      <c r="O194" s="239">
        <f>ROUND(E194*N194,2)</f>
        <v>0</v>
      </c>
      <c r="P194" s="239">
        <v>0</v>
      </c>
      <c r="Q194" s="239">
        <f>ROUND(E194*P194,2)</f>
        <v>0</v>
      </c>
      <c r="R194" s="241"/>
      <c r="S194" s="241" t="s">
        <v>165</v>
      </c>
      <c r="T194" s="242" t="s">
        <v>165</v>
      </c>
      <c r="U194" s="222">
        <v>0.66300000000000003</v>
      </c>
      <c r="V194" s="222">
        <f>ROUND(E194*U194,2)</f>
        <v>1.39</v>
      </c>
      <c r="W194" s="222"/>
      <c r="X194" s="222" t="s">
        <v>166</v>
      </c>
      <c r="Y194" s="222" t="s">
        <v>167</v>
      </c>
      <c r="Z194" s="212"/>
      <c r="AA194" s="212"/>
      <c r="AB194" s="212"/>
      <c r="AC194" s="212"/>
      <c r="AD194" s="212"/>
      <c r="AE194" s="212"/>
      <c r="AF194" s="212"/>
      <c r="AG194" s="212" t="s">
        <v>168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2" x14ac:dyDescent="0.25">
      <c r="A195" s="219"/>
      <c r="B195" s="220"/>
      <c r="C195" s="256" t="s">
        <v>713</v>
      </c>
      <c r="D195" s="223"/>
      <c r="E195" s="224">
        <v>2.1</v>
      </c>
      <c r="F195" s="222"/>
      <c r="G195" s="22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170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5">
      <c r="A196" s="236">
        <v>40</v>
      </c>
      <c r="B196" s="237" t="s">
        <v>634</v>
      </c>
      <c r="C196" s="255" t="s">
        <v>635</v>
      </c>
      <c r="D196" s="238" t="s">
        <v>163</v>
      </c>
      <c r="E196" s="239">
        <v>12.324999999999999</v>
      </c>
      <c r="F196" s="240"/>
      <c r="G196" s="241">
        <f>ROUND(E196*F196,2)</f>
        <v>0</v>
      </c>
      <c r="H196" s="240"/>
      <c r="I196" s="241">
        <f>ROUND(E196*H196,2)</f>
        <v>0</v>
      </c>
      <c r="J196" s="240"/>
      <c r="K196" s="241">
        <f>ROUND(E196*J196,2)</f>
        <v>0</v>
      </c>
      <c r="L196" s="241">
        <v>21</v>
      </c>
      <c r="M196" s="241">
        <f>G196*(1+L196/100)</f>
        <v>0</v>
      </c>
      <c r="N196" s="239">
        <v>2.0000000000000002E-5</v>
      </c>
      <c r="O196" s="239">
        <f>ROUND(E196*N196,2)</f>
        <v>0</v>
      </c>
      <c r="P196" s="239">
        <v>0</v>
      </c>
      <c r="Q196" s="239">
        <f>ROUND(E196*P196,2)</f>
        <v>0</v>
      </c>
      <c r="R196" s="241"/>
      <c r="S196" s="241" t="s">
        <v>165</v>
      </c>
      <c r="T196" s="242" t="s">
        <v>165</v>
      </c>
      <c r="U196" s="222">
        <v>0.05</v>
      </c>
      <c r="V196" s="222">
        <f>ROUND(E196*U196,2)</f>
        <v>0.62</v>
      </c>
      <c r="W196" s="222"/>
      <c r="X196" s="222" t="s">
        <v>166</v>
      </c>
      <c r="Y196" s="222" t="s">
        <v>167</v>
      </c>
      <c r="Z196" s="212"/>
      <c r="AA196" s="212"/>
      <c r="AB196" s="212"/>
      <c r="AC196" s="212"/>
      <c r="AD196" s="212"/>
      <c r="AE196" s="212"/>
      <c r="AF196" s="212"/>
      <c r="AG196" s="212" t="s">
        <v>168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2" x14ac:dyDescent="0.25">
      <c r="A197" s="219"/>
      <c r="B197" s="220"/>
      <c r="C197" s="256" t="s">
        <v>714</v>
      </c>
      <c r="D197" s="223"/>
      <c r="E197" s="224">
        <v>12.324999999999999</v>
      </c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170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5">
      <c r="A198" s="236">
        <v>41</v>
      </c>
      <c r="B198" s="237" t="s">
        <v>637</v>
      </c>
      <c r="C198" s="255" t="s">
        <v>638</v>
      </c>
      <c r="D198" s="238" t="s">
        <v>163</v>
      </c>
      <c r="E198" s="239">
        <v>12.324999999999999</v>
      </c>
      <c r="F198" s="240"/>
      <c r="G198" s="241">
        <f>ROUND(E198*F198,2)</f>
        <v>0</v>
      </c>
      <c r="H198" s="240"/>
      <c r="I198" s="241">
        <f>ROUND(E198*H198,2)</f>
        <v>0</v>
      </c>
      <c r="J198" s="240"/>
      <c r="K198" s="241">
        <f>ROUND(E198*J198,2)</f>
        <v>0</v>
      </c>
      <c r="L198" s="241">
        <v>21</v>
      </c>
      <c r="M198" s="241">
        <f>G198*(1+L198/100)</f>
        <v>0</v>
      </c>
      <c r="N198" s="239">
        <v>0</v>
      </c>
      <c r="O198" s="239">
        <f>ROUND(E198*N198,2)</f>
        <v>0</v>
      </c>
      <c r="P198" s="239">
        <v>0</v>
      </c>
      <c r="Q198" s="239">
        <f>ROUND(E198*P198,2)</f>
        <v>0</v>
      </c>
      <c r="R198" s="241"/>
      <c r="S198" s="241" t="s">
        <v>165</v>
      </c>
      <c r="T198" s="242" t="s">
        <v>165</v>
      </c>
      <c r="U198" s="222">
        <v>0.129</v>
      </c>
      <c r="V198" s="222">
        <f>ROUND(E198*U198,2)</f>
        <v>1.59</v>
      </c>
      <c r="W198" s="222"/>
      <c r="X198" s="222" t="s">
        <v>166</v>
      </c>
      <c r="Y198" s="222" t="s">
        <v>167</v>
      </c>
      <c r="Z198" s="212"/>
      <c r="AA198" s="212"/>
      <c r="AB198" s="212"/>
      <c r="AC198" s="212"/>
      <c r="AD198" s="212"/>
      <c r="AE198" s="212"/>
      <c r="AF198" s="212"/>
      <c r="AG198" s="212" t="s">
        <v>168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2" x14ac:dyDescent="0.25">
      <c r="A199" s="219"/>
      <c r="B199" s="220"/>
      <c r="C199" s="256" t="s">
        <v>714</v>
      </c>
      <c r="D199" s="223"/>
      <c r="E199" s="224">
        <v>12.324999999999999</v>
      </c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170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5">
      <c r="A200" s="236">
        <v>42</v>
      </c>
      <c r="B200" s="237" t="s">
        <v>639</v>
      </c>
      <c r="C200" s="255" t="s">
        <v>640</v>
      </c>
      <c r="D200" s="238" t="s">
        <v>603</v>
      </c>
      <c r="E200" s="239">
        <v>0.86199999999999999</v>
      </c>
      <c r="F200" s="240"/>
      <c r="G200" s="241">
        <f>ROUND(E200*F200,2)</f>
        <v>0</v>
      </c>
      <c r="H200" s="240"/>
      <c r="I200" s="241">
        <f>ROUND(E200*H200,2)</f>
        <v>0</v>
      </c>
      <c r="J200" s="240"/>
      <c r="K200" s="241">
        <f>ROUND(E200*J200,2)</f>
        <v>0</v>
      </c>
      <c r="L200" s="241">
        <v>21</v>
      </c>
      <c r="M200" s="241">
        <f>G200*(1+L200/100)</f>
        <v>0</v>
      </c>
      <c r="N200" s="239">
        <v>1.6859999999999999</v>
      </c>
      <c r="O200" s="239">
        <f>ROUND(E200*N200,2)</f>
        <v>1.45</v>
      </c>
      <c r="P200" s="239">
        <v>0</v>
      </c>
      <c r="Q200" s="239">
        <f>ROUND(E200*P200,2)</f>
        <v>0</v>
      </c>
      <c r="R200" s="241"/>
      <c r="S200" s="241" t="s">
        <v>165</v>
      </c>
      <c r="T200" s="242" t="s">
        <v>165</v>
      </c>
      <c r="U200" s="222">
        <v>0.41199999999999998</v>
      </c>
      <c r="V200" s="222">
        <f>ROUND(E200*U200,2)</f>
        <v>0.36</v>
      </c>
      <c r="W200" s="222"/>
      <c r="X200" s="222" t="s">
        <v>166</v>
      </c>
      <c r="Y200" s="222" t="s">
        <v>167</v>
      </c>
      <c r="Z200" s="212"/>
      <c r="AA200" s="212"/>
      <c r="AB200" s="212"/>
      <c r="AC200" s="212"/>
      <c r="AD200" s="212"/>
      <c r="AE200" s="212"/>
      <c r="AF200" s="212"/>
      <c r="AG200" s="212" t="s">
        <v>168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2" x14ac:dyDescent="0.25">
      <c r="A201" s="219"/>
      <c r="B201" s="220"/>
      <c r="C201" s="259" t="s">
        <v>641</v>
      </c>
      <c r="D201" s="252"/>
      <c r="E201" s="252"/>
      <c r="F201" s="252"/>
      <c r="G201" s="25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196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2" x14ac:dyDescent="0.25">
      <c r="A202" s="219"/>
      <c r="B202" s="220"/>
      <c r="C202" s="256" t="s">
        <v>715</v>
      </c>
      <c r="D202" s="223"/>
      <c r="E202" s="224">
        <v>0.7</v>
      </c>
      <c r="F202" s="222"/>
      <c r="G202" s="222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170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5">
      <c r="A203" s="219"/>
      <c r="B203" s="220"/>
      <c r="C203" s="256" t="s">
        <v>716</v>
      </c>
      <c r="D203" s="223"/>
      <c r="E203" s="224">
        <v>0.16200000000000001</v>
      </c>
      <c r="F203" s="222"/>
      <c r="G203" s="222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22"/>
      <c r="Z203" s="212"/>
      <c r="AA203" s="212"/>
      <c r="AB203" s="212"/>
      <c r="AC203" s="212"/>
      <c r="AD203" s="212"/>
      <c r="AE203" s="212"/>
      <c r="AF203" s="212"/>
      <c r="AG203" s="212" t="s">
        <v>170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x14ac:dyDescent="0.25">
      <c r="A204" s="229" t="s">
        <v>159</v>
      </c>
      <c r="B204" s="230" t="s">
        <v>123</v>
      </c>
      <c r="C204" s="254" t="s">
        <v>124</v>
      </c>
      <c r="D204" s="231"/>
      <c r="E204" s="232"/>
      <c r="F204" s="233"/>
      <c r="G204" s="233">
        <f>SUMIF(AG205:AG223,"&lt;&gt;NOR",G205:G223)</f>
        <v>0</v>
      </c>
      <c r="H204" s="233"/>
      <c r="I204" s="233">
        <f>SUM(I205:I223)</f>
        <v>0</v>
      </c>
      <c r="J204" s="233"/>
      <c r="K204" s="233">
        <f>SUM(K205:K223)</f>
        <v>0</v>
      </c>
      <c r="L204" s="233"/>
      <c r="M204" s="233">
        <f>SUM(M205:M223)</f>
        <v>0</v>
      </c>
      <c r="N204" s="232"/>
      <c r="O204" s="232">
        <f>SUM(O205:O223)</f>
        <v>0.11000000000000001</v>
      </c>
      <c r="P204" s="232"/>
      <c r="Q204" s="232">
        <f>SUM(Q205:Q223)</f>
        <v>0</v>
      </c>
      <c r="R204" s="233"/>
      <c r="S204" s="233"/>
      <c r="T204" s="234"/>
      <c r="U204" s="228"/>
      <c r="V204" s="228">
        <f>SUM(V205:V223)</f>
        <v>19.830000000000002</v>
      </c>
      <c r="W204" s="228"/>
      <c r="X204" s="228"/>
      <c r="Y204" s="228"/>
      <c r="AG204" t="s">
        <v>160</v>
      </c>
    </row>
    <row r="205" spans="1:60" ht="20.399999999999999" outlineLevel="1" x14ac:dyDescent="0.25">
      <c r="A205" s="236">
        <v>43</v>
      </c>
      <c r="B205" s="237" t="s">
        <v>717</v>
      </c>
      <c r="C205" s="255" t="s">
        <v>718</v>
      </c>
      <c r="D205" s="238" t="s">
        <v>220</v>
      </c>
      <c r="E205" s="239">
        <v>40</v>
      </c>
      <c r="F205" s="240"/>
      <c r="G205" s="241">
        <f>ROUND(E205*F205,2)</f>
        <v>0</v>
      </c>
      <c r="H205" s="240"/>
      <c r="I205" s="241">
        <f>ROUND(E205*H205,2)</f>
        <v>0</v>
      </c>
      <c r="J205" s="240"/>
      <c r="K205" s="241">
        <f>ROUND(E205*J205,2)</f>
        <v>0</v>
      </c>
      <c r="L205" s="241">
        <v>21</v>
      </c>
      <c r="M205" s="241">
        <f>G205*(1+L205/100)</f>
        <v>0</v>
      </c>
      <c r="N205" s="239">
        <v>7.2999999999999996E-4</v>
      </c>
      <c r="O205" s="239">
        <f>ROUND(E205*N205,2)</f>
        <v>0.03</v>
      </c>
      <c r="P205" s="239">
        <v>0</v>
      </c>
      <c r="Q205" s="239">
        <f>ROUND(E205*P205,2)</f>
        <v>0</v>
      </c>
      <c r="R205" s="241" t="s">
        <v>719</v>
      </c>
      <c r="S205" s="241" t="s">
        <v>165</v>
      </c>
      <c r="T205" s="242" t="s">
        <v>165</v>
      </c>
      <c r="U205" s="222">
        <v>0.10100000000000001</v>
      </c>
      <c r="V205" s="222">
        <f>ROUND(E205*U205,2)</f>
        <v>4.04</v>
      </c>
      <c r="W205" s="222"/>
      <c r="X205" s="222" t="s">
        <v>166</v>
      </c>
      <c r="Y205" s="222" t="s">
        <v>167</v>
      </c>
      <c r="Z205" s="212"/>
      <c r="AA205" s="212"/>
      <c r="AB205" s="212"/>
      <c r="AC205" s="212"/>
      <c r="AD205" s="212"/>
      <c r="AE205" s="212"/>
      <c r="AF205" s="212"/>
      <c r="AG205" s="212" t="s">
        <v>168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2" x14ac:dyDescent="0.25">
      <c r="A206" s="219"/>
      <c r="B206" s="220"/>
      <c r="C206" s="259" t="s">
        <v>720</v>
      </c>
      <c r="D206" s="252"/>
      <c r="E206" s="252"/>
      <c r="F206" s="252"/>
      <c r="G206" s="25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196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2" x14ac:dyDescent="0.25">
      <c r="A207" s="219"/>
      <c r="B207" s="220"/>
      <c r="C207" s="256" t="s">
        <v>721</v>
      </c>
      <c r="D207" s="223"/>
      <c r="E207" s="224">
        <v>40</v>
      </c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170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5">
      <c r="A208" s="236">
        <v>44</v>
      </c>
      <c r="B208" s="237" t="s">
        <v>722</v>
      </c>
      <c r="C208" s="255" t="s">
        <v>723</v>
      </c>
      <c r="D208" s="238" t="s">
        <v>193</v>
      </c>
      <c r="E208" s="239">
        <v>1</v>
      </c>
      <c r="F208" s="240"/>
      <c r="G208" s="241">
        <f>ROUND(E208*F208,2)</f>
        <v>0</v>
      </c>
      <c r="H208" s="240"/>
      <c r="I208" s="241">
        <f>ROUND(E208*H208,2)</f>
        <v>0</v>
      </c>
      <c r="J208" s="240"/>
      <c r="K208" s="241">
        <f>ROUND(E208*J208,2)</f>
        <v>0</v>
      </c>
      <c r="L208" s="241">
        <v>21</v>
      </c>
      <c r="M208" s="241">
        <f>G208*(1+L208/100)</f>
        <v>0</v>
      </c>
      <c r="N208" s="239">
        <v>0</v>
      </c>
      <c r="O208" s="239">
        <f>ROUND(E208*N208,2)</f>
        <v>0</v>
      </c>
      <c r="P208" s="239">
        <v>0</v>
      </c>
      <c r="Q208" s="239">
        <f>ROUND(E208*P208,2)</f>
        <v>0</v>
      </c>
      <c r="R208" s="241" t="s">
        <v>123</v>
      </c>
      <c r="S208" s="241" t="s">
        <v>165</v>
      </c>
      <c r="T208" s="242" t="s">
        <v>165</v>
      </c>
      <c r="U208" s="222">
        <v>0.9</v>
      </c>
      <c r="V208" s="222">
        <f>ROUND(E208*U208,2)</f>
        <v>0.9</v>
      </c>
      <c r="W208" s="222"/>
      <c r="X208" s="222" t="s">
        <v>166</v>
      </c>
      <c r="Y208" s="222" t="s">
        <v>167</v>
      </c>
      <c r="Z208" s="212"/>
      <c r="AA208" s="212"/>
      <c r="AB208" s="212"/>
      <c r="AC208" s="212"/>
      <c r="AD208" s="212"/>
      <c r="AE208" s="212"/>
      <c r="AF208" s="212"/>
      <c r="AG208" s="212" t="s">
        <v>168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2" x14ac:dyDescent="0.25">
      <c r="A209" s="219"/>
      <c r="B209" s="220"/>
      <c r="C209" s="256" t="s">
        <v>724</v>
      </c>
      <c r="D209" s="223"/>
      <c r="E209" s="224">
        <v>1</v>
      </c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170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5">
      <c r="A210" s="236">
        <v>45</v>
      </c>
      <c r="B210" s="237" t="s">
        <v>725</v>
      </c>
      <c r="C210" s="255" t="s">
        <v>726</v>
      </c>
      <c r="D210" s="238" t="s">
        <v>193</v>
      </c>
      <c r="E210" s="239">
        <v>4</v>
      </c>
      <c r="F210" s="240"/>
      <c r="G210" s="241">
        <f>ROUND(E210*F210,2)</f>
        <v>0</v>
      </c>
      <c r="H210" s="240"/>
      <c r="I210" s="241">
        <f>ROUND(E210*H210,2)</f>
        <v>0</v>
      </c>
      <c r="J210" s="240"/>
      <c r="K210" s="241">
        <f>ROUND(E210*J210,2)</f>
        <v>0</v>
      </c>
      <c r="L210" s="241">
        <v>21</v>
      </c>
      <c r="M210" s="241">
        <f>G210*(1+L210/100)</f>
        <v>0</v>
      </c>
      <c r="N210" s="239">
        <v>0</v>
      </c>
      <c r="O210" s="239">
        <f>ROUND(E210*N210,2)</f>
        <v>0</v>
      </c>
      <c r="P210" s="239">
        <v>0</v>
      </c>
      <c r="Q210" s="239">
        <f>ROUND(E210*P210,2)</f>
        <v>0</v>
      </c>
      <c r="R210" s="241" t="s">
        <v>123</v>
      </c>
      <c r="S210" s="241" t="s">
        <v>165</v>
      </c>
      <c r="T210" s="242" t="s">
        <v>165</v>
      </c>
      <c r="U210" s="222">
        <v>0.9</v>
      </c>
      <c r="V210" s="222">
        <f>ROUND(E210*U210,2)</f>
        <v>3.6</v>
      </c>
      <c r="W210" s="222"/>
      <c r="X210" s="222" t="s">
        <v>166</v>
      </c>
      <c r="Y210" s="222" t="s">
        <v>167</v>
      </c>
      <c r="Z210" s="212"/>
      <c r="AA210" s="212"/>
      <c r="AB210" s="212"/>
      <c r="AC210" s="212"/>
      <c r="AD210" s="212"/>
      <c r="AE210" s="212"/>
      <c r="AF210" s="212"/>
      <c r="AG210" s="212" t="s">
        <v>168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2" x14ac:dyDescent="0.25">
      <c r="A211" s="219"/>
      <c r="B211" s="220"/>
      <c r="C211" s="256" t="s">
        <v>727</v>
      </c>
      <c r="D211" s="223"/>
      <c r="E211" s="224">
        <v>4</v>
      </c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170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5">
      <c r="A212" s="236">
        <v>46</v>
      </c>
      <c r="B212" s="237" t="s">
        <v>389</v>
      </c>
      <c r="C212" s="255" t="s">
        <v>390</v>
      </c>
      <c r="D212" s="238" t="s">
        <v>220</v>
      </c>
      <c r="E212" s="239">
        <v>40</v>
      </c>
      <c r="F212" s="240"/>
      <c r="G212" s="241">
        <f>ROUND(E212*F212,2)</f>
        <v>0</v>
      </c>
      <c r="H212" s="240"/>
      <c r="I212" s="241">
        <f>ROUND(E212*H212,2)</f>
        <v>0</v>
      </c>
      <c r="J212" s="240"/>
      <c r="K212" s="241">
        <f>ROUND(E212*J212,2)</f>
        <v>0</v>
      </c>
      <c r="L212" s="241">
        <v>21</v>
      </c>
      <c r="M212" s="241">
        <f>G212*(1+L212/100)</f>
        <v>0</v>
      </c>
      <c r="N212" s="239">
        <v>1.6000000000000001E-4</v>
      </c>
      <c r="O212" s="239">
        <f>ROUND(E212*N212,2)</f>
        <v>0.01</v>
      </c>
      <c r="P212" s="239">
        <v>0</v>
      </c>
      <c r="Q212" s="239">
        <f>ROUND(E212*P212,2)</f>
        <v>0</v>
      </c>
      <c r="R212" s="241" t="s">
        <v>123</v>
      </c>
      <c r="S212" s="241" t="s">
        <v>165</v>
      </c>
      <c r="T212" s="242" t="s">
        <v>165</v>
      </c>
      <c r="U212" s="222">
        <v>9.955E-2</v>
      </c>
      <c r="V212" s="222">
        <f>ROUND(E212*U212,2)</f>
        <v>3.98</v>
      </c>
      <c r="W212" s="222"/>
      <c r="X212" s="222" t="s">
        <v>166</v>
      </c>
      <c r="Y212" s="222" t="s">
        <v>167</v>
      </c>
      <c r="Z212" s="212"/>
      <c r="AA212" s="212"/>
      <c r="AB212" s="212"/>
      <c r="AC212" s="212"/>
      <c r="AD212" s="212"/>
      <c r="AE212" s="212"/>
      <c r="AF212" s="212"/>
      <c r="AG212" s="212" t="s">
        <v>168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2" x14ac:dyDescent="0.25">
      <c r="A213" s="219"/>
      <c r="B213" s="220"/>
      <c r="C213" s="256" t="s">
        <v>711</v>
      </c>
      <c r="D213" s="223"/>
      <c r="E213" s="224">
        <v>40</v>
      </c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170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5">
      <c r="A214" s="236">
        <v>47</v>
      </c>
      <c r="B214" s="237" t="s">
        <v>644</v>
      </c>
      <c r="C214" s="255" t="s">
        <v>645</v>
      </c>
      <c r="D214" s="238" t="s">
        <v>220</v>
      </c>
      <c r="E214" s="239">
        <v>40</v>
      </c>
      <c r="F214" s="240"/>
      <c r="G214" s="241">
        <f>ROUND(E214*F214,2)</f>
        <v>0</v>
      </c>
      <c r="H214" s="240"/>
      <c r="I214" s="241">
        <f>ROUND(E214*H214,2)</f>
        <v>0</v>
      </c>
      <c r="J214" s="240"/>
      <c r="K214" s="241">
        <f>ROUND(E214*J214,2)</f>
        <v>0</v>
      </c>
      <c r="L214" s="241">
        <v>21</v>
      </c>
      <c r="M214" s="241">
        <f>G214*(1+L214/100)</f>
        <v>0</v>
      </c>
      <c r="N214" s="239">
        <v>0</v>
      </c>
      <c r="O214" s="239">
        <f>ROUND(E214*N214,2)</f>
        <v>0</v>
      </c>
      <c r="P214" s="239">
        <v>0</v>
      </c>
      <c r="Q214" s="239">
        <f>ROUND(E214*P214,2)</f>
        <v>0</v>
      </c>
      <c r="R214" s="241" t="s">
        <v>123</v>
      </c>
      <c r="S214" s="241" t="s">
        <v>165</v>
      </c>
      <c r="T214" s="242" t="s">
        <v>165</v>
      </c>
      <c r="U214" s="222">
        <v>0.13650000000000001</v>
      </c>
      <c r="V214" s="222">
        <f>ROUND(E214*U214,2)</f>
        <v>5.46</v>
      </c>
      <c r="W214" s="222"/>
      <c r="X214" s="222" t="s">
        <v>166</v>
      </c>
      <c r="Y214" s="222" t="s">
        <v>167</v>
      </c>
      <c r="Z214" s="212"/>
      <c r="AA214" s="212"/>
      <c r="AB214" s="212"/>
      <c r="AC214" s="212"/>
      <c r="AD214" s="212"/>
      <c r="AE214" s="212"/>
      <c r="AF214" s="212"/>
      <c r="AG214" s="212" t="s">
        <v>168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2" x14ac:dyDescent="0.25">
      <c r="A215" s="219"/>
      <c r="B215" s="220"/>
      <c r="C215" s="256" t="s">
        <v>721</v>
      </c>
      <c r="D215" s="223"/>
      <c r="E215" s="224">
        <v>40</v>
      </c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170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5">
      <c r="A216" s="236">
        <v>48</v>
      </c>
      <c r="B216" s="237" t="s">
        <v>728</v>
      </c>
      <c r="C216" s="255" t="s">
        <v>729</v>
      </c>
      <c r="D216" s="238" t="s">
        <v>193</v>
      </c>
      <c r="E216" s="239">
        <v>8</v>
      </c>
      <c r="F216" s="240"/>
      <c r="G216" s="241">
        <f>ROUND(E216*F216,2)</f>
        <v>0</v>
      </c>
      <c r="H216" s="240"/>
      <c r="I216" s="241">
        <f>ROUND(E216*H216,2)</f>
        <v>0</v>
      </c>
      <c r="J216" s="240"/>
      <c r="K216" s="241">
        <f>ROUND(E216*J216,2)</f>
        <v>0</v>
      </c>
      <c r="L216" s="241">
        <v>21</v>
      </c>
      <c r="M216" s="241">
        <f>G216*(1+L216/100)</f>
        <v>0</v>
      </c>
      <c r="N216" s="239">
        <v>0</v>
      </c>
      <c r="O216" s="239">
        <f>ROUND(E216*N216,2)</f>
        <v>0</v>
      </c>
      <c r="P216" s="239">
        <v>0</v>
      </c>
      <c r="Q216" s="239">
        <f>ROUND(E216*P216,2)</f>
        <v>0</v>
      </c>
      <c r="R216" s="241" t="s">
        <v>123</v>
      </c>
      <c r="S216" s="241" t="s">
        <v>165</v>
      </c>
      <c r="T216" s="242" t="s">
        <v>165</v>
      </c>
      <c r="U216" s="222">
        <v>0.23183000000000001</v>
      </c>
      <c r="V216" s="222">
        <f>ROUND(E216*U216,2)</f>
        <v>1.85</v>
      </c>
      <c r="W216" s="222"/>
      <c r="X216" s="222" t="s">
        <v>166</v>
      </c>
      <c r="Y216" s="222" t="s">
        <v>167</v>
      </c>
      <c r="Z216" s="212"/>
      <c r="AA216" s="212"/>
      <c r="AB216" s="212"/>
      <c r="AC216" s="212"/>
      <c r="AD216" s="212"/>
      <c r="AE216" s="212"/>
      <c r="AF216" s="212"/>
      <c r="AG216" s="212" t="s">
        <v>168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2" x14ac:dyDescent="0.25">
      <c r="A217" s="219"/>
      <c r="B217" s="220"/>
      <c r="C217" s="256" t="s">
        <v>730</v>
      </c>
      <c r="D217" s="223"/>
      <c r="E217" s="224">
        <v>4</v>
      </c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22"/>
      <c r="Z217" s="212"/>
      <c r="AA217" s="212"/>
      <c r="AB217" s="212"/>
      <c r="AC217" s="212"/>
      <c r="AD217" s="212"/>
      <c r="AE217" s="212"/>
      <c r="AF217" s="212"/>
      <c r="AG217" s="212" t="s">
        <v>170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5">
      <c r="A218" s="219"/>
      <c r="B218" s="220"/>
      <c r="C218" s="256" t="s">
        <v>731</v>
      </c>
      <c r="D218" s="223"/>
      <c r="E218" s="224">
        <v>4</v>
      </c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170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ht="40.799999999999997" outlineLevel="1" x14ac:dyDescent="0.25">
      <c r="A219" s="236">
        <v>49</v>
      </c>
      <c r="B219" s="237" t="s">
        <v>732</v>
      </c>
      <c r="C219" s="255" t="s">
        <v>733</v>
      </c>
      <c r="D219" s="238" t="s">
        <v>220</v>
      </c>
      <c r="E219" s="239">
        <v>44</v>
      </c>
      <c r="F219" s="240"/>
      <c r="G219" s="241">
        <f>ROUND(E219*F219,2)</f>
        <v>0</v>
      </c>
      <c r="H219" s="240"/>
      <c r="I219" s="241">
        <f>ROUND(E219*H219,2)</f>
        <v>0</v>
      </c>
      <c r="J219" s="240"/>
      <c r="K219" s="241">
        <f>ROUND(E219*J219,2)</f>
        <v>0</v>
      </c>
      <c r="L219" s="241">
        <v>21</v>
      </c>
      <c r="M219" s="241">
        <f>G219*(1+L219/100)</f>
        <v>0</v>
      </c>
      <c r="N219" s="239">
        <v>1.48E-3</v>
      </c>
      <c r="O219" s="239">
        <f>ROUND(E219*N219,2)</f>
        <v>7.0000000000000007E-2</v>
      </c>
      <c r="P219" s="239">
        <v>0</v>
      </c>
      <c r="Q219" s="239">
        <f>ROUND(E219*P219,2)</f>
        <v>0</v>
      </c>
      <c r="R219" s="241" t="s">
        <v>214</v>
      </c>
      <c r="S219" s="241" t="s">
        <v>165</v>
      </c>
      <c r="T219" s="242" t="s">
        <v>165</v>
      </c>
      <c r="U219" s="222">
        <v>0</v>
      </c>
      <c r="V219" s="222">
        <f>ROUND(E219*U219,2)</f>
        <v>0</v>
      </c>
      <c r="W219" s="222"/>
      <c r="X219" s="222" t="s">
        <v>215</v>
      </c>
      <c r="Y219" s="222" t="s">
        <v>167</v>
      </c>
      <c r="Z219" s="212"/>
      <c r="AA219" s="212"/>
      <c r="AB219" s="212"/>
      <c r="AC219" s="212"/>
      <c r="AD219" s="212"/>
      <c r="AE219" s="212"/>
      <c r="AF219" s="212"/>
      <c r="AG219" s="212" t="s">
        <v>216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2" x14ac:dyDescent="0.25">
      <c r="A220" s="219"/>
      <c r="B220" s="220"/>
      <c r="C220" s="256" t="s">
        <v>734</v>
      </c>
      <c r="D220" s="223"/>
      <c r="E220" s="224">
        <v>44</v>
      </c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170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5">
      <c r="A221" s="245">
        <v>50</v>
      </c>
      <c r="B221" s="246" t="s">
        <v>735</v>
      </c>
      <c r="C221" s="258" t="s">
        <v>736</v>
      </c>
      <c r="D221" s="247" t="s">
        <v>193</v>
      </c>
      <c r="E221" s="248">
        <v>1</v>
      </c>
      <c r="F221" s="249"/>
      <c r="G221" s="250">
        <f>ROUND(E221*F221,2)</f>
        <v>0</v>
      </c>
      <c r="H221" s="249"/>
      <c r="I221" s="250">
        <f>ROUND(E221*H221,2)</f>
        <v>0</v>
      </c>
      <c r="J221" s="249"/>
      <c r="K221" s="250">
        <f>ROUND(E221*J221,2)</f>
        <v>0</v>
      </c>
      <c r="L221" s="250">
        <v>21</v>
      </c>
      <c r="M221" s="250">
        <f>G221*(1+L221/100)</f>
        <v>0</v>
      </c>
      <c r="N221" s="248">
        <v>4.0000000000000002E-4</v>
      </c>
      <c r="O221" s="248">
        <f>ROUND(E221*N221,2)</f>
        <v>0</v>
      </c>
      <c r="P221" s="248">
        <v>0</v>
      </c>
      <c r="Q221" s="248">
        <f>ROUND(E221*P221,2)</f>
        <v>0</v>
      </c>
      <c r="R221" s="250"/>
      <c r="S221" s="250" t="s">
        <v>247</v>
      </c>
      <c r="T221" s="251" t="s">
        <v>248</v>
      </c>
      <c r="U221" s="222">
        <v>0</v>
      </c>
      <c r="V221" s="222">
        <f>ROUND(E221*U221,2)</f>
        <v>0</v>
      </c>
      <c r="W221" s="222"/>
      <c r="X221" s="222" t="s">
        <v>215</v>
      </c>
      <c r="Y221" s="222" t="s">
        <v>167</v>
      </c>
      <c r="Z221" s="212"/>
      <c r="AA221" s="212"/>
      <c r="AB221" s="212"/>
      <c r="AC221" s="212"/>
      <c r="AD221" s="212"/>
      <c r="AE221" s="212"/>
      <c r="AF221" s="212"/>
      <c r="AG221" s="212" t="s">
        <v>216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5">
      <c r="A222" s="236">
        <v>51</v>
      </c>
      <c r="B222" s="237" t="s">
        <v>737</v>
      </c>
      <c r="C222" s="255" t="s">
        <v>738</v>
      </c>
      <c r="D222" s="238" t="s">
        <v>193</v>
      </c>
      <c r="E222" s="239">
        <v>4</v>
      </c>
      <c r="F222" s="240"/>
      <c r="G222" s="241">
        <f>ROUND(E222*F222,2)</f>
        <v>0</v>
      </c>
      <c r="H222" s="240"/>
      <c r="I222" s="241">
        <f>ROUND(E222*H222,2)</f>
        <v>0</v>
      </c>
      <c r="J222" s="240"/>
      <c r="K222" s="241">
        <f>ROUND(E222*J222,2)</f>
        <v>0</v>
      </c>
      <c r="L222" s="241">
        <v>21</v>
      </c>
      <c r="M222" s="241">
        <f>G222*(1+L222/100)</f>
        <v>0</v>
      </c>
      <c r="N222" s="239">
        <v>4.0000000000000002E-4</v>
      </c>
      <c r="O222" s="239">
        <f>ROUND(E222*N222,2)</f>
        <v>0</v>
      </c>
      <c r="P222" s="239">
        <v>0</v>
      </c>
      <c r="Q222" s="239">
        <f>ROUND(E222*P222,2)</f>
        <v>0</v>
      </c>
      <c r="R222" s="241"/>
      <c r="S222" s="241" t="s">
        <v>247</v>
      </c>
      <c r="T222" s="242" t="s">
        <v>248</v>
      </c>
      <c r="U222" s="222">
        <v>0</v>
      </c>
      <c r="V222" s="222">
        <f>ROUND(E222*U222,2)</f>
        <v>0</v>
      </c>
      <c r="W222" s="222"/>
      <c r="X222" s="222" t="s">
        <v>215</v>
      </c>
      <c r="Y222" s="222" t="s">
        <v>167</v>
      </c>
      <c r="Z222" s="212"/>
      <c r="AA222" s="212"/>
      <c r="AB222" s="212"/>
      <c r="AC222" s="212"/>
      <c r="AD222" s="212"/>
      <c r="AE222" s="212"/>
      <c r="AF222" s="212"/>
      <c r="AG222" s="212" t="s">
        <v>216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2" x14ac:dyDescent="0.25">
      <c r="A223" s="219"/>
      <c r="B223" s="220"/>
      <c r="C223" s="256" t="s">
        <v>739</v>
      </c>
      <c r="D223" s="223"/>
      <c r="E223" s="224">
        <v>4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170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x14ac:dyDescent="0.25">
      <c r="A224" s="229" t="s">
        <v>159</v>
      </c>
      <c r="B224" s="230" t="s">
        <v>129</v>
      </c>
      <c r="C224" s="254" t="s">
        <v>130</v>
      </c>
      <c r="D224" s="231"/>
      <c r="E224" s="232"/>
      <c r="F224" s="233"/>
      <c r="G224" s="233">
        <f>SUMIF(AG225:AG227,"&lt;&gt;NOR",G225:G227)</f>
        <v>0</v>
      </c>
      <c r="H224" s="233"/>
      <c r="I224" s="233">
        <f>SUM(I225:I227)</f>
        <v>0</v>
      </c>
      <c r="J224" s="233"/>
      <c r="K224" s="233">
        <f>SUM(K225:K227)</f>
        <v>0</v>
      </c>
      <c r="L224" s="233"/>
      <c r="M224" s="233">
        <f>SUM(M225:M227)</f>
        <v>0</v>
      </c>
      <c r="N224" s="232"/>
      <c r="O224" s="232">
        <f>SUM(O225:O227)</f>
        <v>0</v>
      </c>
      <c r="P224" s="232"/>
      <c r="Q224" s="232">
        <f>SUM(Q225:Q227)</f>
        <v>0</v>
      </c>
      <c r="R224" s="233"/>
      <c r="S224" s="233"/>
      <c r="T224" s="234"/>
      <c r="U224" s="228"/>
      <c r="V224" s="228">
        <f>SUM(V225:V227)</f>
        <v>0</v>
      </c>
      <c r="W224" s="228"/>
      <c r="X224" s="228"/>
      <c r="Y224" s="228"/>
      <c r="AG224" t="s">
        <v>160</v>
      </c>
    </row>
    <row r="225" spans="1:60" ht="20.399999999999999" outlineLevel="1" x14ac:dyDescent="0.25">
      <c r="A225" s="245">
        <v>52</v>
      </c>
      <c r="B225" s="246" t="s">
        <v>410</v>
      </c>
      <c r="C225" s="258" t="s">
        <v>411</v>
      </c>
      <c r="D225" s="247" t="s">
        <v>358</v>
      </c>
      <c r="E225" s="248">
        <v>1</v>
      </c>
      <c r="F225" s="249"/>
      <c r="G225" s="250">
        <f>ROUND(E225*F225,2)</f>
        <v>0</v>
      </c>
      <c r="H225" s="249"/>
      <c r="I225" s="250">
        <f>ROUND(E225*H225,2)</f>
        <v>0</v>
      </c>
      <c r="J225" s="249"/>
      <c r="K225" s="250">
        <f>ROUND(E225*J225,2)</f>
        <v>0</v>
      </c>
      <c r="L225" s="250">
        <v>21</v>
      </c>
      <c r="M225" s="250">
        <f>G225*(1+L225/100)</f>
        <v>0</v>
      </c>
      <c r="N225" s="248">
        <v>0</v>
      </c>
      <c r="O225" s="248">
        <f>ROUND(E225*N225,2)</f>
        <v>0</v>
      </c>
      <c r="P225" s="248">
        <v>0</v>
      </c>
      <c r="Q225" s="248">
        <f>ROUND(E225*P225,2)</f>
        <v>0</v>
      </c>
      <c r="R225" s="250"/>
      <c r="S225" s="250" t="s">
        <v>247</v>
      </c>
      <c r="T225" s="251" t="s">
        <v>248</v>
      </c>
      <c r="U225" s="222">
        <v>0</v>
      </c>
      <c r="V225" s="222">
        <f>ROUND(E225*U225,2)</f>
        <v>0</v>
      </c>
      <c r="W225" s="222"/>
      <c r="X225" s="222" t="s">
        <v>166</v>
      </c>
      <c r="Y225" s="222" t="s">
        <v>167</v>
      </c>
      <c r="Z225" s="212"/>
      <c r="AA225" s="212"/>
      <c r="AB225" s="212"/>
      <c r="AC225" s="212"/>
      <c r="AD225" s="212"/>
      <c r="AE225" s="212"/>
      <c r="AF225" s="212"/>
      <c r="AG225" s="212" t="s">
        <v>168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5">
      <c r="A226" s="245">
        <v>53</v>
      </c>
      <c r="B226" s="246" t="s">
        <v>412</v>
      </c>
      <c r="C226" s="258" t="s">
        <v>413</v>
      </c>
      <c r="D226" s="247" t="s">
        <v>358</v>
      </c>
      <c r="E226" s="248">
        <v>1</v>
      </c>
      <c r="F226" s="249"/>
      <c r="G226" s="250">
        <f>ROUND(E226*F226,2)</f>
        <v>0</v>
      </c>
      <c r="H226" s="249"/>
      <c r="I226" s="250">
        <f>ROUND(E226*H226,2)</f>
        <v>0</v>
      </c>
      <c r="J226" s="249"/>
      <c r="K226" s="250">
        <f>ROUND(E226*J226,2)</f>
        <v>0</v>
      </c>
      <c r="L226" s="250">
        <v>21</v>
      </c>
      <c r="M226" s="250">
        <f>G226*(1+L226/100)</f>
        <v>0</v>
      </c>
      <c r="N226" s="248">
        <v>0</v>
      </c>
      <c r="O226" s="248">
        <f>ROUND(E226*N226,2)</f>
        <v>0</v>
      </c>
      <c r="P226" s="248">
        <v>0</v>
      </c>
      <c r="Q226" s="248">
        <f>ROUND(E226*P226,2)</f>
        <v>0</v>
      </c>
      <c r="R226" s="250"/>
      <c r="S226" s="250" t="s">
        <v>247</v>
      </c>
      <c r="T226" s="251" t="s">
        <v>248</v>
      </c>
      <c r="U226" s="222">
        <v>0</v>
      </c>
      <c r="V226" s="222">
        <f>ROUND(E226*U226,2)</f>
        <v>0</v>
      </c>
      <c r="W226" s="222"/>
      <c r="X226" s="222" t="s">
        <v>378</v>
      </c>
      <c r="Y226" s="222" t="s">
        <v>167</v>
      </c>
      <c r="Z226" s="212"/>
      <c r="AA226" s="212"/>
      <c r="AB226" s="212"/>
      <c r="AC226" s="212"/>
      <c r="AD226" s="212"/>
      <c r="AE226" s="212"/>
      <c r="AF226" s="212"/>
      <c r="AG226" s="212" t="s">
        <v>379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ht="20.399999999999999" outlineLevel="1" x14ac:dyDescent="0.25">
      <c r="A227" s="245">
        <v>54</v>
      </c>
      <c r="B227" s="246" t="s">
        <v>414</v>
      </c>
      <c r="C227" s="258" t="s">
        <v>415</v>
      </c>
      <c r="D227" s="247" t="s">
        <v>358</v>
      </c>
      <c r="E227" s="248">
        <v>1</v>
      </c>
      <c r="F227" s="249"/>
      <c r="G227" s="250">
        <f>ROUND(E227*F227,2)</f>
        <v>0</v>
      </c>
      <c r="H227" s="249"/>
      <c r="I227" s="250">
        <f>ROUND(E227*H227,2)</f>
        <v>0</v>
      </c>
      <c r="J227" s="249"/>
      <c r="K227" s="250">
        <f>ROUND(E227*J227,2)</f>
        <v>0</v>
      </c>
      <c r="L227" s="250">
        <v>21</v>
      </c>
      <c r="M227" s="250">
        <f>G227*(1+L227/100)</f>
        <v>0</v>
      </c>
      <c r="N227" s="248">
        <v>0</v>
      </c>
      <c r="O227" s="248">
        <f>ROUND(E227*N227,2)</f>
        <v>0</v>
      </c>
      <c r="P227" s="248">
        <v>0</v>
      </c>
      <c r="Q227" s="248">
        <f>ROUND(E227*P227,2)</f>
        <v>0</v>
      </c>
      <c r="R227" s="250"/>
      <c r="S227" s="250" t="s">
        <v>247</v>
      </c>
      <c r="T227" s="251" t="s">
        <v>248</v>
      </c>
      <c r="U227" s="222">
        <v>0</v>
      </c>
      <c r="V227" s="222">
        <f>ROUND(E227*U227,2)</f>
        <v>0</v>
      </c>
      <c r="W227" s="222"/>
      <c r="X227" s="222" t="s">
        <v>378</v>
      </c>
      <c r="Y227" s="222" t="s">
        <v>167</v>
      </c>
      <c r="Z227" s="212"/>
      <c r="AA227" s="212"/>
      <c r="AB227" s="212"/>
      <c r="AC227" s="212"/>
      <c r="AD227" s="212"/>
      <c r="AE227" s="212"/>
      <c r="AF227" s="212"/>
      <c r="AG227" s="212" t="s">
        <v>379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x14ac:dyDescent="0.25">
      <c r="A228" s="229" t="s">
        <v>159</v>
      </c>
      <c r="B228" s="230" t="s">
        <v>128</v>
      </c>
      <c r="C228" s="254" t="s">
        <v>28</v>
      </c>
      <c r="D228" s="231"/>
      <c r="E228" s="232"/>
      <c r="F228" s="233"/>
      <c r="G228" s="233">
        <f>SUMIF(AG229:AG245,"&lt;&gt;NOR",G229:G245)</f>
        <v>0</v>
      </c>
      <c r="H228" s="233"/>
      <c r="I228" s="233">
        <f>SUM(I229:I245)</f>
        <v>0</v>
      </c>
      <c r="J228" s="233"/>
      <c r="K228" s="233">
        <f>SUM(K229:K245)</f>
        <v>0</v>
      </c>
      <c r="L228" s="233"/>
      <c r="M228" s="233">
        <f>SUM(M229:M245)</f>
        <v>0</v>
      </c>
      <c r="N228" s="232"/>
      <c r="O228" s="232">
        <f>SUM(O229:O245)</f>
        <v>0</v>
      </c>
      <c r="P228" s="232"/>
      <c r="Q228" s="232">
        <f>SUM(Q229:Q245)</f>
        <v>0</v>
      </c>
      <c r="R228" s="233"/>
      <c r="S228" s="233"/>
      <c r="T228" s="234"/>
      <c r="U228" s="228"/>
      <c r="V228" s="228">
        <f>SUM(V229:V245)</f>
        <v>0</v>
      </c>
      <c r="W228" s="228"/>
      <c r="X228" s="228"/>
      <c r="Y228" s="228"/>
      <c r="AG228" t="s">
        <v>160</v>
      </c>
    </row>
    <row r="229" spans="1:60" outlineLevel="1" x14ac:dyDescent="0.25">
      <c r="A229" s="245">
        <v>55</v>
      </c>
      <c r="B229" s="246" t="s">
        <v>416</v>
      </c>
      <c r="C229" s="258" t="s">
        <v>417</v>
      </c>
      <c r="D229" s="247" t="s">
        <v>269</v>
      </c>
      <c r="E229" s="248">
        <v>1</v>
      </c>
      <c r="F229" s="249"/>
      <c r="G229" s="250">
        <f>ROUND(E229*F229,2)</f>
        <v>0</v>
      </c>
      <c r="H229" s="249"/>
      <c r="I229" s="250">
        <f>ROUND(E229*H229,2)</f>
        <v>0</v>
      </c>
      <c r="J229" s="249"/>
      <c r="K229" s="250">
        <f>ROUND(E229*J229,2)</f>
        <v>0</v>
      </c>
      <c r="L229" s="250">
        <v>21</v>
      </c>
      <c r="M229" s="250">
        <f>G229*(1+L229/100)</f>
        <v>0</v>
      </c>
      <c r="N229" s="248">
        <v>0</v>
      </c>
      <c r="O229" s="248">
        <f>ROUND(E229*N229,2)</f>
        <v>0</v>
      </c>
      <c r="P229" s="248">
        <v>0</v>
      </c>
      <c r="Q229" s="248">
        <f>ROUND(E229*P229,2)</f>
        <v>0</v>
      </c>
      <c r="R229" s="250"/>
      <c r="S229" s="250" t="s">
        <v>247</v>
      </c>
      <c r="T229" s="251" t="s">
        <v>248</v>
      </c>
      <c r="U229" s="222">
        <v>0</v>
      </c>
      <c r="V229" s="222">
        <f>ROUND(E229*U229,2)</f>
        <v>0</v>
      </c>
      <c r="W229" s="222"/>
      <c r="X229" s="222" t="s">
        <v>215</v>
      </c>
      <c r="Y229" s="222" t="s">
        <v>167</v>
      </c>
      <c r="Z229" s="212"/>
      <c r="AA229" s="212"/>
      <c r="AB229" s="212"/>
      <c r="AC229" s="212"/>
      <c r="AD229" s="212"/>
      <c r="AE229" s="212"/>
      <c r="AF229" s="212"/>
      <c r="AG229" s="212" t="s">
        <v>216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5">
      <c r="A230" s="236">
        <v>56</v>
      </c>
      <c r="B230" s="237" t="s">
        <v>418</v>
      </c>
      <c r="C230" s="255" t="s">
        <v>419</v>
      </c>
      <c r="D230" s="238" t="s">
        <v>269</v>
      </c>
      <c r="E230" s="239">
        <v>1</v>
      </c>
      <c r="F230" s="240"/>
      <c r="G230" s="241">
        <f>ROUND(E230*F230,2)</f>
        <v>0</v>
      </c>
      <c r="H230" s="240"/>
      <c r="I230" s="241">
        <f>ROUND(E230*H230,2)</f>
        <v>0</v>
      </c>
      <c r="J230" s="240"/>
      <c r="K230" s="241">
        <f>ROUND(E230*J230,2)</f>
        <v>0</v>
      </c>
      <c r="L230" s="241">
        <v>21</v>
      </c>
      <c r="M230" s="241">
        <f>G230*(1+L230/100)</f>
        <v>0</v>
      </c>
      <c r="N230" s="239">
        <v>0</v>
      </c>
      <c r="O230" s="239">
        <f>ROUND(E230*N230,2)</f>
        <v>0</v>
      </c>
      <c r="P230" s="239">
        <v>0</v>
      </c>
      <c r="Q230" s="239">
        <f>ROUND(E230*P230,2)</f>
        <v>0</v>
      </c>
      <c r="R230" s="241"/>
      <c r="S230" s="241" t="s">
        <v>247</v>
      </c>
      <c r="T230" s="242" t="s">
        <v>248</v>
      </c>
      <c r="U230" s="222">
        <v>0</v>
      </c>
      <c r="V230" s="222">
        <f>ROUND(E230*U230,2)</f>
        <v>0</v>
      </c>
      <c r="W230" s="222"/>
      <c r="X230" s="222" t="s">
        <v>420</v>
      </c>
      <c r="Y230" s="222" t="s">
        <v>167</v>
      </c>
      <c r="Z230" s="212"/>
      <c r="AA230" s="212"/>
      <c r="AB230" s="212"/>
      <c r="AC230" s="212"/>
      <c r="AD230" s="212"/>
      <c r="AE230" s="212"/>
      <c r="AF230" s="212"/>
      <c r="AG230" s="212" t="s">
        <v>421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2" x14ac:dyDescent="0.25">
      <c r="A231" s="219"/>
      <c r="B231" s="220"/>
      <c r="C231" s="259" t="s">
        <v>422</v>
      </c>
      <c r="D231" s="252"/>
      <c r="E231" s="252"/>
      <c r="F231" s="252"/>
      <c r="G231" s="25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196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43" t="str">
        <f>C231</f>
        <v>- vertikální doprava jeřábem na střechu budovy, vč. přistavení, zporovoznění, složení a zpětné dopravy jeřábu</v>
      </c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5">
      <c r="A232" s="219"/>
      <c r="B232" s="220"/>
      <c r="C232" s="260" t="s">
        <v>423</v>
      </c>
      <c r="D232" s="253"/>
      <c r="E232" s="253"/>
      <c r="F232" s="253"/>
      <c r="G232" s="253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196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5">
      <c r="A233" s="236">
        <v>57</v>
      </c>
      <c r="B233" s="237" t="s">
        <v>424</v>
      </c>
      <c r="C233" s="255" t="s">
        <v>425</v>
      </c>
      <c r="D233" s="238" t="s">
        <v>377</v>
      </c>
      <c r="E233" s="239">
        <v>1</v>
      </c>
      <c r="F233" s="240"/>
      <c r="G233" s="241">
        <f>ROUND(E233*F233,2)</f>
        <v>0</v>
      </c>
      <c r="H233" s="240"/>
      <c r="I233" s="241">
        <f>ROUND(E233*H233,2)</f>
        <v>0</v>
      </c>
      <c r="J233" s="240"/>
      <c r="K233" s="241">
        <f>ROUND(E233*J233,2)</f>
        <v>0</v>
      </c>
      <c r="L233" s="241">
        <v>21</v>
      </c>
      <c r="M233" s="241">
        <f>G233*(1+L233/100)</f>
        <v>0</v>
      </c>
      <c r="N233" s="239">
        <v>0</v>
      </c>
      <c r="O233" s="239">
        <f>ROUND(E233*N233,2)</f>
        <v>0</v>
      </c>
      <c r="P233" s="239">
        <v>0</v>
      </c>
      <c r="Q233" s="239">
        <f>ROUND(E233*P233,2)</f>
        <v>0</v>
      </c>
      <c r="R233" s="241"/>
      <c r="S233" s="241" t="s">
        <v>165</v>
      </c>
      <c r="T233" s="242" t="s">
        <v>248</v>
      </c>
      <c r="U233" s="222">
        <v>0</v>
      </c>
      <c r="V233" s="222">
        <f>ROUND(E233*U233,2)</f>
        <v>0</v>
      </c>
      <c r="W233" s="222"/>
      <c r="X233" s="222" t="s">
        <v>378</v>
      </c>
      <c r="Y233" s="222" t="s">
        <v>167</v>
      </c>
      <c r="Z233" s="212"/>
      <c r="AA233" s="212"/>
      <c r="AB233" s="212"/>
      <c r="AC233" s="212"/>
      <c r="AD233" s="212"/>
      <c r="AE233" s="212"/>
      <c r="AF233" s="212"/>
      <c r="AG233" s="212" t="s">
        <v>426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2" x14ac:dyDescent="0.25">
      <c r="A234" s="219"/>
      <c r="B234" s="220"/>
      <c r="C234" s="259" t="s">
        <v>427</v>
      </c>
      <c r="D234" s="252"/>
      <c r="E234" s="252"/>
      <c r="F234" s="252"/>
      <c r="G234" s="25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196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5">
      <c r="A235" s="219"/>
      <c r="B235" s="220"/>
      <c r="C235" s="260" t="s">
        <v>527</v>
      </c>
      <c r="D235" s="253"/>
      <c r="E235" s="253"/>
      <c r="F235" s="253"/>
      <c r="G235" s="253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196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ht="31.2" outlineLevel="3" x14ac:dyDescent="0.25">
      <c r="A236" s="219"/>
      <c r="B236" s="220"/>
      <c r="C236" s="260" t="s">
        <v>528</v>
      </c>
      <c r="D236" s="253"/>
      <c r="E236" s="253"/>
      <c r="F236" s="253"/>
      <c r="G236" s="253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196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43" t="str">
        <f>C236</f>
        <v>- obsahuje veškeré náklady na zajištění BOZP dle požadavků platných vyhlášek a nařízení v oblasti bezpečnosti práce včetně návrhu a  instalace pevných prvků záchytného systému na střeše. Systém ochrany osob proti pádu je uvažován pomocí samostatných kotvících prvků  v kombinaci s osobním ochranným prostředkem proti pádu (OOPP), výška případného pádu na spojovacím prostředku nesmí být delší než 1,50 metru</v>
      </c>
      <c r="BB236" s="212"/>
      <c r="BC236" s="212"/>
      <c r="BD236" s="212"/>
      <c r="BE236" s="212"/>
      <c r="BF236" s="212"/>
      <c r="BG236" s="212"/>
      <c r="BH236" s="212"/>
    </row>
    <row r="237" spans="1:60" ht="21" outlineLevel="3" x14ac:dyDescent="0.25">
      <c r="A237" s="219"/>
      <c r="B237" s="220"/>
      <c r="C237" s="260" t="s">
        <v>529</v>
      </c>
      <c r="D237" s="253"/>
      <c r="E237" s="253"/>
      <c r="F237" s="253"/>
      <c r="G237" s="253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22"/>
      <c r="Z237" s="212"/>
      <c r="AA237" s="212"/>
      <c r="AB237" s="212"/>
      <c r="AC237" s="212"/>
      <c r="AD237" s="212"/>
      <c r="AE237" s="212"/>
      <c r="AF237" s="212"/>
      <c r="AG237" s="212" t="s">
        <v>196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43" t="str">
        <f>C237</f>
        <v>- návrh systému ochrany osob proti pádu bude respektovat požadavky  ČSN EN 795, pro realizaci budou užity certifikovanné kotvící zařízení (střešní oka)</v>
      </c>
      <c r="BB237" s="212"/>
      <c r="BC237" s="212"/>
      <c r="BD237" s="212"/>
      <c r="BE237" s="212"/>
      <c r="BF237" s="212"/>
      <c r="BG237" s="212"/>
      <c r="BH237" s="212"/>
    </row>
    <row r="238" spans="1:60" ht="21" outlineLevel="3" x14ac:dyDescent="0.25">
      <c r="A238" s="219"/>
      <c r="B238" s="220"/>
      <c r="C238" s="260" t="s">
        <v>431</v>
      </c>
      <c r="D238" s="253"/>
      <c r="E238" s="253"/>
      <c r="F238" s="253"/>
      <c r="G238" s="253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22"/>
      <c r="Z238" s="212"/>
      <c r="AA238" s="212"/>
      <c r="AB238" s="212"/>
      <c r="AC238" s="212"/>
      <c r="AD238" s="212"/>
      <c r="AE238" s="212"/>
      <c r="AF238" s="212"/>
      <c r="AG238" s="212" t="s">
        <v>196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43" t="str">
        <f>C238</f>
        <v>- návrh rozmístění kotvícího zařízení/prvků se provádí vždy pro daný systém daného výrobce, obecný návrh bez respektování požadavků není možný. Z tohoto důvodu není návrh systému ochrany osob proti pádu obsažen v této projektové dokumentaci.</v>
      </c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5">
      <c r="A239" s="236">
        <v>58</v>
      </c>
      <c r="B239" s="237" t="s">
        <v>432</v>
      </c>
      <c r="C239" s="255" t="s">
        <v>433</v>
      </c>
      <c r="D239" s="238" t="s">
        <v>377</v>
      </c>
      <c r="E239" s="239">
        <v>1</v>
      </c>
      <c r="F239" s="240"/>
      <c r="G239" s="241">
        <f>ROUND(E239*F239,2)</f>
        <v>0</v>
      </c>
      <c r="H239" s="240"/>
      <c r="I239" s="241">
        <f>ROUND(E239*H239,2)</f>
        <v>0</v>
      </c>
      <c r="J239" s="240"/>
      <c r="K239" s="241">
        <f>ROUND(E239*J239,2)</f>
        <v>0</v>
      </c>
      <c r="L239" s="241">
        <v>21</v>
      </c>
      <c r="M239" s="241">
        <f>G239*(1+L239/100)</f>
        <v>0</v>
      </c>
      <c r="N239" s="239">
        <v>0</v>
      </c>
      <c r="O239" s="239">
        <f>ROUND(E239*N239,2)</f>
        <v>0</v>
      </c>
      <c r="P239" s="239">
        <v>0</v>
      </c>
      <c r="Q239" s="239">
        <f>ROUND(E239*P239,2)</f>
        <v>0</v>
      </c>
      <c r="R239" s="241"/>
      <c r="S239" s="241" t="s">
        <v>165</v>
      </c>
      <c r="T239" s="242" t="s">
        <v>248</v>
      </c>
      <c r="U239" s="222">
        <v>0</v>
      </c>
      <c r="V239" s="222">
        <f>ROUND(E239*U239,2)</f>
        <v>0</v>
      </c>
      <c r="W239" s="222"/>
      <c r="X239" s="222" t="s">
        <v>378</v>
      </c>
      <c r="Y239" s="222" t="s">
        <v>167</v>
      </c>
      <c r="Z239" s="212"/>
      <c r="AA239" s="212"/>
      <c r="AB239" s="212"/>
      <c r="AC239" s="212"/>
      <c r="AD239" s="212"/>
      <c r="AE239" s="212"/>
      <c r="AF239" s="212"/>
      <c r="AG239" s="212" t="s">
        <v>379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ht="21" outlineLevel="2" x14ac:dyDescent="0.25">
      <c r="A240" s="219"/>
      <c r="B240" s="220"/>
      <c r="C240" s="259" t="s">
        <v>434</v>
      </c>
      <c r="D240" s="252"/>
      <c r="E240" s="252"/>
      <c r="F240" s="252"/>
      <c r="G240" s="252"/>
      <c r="H240" s="222"/>
      <c r="I240" s="222"/>
      <c r="J240" s="222"/>
      <c r="K240" s="222"/>
      <c r="L240" s="222"/>
      <c r="M240" s="222"/>
      <c r="N240" s="221"/>
      <c r="O240" s="221"/>
      <c r="P240" s="221"/>
      <c r="Q240" s="221"/>
      <c r="R240" s="222"/>
      <c r="S240" s="222"/>
      <c r="T240" s="222"/>
      <c r="U240" s="222"/>
      <c r="V240" s="222"/>
      <c r="W240" s="222"/>
      <c r="X240" s="222"/>
      <c r="Y240" s="222"/>
      <c r="Z240" s="212"/>
      <c r="AA240" s="212"/>
      <c r="AB240" s="212"/>
      <c r="AC240" s="212"/>
      <c r="AD240" s="212"/>
      <c r="AE240" s="212"/>
      <c r="AF240" s="212"/>
      <c r="AG240" s="212" t="s">
        <v>196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43" t="str">
        <f>C240</f>
        <v>Náklady zhotovitele, související s prováděním zkoušek a revizí předepsaných technickými normami nebo objednatelem a které jsou pro provedení díla nezbytné.</v>
      </c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5">
      <c r="A241" s="236">
        <v>59</v>
      </c>
      <c r="B241" s="237" t="s">
        <v>435</v>
      </c>
      <c r="C241" s="255" t="s">
        <v>436</v>
      </c>
      <c r="D241" s="238" t="s">
        <v>377</v>
      </c>
      <c r="E241" s="239">
        <v>1</v>
      </c>
      <c r="F241" s="240"/>
      <c r="G241" s="241">
        <f>ROUND(E241*F241,2)</f>
        <v>0</v>
      </c>
      <c r="H241" s="240"/>
      <c r="I241" s="241">
        <f>ROUND(E241*H241,2)</f>
        <v>0</v>
      </c>
      <c r="J241" s="240"/>
      <c r="K241" s="241">
        <f>ROUND(E241*J241,2)</f>
        <v>0</v>
      </c>
      <c r="L241" s="241">
        <v>21</v>
      </c>
      <c r="M241" s="241">
        <f>G241*(1+L241/100)</f>
        <v>0</v>
      </c>
      <c r="N241" s="239">
        <v>0</v>
      </c>
      <c r="O241" s="239">
        <f>ROUND(E241*N241,2)</f>
        <v>0</v>
      </c>
      <c r="P241" s="239">
        <v>0</v>
      </c>
      <c r="Q241" s="239">
        <f>ROUND(E241*P241,2)</f>
        <v>0</v>
      </c>
      <c r="R241" s="241"/>
      <c r="S241" s="241" t="s">
        <v>165</v>
      </c>
      <c r="T241" s="242" t="s">
        <v>248</v>
      </c>
      <c r="U241" s="222">
        <v>0</v>
      </c>
      <c r="V241" s="222">
        <f>ROUND(E241*U241,2)</f>
        <v>0</v>
      </c>
      <c r="W241" s="222"/>
      <c r="X241" s="222" t="s">
        <v>378</v>
      </c>
      <c r="Y241" s="222" t="s">
        <v>167</v>
      </c>
      <c r="Z241" s="212"/>
      <c r="AA241" s="212"/>
      <c r="AB241" s="212"/>
      <c r="AC241" s="212"/>
      <c r="AD241" s="212"/>
      <c r="AE241" s="212"/>
      <c r="AF241" s="212"/>
      <c r="AG241" s="212" t="s">
        <v>379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2" x14ac:dyDescent="0.25">
      <c r="A242" s="219"/>
      <c r="B242" s="220"/>
      <c r="C242" s="259" t="s">
        <v>437</v>
      </c>
      <c r="D242" s="252"/>
      <c r="E242" s="252"/>
      <c r="F242" s="252"/>
      <c r="G242" s="25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22"/>
      <c r="Z242" s="212"/>
      <c r="AA242" s="212"/>
      <c r="AB242" s="212"/>
      <c r="AC242" s="212"/>
      <c r="AD242" s="212"/>
      <c r="AE242" s="212"/>
      <c r="AF242" s="212"/>
      <c r="AG242" s="212" t="s">
        <v>196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43" t="str">
        <f>C242</f>
        <v>Náklady na individuální zkoušky dodaných a smontovaných technologických zařízení včetně komplexního vyzkoušení.</v>
      </c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5">
      <c r="A243" s="236">
        <v>60</v>
      </c>
      <c r="B243" s="237" t="s">
        <v>438</v>
      </c>
      <c r="C243" s="255" t="s">
        <v>439</v>
      </c>
      <c r="D243" s="238" t="s">
        <v>377</v>
      </c>
      <c r="E243" s="239">
        <v>1</v>
      </c>
      <c r="F243" s="240"/>
      <c r="G243" s="241">
        <f>ROUND(E243*F243,2)</f>
        <v>0</v>
      </c>
      <c r="H243" s="240"/>
      <c r="I243" s="241">
        <f>ROUND(E243*H243,2)</f>
        <v>0</v>
      </c>
      <c r="J243" s="240"/>
      <c r="K243" s="241">
        <f>ROUND(E243*J243,2)</f>
        <v>0</v>
      </c>
      <c r="L243" s="241">
        <v>21</v>
      </c>
      <c r="M243" s="241">
        <f>G243*(1+L243/100)</f>
        <v>0</v>
      </c>
      <c r="N243" s="239">
        <v>0</v>
      </c>
      <c r="O243" s="239">
        <f>ROUND(E243*N243,2)</f>
        <v>0</v>
      </c>
      <c r="P243" s="239">
        <v>0</v>
      </c>
      <c r="Q243" s="239">
        <f>ROUND(E243*P243,2)</f>
        <v>0</v>
      </c>
      <c r="R243" s="241"/>
      <c r="S243" s="241" t="s">
        <v>165</v>
      </c>
      <c r="T243" s="242" t="s">
        <v>248</v>
      </c>
      <c r="U243" s="222">
        <v>0</v>
      </c>
      <c r="V243" s="222">
        <f>ROUND(E243*U243,2)</f>
        <v>0</v>
      </c>
      <c r="W243" s="222"/>
      <c r="X243" s="222" t="s">
        <v>378</v>
      </c>
      <c r="Y243" s="222" t="s">
        <v>167</v>
      </c>
      <c r="Z243" s="212"/>
      <c r="AA243" s="212"/>
      <c r="AB243" s="212"/>
      <c r="AC243" s="212"/>
      <c r="AD243" s="212"/>
      <c r="AE243" s="212"/>
      <c r="AF243" s="212"/>
      <c r="AG243" s="212" t="s">
        <v>379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2" x14ac:dyDescent="0.25">
      <c r="A244" s="219"/>
      <c r="B244" s="220"/>
      <c r="C244" s="259" t="s">
        <v>440</v>
      </c>
      <c r="D244" s="252"/>
      <c r="E244" s="252"/>
      <c r="F244" s="252"/>
      <c r="G244" s="252"/>
      <c r="H244" s="222"/>
      <c r="I244" s="222"/>
      <c r="J244" s="222"/>
      <c r="K244" s="222"/>
      <c r="L244" s="222"/>
      <c r="M244" s="222"/>
      <c r="N244" s="221"/>
      <c r="O244" s="221"/>
      <c r="P244" s="221"/>
      <c r="Q244" s="221"/>
      <c r="R244" s="222"/>
      <c r="S244" s="222"/>
      <c r="T244" s="222"/>
      <c r="U244" s="222"/>
      <c r="V244" s="222"/>
      <c r="W244" s="222"/>
      <c r="X244" s="222"/>
      <c r="Y244" s="222"/>
      <c r="Z244" s="212"/>
      <c r="AA244" s="212"/>
      <c r="AB244" s="212"/>
      <c r="AC244" s="212"/>
      <c r="AD244" s="212"/>
      <c r="AE244" s="212"/>
      <c r="AF244" s="212"/>
      <c r="AG244" s="212" t="s">
        <v>196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43" t="str">
        <f>C244</f>
        <v>Náklady na vyhotovení dokumentace skutečného provedení stavby a její předání objednateli v požadované formě a požadovaném počtu.</v>
      </c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5">
      <c r="A245" s="236">
        <v>61</v>
      </c>
      <c r="B245" s="237" t="s">
        <v>441</v>
      </c>
      <c r="C245" s="255" t="s">
        <v>442</v>
      </c>
      <c r="D245" s="238" t="s">
        <v>358</v>
      </c>
      <c r="E245" s="239">
        <v>1</v>
      </c>
      <c r="F245" s="240"/>
      <c r="G245" s="241">
        <f>ROUND(E245*F245,2)</f>
        <v>0</v>
      </c>
      <c r="H245" s="240"/>
      <c r="I245" s="241">
        <f>ROUND(E245*H245,2)</f>
        <v>0</v>
      </c>
      <c r="J245" s="240"/>
      <c r="K245" s="241">
        <f>ROUND(E245*J245,2)</f>
        <v>0</v>
      </c>
      <c r="L245" s="241">
        <v>21</v>
      </c>
      <c r="M245" s="241">
        <f>G245*(1+L245/100)</f>
        <v>0</v>
      </c>
      <c r="N245" s="239">
        <v>0</v>
      </c>
      <c r="O245" s="239">
        <f>ROUND(E245*N245,2)</f>
        <v>0</v>
      </c>
      <c r="P245" s="239">
        <v>0</v>
      </c>
      <c r="Q245" s="239">
        <f>ROUND(E245*P245,2)</f>
        <v>0</v>
      </c>
      <c r="R245" s="241"/>
      <c r="S245" s="241" t="s">
        <v>247</v>
      </c>
      <c r="T245" s="242" t="s">
        <v>248</v>
      </c>
      <c r="U245" s="222">
        <v>0</v>
      </c>
      <c r="V245" s="222">
        <f>ROUND(E245*U245,2)</f>
        <v>0</v>
      </c>
      <c r="W245" s="222"/>
      <c r="X245" s="222" t="s">
        <v>378</v>
      </c>
      <c r="Y245" s="222" t="s">
        <v>167</v>
      </c>
      <c r="Z245" s="212"/>
      <c r="AA245" s="212"/>
      <c r="AB245" s="212"/>
      <c r="AC245" s="212"/>
      <c r="AD245" s="212"/>
      <c r="AE245" s="212"/>
      <c r="AF245" s="212"/>
      <c r="AG245" s="212" t="s">
        <v>379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x14ac:dyDescent="0.25">
      <c r="A246" s="3"/>
      <c r="B246" s="4"/>
      <c r="C246" s="261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E246">
        <v>15</v>
      </c>
      <c r="AF246">
        <v>21</v>
      </c>
      <c r="AG246" t="s">
        <v>145</v>
      </c>
    </row>
    <row r="247" spans="1:60" x14ac:dyDescent="0.25">
      <c r="A247" s="215"/>
      <c r="B247" s="216" t="s">
        <v>29</v>
      </c>
      <c r="C247" s="262"/>
      <c r="D247" s="217"/>
      <c r="E247" s="218"/>
      <c r="F247" s="218"/>
      <c r="G247" s="235">
        <f>G8+G132+G151+G158+G176+G204+G224+G228</f>
        <v>0</v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AE247">
        <f>SUMIF(L7:L245,AE246,G7:G245)</f>
        <v>0</v>
      </c>
      <c r="AF247">
        <f>SUMIF(L7:L245,AF246,G7:G245)</f>
        <v>0</v>
      </c>
      <c r="AG247" t="s">
        <v>443</v>
      </c>
    </row>
    <row r="248" spans="1:60" x14ac:dyDescent="0.25">
      <c r="C248" s="263"/>
      <c r="D248" s="10"/>
      <c r="AG248" t="s">
        <v>470</v>
      </c>
    </row>
    <row r="249" spans="1:60" x14ac:dyDescent="0.25">
      <c r="D249" s="10"/>
    </row>
    <row r="250" spans="1:60" x14ac:dyDescent="0.25">
      <c r="D250" s="10"/>
    </row>
    <row r="251" spans="1:60" x14ac:dyDescent="0.25">
      <c r="D251" s="10"/>
    </row>
    <row r="252" spans="1:60" x14ac:dyDescent="0.25">
      <c r="D252" s="10"/>
    </row>
    <row r="253" spans="1:60" x14ac:dyDescent="0.25">
      <c r="D253" s="10"/>
    </row>
    <row r="254" spans="1:60" x14ac:dyDescent="0.25">
      <c r="D254" s="10"/>
    </row>
    <row r="255" spans="1:60" x14ac:dyDescent="0.25">
      <c r="D255" s="10"/>
    </row>
    <row r="256" spans="1:60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+YTBKrxOJ0tOHZ66YjuxuMLTgG3mAhlEzvTe2VTjtE6VpF3igLd5EDHLjVy5jHSE67qohsAJyrkbXPCzN+1AzQ==" saltValue="oHmM4VC6gETjHyThdSxE0A==" spinCount="100000" sheet="1" formatRows="0"/>
  <mergeCells count="126">
    <mergeCell ref="C236:G236"/>
    <mergeCell ref="C237:G237"/>
    <mergeCell ref="C238:G238"/>
    <mergeCell ref="C240:G240"/>
    <mergeCell ref="C242:G242"/>
    <mergeCell ref="C244:G244"/>
    <mergeCell ref="C201:G201"/>
    <mergeCell ref="C206:G206"/>
    <mergeCell ref="C231:G231"/>
    <mergeCell ref="C232:G232"/>
    <mergeCell ref="C234:G234"/>
    <mergeCell ref="C235:G235"/>
    <mergeCell ref="C169:G169"/>
    <mergeCell ref="C171:G171"/>
    <mergeCell ref="C172:G172"/>
    <mergeCell ref="C173:G173"/>
    <mergeCell ref="C175:G175"/>
    <mergeCell ref="C178:G178"/>
    <mergeCell ref="C163:G163"/>
    <mergeCell ref="C164:G164"/>
    <mergeCell ref="C165:G165"/>
    <mergeCell ref="C166:G166"/>
    <mergeCell ref="C167:G167"/>
    <mergeCell ref="C168:G168"/>
    <mergeCell ref="C154:G154"/>
    <mergeCell ref="C155:G155"/>
    <mergeCell ref="C156:G156"/>
    <mergeCell ref="C157:G157"/>
    <mergeCell ref="C160:G160"/>
    <mergeCell ref="C161:G161"/>
    <mergeCell ref="C139:G139"/>
    <mergeCell ref="C140:G140"/>
    <mergeCell ref="C141:G141"/>
    <mergeCell ref="C147:G147"/>
    <mergeCell ref="C150:G150"/>
    <mergeCell ref="C153:G153"/>
    <mergeCell ref="C131:G131"/>
    <mergeCell ref="C134:G134"/>
    <mergeCell ref="C135:G135"/>
    <mergeCell ref="C136:G136"/>
    <mergeCell ref="C137:G137"/>
    <mergeCell ref="C138:G138"/>
    <mergeCell ref="C125:G125"/>
    <mergeCell ref="C126:G126"/>
    <mergeCell ref="C127:G127"/>
    <mergeCell ref="C128:G128"/>
    <mergeCell ref="C129:G129"/>
    <mergeCell ref="C130:G130"/>
    <mergeCell ref="C119:G119"/>
    <mergeCell ref="C120:G120"/>
    <mergeCell ref="C121:G121"/>
    <mergeCell ref="C122:G122"/>
    <mergeCell ref="C123:G123"/>
    <mergeCell ref="C124:G124"/>
    <mergeCell ref="C112:G112"/>
    <mergeCell ref="C114:G114"/>
    <mergeCell ref="C115:G115"/>
    <mergeCell ref="C116:G116"/>
    <mergeCell ref="C117:G117"/>
    <mergeCell ref="C118:G118"/>
    <mergeCell ref="C106:G106"/>
    <mergeCell ref="C107:G107"/>
    <mergeCell ref="C108:G108"/>
    <mergeCell ref="C109:G109"/>
    <mergeCell ref="C110:G110"/>
    <mergeCell ref="C111:G111"/>
    <mergeCell ref="C100:G100"/>
    <mergeCell ref="C101:G101"/>
    <mergeCell ref="C102:G102"/>
    <mergeCell ref="C103:G103"/>
    <mergeCell ref="C104:G104"/>
    <mergeCell ref="C105:G105"/>
    <mergeCell ref="C89:G89"/>
    <mergeCell ref="C92:G92"/>
    <mergeCell ref="C93:G93"/>
    <mergeCell ref="C94:G94"/>
    <mergeCell ref="C95:G95"/>
    <mergeCell ref="C96:G96"/>
    <mergeCell ref="C81:G81"/>
    <mergeCell ref="C82:G82"/>
    <mergeCell ref="C83:G83"/>
    <mergeCell ref="C86:G86"/>
    <mergeCell ref="C87:G87"/>
    <mergeCell ref="C88:G88"/>
    <mergeCell ref="C73:G73"/>
    <mergeCell ref="C74:G74"/>
    <mergeCell ref="C75:G75"/>
    <mergeCell ref="C76:G76"/>
    <mergeCell ref="C79:G79"/>
    <mergeCell ref="C80:G80"/>
    <mergeCell ref="C60:G60"/>
    <mergeCell ref="C61:G61"/>
    <mergeCell ref="C67:G67"/>
    <mergeCell ref="C68:G68"/>
    <mergeCell ref="C70:G70"/>
    <mergeCell ref="C72:G72"/>
    <mergeCell ref="C52:G52"/>
    <mergeCell ref="C53:G53"/>
    <mergeCell ref="C55:G55"/>
    <mergeCell ref="C56:G56"/>
    <mergeCell ref="C57:G57"/>
    <mergeCell ref="C59:G59"/>
    <mergeCell ref="C45:G45"/>
    <mergeCell ref="C46:G46"/>
    <mergeCell ref="C47:G47"/>
    <mergeCell ref="C48:G48"/>
    <mergeCell ref="C49:G49"/>
    <mergeCell ref="C50:G50"/>
    <mergeCell ref="C36:G36"/>
    <mergeCell ref="C40:G40"/>
    <mergeCell ref="C41:G41"/>
    <mergeCell ref="C42:G42"/>
    <mergeCell ref="C43:G43"/>
    <mergeCell ref="C44:G44"/>
    <mergeCell ref="C25:G25"/>
    <mergeCell ref="C29:G29"/>
    <mergeCell ref="C30:G30"/>
    <mergeCell ref="C31:G31"/>
    <mergeCell ref="C33:G33"/>
    <mergeCell ref="C34:G34"/>
    <mergeCell ref="A1:G1"/>
    <mergeCell ref="C2:G2"/>
    <mergeCell ref="C3:G3"/>
    <mergeCell ref="C4:G4"/>
    <mergeCell ref="C10:G10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131</v>
      </c>
      <c r="B1" s="197"/>
      <c r="C1" s="197"/>
      <c r="D1" s="197"/>
      <c r="E1" s="197"/>
      <c r="F1" s="197"/>
      <c r="G1" s="197"/>
      <c r="AG1" t="s">
        <v>132</v>
      </c>
    </row>
    <row r="2" spans="1:60" ht="25.05" customHeight="1" x14ac:dyDescent="0.25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133</v>
      </c>
    </row>
    <row r="3" spans="1:60" ht="25.05" customHeight="1" x14ac:dyDescent="0.25">
      <c r="A3" s="198" t="s">
        <v>8</v>
      </c>
      <c r="B3" s="49" t="s">
        <v>54</v>
      </c>
      <c r="C3" s="201" t="s">
        <v>45</v>
      </c>
      <c r="D3" s="199"/>
      <c r="E3" s="199"/>
      <c r="F3" s="199"/>
      <c r="G3" s="200"/>
      <c r="AC3" s="176" t="s">
        <v>134</v>
      </c>
      <c r="AG3" t="s">
        <v>135</v>
      </c>
    </row>
    <row r="4" spans="1:60" ht="25.05" customHeight="1" x14ac:dyDescent="0.25">
      <c r="A4" s="202" t="s">
        <v>9</v>
      </c>
      <c r="B4" s="203" t="s">
        <v>63</v>
      </c>
      <c r="C4" s="204" t="s">
        <v>64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  <c r="Y6" s="211" t="s">
        <v>158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9" t="s">
        <v>159</v>
      </c>
      <c r="B8" s="230" t="s">
        <v>109</v>
      </c>
      <c r="C8" s="254" t="s">
        <v>110</v>
      </c>
      <c r="D8" s="231"/>
      <c r="E8" s="232"/>
      <c r="F8" s="233"/>
      <c r="G8" s="233">
        <f>SUMIF(AG9:AG153,"&lt;&gt;NOR",G9:G153)</f>
        <v>0</v>
      </c>
      <c r="H8" s="233"/>
      <c r="I8" s="233">
        <f>SUM(I9:I153)</f>
        <v>0</v>
      </c>
      <c r="J8" s="233"/>
      <c r="K8" s="233">
        <f>SUM(K9:K153)</f>
        <v>0</v>
      </c>
      <c r="L8" s="233"/>
      <c r="M8" s="233">
        <f>SUM(M9:M153)</f>
        <v>0</v>
      </c>
      <c r="N8" s="232"/>
      <c r="O8" s="232">
        <f>SUM(O9:O153)</f>
        <v>7.79</v>
      </c>
      <c r="P8" s="232"/>
      <c r="Q8" s="232">
        <f>SUM(Q9:Q153)</f>
        <v>0</v>
      </c>
      <c r="R8" s="233"/>
      <c r="S8" s="233"/>
      <c r="T8" s="234"/>
      <c r="U8" s="228"/>
      <c r="V8" s="228">
        <f>SUM(V9:V153)</f>
        <v>998.01</v>
      </c>
      <c r="W8" s="228"/>
      <c r="X8" s="228"/>
      <c r="Y8" s="228"/>
      <c r="AG8" t="s">
        <v>160</v>
      </c>
    </row>
    <row r="9" spans="1:60" outlineLevel="1" x14ac:dyDescent="0.25">
      <c r="A9" s="236">
        <v>1</v>
      </c>
      <c r="B9" s="237" t="s">
        <v>218</v>
      </c>
      <c r="C9" s="255" t="s">
        <v>219</v>
      </c>
      <c r="D9" s="238" t="s">
        <v>220</v>
      </c>
      <c r="E9" s="239">
        <v>133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119</v>
      </c>
      <c r="S9" s="241" t="s">
        <v>165</v>
      </c>
      <c r="T9" s="242" t="s">
        <v>165</v>
      </c>
      <c r="U9" s="222">
        <v>0.57950000000000002</v>
      </c>
      <c r="V9" s="222">
        <f>ROUND(E9*U9,2)</f>
        <v>77.069999999999993</v>
      </c>
      <c r="W9" s="222"/>
      <c r="X9" s="222" t="s">
        <v>166</v>
      </c>
      <c r="Y9" s="222" t="s">
        <v>167</v>
      </c>
      <c r="Z9" s="212"/>
      <c r="AA9" s="212"/>
      <c r="AB9" s="212"/>
      <c r="AC9" s="212"/>
      <c r="AD9" s="212"/>
      <c r="AE9" s="212"/>
      <c r="AF9" s="212"/>
      <c r="AG9" s="212" t="s">
        <v>168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59" t="s">
        <v>221</v>
      </c>
      <c r="D10" s="252"/>
      <c r="E10" s="252"/>
      <c r="F10" s="252"/>
      <c r="G10" s="25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196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5">
      <c r="A11" s="219"/>
      <c r="B11" s="220"/>
      <c r="C11" s="256" t="s">
        <v>745</v>
      </c>
      <c r="D11" s="223"/>
      <c r="E11" s="224">
        <v>133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170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36">
        <v>2</v>
      </c>
      <c r="B12" s="237" t="s">
        <v>225</v>
      </c>
      <c r="C12" s="255" t="s">
        <v>226</v>
      </c>
      <c r="D12" s="238" t="s">
        <v>220</v>
      </c>
      <c r="E12" s="239">
        <v>28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 t="s">
        <v>119</v>
      </c>
      <c r="S12" s="241" t="s">
        <v>165</v>
      </c>
      <c r="T12" s="242" t="s">
        <v>165</v>
      </c>
      <c r="U12" s="222">
        <v>0.64832999999999996</v>
      </c>
      <c r="V12" s="222">
        <f>ROUND(E12*U12,2)</f>
        <v>18.149999999999999</v>
      </c>
      <c r="W12" s="222"/>
      <c r="X12" s="222" t="s">
        <v>166</v>
      </c>
      <c r="Y12" s="222" t="s">
        <v>167</v>
      </c>
      <c r="Z12" s="212"/>
      <c r="AA12" s="212"/>
      <c r="AB12" s="212"/>
      <c r="AC12" s="212"/>
      <c r="AD12" s="212"/>
      <c r="AE12" s="212"/>
      <c r="AF12" s="212"/>
      <c r="AG12" s="212" t="s">
        <v>168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5">
      <c r="A13" s="219"/>
      <c r="B13" s="220"/>
      <c r="C13" s="259" t="s">
        <v>221</v>
      </c>
      <c r="D13" s="252"/>
      <c r="E13" s="252"/>
      <c r="F13" s="252"/>
      <c r="G13" s="25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196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5">
      <c r="A14" s="219"/>
      <c r="B14" s="220"/>
      <c r="C14" s="256" t="s">
        <v>746</v>
      </c>
      <c r="D14" s="223"/>
      <c r="E14" s="224">
        <v>28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170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36">
        <v>3</v>
      </c>
      <c r="B15" s="237" t="s">
        <v>230</v>
      </c>
      <c r="C15" s="255" t="s">
        <v>231</v>
      </c>
      <c r="D15" s="238" t="s">
        <v>193</v>
      </c>
      <c r="E15" s="239">
        <v>300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/>
      <c r="S15" s="241" t="s">
        <v>165</v>
      </c>
      <c r="T15" s="242" t="s">
        <v>165</v>
      </c>
      <c r="U15" s="222">
        <v>1.35</v>
      </c>
      <c r="V15" s="222">
        <f>ROUND(E15*U15,2)</f>
        <v>405</v>
      </c>
      <c r="W15" s="222"/>
      <c r="X15" s="222" t="s">
        <v>166</v>
      </c>
      <c r="Y15" s="222" t="s">
        <v>167</v>
      </c>
      <c r="Z15" s="212"/>
      <c r="AA15" s="212"/>
      <c r="AB15" s="212"/>
      <c r="AC15" s="212"/>
      <c r="AD15" s="212"/>
      <c r="AE15" s="212"/>
      <c r="AF15" s="212"/>
      <c r="AG15" s="212" t="s">
        <v>168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5">
      <c r="A16" s="219"/>
      <c r="B16" s="220"/>
      <c r="C16" s="256" t="s">
        <v>747</v>
      </c>
      <c r="D16" s="223"/>
      <c r="E16" s="224">
        <v>16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170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5">
      <c r="A17" s="219"/>
      <c r="B17" s="220"/>
      <c r="C17" s="256" t="s">
        <v>748</v>
      </c>
      <c r="D17" s="223"/>
      <c r="E17" s="224">
        <v>40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170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5">
      <c r="A18" s="219"/>
      <c r="B18" s="220"/>
      <c r="C18" s="256" t="s">
        <v>749</v>
      </c>
      <c r="D18" s="223"/>
      <c r="E18" s="224">
        <v>244</v>
      </c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170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36">
        <v>4</v>
      </c>
      <c r="B19" s="237" t="s">
        <v>235</v>
      </c>
      <c r="C19" s="255" t="s">
        <v>236</v>
      </c>
      <c r="D19" s="238" t="s">
        <v>193</v>
      </c>
      <c r="E19" s="239">
        <v>300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41"/>
      <c r="S19" s="241" t="s">
        <v>165</v>
      </c>
      <c r="T19" s="242" t="s">
        <v>165</v>
      </c>
      <c r="U19" s="222">
        <v>1.08</v>
      </c>
      <c r="V19" s="222">
        <f>ROUND(E19*U19,2)</f>
        <v>324</v>
      </c>
      <c r="W19" s="222"/>
      <c r="X19" s="222" t="s">
        <v>166</v>
      </c>
      <c r="Y19" s="222" t="s">
        <v>167</v>
      </c>
      <c r="Z19" s="212"/>
      <c r="AA19" s="212"/>
      <c r="AB19" s="212"/>
      <c r="AC19" s="212"/>
      <c r="AD19" s="212"/>
      <c r="AE19" s="212"/>
      <c r="AF19" s="212"/>
      <c r="AG19" s="212" t="s">
        <v>168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5">
      <c r="A20" s="219"/>
      <c r="B20" s="220"/>
      <c r="C20" s="256" t="s">
        <v>747</v>
      </c>
      <c r="D20" s="223"/>
      <c r="E20" s="224">
        <v>16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170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19"/>
      <c r="B21" s="220"/>
      <c r="C21" s="256" t="s">
        <v>748</v>
      </c>
      <c r="D21" s="223"/>
      <c r="E21" s="224">
        <v>40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170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5">
      <c r="A22" s="219"/>
      <c r="B22" s="220"/>
      <c r="C22" s="256" t="s">
        <v>749</v>
      </c>
      <c r="D22" s="223"/>
      <c r="E22" s="224">
        <v>244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170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0.399999999999999" outlineLevel="1" x14ac:dyDescent="0.25">
      <c r="A23" s="245">
        <v>5</v>
      </c>
      <c r="B23" s="246" t="s">
        <v>674</v>
      </c>
      <c r="C23" s="258" t="s">
        <v>675</v>
      </c>
      <c r="D23" s="247" t="s">
        <v>193</v>
      </c>
      <c r="E23" s="248">
        <v>1</v>
      </c>
      <c r="F23" s="249"/>
      <c r="G23" s="250">
        <f>ROUND(E23*F23,2)</f>
        <v>0</v>
      </c>
      <c r="H23" s="249"/>
      <c r="I23" s="250">
        <f>ROUND(E23*H23,2)</f>
        <v>0</v>
      </c>
      <c r="J23" s="249"/>
      <c r="K23" s="250">
        <f>ROUND(E23*J23,2)</f>
        <v>0</v>
      </c>
      <c r="L23" s="250">
        <v>21</v>
      </c>
      <c r="M23" s="250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50"/>
      <c r="S23" s="250" t="s">
        <v>165</v>
      </c>
      <c r="T23" s="251" t="s">
        <v>165</v>
      </c>
      <c r="U23" s="222">
        <v>23.3</v>
      </c>
      <c r="V23" s="222">
        <f>ROUND(E23*U23,2)</f>
        <v>23.3</v>
      </c>
      <c r="W23" s="222"/>
      <c r="X23" s="222" t="s">
        <v>166</v>
      </c>
      <c r="Y23" s="222" t="s">
        <v>167</v>
      </c>
      <c r="Z23" s="212"/>
      <c r="AA23" s="212"/>
      <c r="AB23" s="212"/>
      <c r="AC23" s="212"/>
      <c r="AD23" s="212"/>
      <c r="AE23" s="212"/>
      <c r="AF23" s="212"/>
      <c r="AG23" s="212" t="s">
        <v>168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0.399999999999999" outlineLevel="1" x14ac:dyDescent="0.25">
      <c r="A24" s="245">
        <v>6</v>
      </c>
      <c r="B24" s="246" t="s">
        <v>541</v>
      </c>
      <c r="C24" s="258" t="s">
        <v>542</v>
      </c>
      <c r="D24" s="247" t="s">
        <v>193</v>
      </c>
      <c r="E24" s="248">
        <v>1</v>
      </c>
      <c r="F24" s="249"/>
      <c r="G24" s="250">
        <f>ROUND(E24*F24,2)</f>
        <v>0</v>
      </c>
      <c r="H24" s="249"/>
      <c r="I24" s="250">
        <f>ROUND(E24*H24,2)</f>
        <v>0</v>
      </c>
      <c r="J24" s="249"/>
      <c r="K24" s="250">
        <f>ROUND(E24*J24,2)</f>
        <v>0</v>
      </c>
      <c r="L24" s="250">
        <v>21</v>
      </c>
      <c r="M24" s="250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50"/>
      <c r="S24" s="250" t="s">
        <v>165</v>
      </c>
      <c r="T24" s="251" t="s">
        <v>165</v>
      </c>
      <c r="U24" s="222">
        <v>29.9</v>
      </c>
      <c r="V24" s="222">
        <f>ROUND(E24*U24,2)</f>
        <v>29.9</v>
      </c>
      <c r="W24" s="222"/>
      <c r="X24" s="222" t="s">
        <v>166</v>
      </c>
      <c r="Y24" s="222" t="s">
        <v>167</v>
      </c>
      <c r="Z24" s="212"/>
      <c r="AA24" s="212"/>
      <c r="AB24" s="212"/>
      <c r="AC24" s="212"/>
      <c r="AD24" s="212"/>
      <c r="AE24" s="212"/>
      <c r="AF24" s="212"/>
      <c r="AG24" s="212" t="s">
        <v>168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36">
        <v>7</v>
      </c>
      <c r="B25" s="237" t="s">
        <v>239</v>
      </c>
      <c r="C25" s="255" t="s">
        <v>240</v>
      </c>
      <c r="D25" s="238" t="s">
        <v>241</v>
      </c>
      <c r="E25" s="239">
        <v>0.70499999999999996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41" t="s">
        <v>242</v>
      </c>
      <c r="S25" s="241" t="s">
        <v>165</v>
      </c>
      <c r="T25" s="242" t="s">
        <v>165</v>
      </c>
      <c r="U25" s="222">
        <v>1.2649999999999999</v>
      </c>
      <c r="V25" s="222">
        <f>ROUND(E25*U25,2)</f>
        <v>0.89</v>
      </c>
      <c r="W25" s="222"/>
      <c r="X25" s="222" t="s">
        <v>166</v>
      </c>
      <c r="Y25" s="222" t="s">
        <v>167</v>
      </c>
      <c r="Z25" s="212"/>
      <c r="AA25" s="212"/>
      <c r="AB25" s="212"/>
      <c r="AC25" s="212"/>
      <c r="AD25" s="212"/>
      <c r="AE25" s="212"/>
      <c r="AF25" s="212"/>
      <c r="AG25" s="212" t="s">
        <v>168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5">
      <c r="A26" s="219"/>
      <c r="B26" s="220"/>
      <c r="C26" s="257" t="s">
        <v>243</v>
      </c>
      <c r="D26" s="244"/>
      <c r="E26" s="244"/>
      <c r="F26" s="244"/>
      <c r="G26" s="244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183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0.399999999999999" outlineLevel="1" x14ac:dyDescent="0.25">
      <c r="A27" s="236">
        <v>8</v>
      </c>
      <c r="B27" s="237" t="s">
        <v>244</v>
      </c>
      <c r="C27" s="255" t="s">
        <v>245</v>
      </c>
      <c r="D27" s="238" t="s">
        <v>246</v>
      </c>
      <c r="E27" s="239">
        <v>705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1E-3</v>
      </c>
      <c r="O27" s="239">
        <f>ROUND(E27*N27,2)</f>
        <v>0.71</v>
      </c>
      <c r="P27" s="239">
        <v>0</v>
      </c>
      <c r="Q27" s="239">
        <f>ROUND(E27*P27,2)</f>
        <v>0</v>
      </c>
      <c r="R27" s="241"/>
      <c r="S27" s="241" t="s">
        <v>247</v>
      </c>
      <c r="T27" s="242" t="s">
        <v>248</v>
      </c>
      <c r="U27" s="222">
        <v>0</v>
      </c>
      <c r="V27" s="222">
        <f>ROUND(E27*U27,2)</f>
        <v>0</v>
      </c>
      <c r="W27" s="222"/>
      <c r="X27" s="222" t="s">
        <v>166</v>
      </c>
      <c r="Y27" s="222" t="s">
        <v>167</v>
      </c>
      <c r="Z27" s="212"/>
      <c r="AA27" s="212"/>
      <c r="AB27" s="212"/>
      <c r="AC27" s="212"/>
      <c r="AD27" s="212"/>
      <c r="AE27" s="212"/>
      <c r="AF27" s="212"/>
      <c r="AG27" s="212" t="s">
        <v>168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5">
      <c r="A28" s="219"/>
      <c r="B28" s="220"/>
      <c r="C28" s="259" t="s">
        <v>249</v>
      </c>
      <c r="D28" s="252"/>
      <c r="E28" s="252"/>
      <c r="F28" s="252"/>
      <c r="G28" s="25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196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5">
      <c r="A29" s="219"/>
      <c r="B29" s="220"/>
      <c r="C29" s="256" t="s">
        <v>750</v>
      </c>
      <c r="D29" s="223"/>
      <c r="E29" s="224">
        <v>83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170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5">
      <c r="A30" s="219"/>
      <c r="B30" s="220"/>
      <c r="C30" s="256" t="s">
        <v>751</v>
      </c>
      <c r="D30" s="223"/>
      <c r="E30" s="224">
        <v>158</v>
      </c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170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5">
      <c r="A31" s="219"/>
      <c r="B31" s="220"/>
      <c r="C31" s="256" t="s">
        <v>752</v>
      </c>
      <c r="D31" s="223"/>
      <c r="E31" s="224">
        <v>464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170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0.399999999999999" outlineLevel="1" x14ac:dyDescent="0.25">
      <c r="A32" s="236">
        <v>9</v>
      </c>
      <c r="B32" s="237" t="s">
        <v>253</v>
      </c>
      <c r="C32" s="255" t="s">
        <v>254</v>
      </c>
      <c r="D32" s="238" t="s">
        <v>220</v>
      </c>
      <c r="E32" s="239">
        <v>30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41"/>
      <c r="S32" s="241" t="s">
        <v>247</v>
      </c>
      <c r="T32" s="242" t="s">
        <v>248</v>
      </c>
      <c r="U32" s="222">
        <v>0</v>
      </c>
      <c r="V32" s="222">
        <f>ROUND(E32*U32,2)</f>
        <v>0</v>
      </c>
      <c r="W32" s="222"/>
      <c r="X32" s="222" t="s">
        <v>166</v>
      </c>
      <c r="Y32" s="222" t="s">
        <v>167</v>
      </c>
      <c r="Z32" s="212"/>
      <c r="AA32" s="212"/>
      <c r="AB32" s="212"/>
      <c r="AC32" s="212"/>
      <c r="AD32" s="212"/>
      <c r="AE32" s="212"/>
      <c r="AF32" s="212"/>
      <c r="AG32" s="212" t="s">
        <v>168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5">
      <c r="A33" s="219"/>
      <c r="B33" s="220"/>
      <c r="C33" s="259" t="s">
        <v>255</v>
      </c>
      <c r="D33" s="252"/>
      <c r="E33" s="252"/>
      <c r="F33" s="252"/>
      <c r="G33" s="25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196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19"/>
      <c r="B34" s="220"/>
      <c r="C34" s="260" t="s">
        <v>256</v>
      </c>
      <c r="D34" s="253"/>
      <c r="E34" s="253"/>
      <c r="F34" s="253"/>
      <c r="G34" s="253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196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0.399999999999999" outlineLevel="1" x14ac:dyDescent="0.25">
      <c r="A35" s="236">
        <v>10</v>
      </c>
      <c r="B35" s="237" t="s">
        <v>257</v>
      </c>
      <c r="C35" s="255" t="s">
        <v>258</v>
      </c>
      <c r="D35" s="238" t="s">
        <v>259</v>
      </c>
      <c r="E35" s="239">
        <v>300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41"/>
      <c r="S35" s="241" t="s">
        <v>247</v>
      </c>
      <c r="T35" s="242" t="s">
        <v>248</v>
      </c>
      <c r="U35" s="222">
        <v>0</v>
      </c>
      <c r="V35" s="222">
        <f>ROUND(E35*U35,2)</f>
        <v>0</v>
      </c>
      <c r="W35" s="222"/>
      <c r="X35" s="222" t="s">
        <v>166</v>
      </c>
      <c r="Y35" s="222" t="s">
        <v>167</v>
      </c>
      <c r="Z35" s="212"/>
      <c r="AA35" s="212"/>
      <c r="AB35" s="212"/>
      <c r="AC35" s="212"/>
      <c r="AD35" s="212"/>
      <c r="AE35" s="212"/>
      <c r="AF35" s="212"/>
      <c r="AG35" s="212" t="s">
        <v>168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5">
      <c r="A36" s="219"/>
      <c r="B36" s="220"/>
      <c r="C36" s="259" t="s">
        <v>260</v>
      </c>
      <c r="D36" s="252"/>
      <c r="E36" s="252"/>
      <c r="F36" s="252"/>
      <c r="G36" s="25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196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43" t="str">
        <f>C36</f>
        <v>- uzemnění FV panelů kabelem H07V-K 6 (CYA 6) vč. koncových kabelových oček s nerezovým šroubem a vějířovou podložkou</v>
      </c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19"/>
      <c r="B37" s="220"/>
      <c r="C37" s="260" t="s">
        <v>261</v>
      </c>
      <c r="D37" s="253"/>
      <c r="E37" s="253"/>
      <c r="F37" s="253"/>
      <c r="G37" s="253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196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43" t="str">
        <f>C37</f>
        <v>- uzemnění montážní konstrukce kabelem H07V-K 16 (CYA 16) vč. koncových kabelových oček s nerezovým šroubem</v>
      </c>
      <c r="BB37" s="212"/>
      <c r="BC37" s="212"/>
      <c r="BD37" s="212"/>
      <c r="BE37" s="212"/>
      <c r="BF37" s="212"/>
      <c r="BG37" s="212"/>
      <c r="BH37" s="212"/>
    </row>
    <row r="38" spans="1:60" ht="20.399999999999999" outlineLevel="1" x14ac:dyDescent="0.25">
      <c r="A38" s="236">
        <v>11</v>
      </c>
      <c r="B38" s="237" t="s">
        <v>262</v>
      </c>
      <c r="C38" s="255" t="s">
        <v>263</v>
      </c>
      <c r="D38" s="238" t="s">
        <v>220</v>
      </c>
      <c r="E38" s="239">
        <v>1900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/>
      <c r="S38" s="241" t="s">
        <v>247</v>
      </c>
      <c r="T38" s="242" t="s">
        <v>248</v>
      </c>
      <c r="U38" s="222">
        <v>6.3E-2</v>
      </c>
      <c r="V38" s="222">
        <f>ROUND(E38*U38,2)</f>
        <v>119.7</v>
      </c>
      <c r="W38" s="222"/>
      <c r="X38" s="222" t="s">
        <v>180</v>
      </c>
      <c r="Y38" s="222" t="s">
        <v>167</v>
      </c>
      <c r="Z38" s="212"/>
      <c r="AA38" s="212"/>
      <c r="AB38" s="212"/>
      <c r="AC38" s="212"/>
      <c r="AD38" s="212"/>
      <c r="AE38" s="212"/>
      <c r="AF38" s="212"/>
      <c r="AG38" s="212" t="s">
        <v>181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5">
      <c r="A39" s="219"/>
      <c r="B39" s="220"/>
      <c r="C39" s="259" t="s">
        <v>264</v>
      </c>
      <c r="D39" s="252"/>
      <c r="E39" s="252"/>
      <c r="F39" s="252"/>
      <c r="G39" s="25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196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5">
      <c r="A40" s="219"/>
      <c r="B40" s="220"/>
      <c r="C40" s="256" t="s">
        <v>753</v>
      </c>
      <c r="D40" s="223"/>
      <c r="E40" s="224">
        <v>1845</v>
      </c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170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19"/>
      <c r="B41" s="220"/>
      <c r="C41" s="256" t="s">
        <v>754</v>
      </c>
      <c r="D41" s="223"/>
      <c r="E41" s="224">
        <v>55</v>
      </c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170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36">
        <v>12</v>
      </c>
      <c r="B42" s="237" t="s">
        <v>267</v>
      </c>
      <c r="C42" s="255" t="s">
        <v>755</v>
      </c>
      <c r="D42" s="238" t="s">
        <v>269</v>
      </c>
      <c r="E42" s="239">
        <v>1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41"/>
      <c r="S42" s="241" t="s">
        <v>247</v>
      </c>
      <c r="T42" s="242" t="s">
        <v>248</v>
      </c>
      <c r="U42" s="222">
        <v>0</v>
      </c>
      <c r="V42" s="222">
        <f>ROUND(E42*U42,2)</f>
        <v>0</v>
      </c>
      <c r="W42" s="222"/>
      <c r="X42" s="222" t="s">
        <v>180</v>
      </c>
      <c r="Y42" s="222" t="s">
        <v>167</v>
      </c>
      <c r="Z42" s="212"/>
      <c r="AA42" s="212"/>
      <c r="AB42" s="212"/>
      <c r="AC42" s="212"/>
      <c r="AD42" s="212"/>
      <c r="AE42" s="212"/>
      <c r="AF42" s="212"/>
      <c r="AG42" s="212" t="s">
        <v>181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5">
      <c r="A43" s="219"/>
      <c r="B43" s="220"/>
      <c r="C43" s="259" t="s">
        <v>756</v>
      </c>
      <c r="D43" s="252"/>
      <c r="E43" s="252"/>
      <c r="F43" s="252"/>
      <c r="G43" s="25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196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5">
      <c r="A44" s="219"/>
      <c r="B44" s="220"/>
      <c r="C44" s="260" t="s">
        <v>757</v>
      </c>
      <c r="D44" s="253"/>
      <c r="E44" s="253"/>
      <c r="F44" s="253"/>
      <c r="G44" s="253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196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5">
      <c r="A45" s="219"/>
      <c r="B45" s="220"/>
      <c r="C45" s="260" t="s">
        <v>490</v>
      </c>
      <c r="D45" s="253"/>
      <c r="E45" s="253"/>
      <c r="F45" s="253"/>
      <c r="G45" s="253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196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5">
      <c r="A46" s="219"/>
      <c r="B46" s="220"/>
      <c r="C46" s="260" t="s">
        <v>273</v>
      </c>
      <c r="D46" s="253"/>
      <c r="E46" s="253"/>
      <c r="F46" s="253"/>
      <c r="G46" s="253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196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19"/>
      <c r="B47" s="220"/>
      <c r="C47" s="260" t="s">
        <v>274</v>
      </c>
      <c r="D47" s="253"/>
      <c r="E47" s="253"/>
      <c r="F47" s="253"/>
      <c r="G47" s="253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196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19"/>
      <c r="B48" s="220"/>
      <c r="C48" s="260" t="s">
        <v>275</v>
      </c>
      <c r="D48" s="253"/>
      <c r="E48" s="253"/>
      <c r="F48" s="253"/>
      <c r="G48" s="253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196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19"/>
      <c r="B49" s="220"/>
      <c r="C49" s="260" t="s">
        <v>276</v>
      </c>
      <c r="D49" s="253"/>
      <c r="E49" s="253"/>
      <c r="F49" s="253"/>
      <c r="G49" s="253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196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19"/>
      <c r="B50" s="220"/>
      <c r="C50" s="260" t="s">
        <v>277</v>
      </c>
      <c r="D50" s="253"/>
      <c r="E50" s="253"/>
      <c r="F50" s="253"/>
      <c r="G50" s="253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196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43" t="str">
        <f>C50</f>
        <v>- FU1.1-FU1.6 - pojistkový odpínač pro válcové pojistky 10x38 pro FV aplikace, 1000 V DC + 2x válcová pojistka PV4 -25A gPV - 6 kpl</v>
      </c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19"/>
      <c r="B51" s="220"/>
      <c r="C51" s="260" t="s">
        <v>445</v>
      </c>
      <c r="D51" s="253"/>
      <c r="E51" s="253"/>
      <c r="F51" s="253"/>
      <c r="G51" s="253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196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43" t="str">
        <f>C51</f>
        <v>- FU2.1-FU2.6 - svodič přepětí - 3 pól. přepěťová ochrana třídy T1+T2 pro FV střešní aplikace, bleskový proud 5kA, Imax=40 kA - 6 ks</v>
      </c>
      <c r="BB51" s="212"/>
      <c r="BC51" s="212"/>
      <c r="BD51" s="212"/>
      <c r="BE51" s="212"/>
      <c r="BF51" s="212"/>
      <c r="BG51" s="212"/>
      <c r="BH51" s="212"/>
    </row>
    <row r="52" spans="1:60" outlineLevel="3" x14ac:dyDescent="0.25">
      <c r="A52" s="219"/>
      <c r="B52" s="220"/>
      <c r="C52" s="260" t="s">
        <v>278</v>
      </c>
      <c r="D52" s="253"/>
      <c r="E52" s="253"/>
      <c r="F52" s="253"/>
      <c r="G52" s="253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196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5">
      <c r="A53" s="219"/>
      <c r="B53" s="220"/>
      <c r="C53" s="260" t="s">
        <v>279</v>
      </c>
      <c r="D53" s="253"/>
      <c r="E53" s="253"/>
      <c r="F53" s="253"/>
      <c r="G53" s="253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196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36">
        <v>13</v>
      </c>
      <c r="B54" s="237" t="s">
        <v>680</v>
      </c>
      <c r="C54" s="255" t="s">
        <v>758</v>
      </c>
      <c r="D54" s="238" t="s">
        <v>269</v>
      </c>
      <c r="E54" s="239">
        <v>1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41"/>
      <c r="S54" s="241" t="s">
        <v>247</v>
      </c>
      <c r="T54" s="242" t="s">
        <v>248</v>
      </c>
      <c r="U54" s="222">
        <v>0</v>
      </c>
      <c r="V54" s="222">
        <f>ROUND(E54*U54,2)</f>
        <v>0</v>
      </c>
      <c r="W54" s="222"/>
      <c r="X54" s="222" t="s">
        <v>180</v>
      </c>
      <c r="Y54" s="222" t="s">
        <v>167</v>
      </c>
      <c r="Z54" s="212"/>
      <c r="AA54" s="212"/>
      <c r="AB54" s="212"/>
      <c r="AC54" s="212"/>
      <c r="AD54" s="212"/>
      <c r="AE54" s="212"/>
      <c r="AF54" s="212"/>
      <c r="AG54" s="212" t="s">
        <v>181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5">
      <c r="A55" s="219"/>
      <c r="B55" s="220"/>
      <c r="C55" s="259" t="s">
        <v>759</v>
      </c>
      <c r="D55" s="252"/>
      <c r="E55" s="252"/>
      <c r="F55" s="252"/>
      <c r="G55" s="25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196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5">
      <c r="A56" s="219"/>
      <c r="B56" s="220"/>
      <c r="C56" s="260" t="s">
        <v>683</v>
      </c>
      <c r="D56" s="253"/>
      <c r="E56" s="253"/>
      <c r="F56" s="253"/>
      <c r="G56" s="253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196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5">
      <c r="A57" s="219"/>
      <c r="B57" s="220"/>
      <c r="C57" s="260" t="s">
        <v>490</v>
      </c>
      <c r="D57" s="253"/>
      <c r="E57" s="253"/>
      <c r="F57" s="253"/>
      <c r="G57" s="253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196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19"/>
      <c r="B58" s="220"/>
      <c r="C58" s="260" t="s">
        <v>273</v>
      </c>
      <c r="D58" s="253"/>
      <c r="E58" s="253"/>
      <c r="F58" s="253"/>
      <c r="G58" s="253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196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19"/>
      <c r="B59" s="220"/>
      <c r="C59" s="260" t="s">
        <v>274</v>
      </c>
      <c r="D59" s="253"/>
      <c r="E59" s="253"/>
      <c r="F59" s="253"/>
      <c r="G59" s="253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196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5">
      <c r="A60" s="219"/>
      <c r="B60" s="220"/>
      <c r="C60" s="260" t="s">
        <v>684</v>
      </c>
      <c r="D60" s="253"/>
      <c r="E60" s="253"/>
      <c r="F60" s="253"/>
      <c r="G60" s="253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196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19"/>
      <c r="B61" s="220"/>
      <c r="C61" s="260" t="s">
        <v>276</v>
      </c>
      <c r="D61" s="253"/>
      <c r="E61" s="253"/>
      <c r="F61" s="253"/>
      <c r="G61" s="253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196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19"/>
      <c r="B62" s="220"/>
      <c r="C62" s="260" t="s">
        <v>760</v>
      </c>
      <c r="D62" s="253"/>
      <c r="E62" s="253"/>
      <c r="F62" s="253"/>
      <c r="G62" s="253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196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43" t="str">
        <f>C62</f>
        <v>- FU1.1-FU1.6 - pojistkový odpínač pro válcové pojistky 10x38 pro FV aplikace, 1000 V DC + 2x válcová pojistka PV4 -25A gPV - 4 kpl</v>
      </c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19"/>
      <c r="B63" s="220"/>
      <c r="C63" s="260" t="s">
        <v>813</v>
      </c>
      <c r="D63" s="253"/>
      <c r="E63" s="253"/>
      <c r="F63" s="253"/>
      <c r="G63" s="253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196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43" t="str">
        <f>C63</f>
        <v>- FU2.1-FU2.6 - svodič přepětí - 3 pól. přepěťová ochrana třídy T1+T2 pro FV střešní aplikace, bleskový proud 5kA, Imax=40 kA - 4 ks</v>
      </c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19"/>
      <c r="B64" s="220"/>
      <c r="C64" s="260" t="s">
        <v>278</v>
      </c>
      <c r="D64" s="253"/>
      <c r="E64" s="253"/>
      <c r="F64" s="253"/>
      <c r="G64" s="253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196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19"/>
      <c r="B65" s="220"/>
      <c r="C65" s="260" t="s">
        <v>279</v>
      </c>
      <c r="D65" s="253"/>
      <c r="E65" s="253"/>
      <c r="F65" s="253"/>
      <c r="G65" s="253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196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36">
        <v>14</v>
      </c>
      <c r="B66" s="237" t="s">
        <v>280</v>
      </c>
      <c r="C66" s="255" t="s">
        <v>281</v>
      </c>
      <c r="D66" s="238" t="s">
        <v>269</v>
      </c>
      <c r="E66" s="239">
        <v>1</v>
      </c>
      <c r="F66" s="240"/>
      <c r="G66" s="241">
        <f>ROUND(E66*F66,2)</f>
        <v>0</v>
      </c>
      <c r="H66" s="240"/>
      <c r="I66" s="241">
        <f>ROUND(E66*H66,2)</f>
        <v>0</v>
      </c>
      <c r="J66" s="240"/>
      <c r="K66" s="241">
        <f>ROUND(E66*J66,2)</f>
        <v>0</v>
      </c>
      <c r="L66" s="241">
        <v>21</v>
      </c>
      <c r="M66" s="241">
        <f>G66*(1+L66/100)</f>
        <v>0</v>
      </c>
      <c r="N66" s="239">
        <v>0.06</v>
      </c>
      <c r="O66" s="239">
        <f>ROUND(E66*N66,2)</f>
        <v>0.06</v>
      </c>
      <c r="P66" s="239">
        <v>0</v>
      </c>
      <c r="Q66" s="239">
        <f>ROUND(E66*P66,2)</f>
        <v>0</v>
      </c>
      <c r="R66" s="241"/>
      <c r="S66" s="241" t="s">
        <v>247</v>
      </c>
      <c r="T66" s="242" t="s">
        <v>248</v>
      </c>
      <c r="U66" s="222">
        <v>0</v>
      </c>
      <c r="V66" s="222">
        <f>ROUND(E66*U66,2)</f>
        <v>0</v>
      </c>
      <c r="W66" s="222"/>
      <c r="X66" s="222" t="s">
        <v>180</v>
      </c>
      <c r="Y66" s="222" t="s">
        <v>167</v>
      </c>
      <c r="Z66" s="212"/>
      <c r="AA66" s="212"/>
      <c r="AB66" s="212"/>
      <c r="AC66" s="212"/>
      <c r="AD66" s="212"/>
      <c r="AE66" s="212"/>
      <c r="AF66" s="212"/>
      <c r="AG66" s="212" t="s">
        <v>181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5">
      <c r="A67" s="219"/>
      <c r="B67" s="220"/>
      <c r="C67" s="259" t="s">
        <v>282</v>
      </c>
      <c r="D67" s="252"/>
      <c r="E67" s="252"/>
      <c r="F67" s="252"/>
      <c r="G67" s="25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196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5">
      <c r="A68" s="219"/>
      <c r="B68" s="220"/>
      <c r="C68" s="260" t="s">
        <v>555</v>
      </c>
      <c r="D68" s="253"/>
      <c r="E68" s="253"/>
      <c r="F68" s="253"/>
      <c r="G68" s="253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196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0.399999999999999" outlineLevel="1" x14ac:dyDescent="0.25">
      <c r="A69" s="236">
        <v>15</v>
      </c>
      <c r="B69" s="237" t="s">
        <v>284</v>
      </c>
      <c r="C69" s="255" t="s">
        <v>285</v>
      </c>
      <c r="D69" s="238" t="s">
        <v>269</v>
      </c>
      <c r="E69" s="239">
        <v>1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0.06</v>
      </c>
      <c r="O69" s="239">
        <f>ROUND(E69*N69,2)</f>
        <v>0.06</v>
      </c>
      <c r="P69" s="239">
        <v>0</v>
      </c>
      <c r="Q69" s="239">
        <f>ROUND(E69*P69,2)</f>
        <v>0</v>
      </c>
      <c r="R69" s="241"/>
      <c r="S69" s="241" t="s">
        <v>247</v>
      </c>
      <c r="T69" s="242" t="s">
        <v>248</v>
      </c>
      <c r="U69" s="222">
        <v>0</v>
      </c>
      <c r="V69" s="222">
        <f>ROUND(E69*U69,2)</f>
        <v>0</v>
      </c>
      <c r="W69" s="222"/>
      <c r="X69" s="222" t="s">
        <v>180</v>
      </c>
      <c r="Y69" s="222" t="s">
        <v>167</v>
      </c>
      <c r="Z69" s="212"/>
      <c r="AA69" s="212"/>
      <c r="AB69" s="212"/>
      <c r="AC69" s="212"/>
      <c r="AD69" s="212"/>
      <c r="AE69" s="212"/>
      <c r="AF69" s="212"/>
      <c r="AG69" s="212" t="s">
        <v>181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5">
      <c r="A70" s="219"/>
      <c r="B70" s="220"/>
      <c r="C70" s="259" t="s">
        <v>286</v>
      </c>
      <c r="D70" s="252"/>
      <c r="E70" s="252"/>
      <c r="F70" s="252"/>
      <c r="G70" s="25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196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5">
      <c r="A71" s="219"/>
      <c r="B71" s="220"/>
      <c r="C71" s="260" t="s">
        <v>761</v>
      </c>
      <c r="D71" s="253"/>
      <c r="E71" s="253"/>
      <c r="F71" s="253"/>
      <c r="G71" s="253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196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5">
      <c r="A72" s="219"/>
      <c r="B72" s="220"/>
      <c r="C72" s="260" t="s">
        <v>288</v>
      </c>
      <c r="D72" s="253"/>
      <c r="E72" s="253"/>
      <c r="F72" s="253"/>
      <c r="G72" s="253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196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19"/>
      <c r="B73" s="220"/>
      <c r="C73" s="260" t="s">
        <v>289</v>
      </c>
      <c r="D73" s="253"/>
      <c r="E73" s="253"/>
      <c r="F73" s="253"/>
      <c r="G73" s="253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196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19"/>
      <c r="B74" s="220"/>
      <c r="C74" s="260" t="s">
        <v>290</v>
      </c>
      <c r="D74" s="253"/>
      <c r="E74" s="253"/>
      <c r="F74" s="253"/>
      <c r="G74" s="253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196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5">
      <c r="A75" s="219"/>
      <c r="B75" s="220"/>
      <c r="C75" s="260" t="s">
        <v>291</v>
      </c>
      <c r="D75" s="253"/>
      <c r="E75" s="253"/>
      <c r="F75" s="253"/>
      <c r="G75" s="253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196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5">
      <c r="A76" s="219"/>
      <c r="B76" s="220"/>
      <c r="C76" s="260" t="s">
        <v>292</v>
      </c>
      <c r="D76" s="253"/>
      <c r="E76" s="253"/>
      <c r="F76" s="253"/>
      <c r="G76" s="253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196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5">
      <c r="A77" s="236">
        <v>16</v>
      </c>
      <c r="B77" s="237" t="s">
        <v>557</v>
      </c>
      <c r="C77" s="255" t="s">
        <v>558</v>
      </c>
      <c r="D77" s="238" t="s">
        <v>259</v>
      </c>
      <c r="E77" s="239">
        <v>1</v>
      </c>
      <c r="F77" s="240"/>
      <c r="G77" s="241">
        <f>ROUND(E77*F77,2)</f>
        <v>0</v>
      </c>
      <c r="H77" s="240"/>
      <c r="I77" s="241">
        <f>ROUND(E77*H77,2)</f>
        <v>0</v>
      </c>
      <c r="J77" s="240"/>
      <c r="K77" s="241">
        <f>ROUND(E77*J77,2)</f>
        <v>0</v>
      </c>
      <c r="L77" s="241">
        <v>21</v>
      </c>
      <c r="M77" s="241">
        <f>G77*(1+L77/100)</f>
        <v>0</v>
      </c>
      <c r="N77" s="239">
        <v>0</v>
      </c>
      <c r="O77" s="239">
        <f>ROUND(E77*N77,2)</f>
        <v>0</v>
      </c>
      <c r="P77" s="239">
        <v>0</v>
      </c>
      <c r="Q77" s="239">
        <f>ROUND(E77*P77,2)</f>
        <v>0</v>
      </c>
      <c r="R77" s="241"/>
      <c r="S77" s="241" t="s">
        <v>247</v>
      </c>
      <c r="T77" s="242" t="s">
        <v>248</v>
      </c>
      <c r="U77" s="222">
        <v>0</v>
      </c>
      <c r="V77" s="222">
        <f>ROUND(E77*U77,2)</f>
        <v>0</v>
      </c>
      <c r="W77" s="222"/>
      <c r="X77" s="222" t="s">
        <v>180</v>
      </c>
      <c r="Y77" s="222" t="s">
        <v>167</v>
      </c>
      <c r="Z77" s="212"/>
      <c r="AA77" s="212"/>
      <c r="AB77" s="212"/>
      <c r="AC77" s="212"/>
      <c r="AD77" s="212"/>
      <c r="AE77" s="212"/>
      <c r="AF77" s="212"/>
      <c r="AG77" s="212" t="s">
        <v>181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5">
      <c r="A78" s="219"/>
      <c r="B78" s="220"/>
      <c r="C78" s="259" t="s">
        <v>559</v>
      </c>
      <c r="D78" s="252"/>
      <c r="E78" s="252"/>
      <c r="F78" s="252"/>
      <c r="G78" s="25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196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5">
      <c r="A79" s="219"/>
      <c r="B79" s="220"/>
      <c r="C79" s="260" t="s">
        <v>560</v>
      </c>
      <c r="D79" s="253"/>
      <c r="E79" s="253"/>
      <c r="F79" s="253"/>
      <c r="G79" s="253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196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5">
      <c r="A80" s="219"/>
      <c r="B80" s="220"/>
      <c r="C80" s="260" t="s">
        <v>561</v>
      </c>
      <c r="D80" s="253"/>
      <c r="E80" s="253"/>
      <c r="F80" s="253"/>
      <c r="G80" s="253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196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36">
        <v>17</v>
      </c>
      <c r="B81" s="237" t="s">
        <v>298</v>
      </c>
      <c r="C81" s="255" t="s">
        <v>299</v>
      </c>
      <c r="D81" s="238" t="s">
        <v>259</v>
      </c>
      <c r="E81" s="239">
        <v>60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41"/>
      <c r="S81" s="241" t="s">
        <v>247</v>
      </c>
      <c r="T81" s="242" t="s">
        <v>248</v>
      </c>
      <c r="U81" s="222">
        <v>0</v>
      </c>
      <c r="V81" s="222">
        <f>ROUND(E81*U81,2)</f>
        <v>0</v>
      </c>
      <c r="W81" s="222"/>
      <c r="X81" s="222" t="s">
        <v>180</v>
      </c>
      <c r="Y81" s="222" t="s">
        <v>167</v>
      </c>
      <c r="Z81" s="212"/>
      <c r="AA81" s="212"/>
      <c r="AB81" s="212"/>
      <c r="AC81" s="212"/>
      <c r="AD81" s="212"/>
      <c r="AE81" s="212"/>
      <c r="AF81" s="212"/>
      <c r="AG81" s="212" t="s">
        <v>181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5">
      <c r="A82" s="219"/>
      <c r="B82" s="220"/>
      <c r="C82" s="256" t="s">
        <v>762</v>
      </c>
      <c r="D82" s="223"/>
      <c r="E82" s="224">
        <v>20</v>
      </c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170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19"/>
      <c r="B83" s="220"/>
      <c r="C83" s="256" t="s">
        <v>763</v>
      </c>
      <c r="D83" s="223"/>
      <c r="E83" s="224">
        <v>20</v>
      </c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170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5">
      <c r="A84" s="219"/>
      <c r="B84" s="220"/>
      <c r="C84" s="256" t="s">
        <v>764</v>
      </c>
      <c r="D84" s="223"/>
      <c r="E84" s="224">
        <v>20</v>
      </c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170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0.399999999999999" outlineLevel="1" x14ac:dyDescent="0.25">
      <c r="A85" s="236">
        <v>18</v>
      </c>
      <c r="B85" s="237" t="s">
        <v>303</v>
      </c>
      <c r="C85" s="255" t="s">
        <v>304</v>
      </c>
      <c r="D85" s="238" t="s">
        <v>259</v>
      </c>
      <c r="E85" s="239">
        <v>1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2E-3</v>
      </c>
      <c r="O85" s="239">
        <f>ROUND(E85*N85,2)</f>
        <v>0</v>
      </c>
      <c r="P85" s="239">
        <v>0</v>
      </c>
      <c r="Q85" s="239">
        <f>ROUND(E85*P85,2)</f>
        <v>0</v>
      </c>
      <c r="R85" s="241"/>
      <c r="S85" s="241" t="s">
        <v>247</v>
      </c>
      <c r="T85" s="242" t="s">
        <v>248</v>
      </c>
      <c r="U85" s="222">
        <v>0</v>
      </c>
      <c r="V85" s="222">
        <f>ROUND(E85*U85,2)</f>
        <v>0</v>
      </c>
      <c r="W85" s="222"/>
      <c r="X85" s="222" t="s">
        <v>180</v>
      </c>
      <c r="Y85" s="222" t="s">
        <v>167</v>
      </c>
      <c r="Z85" s="212"/>
      <c r="AA85" s="212"/>
      <c r="AB85" s="212"/>
      <c r="AC85" s="212"/>
      <c r="AD85" s="212"/>
      <c r="AE85" s="212"/>
      <c r="AF85" s="212"/>
      <c r="AG85" s="212" t="s">
        <v>181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2" x14ac:dyDescent="0.25">
      <c r="A86" s="219"/>
      <c r="B86" s="220"/>
      <c r="C86" s="259" t="s">
        <v>765</v>
      </c>
      <c r="D86" s="252"/>
      <c r="E86" s="252"/>
      <c r="F86" s="252"/>
      <c r="G86" s="25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196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5">
      <c r="A87" s="219"/>
      <c r="B87" s="220"/>
      <c r="C87" s="260" t="s">
        <v>493</v>
      </c>
      <c r="D87" s="253"/>
      <c r="E87" s="253"/>
      <c r="F87" s="253"/>
      <c r="G87" s="253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196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43" t="str">
        <f>C87</f>
        <v>- včetně napojení na rozvaděč RFVE -- kabelová trasa viz specifikace ve výkresové části, délka kabelové trasy 5 mb</v>
      </c>
      <c r="BB87" s="212"/>
      <c r="BC87" s="212"/>
      <c r="BD87" s="212"/>
      <c r="BE87" s="212"/>
      <c r="BF87" s="212"/>
      <c r="BG87" s="212"/>
      <c r="BH87" s="212"/>
    </row>
    <row r="88" spans="1:60" ht="20.399999999999999" outlineLevel="1" x14ac:dyDescent="0.25">
      <c r="A88" s="236">
        <v>19</v>
      </c>
      <c r="B88" s="237" t="s">
        <v>307</v>
      </c>
      <c r="C88" s="255" t="s">
        <v>308</v>
      </c>
      <c r="D88" s="238" t="s">
        <v>259</v>
      </c>
      <c r="E88" s="239">
        <v>700</v>
      </c>
      <c r="F88" s="240"/>
      <c r="G88" s="241">
        <f>ROUND(E88*F88,2)</f>
        <v>0</v>
      </c>
      <c r="H88" s="240"/>
      <c r="I88" s="241">
        <f>ROUND(E88*H88,2)</f>
        <v>0</v>
      </c>
      <c r="J88" s="240"/>
      <c r="K88" s="241">
        <f>ROUND(E88*J88,2)</f>
        <v>0</v>
      </c>
      <c r="L88" s="241">
        <v>21</v>
      </c>
      <c r="M88" s="241">
        <f>G88*(1+L88/100)</f>
        <v>0</v>
      </c>
      <c r="N88" s="239">
        <v>0</v>
      </c>
      <c r="O88" s="239">
        <f>ROUND(E88*N88,2)</f>
        <v>0</v>
      </c>
      <c r="P88" s="239">
        <v>0</v>
      </c>
      <c r="Q88" s="239">
        <f>ROUND(E88*P88,2)</f>
        <v>0</v>
      </c>
      <c r="R88" s="241"/>
      <c r="S88" s="241" t="s">
        <v>247</v>
      </c>
      <c r="T88" s="242" t="s">
        <v>248</v>
      </c>
      <c r="U88" s="222">
        <v>0</v>
      </c>
      <c r="V88" s="222">
        <f>ROUND(E88*U88,2)</f>
        <v>0</v>
      </c>
      <c r="W88" s="222"/>
      <c r="X88" s="222" t="s">
        <v>180</v>
      </c>
      <c r="Y88" s="222" t="s">
        <v>167</v>
      </c>
      <c r="Z88" s="212"/>
      <c r="AA88" s="212"/>
      <c r="AB88" s="212"/>
      <c r="AC88" s="212"/>
      <c r="AD88" s="212"/>
      <c r="AE88" s="212"/>
      <c r="AF88" s="212"/>
      <c r="AG88" s="212" t="s">
        <v>181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5">
      <c r="A89" s="219"/>
      <c r="B89" s="220"/>
      <c r="C89" s="259" t="s">
        <v>309</v>
      </c>
      <c r="D89" s="252"/>
      <c r="E89" s="252"/>
      <c r="F89" s="252"/>
      <c r="G89" s="25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196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0.399999999999999" outlineLevel="1" x14ac:dyDescent="0.25">
      <c r="A90" s="236">
        <v>20</v>
      </c>
      <c r="B90" s="237" t="s">
        <v>494</v>
      </c>
      <c r="C90" s="255" t="s">
        <v>495</v>
      </c>
      <c r="D90" s="238" t="s">
        <v>259</v>
      </c>
      <c r="E90" s="239">
        <v>300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39">
        <v>1.6999999999999999E-3</v>
      </c>
      <c r="O90" s="239">
        <f>ROUND(E90*N90,2)</f>
        <v>0.51</v>
      </c>
      <c r="P90" s="239">
        <v>0</v>
      </c>
      <c r="Q90" s="239">
        <f>ROUND(E90*P90,2)</f>
        <v>0</v>
      </c>
      <c r="R90" s="241"/>
      <c r="S90" s="241" t="s">
        <v>247</v>
      </c>
      <c r="T90" s="242" t="s">
        <v>248</v>
      </c>
      <c r="U90" s="222">
        <v>0</v>
      </c>
      <c r="V90" s="222">
        <f>ROUND(E90*U90,2)</f>
        <v>0</v>
      </c>
      <c r="W90" s="222"/>
      <c r="X90" s="222" t="s">
        <v>215</v>
      </c>
      <c r="Y90" s="222" t="s">
        <v>167</v>
      </c>
      <c r="Z90" s="212"/>
      <c r="AA90" s="212"/>
      <c r="AB90" s="212"/>
      <c r="AC90" s="212"/>
      <c r="AD90" s="212"/>
      <c r="AE90" s="212"/>
      <c r="AF90" s="212"/>
      <c r="AG90" s="212" t="s">
        <v>216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5">
      <c r="A91" s="219"/>
      <c r="B91" s="220"/>
      <c r="C91" s="259" t="s">
        <v>312</v>
      </c>
      <c r="D91" s="252"/>
      <c r="E91" s="252"/>
      <c r="F91" s="252"/>
      <c r="G91" s="25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196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5">
      <c r="A92" s="219"/>
      <c r="B92" s="220"/>
      <c r="C92" s="260" t="s">
        <v>496</v>
      </c>
      <c r="D92" s="253"/>
      <c r="E92" s="253"/>
      <c r="F92" s="253"/>
      <c r="G92" s="253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196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43" t="str">
        <f>C92</f>
        <v>systém se střechovitým uspořádáním panelů v orientaci V-Z, rozestup řad max. 2,51 metru pro FV panely rozměru 1722x1134x30 mm.</v>
      </c>
      <c r="BB92" s="212"/>
      <c r="BC92" s="212"/>
      <c r="BD92" s="212"/>
      <c r="BE92" s="212"/>
      <c r="BF92" s="212"/>
      <c r="BG92" s="212"/>
      <c r="BH92" s="212"/>
    </row>
    <row r="93" spans="1:60" outlineLevel="3" x14ac:dyDescent="0.25">
      <c r="A93" s="219"/>
      <c r="B93" s="220"/>
      <c r="C93" s="260" t="s">
        <v>314</v>
      </c>
      <c r="D93" s="253"/>
      <c r="E93" s="253"/>
      <c r="F93" s="253"/>
      <c r="G93" s="253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196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5">
      <c r="A94" s="219"/>
      <c r="B94" s="220"/>
      <c r="C94" s="260" t="s">
        <v>497</v>
      </c>
      <c r="D94" s="253"/>
      <c r="E94" s="253"/>
      <c r="F94" s="253"/>
      <c r="G94" s="253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196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19"/>
      <c r="B95" s="220"/>
      <c r="C95" s="260" t="s">
        <v>316</v>
      </c>
      <c r="D95" s="253"/>
      <c r="E95" s="253"/>
      <c r="F95" s="253"/>
      <c r="G95" s="253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196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5">
      <c r="A96" s="236">
        <v>21</v>
      </c>
      <c r="B96" s="237" t="s">
        <v>498</v>
      </c>
      <c r="C96" s="255" t="s">
        <v>499</v>
      </c>
      <c r="D96" s="238" t="s">
        <v>259</v>
      </c>
      <c r="E96" s="239">
        <v>300</v>
      </c>
      <c r="F96" s="240"/>
      <c r="G96" s="241">
        <f>ROUND(E96*F96,2)</f>
        <v>0</v>
      </c>
      <c r="H96" s="240"/>
      <c r="I96" s="241">
        <f>ROUND(E96*H96,2)</f>
        <v>0</v>
      </c>
      <c r="J96" s="240"/>
      <c r="K96" s="241">
        <f>ROUND(E96*J96,2)</f>
        <v>0</v>
      </c>
      <c r="L96" s="241">
        <v>21</v>
      </c>
      <c r="M96" s="241">
        <f>G96*(1+L96/100)</f>
        <v>0</v>
      </c>
      <c r="N96" s="239">
        <v>2.1499999999999998E-2</v>
      </c>
      <c r="O96" s="239">
        <f>ROUND(E96*N96,2)</f>
        <v>6.45</v>
      </c>
      <c r="P96" s="239">
        <v>0</v>
      </c>
      <c r="Q96" s="239">
        <f>ROUND(E96*P96,2)</f>
        <v>0</v>
      </c>
      <c r="R96" s="241"/>
      <c r="S96" s="241" t="s">
        <v>247</v>
      </c>
      <c r="T96" s="242" t="s">
        <v>248</v>
      </c>
      <c r="U96" s="222">
        <v>0</v>
      </c>
      <c r="V96" s="222">
        <f>ROUND(E96*U96,2)</f>
        <v>0</v>
      </c>
      <c r="W96" s="222"/>
      <c r="X96" s="222" t="s">
        <v>215</v>
      </c>
      <c r="Y96" s="222" t="s">
        <v>167</v>
      </c>
      <c r="Z96" s="212"/>
      <c r="AA96" s="212"/>
      <c r="AB96" s="212"/>
      <c r="AC96" s="212"/>
      <c r="AD96" s="212"/>
      <c r="AE96" s="212"/>
      <c r="AF96" s="212"/>
      <c r="AG96" s="212" t="s">
        <v>216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5">
      <c r="A97" s="219"/>
      <c r="B97" s="220"/>
      <c r="C97" s="259" t="s">
        <v>319</v>
      </c>
      <c r="D97" s="252"/>
      <c r="E97" s="252"/>
      <c r="F97" s="252"/>
      <c r="G97" s="25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196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19"/>
      <c r="B98" s="220"/>
      <c r="C98" s="260" t="s">
        <v>500</v>
      </c>
      <c r="D98" s="253"/>
      <c r="E98" s="253"/>
      <c r="F98" s="253"/>
      <c r="G98" s="253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196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5">
      <c r="A99" s="219"/>
      <c r="B99" s="220"/>
      <c r="C99" s="260" t="s">
        <v>501</v>
      </c>
      <c r="D99" s="253"/>
      <c r="E99" s="253"/>
      <c r="F99" s="253"/>
      <c r="G99" s="253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196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5">
      <c r="A100" s="219"/>
      <c r="B100" s="220"/>
      <c r="C100" s="260" t="s">
        <v>502</v>
      </c>
      <c r="D100" s="253"/>
      <c r="E100" s="253"/>
      <c r="F100" s="253"/>
      <c r="G100" s="253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196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19"/>
      <c r="B101" s="220"/>
      <c r="C101" s="260" t="s">
        <v>503</v>
      </c>
      <c r="D101" s="253"/>
      <c r="E101" s="253"/>
      <c r="F101" s="253"/>
      <c r="G101" s="253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196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0.399999999999999" outlineLevel="1" x14ac:dyDescent="0.25">
      <c r="A102" s="236">
        <v>22</v>
      </c>
      <c r="B102" s="237" t="s">
        <v>324</v>
      </c>
      <c r="C102" s="255" t="s">
        <v>325</v>
      </c>
      <c r="D102" s="238" t="s">
        <v>259</v>
      </c>
      <c r="E102" s="239">
        <v>150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21</v>
      </c>
      <c r="M102" s="241">
        <f>G102*(1+L102/100)</f>
        <v>0</v>
      </c>
      <c r="N102" s="239">
        <v>0</v>
      </c>
      <c r="O102" s="239">
        <f>ROUND(E102*N102,2)</f>
        <v>0</v>
      </c>
      <c r="P102" s="239">
        <v>0</v>
      </c>
      <c r="Q102" s="239">
        <f>ROUND(E102*P102,2)</f>
        <v>0</v>
      </c>
      <c r="R102" s="241"/>
      <c r="S102" s="241" t="s">
        <v>247</v>
      </c>
      <c r="T102" s="242" t="s">
        <v>248</v>
      </c>
      <c r="U102" s="222">
        <v>0</v>
      </c>
      <c r="V102" s="222">
        <f>ROUND(E102*U102,2)</f>
        <v>0</v>
      </c>
      <c r="W102" s="222"/>
      <c r="X102" s="222" t="s">
        <v>215</v>
      </c>
      <c r="Y102" s="222" t="s">
        <v>167</v>
      </c>
      <c r="Z102" s="212"/>
      <c r="AA102" s="212"/>
      <c r="AB102" s="212"/>
      <c r="AC102" s="212"/>
      <c r="AD102" s="212"/>
      <c r="AE102" s="212"/>
      <c r="AF102" s="212"/>
      <c r="AG102" s="212" t="s">
        <v>216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5">
      <c r="A103" s="219"/>
      <c r="B103" s="220"/>
      <c r="C103" s="259" t="s">
        <v>446</v>
      </c>
      <c r="D103" s="252"/>
      <c r="E103" s="252"/>
      <c r="F103" s="252"/>
      <c r="G103" s="25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196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19"/>
      <c r="B104" s="220"/>
      <c r="C104" s="260" t="s">
        <v>530</v>
      </c>
      <c r="D104" s="253"/>
      <c r="E104" s="253"/>
      <c r="F104" s="253"/>
      <c r="G104" s="253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196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19"/>
      <c r="B105" s="220"/>
      <c r="C105" s="260" t="s">
        <v>448</v>
      </c>
      <c r="D105" s="253"/>
      <c r="E105" s="253"/>
      <c r="F105" s="253"/>
      <c r="G105" s="253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196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5">
      <c r="A106" s="219"/>
      <c r="B106" s="220"/>
      <c r="C106" s="260" t="s">
        <v>449</v>
      </c>
      <c r="D106" s="253"/>
      <c r="E106" s="253"/>
      <c r="F106" s="253"/>
      <c r="G106" s="253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196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5">
      <c r="A107" s="219"/>
      <c r="B107" s="220"/>
      <c r="C107" s="260" t="s">
        <v>450</v>
      </c>
      <c r="D107" s="253"/>
      <c r="E107" s="253"/>
      <c r="F107" s="253"/>
      <c r="G107" s="253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196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5">
      <c r="A108" s="219"/>
      <c r="B108" s="220"/>
      <c r="C108" s="260" t="s">
        <v>451</v>
      </c>
      <c r="D108" s="253"/>
      <c r="E108" s="253"/>
      <c r="F108" s="253"/>
      <c r="G108" s="253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196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5">
      <c r="A109" s="219"/>
      <c r="B109" s="220"/>
      <c r="C109" s="260" t="s">
        <v>452</v>
      </c>
      <c r="D109" s="253"/>
      <c r="E109" s="253"/>
      <c r="F109" s="253"/>
      <c r="G109" s="253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196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19"/>
      <c r="B110" s="220"/>
      <c r="C110" s="260" t="s">
        <v>453</v>
      </c>
      <c r="D110" s="253"/>
      <c r="E110" s="253"/>
      <c r="F110" s="253"/>
      <c r="G110" s="253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196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19"/>
      <c r="B111" s="220"/>
      <c r="C111" s="260" t="s">
        <v>454</v>
      </c>
      <c r="D111" s="253"/>
      <c r="E111" s="253"/>
      <c r="F111" s="253"/>
      <c r="G111" s="253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196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5">
      <c r="A112" s="219"/>
      <c r="B112" s="220"/>
      <c r="C112" s="260" t="s">
        <v>326</v>
      </c>
      <c r="D112" s="253"/>
      <c r="E112" s="253"/>
      <c r="F112" s="253"/>
      <c r="G112" s="253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196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5">
      <c r="A113" s="219"/>
      <c r="B113" s="220"/>
      <c r="C113" s="260" t="s">
        <v>455</v>
      </c>
      <c r="D113" s="253"/>
      <c r="E113" s="253"/>
      <c r="F113" s="253"/>
      <c r="G113" s="253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196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5">
      <c r="A114" s="219"/>
      <c r="B114" s="220"/>
      <c r="C114" s="260" t="s">
        <v>456</v>
      </c>
      <c r="D114" s="253"/>
      <c r="E114" s="253"/>
      <c r="F114" s="253"/>
      <c r="G114" s="253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196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5">
      <c r="A115" s="219"/>
      <c r="B115" s="220"/>
      <c r="C115" s="260" t="s">
        <v>327</v>
      </c>
      <c r="D115" s="253"/>
      <c r="E115" s="253"/>
      <c r="F115" s="253"/>
      <c r="G115" s="253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196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0.399999999999999" outlineLevel="1" x14ac:dyDescent="0.25">
      <c r="A116" s="236">
        <v>23</v>
      </c>
      <c r="B116" s="237" t="s">
        <v>700</v>
      </c>
      <c r="C116" s="255" t="s">
        <v>701</v>
      </c>
      <c r="D116" s="238" t="s">
        <v>259</v>
      </c>
      <c r="E116" s="239">
        <v>1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39">
        <v>0</v>
      </c>
      <c r="O116" s="239">
        <f>ROUND(E116*N116,2)</f>
        <v>0</v>
      </c>
      <c r="P116" s="239">
        <v>0</v>
      </c>
      <c r="Q116" s="239">
        <f>ROUND(E116*P116,2)</f>
        <v>0</v>
      </c>
      <c r="R116" s="241"/>
      <c r="S116" s="241" t="s">
        <v>247</v>
      </c>
      <c r="T116" s="242" t="s">
        <v>248</v>
      </c>
      <c r="U116" s="222">
        <v>0</v>
      </c>
      <c r="V116" s="222">
        <f>ROUND(E116*U116,2)</f>
        <v>0</v>
      </c>
      <c r="W116" s="222"/>
      <c r="X116" s="222" t="s">
        <v>215</v>
      </c>
      <c r="Y116" s="222" t="s">
        <v>167</v>
      </c>
      <c r="Z116" s="212"/>
      <c r="AA116" s="212"/>
      <c r="AB116" s="212"/>
      <c r="AC116" s="212"/>
      <c r="AD116" s="212"/>
      <c r="AE116" s="212"/>
      <c r="AF116" s="212"/>
      <c r="AG116" s="212" t="s">
        <v>216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 x14ac:dyDescent="0.25">
      <c r="A117" s="219"/>
      <c r="B117" s="220"/>
      <c r="C117" s="259" t="s">
        <v>663</v>
      </c>
      <c r="D117" s="252"/>
      <c r="E117" s="252"/>
      <c r="F117" s="252"/>
      <c r="G117" s="25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196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19"/>
      <c r="B118" s="220"/>
      <c r="C118" s="260" t="s">
        <v>741</v>
      </c>
      <c r="D118" s="253"/>
      <c r="E118" s="253"/>
      <c r="F118" s="253"/>
      <c r="G118" s="253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196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19"/>
      <c r="B119" s="220"/>
      <c r="C119" s="260" t="s">
        <v>742</v>
      </c>
      <c r="D119" s="253"/>
      <c r="E119" s="253"/>
      <c r="F119" s="253"/>
      <c r="G119" s="253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196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19"/>
      <c r="B120" s="220"/>
      <c r="C120" s="260" t="s">
        <v>460</v>
      </c>
      <c r="D120" s="253"/>
      <c r="E120" s="253"/>
      <c r="F120" s="253"/>
      <c r="G120" s="253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196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19"/>
      <c r="B121" s="220"/>
      <c r="C121" s="260" t="s">
        <v>330</v>
      </c>
      <c r="D121" s="253"/>
      <c r="E121" s="253"/>
      <c r="F121" s="253"/>
      <c r="G121" s="253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196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5">
      <c r="A122" s="219"/>
      <c r="B122" s="220"/>
      <c r="C122" s="260" t="s">
        <v>743</v>
      </c>
      <c r="D122" s="253"/>
      <c r="E122" s="253"/>
      <c r="F122" s="253"/>
      <c r="G122" s="253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196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5">
      <c r="A123" s="219"/>
      <c r="B123" s="220"/>
      <c r="C123" s="260" t="s">
        <v>463</v>
      </c>
      <c r="D123" s="253"/>
      <c r="E123" s="253"/>
      <c r="F123" s="253"/>
      <c r="G123" s="253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196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5">
      <c r="A124" s="219"/>
      <c r="B124" s="220"/>
      <c r="C124" s="260" t="s">
        <v>331</v>
      </c>
      <c r="D124" s="253"/>
      <c r="E124" s="253"/>
      <c r="F124" s="253"/>
      <c r="G124" s="253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196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19"/>
      <c r="B125" s="220"/>
      <c r="C125" s="260" t="s">
        <v>464</v>
      </c>
      <c r="D125" s="253"/>
      <c r="E125" s="253"/>
      <c r="F125" s="253"/>
      <c r="G125" s="253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196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5">
      <c r="A126" s="219"/>
      <c r="B126" s="220"/>
      <c r="C126" s="260" t="s">
        <v>744</v>
      </c>
      <c r="D126" s="253"/>
      <c r="E126" s="253"/>
      <c r="F126" s="253"/>
      <c r="G126" s="253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196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5">
      <c r="A127" s="219"/>
      <c r="B127" s="220"/>
      <c r="C127" s="260" t="s">
        <v>466</v>
      </c>
      <c r="D127" s="253"/>
      <c r="E127" s="253"/>
      <c r="F127" s="253"/>
      <c r="G127" s="253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196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5">
      <c r="A128" s="219"/>
      <c r="B128" s="220"/>
      <c r="C128" s="260" t="s">
        <v>332</v>
      </c>
      <c r="D128" s="253"/>
      <c r="E128" s="253"/>
      <c r="F128" s="253"/>
      <c r="G128" s="253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196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5">
      <c r="A129" s="219"/>
      <c r="B129" s="220"/>
      <c r="C129" s="260" t="s">
        <v>574</v>
      </c>
      <c r="D129" s="253"/>
      <c r="E129" s="253"/>
      <c r="F129" s="253"/>
      <c r="G129" s="253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196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5">
      <c r="A130" s="219"/>
      <c r="B130" s="220"/>
      <c r="C130" s="260" t="s">
        <v>467</v>
      </c>
      <c r="D130" s="253"/>
      <c r="E130" s="253"/>
      <c r="F130" s="253"/>
      <c r="G130" s="253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196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43" t="str">
        <f>C130</f>
        <v>monitoring sítě, ochrana před ostrovním provozem, konfigurovatelný účiník, konfigurovatelné prahové hodnoty země</v>
      </c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5">
      <c r="A131" s="219"/>
      <c r="B131" s="220"/>
      <c r="C131" s="260" t="s">
        <v>468</v>
      </c>
      <c r="D131" s="253"/>
      <c r="E131" s="253"/>
      <c r="F131" s="253"/>
      <c r="G131" s="253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196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5">
      <c r="A132" s="219"/>
      <c r="B132" s="220"/>
      <c r="C132" s="260" t="s">
        <v>334</v>
      </c>
      <c r="D132" s="253"/>
      <c r="E132" s="253"/>
      <c r="F132" s="253"/>
      <c r="G132" s="253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196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5">
      <c r="A133" s="219"/>
      <c r="B133" s="220"/>
      <c r="C133" s="260" t="s">
        <v>469</v>
      </c>
      <c r="D133" s="253"/>
      <c r="E133" s="253"/>
      <c r="F133" s="253"/>
      <c r="G133" s="253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196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19"/>
      <c r="B134" s="220"/>
      <c r="C134" s="260" t="s">
        <v>335</v>
      </c>
      <c r="D134" s="253"/>
      <c r="E134" s="253"/>
      <c r="F134" s="253"/>
      <c r="G134" s="253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196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ht="20.399999999999999" outlineLevel="1" x14ac:dyDescent="0.25">
      <c r="A135" s="236">
        <v>24</v>
      </c>
      <c r="B135" s="237" t="s">
        <v>572</v>
      </c>
      <c r="C135" s="255" t="s">
        <v>573</v>
      </c>
      <c r="D135" s="238" t="s">
        <v>259</v>
      </c>
      <c r="E135" s="239">
        <v>1</v>
      </c>
      <c r="F135" s="240"/>
      <c r="G135" s="241">
        <f>ROUND(E135*F135,2)</f>
        <v>0</v>
      </c>
      <c r="H135" s="240"/>
      <c r="I135" s="241">
        <f>ROUND(E135*H135,2)</f>
        <v>0</v>
      </c>
      <c r="J135" s="240"/>
      <c r="K135" s="241">
        <f>ROUND(E135*J135,2)</f>
        <v>0</v>
      </c>
      <c r="L135" s="241">
        <v>21</v>
      </c>
      <c r="M135" s="241">
        <f>G135*(1+L135/100)</f>
        <v>0</v>
      </c>
      <c r="N135" s="239">
        <v>0</v>
      </c>
      <c r="O135" s="239">
        <f>ROUND(E135*N135,2)</f>
        <v>0</v>
      </c>
      <c r="P135" s="239">
        <v>0</v>
      </c>
      <c r="Q135" s="239">
        <f>ROUND(E135*P135,2)</f>
        <v>0</v>
      </c>
      <c r="R135" s="241"/>
      <c r="S135" s="241" t="s">
        <v>247</v>
      </c>
      <c r="T135" s="242" t="s">
        <v>248</v>
      </c>
      <c r="U135" s="222">
        <v>0</v>
      </c>
      <c r="V135" s="222">
        <f>ROUND(E135*U135,2)</f>
        <v>0</v>
      </c>
      <c r="W135" s="222"/>
      <c r="X135" s="222" t="s">
        <v>215</v>
      </c>
      <c r="Y135" s="222" t="s">
        <v>167</v>
      </c>
      <c r="Z135" s="212"/>
      <c r="AA135" s="212"/>
      <c r="AB135" s="212"/>
      <c r="AC135" s="212"/>
      <c r="AD135" s="212"/>
      <c r="AE135" s="212"/>
      <c r="AF135" s="212"/>
      <c r="AG135" s="212" t="s">
        <v>216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5">
      <c r="A136" s="219"/>
      <c r="B136" s="220"/>
      <c r="C136" s="259" t="s">
        <v>663</v>
      </c>
      <c r="D136" s="252"/>
      <c r="E136" s="252"/>
      <c r="F136" s="252"/>
      <c r="G136" s="25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196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5">
      <c r="A137" s="219"/>
      <c r="B137" s="220"/>
      <c r="C137" s="260" t="s">
        <v>664</v>
      </c>
      <c r="D137" s="253"/>
      <c r="E137" s="253"/>
      <c r="F137" s="253"/>
      <c r="G137" s="253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196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5">
      <c r="A138" s="219"/>
      <c r="B138" s="220"/>
      <c r="C138" s="260" t="s">
        <v>665</v>
      </c>
      <c r="D138" s="253"/>
      <c r="E138" s="253"/>
      <c r="F138" s="253"/>
      <c r="G138" s="253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196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5">
      <c r="A139" s="219"/>
      <c r="B139" s="220"/>
      <c r="C139" s="260" t="s">
        <v>460</v>
      </c>
      <c r="D139" s="253"/>
      <c r="E139" s="253"/>
      <c r="F139" s="253"/>
      <c r="G139" s="253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196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5">
      <c r="A140" s="219"/>
      <c r="B140" s="220"/>
      <c r="C140" s="260" t="s">
        <v>330</v>
      </c>
      <c r="D140" s="253"/>
      <c r="E140" s="253"/>
      <c r="F140" s="253"/>
      <c r="G140" s="253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196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5">
      <c r="A141" s="219"/>
      <c r="B141" s="220"/>
      <c r="C141" s="260" t="s">
        <v>666</v>
      </c>
      <c r="D141" s="253"/>
      <c r="E141" s="253"/>
      <c r="F141" s="253"/>
      <c r="G141" s="253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196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5">
      <c r="A142" s="219"/>
      <c r="B142" s="220"/>
      <c r="C142" s="260" t="s">
        <v>463</v>
      </c>
      <c r="D142" s="253"/>
      <c r="E142" s="253"/>
      <c r="F142" s="253"/>
      <c r="G142" s="253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196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5">
      <c r="A143" s="219"/>
      <c r="B143" s="220"/>
      <c r="C143" s="260" t="s">
        <v>331</v>
      </c>
      <c r="D143" s="253"/>
      <c r="E143" s="253"/>
      <c r="F143" s="253"/>
      <c r="G143" s="253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196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5">
      <c r="A144" s="219"/>
      <c r="B144" s="220"/>
      <c r="C144" s="260" t="s">
        <v>464</v>
      </c>
      <c r="D144" s="253"/>
      <c r="E144" s="253"/>
      <c r="F144" s="253"/>
      <c r="G144" s="253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196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5">
      <c r="A145" s="219"/>
      <c r="B145" s="220"/>
      <c r="C145" s="260" t="s">
        <v>667</v>
      </c>
      <c r="D145" s="253"/>
      <c r="E145" s="253"/>
      <c r="F145" s="253"/>
      <c r="G145" s="253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196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5">
      <c r="A146" s="219"/>
      <c r="B146" s="220"/>
      <c r="C146" s="260" t="s">
        <v>466</v>
      </c>
      <c r="D146" s="253"/>
      <c r="E146" s="253"/>
      <c r="F146" s="253"/>
      <c r="G146" s="253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196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5">
      <c r="A147" s="219"/>
      <c r="B147" s="220"/>
      <c r="C147" s="260" t="s">
        <v>332</v>
      </c>
      <c r="D147" s="253"/>
      <c r="E147" s="253"/>
      <c r="F147" s="253"/>
      <c r="G147" s="253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196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5">
      <c r="A148" s="219"/>
      <c r="B148" s="220"/>
      <c r="C148" s="260" t="s">
        <v>574</v>
      </c>
      <c r="D148" s="253"/>
      <c r="E148" s="253"/>
      <c r="F148" s="253"/>
      <c r="G148" s="253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196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5">
      <c r="A149" s="219"/>
      <c r="B149" s="220"/>
      <c r="C149" s="260" t="s">
        <v>467</v>
      </c>
      <c r="D149" s="253"/>
      <c r="E149" s="253"/>
      <c r="F149" s="253"/>
      <c r="G149" s="253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196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43" t="str">
        <f>C149</f>
        <v>monitoring sítě, ochrana před ostrovním provozem, konfigurovatelný účiník, konfigurovatelné prahové hodnoty země</v>
      </c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5">
      <c r="A150" s="219"/>
      <c r="B150" s="220"/>
      <c r="C150" s="260" t="s">
        <v>468</v>
      </c>
      <c r="D150" s="253"/>
      <c r="E150" s="253"/>
      <c r="F150" s="253"/>
      <c r="G150" s="253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196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5">
      <c r="A151" s="219"/>
      <c r="B151" s="220"/>
      <c r="C151" s="260" t="s">
        <v>334</v>
      </c>
      <c r="D151" s="253"/>
      <c r="E151" s="253"/>
      <c r="F151" s="253"/>
      <c r="G151" s="253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196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5">
      <c r="A152" s="219"/>
      <c r="B152" s="220"/>
      <c r="C152" s="260" t="s">
        <v>469</v>
      </c>
      <c r="D152" s="253"/>
      <c r="E152" s="253"/>
      <c r="F152" s="253"/>
      <c r="G152" s="253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196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5">
      <c r="A153" s="219"/>
      <c r="B153" s="220"/>
      <c r="C153" s="260" t="s">
        <v>335</v>
      </c>
      <c r="D153" s="253"/>
      <c r="E153" s="253"/>
      <c r="F153" s="253"/>
      <c r="G153" s="253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196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x14ac:dyDescent="0.25">
      <c r="A154" s="229" t="s">
        <v>159</v>
      </c>
      <c r="B154" s="230" t="s">
        <v>113</v>
      </c>
      <c r="C154" s="254" t="s">
        <v>114</v>
      </c>
      <c r="D154" s="231"/>
      <c r="E154" s="232"/>
      <c r="F154" s="233"/>
      <c r="G154" s="233">
        <f>SUMIF(AG155:AG177,"&lt;&gt;NOR",G155:G177)</f>
        <v>0</v>
      </c>
      <c r="H154" s="233"/>
      <c r="I154" s="233">
        <f>SUM(I155:I177)</f>
        <v>0</v>
      </c>
      <c r="J154" s="233"/>
      <c r="K154" s="233">
        <f>SUM(K155:K177)</f>
        <v>0</v>
      </c>
      <c r="L154" s="233"/>
      <c r="M154" s="233">
        <f>SUM(M155:M177)</f>
        <v>0</v>
      </c>
      <c r="N154" s="232"/>
      <c r="O154" s="232">
        <f>SUM(O155:O177)</f>
        <v>0.45999999999999996</v>
      </c>
      <c r="P154" s="232"/>
      <c r="Q154" s="232">
        <f>SUM(Q155:Q177)</f>
        <v>0</v>
      </c>
      <c r="R154" s="233"/>
      <c r="S154" s="233"/>
      <c r="T154" s="234"/>
      <c r="U154" s="228"/>
      <c r="V154" s="228">
        <f>SUM(V155:V177)</f>
        <v>12.93</v>
      </c>
      <c r="W154" s="228"/>
      <c r="X154" s="228"/>
      <c r="Y154" s="228"/>
      <c r="AG154" t="s">
        <v>160</v>
      </c>
    </row>
    <row r="155" spans="1:60" outlineLevel="1" x14ac:dyDescent="0.25">
      <c r="A155" s="236">
        <v>25</v>
      </c>
      <c r="B155" s="237" t="s">
        <v>575</v>
      </c>
      <c r="C155" s="255" t="s">
        <v>576</v>
      </c>
      <c r="D155" s="238" t="s">
        <v>246</v>
      </c>
      <c r="E155" s="239">
        <v>116.47545</v>
      </c>
      <c r="F155" s="240"/>
      <c r="G155" s="241">
        <f>ROUND(E155*F155,2)</f>
        <v>0</v>
      </c>
      <c r="H155" s="240"/>
      <c r="I155" s="241">
        <f>ROUND(E155*H155,2)</f>
        <v>0</v>
      </c>
      <c r="J155" s="240"/>
      <c r="K155" s="241">
        <f>ROUND(E155*J155,2)</f>
        <v>0</v>
      </c>
      <c r="L155" s="241">
        <v>21</v>
      </c>
      <c r="M155" s="241">
        <f>G155*(1+L155/100)</f>
        <v>0</v>
      </c>
      <c r="N155" s="239">
        <v>2E-3</v>
      </c>
      <c r="O155" s="239">
        <f>ROUND(E155*N155,2)</f>
        <v>0.23</v>
      </c>
      <c r="P155" s="239">
        <v>0</v>
      </c>
      <c r="Q155" s="239">
        <f>ROUND(E155*P155,2)</f>
        <v>0</v>
      </c>
      <c r="R155" s="241" t="s">
        <v>176</v>
      </c>
      <c r="S155" s="241" t="s">
        <v>165</v>
      </c>
      <c r="T155" s="242" t="s">
        <v>248</v>
      </c>
      <c r="U155" s="222">
        <v>0.1</v>
      </c>
      <c r="V155" s="222">
        <f>ROUND(E155*U155,2)</f>
        <v>11.65</v>
      </c>
      <c r="W155" s="222"/>
      <c r="X155" s="222" t="s">
        <v>166</v>
      </c>
      <c r="Y155" s="222" t="s">
        <v>167</v>
      </c>
      <c r="Z155" s="212"/>
      <c r="AA155" s="212"/>
      <c r="AB155" s="212"/>
      <c r="AC155" s="212"/>
      <c r="AD155" s="212"/>
      <c r="AE155" s="212"/>
      <c r="AF155" s="212"/>
      <c r="AG155" s="212" t="s">
        <v>168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2" x14ac:dyDescent="0.25">
      <c r="A156" s="219"/>
      <c r="B156" s="220"/>
      <c r="C156" s="259" t="s">
        <v>577</v>
      </c>
      <c r="D156" s="252"/>
      <c r="E156" s="252"/>
      <c r="F156" s="252"/>
      <c r="G156" s="252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196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5">
      <c r="A157" s="219"/>
      <c r="B157" s="220"/>
      <c r="C157" s="260" t="s">
        <v>578</v>
      </c>
      <c r="D157" s="253"/>
      <c r="E157" s="253"/>
      <c r="F157" s="253"/>
      <c r="G157" s="253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196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5">
      <c r="A158" s="219"/>
      <c r="B158" s="220"/>
      <c r="C158" s="260" t="s">
        <v>579</v>
      </c>
      <c r="D158" s="253"/>
      <c r="E158" s="253"/>
      <c r="F158" s="253"/>
      <c r="G158" s="253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196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5">
      <c r="A159" s="219"/>
      <c r="B159" s="220"/>
      <c r="C159" s="260" t="s">
        <v>580</v>
      </c>
      <c r="D159" s="253"/>
      <c r="E159" s="253"/>
      <c r="F159" s="253"/>
      <c r="G159" s="253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196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5">
      <c r="A160" s="219"/>
      <c r="B160" s="220"/>
      <c r="C160" s="260" t="s">
        <v>581</v>
      </c>
      <c r="D160" s="253"/>
      <c r="E160" s="253"/>
      <c r="F160" s="253"/>
      <c r="G160" s="253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196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43" t="str">
        <f>C160</f>
        <v>- včetně všech spojovacích prvků kce - patní plechy, ostatní ocelové a spojovací prvky dle dílenské dokumentace výrobce/dodavatele</v>
      </c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5">
      <c r="A161" s="219"/>
      <c r="B161" s="220"/>
      <c r="C161" s="260" t="s">
        <v>582</v>
      </c>
      <c r="D161" s="253"/>
      <c r="E161" s="253"/>
      <c r="F161" s="253"/>
      <c r="G161" s="253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196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5">
      <c r="A162" s="219"/>
      <c r="B162" s="220"/>
      <c r="C162" s="260" t="s">
        <v>583</v>
      </c>
      <c r="D162" s="253"/>
      <c r="E162" s="253"/>
      <c r="F162" s="253"/>
      <c r="G162" s="253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196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5">
      <c r="A163" s="219"/>
      <c r="B163" s="220"/>
      <c r="C163" s="260" t="s">
        <v>584</v>
      </c>
      <c r="D163" s="253"/>
      <c r="E163" s="253"/>
      <c r="F163" s="253"/>
      <c r="G163" s="253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196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2" x14ac:dyDescent="0.25">
      <c r="A164" s="219"/>
      <c r="B164" s="220"/>
      <c r="C164" s="256" t="s">
        <v>766</v>
      </c>
      <c r="D164" s="223"/>
      <c r="E164" s="224">
        <v>61.509</v>
      </c>
      <c r="F164" s="222"/>
      <c r="G164" s="22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170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5">
      <c r="A165" s="219"/>
      <c r="B165" s="220"/>
      <c r="C165" s="256" t="s">
        <v>767</v>
      </c>
      <c r="D165" s="223"/>
      <c r="E165" s="224">
        <v>9.42</v>
      </c>
      <c r="F165" s="222"/>
      <c r="G165" s="22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170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5">
      <c r="A166" s="219"/>
      <c r="B166" s="220"/>
      <c r="C166" s="256" t="s">
        <v>768</v>
      </c>
      <c r="D166" s="223"/>
      <c r="E166" s="224">
        <v>40</v>
      </c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170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5">
      <c r="A167" s="219"/>
      <c r="B167" s="220"/>
      <c r="C167" s="266" t="s">
        <v>587</v>
      </c>
      <c r="D167" s="264"/>
      <c r="E167" s="265">
        <v>110.929</v>
      </c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170</v>
      </c>
      <c r="AH167" s="212">
        <v>1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5">
      <c r="A168" s="219"/>
      <c r="B168" s="220"/>
      <c r="C168" s="256" t="s">
        <v>769</v>
      </c>
      <c r="D168" s="223"/>
      <c r="E168" s="224">
        <v>5.5464500000000001</v>
      </c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170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ht="20.399999999999999" outlineLevel="1" x14ac:dyDescent="0.25">
      <c r="A169" s="236">
        <v>26</v>
      </c>
      <c r="B169" s="237" t="s">
        <v>770</v>
      </c>
      <c r="C169" s="255" t="s">
        <v>771</v>
      </c>
      <c r="D169" s="238" t="s">
        <v>269</v>
      </c>
      <c r="E169" s="239">
        <v>1</v>
      </c>
      <c r="F169" s="240"/>
      <c r="G169" s="241">
        <f>ROUND(E169*F169,2)</f>
        <v>0</v>
      </c>
      <c r="H169" s="240"/>
      <c r="I169" s="241">
        <f>ROUND(E169*H169,2)</f>
        <v>0</v>
      </c>
      <c r="J169" s="240"/>
      <c r="K169" s="241">
        <f>ROUND(E169*J169,2)</f>
        <v>0</v>
      </c>
      <c r="L169" s="241">
        <v>21</v>
      </c>
      <c r="M169" s="241">
        <f>G169*(1+L169/100)</f>
        <v>0</v>
      </c>
      <c r="N169" s="239">
        <v>7.4999999999999997E-2</v>
      </c>
      <c r="O169" s="239">
        <f>ROUND(E169*N169,2)</f>
        <v>0.08</v>
      </c>
      <c r="P169" s="239">
        <v>0</v>
      </c>
      <c r="Q169" s="239">
        <f>ROUND(E169*P169,2)</f>
        <v>0</v>
      </c>
      <c r="R169" s="241"/>
      <c r="S169" s="241" t="s">
        <v>247</v>
      </c>
      <c r="T169" s="242" t="s">
        <v>248</v>
      </c>
      <c r="U169" s="222">
        <v>0</v>
      </c>
      <c r="V169" s="222">
        <f>ROUND(E169*U169,2)</f>
        <v>0</v>
      </c>
      <c r="W169" s="222"/>
      <c r="X169" s="222" t="s">
        <v>180</v>
      </c>
      <c r="Y169" s="222" t="s">
        <v>167</v>
      </c>
      <c r="Z169" s="212"/>
      <c r="AA169" s="212"/>
      <c r="AB169" s="212"/>
      <c r="AC169" s="212"/>
      <c r="AD169" s="212"/>
      <c r="AE169" s="212"/>
      <c r="AF169" s="212"/>
      <c r="AG169" s="212" t="s">
        <v>181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ht="21" outlineLevel="2" x14ac:dyDescent="0.25">
      <c r="A170" s="219"/>
      <c r="B170" s="220"/>
      <c r="C170" s="259" t="s">
        <v>772</v>
      </c>
      <c r="D170" s="252"/>
      <c r="E170" s="252"/>
      <c r="F170" s="252"/>
      <c r="G170" s="25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196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43" t="str">
        <f>C170</f>
        <v>- tahokov typ dle stávajícího oplocení - TR 62,5/22x9, v černém nátěru - lakováním, celkem 3 posuvné panely 1,10x2,50m, 2 pevné boční panely 0,75x2,5m, rámy panelů z ocelových profilu JA nebo L, posuvné upořádání panelů pro možnost servisu technologie FVE</v>
      </c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5">
      <c r="A171" s="219"/>
      <c r="B171" s="220"/>
      <c r="C171" s="260" t="s">
        <v>773</v>
      </c>
      <c r="D171" s="253"/>
      <c r="E171" s="253"/>
      <c r="F171" s="253"/>
      <c r="G171" s="253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196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43" t="str">
        <f>C171</f>
        <v>- stříška nad technologií FVE ze střešního plechu TR18 lakovaného vč. klempířského napojení stříšky na zateplenou fasádu</v>
      </c>
      <c r="BB171" s="212"/>
      <c r="BC171" s="212"/>
      <c r="BD171" s="212"/>
      <c r="BE171" s="212"/>
      <c r="BF171" s="212"/>
      <c r="BG171" s="212"/>
      <c r="BH171" s="212"/>
    </row>
    <row r="172" spans="1:60" ht="21" outlineLevel="3" x14ac:dyDescent="0.25">
      <c r="A172" s="219"/>
      <c r="B172" s="220"/>
      <c r="C172" s="260" t="s">
        <v>774</v>
      </c>
      <c r="D172" s="253"/>
      <c r="E172" s="253"/>
      <c r="F172" s="253"/>
      <c r="G172" s="253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196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43" t="str">
        <f>C172</f>
        <v>- konstrukčně řešeno jako součást konstrukce pro osazení technologie FVE před fasádou, stabilizace konstrukce do stávající zateplené fasády budovy B</v>
      </c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5">
      <c r="A173" s="236">
        <v>27</v>
      </c>
      <c r="B173" s="237" t="s">
        <v>589</v>
      </c>
      <c r="C173" s="255" t="s">
        <v>590</v>
      </c>
      <c r="D173" s="238" t="s">
        <v>220</v>
      </c>
      <c r="E173" s="239">
        <v>25.2</v>
      </c>
      <c r="F173" s="240"/>
      <c r="G173" s="241">
        <f>ROUND(E173*F173,2)</f>
        <v>0</v>
      </c>
      <c r="H173" s="240"/>
      <c r="I173" s="241">
        <f>ROUND(E173*H173,2)</f>
        <v>0</v>
      </c>
      <c r="J173" s="240"/>
      <c r="K173" s="241">
        <f>ROUND(E173*J173,2)</f>
        <v>0</v>
      </c>
      <c r="L173" s="241">
        <v>21</v>
      </c>
      <c r="M173" s="241">
        <f>G173*(1+L173/100)</f>
        <v>0</v>
      </c>
      <c r="N173" s="239">
        <v>6.0000000000000001E-3</v>
      </c>
      <c r="O173" s="239">
        <f>ROUND(E173*N173,2)</f>
        <v>0.15</v>
      </c>
      <c r="P173" s="239">
        <v>0</v>
      </c>
      <c r="Q173" s="239">
        <f>ROUND(E173*P173,2)</f>
        <v>0</v>
      </c>
      <c r="R173" s="241"/>
      <c r="S173" s="241" t="s">
        <v>247</v>
      </c>
      <c r="T173" s="242" t="s">
        <v>248</v>
      </c>
      <c r="U173" s="222">
        <v>0</v>
      </c>
      <c r="V173" s="222">
        <f>ROUND(E173*U173,2)</f>
        <v>0</v>
      </c>
      <c r="W173" s="222"/>
      <c r="X173" s="222" t="s">
        <v>215</v>
      </c>
      <c r="Y173" s="222" t="s">
        <v>167</v>
      </c>
      <c r="Z173" s="212"/>
      <c r="AA173" s="212"/>
      <c r="AB173" s="212"/>
      <c r="AC173" s="212"/>
      <c r="AD173" s="212"/>
      <c r="AE173" s="212"/>
      <c r="AF173" s="212"/>
      <c r="AG173" s="212" t="s">
        <v>216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2" x14ac:dyDescent="0.25">
      <c r="A174" s="219"/>
      <c r="B174" s="220"/>
      <c r="C174" s="259" t="s">
        <v>591</v>
      </c>
      <c r="D174" s="252"/>
      <c r="E174" s="252"/>
      <c r="F174" s="252"/>
      <c r="G174" s="25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196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2" x14ac:dyDescent="0.25">
      <c r="A175" s="219"/>
      <c r="B175" s="220"/>
      <c r="C175" s="256" t="s">
        <v>775</v>
      </c>
      <c r="D175" s="223"/>
      <c r="E175" s="224">
        <v>25.2</v>
      </c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170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5">
      <c r="A176" s="236">
        <v>28</v>
      </c>
      <c r="B176" s="237" t="s">
        <v>593</v>
      </c>
      <c r="C176" s="255" t="s">
        <v>594</v>
      </c>
      <c r="D176" s="238" t="s">
        <v>241</v>
      </c>
      <c r="E176" s="239">
        <v>0.38414999999999999</v>
      </c>
      <c r="F176" s="240"/>
      <c r="G176" s="241">
        <f>ROUND(E176*F176,2)</f>
        <v>0</v>
      </c>
      <c r="H176" s="240"/>
      <c r="I176" s="241">
        <f>ROUND(E176*H176,2)</f>
        <v>0</v>
      </c>
      <c r="J176" s="240"/>
      <c r="K176" s="241">
        <f>ROUND(E176*J176,2)</f>
        <v>0</v>
      </c>
      <c r="L176" s="241">
        <v>21</v>
      </c>
      <c r="M176" s="241">
        <f>G176*(1+L176/100)</f>
        <v>0</v>
      </c>
      <c r="N176" s="239">
        <v>0</v>
      </c>
      <c r="O176" s="239">
        <f>ROUND(E176*N176,2)</f>
        <v>0</v>
      </c>
      <c r="P176" s="239">
        <v>0</v>
      </c>
      <c r="Q176" s="239">
        <f>ROUND(E176*P176,2)</f>
        <v>0</v>
      </c>
      <c r="R176" s="241" t="s">
        <v>176</v>
      </c>
      <c r="S176" s="241" t="s">
        <v>165</v>
      </c>
      <c r="T176" s="242" t="s">
        <v>165</v>
      </c>
      <c r="U176" s="222">
        <v>3.327</v>
      </c>
      <c r="V176" s="222">
        <f>ROUND(E176*U176,2)</f>
        <v>1.28</v>
      </c>
      <c r="W176" s="222"/>
      <c r="X176" s="222" t="s">
        <v>595</v>
      </c>
      <c r="Y176" s="222" t="s">
        <v>167</v>
      </c>
      <c r="Z176" s="212"/>
      <c r="AA176" s="212"/>
      <c r="AB176" s="212"/>
      <c r="AC176" s="212"/>
      <c r="AD176" s="212"/>
      <c r="AE176" s="212"/>
      <c r="AF176" s="212"/>
      <c r="AG176" s="212" t="s">
        <v>596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2" x14ac:dyDescent="0.25">
      <c r="A177" s="219"/>
      <c r="B177" s="220"/>
      <c r="C177" s="257" t="s">
        <v>243</v>
      </c>
      <c r="D177" s="244"/>
      <c r="E177" s="244"/>
      <c r="F177" s="244"/>
      <c r="G177" s="244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183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x14ac:dyDescent="0.25">
      <c r="A178" s="229" t="s">
        <v>159</v>
      </c>
      <c r="B178" s="230" t="s">
        <v>117</v>
      </c>
      <c r="C178" s="254" t="s">
        <v>118</v>
      </c>
      <c r="D178" s="231"/>
      <c r="E178" s="232"/>
      <c r="F178" s="233"/>
      <c r="G178" s="233">
        <f>SUMIF(AG179:AG185,"&lt;&gt;NOR",G179:G185)</f>
        <v>0</v>
      </c>
      <c r="H178" s="233"/>
      <c r="I178" s="233">
        <f>SUM(I179:I185)</f>
        <v>0</v>
      </c>
      <c r="J178" s="233"/>
      <c r="K178" s="233">
        <f>SUM(K179:K185)</f>
        <v>0</v>
      </c>
      <c r="L178" s="233"/>
      <c r="M178" s="233">
        <f>SUM(M179:M185)</f>
        <v>0</v>
      </c>
      <c r="N178" s="232"/>
      <c r="O178" s="232">
        <f>SUM(O179:O185)</f>
        <v>0</v>
      </c>
      <c r="P178" s="232"/>
      <c r="Q178" s="232">
        <f>SUM(Q179:Q185)</f>
        <v>0</v>
      </c>
      <c r="R178" s="233"/>
      <c r="S178" s="233"/>
      <c r="T178" s="234"/>
      <c r="U178" s="228"/>
      <c r="V178" s="228">
        <f>SUM(V179:V185)</f>
        <v>0</v>
      </c>
      <c r="W178" s="228"/>
      <c r="X178" s="228"/>
      <c r="Y178" s="228"/>
      <c r="AG178" t="s">
        <v>160</v>
      </c>
    </row>
    <row r="179" spans="1:60" outlineLevel="1" x14ac:dyDescent="0.25">
      <c r="A179" s="236">
        <v>29</v>
      </c>
      <c r="B179" s="237" t="s">
        <v>345</v>
      </c>
      <c r="C179" s="255" t="s">
        <v>346</v>
      </c>
      <c r="D179" s="238" t="s">
        <v>347</v>
      </c>
      <c r="E179" s="239">
        <v>60</v>
      </c>
      <c r="F179" s="240"/>
      <c r="G179" s="241">
        <f>ROUND(E179*F179,2)</f>
        <v>0</v>
      </c>
      <c r="H179" s="240"/>
      <c r="I179" s="241">
        <f>ROUND(E179*H179,2)</f>
        <v>0</v>
      </c>
      <c r="J179" s="240"/>
      <c r="K179" s="241">
        <f>ROUND(E179*J179,2)</f>
        <v>0</v>
      </c>
      <c r="L179" s="241">
        <v>21</v>
      </c>
      <c r="M179" s="241">
        <f>G179*(1+L179/100)</f>
        <v>0</v>
      </c>
      <c r="N179" s="239">
        <v>0</v>
      </c>
      <c r="O179" s="239">
        <f>ROUND(E179*N179,2)</f>
        <v>0</v>
      </c>
      <c r="P179" s="239">
        <v>0</v>
      </c>
      <c r="Q179" s="239">
        <f>ROUND(E179*P179,2)</f>
        <v>0</v>
      </c>
      <c r="R179" s="241"/>
      <c r="S179" s="241" t="s">
        <v>247</v>
      </c>
      <c r="T179" s="242" t="s">
        <v>248</v>
      </c>
      <c r="U179" s="222">
        <v>0</v>
      </c>
      <c r="V179" s="222">
        <f>ROUND(E179*U179,2)</f>
        <v>0</v>
      </c>
      <c r="W179" s="222"/>
      <c r="X179" s="222" t="s">
        <v>166</v>
      </c>
      <c r="Y179" s="222" t="s">
        <v>167</v>
      </c>
      <c r="Z179" s="212"/>
      <c r="AA179" s="212"/>
      <c r="AB179" s="212"/>
      <c r="AC179" s="212"/>
      <c r="AD179" s="212"/>
      <c r="AE179" s="212"/>
      <c r="AF179" s="212"/>
      <c r="AG179" s="212" t="s">
        <v>168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2" x14ac:dyDescent="0.25">
      <c r="A180" s="219"/>
      <c r="B180" s="220"/>
      <c r="C180" s="259" t="s">
        <v>348</v>
      </c>
      <c r="D180" s="252"/>
      <c r="E180" s="252"/>
      <c r="F180" s="252"/>
      <c r="G180" s="25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196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5">
      <c r="A181" s="219"/>
      <c r="B181" s="220"/>
      <c r="C181" s="260" t="s">
        <v>349</v>
      </c>
      <c r="D181" s="253"/>
      <c r="E181" s="253"/>
      <c r="F181" s="253"/>
      <c r="G181" s="253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196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5">
      <c r="A182" s="219"/>
      <c r="B182" s="220"/>
      <c r="C182" s="260" t="s">
        <v>506</v>
      </c>
      <c r="D182" s="253"/>
      <c r="E182" s="253"/>
      <c r="F182" s="253"/>
      <c r="G182" s="253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22"/>
      <c r="Z182" s="212"/>
      <c r="AA182" s="212"/>
      <c r="AB182" s="212"/>
      <c r="AC182" s="212"/>
      <c r="AD182" s="212"/>
      <c r="AE182" s="212"/>
      <c r="AF182" s="212"/>
      <c r="AG182" s="212" t="s">
        <v>196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5">
      <c r="A183" s="219"/>
      <c r="B183" s="220"/>
      <c r="C183" s="260" t="s">
        <v>351</v>
      </c>
      <c r="D183" s="253"/>
      <c r="E183" s="253"/>
      <c r="F183" s="253"/>
      <c r="G183" s="253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196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5">
      <c r="A184" s="219"/>
      <c r="B184" s="220"/>
      <c r="C184" s="260" t="s">
        <v>352</v>
      </c>
      <c r="D184" s="253"/>
      <c r="E184" s="253"/>
      <c r="F184" s="253"/>
      <c r="G184" s="253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196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5">
      <c r="A185" s="219"/>
      <c r="B185" s="220"/>
      <c r="C185" s="260" t="s">
        <v>776</v>
      </c>
      <c r="D185" s="253"/>
      <c r="E185" s="253"/>
      <c r="F185" s="253"/>
      <c r="G185" s="253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196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43" t="str">
        <f>C185</f>
        <v>- dle potřeby spolupráce s provozovatelem MŠ pro přemístění stávajícího nábytku v prostoru skladu lůžkovin</v>
      </c>
      <c r="BB185" s="212"/>
      <c r="BC185" s="212"/>
      <c r="BD185" s="212"/>
      <c r="BE185" s="212"/>
      <c r="BF185" s="212"/>
      <c r="BG185" s="212"/>
      <c r="BH185" s="212"/>
    </row>
    <row r="186" spans="1:60" x14ac:dyDescent="0.25">
      <c r="A186" s="229" t="s">
        <v>159</v>
      </c>
      <c r="B186" s="230" t="s">
        <v>119</v>
      </c>
      <c r="C186" s="254" t="s">
        <v>120</v>
      </c>
      <c r="D186" s="231"/>
      <c r="E186" s="232"/>
      <c r="F186" s="233"/>
      <c r="G186" s="233">
        <f>SUMIF(AG187:AG205,"&lt;&gt;NOR",G187:G205)</f>
        <v>0</v>
      </c>
      <c r="H186" s="233"/>
      <c r="I186" s="233">
        <f>SUM(I187:I205)</f>
        <v>0</v>
      </c>
      <c r="J186" s="233"/>
      <c r="K186" s="233">
        <f>SUM(K187:K205)</f>
        <v>0</v>
      </c>
      <c r="L186" s="233"/>
      <c r="M186" s="233">
        <f>SUM(M187:M205)</f>
        <v>0</v>
      </c>
      <c r="N186" s="232"/>
      <c r="O186" s="232">
        <f>SUM(O187:O205)</f>
        <v>0</v>
      </c>
      <c r="P186" s="232"/>
      <c r="Q186" s="232">
        <f>SUM(Q187:Q205)</f>
        <v>0</v>
      </c>
      <c r="R186" s="233"/>
      <c r="S186" s="233"/>
      <c r="T186" s="234"/>
      <c r="U186" s="228"/>
      <c r="V186" s="228">
        <f>SUM(V187:V205)</f>
        <v>0</v>
      </c>
      <c r="W186" s="228"/>
      <c r="X186" s="228"/>
      <c r="Y186" s="228"/>
      <c r="AG186" t="s">
        <v>160</v>
      </c>
    </row>
    <row r="187" spans="1:60" outlineLevel="1" x14ac:dyDescent="0.25">
      <c r="A187" s="236">
        <v>30</v>
      </c>
      <c r="B187" s="237" t="s">
        <v>356</v>
      </c>
      <c r="C187" s="255" t="s">
        <v>357</v>
      </c>
      <c r="D187" s="238" t="s">
        <v>358</v>
      </c>
      <c r="E187" s="239">
        <v>1</v>
      </c>
      <c r="F187" s="240"/>
      <c r="G187" s="241">
        <f>ROUND(E187*F187,2)</f>
        <v>0</v>
      </c>
      <c r="H187" s="240"/>
      <c r="I187" s="241">
        <f>ROUND(E187*H187,2)</f>
        <v>0</v>
      </c>
      <c r="J187" s="240"/>
      <c r="K187" s="241">
        <f>ROUND(E187*J187,2)</f>
        <v>0</v>
      </c>
      <c r="L187" s="241">
        <v>21</v>
      </c>
      <c r="M187" s="241">
        <f>G187*(1+L187/100)</f>
        <v>0</v>
      </c>
      <c r="N187" s="239">
        <v>0</v>
      </c>
      <c r="O187" s="239">
        <f>ROUND(E187*N187,2)</f>
        <v>0</v>
      </c>
      <c r="P187" s="239">
        <v>0</v>
      </c>
      <c r="Q187" s="239">
        <f>ROUND(E187*P187,2)</f>
        <v>0</v>
      </c>
      <c r="R187" s="241"/>
      <c r="S187" s="241" t="s">
        <v>247</v>
      </c>
      <c r="T187" s="242" t="s">
        <v>248</v>
      </c>
      <c r="U187" s="222">
        <v>0</v>
      </c>
      <c r="V187" s="222">
        <f>ROUND(E187*U187,2)</f>
        <v>0</v>
      </c>
      <c r="W187" s="222"/>
      <c r="X187" s="222" t="s">
        <v>166</v>
      </c>
      <c r="Y187" s="222" t="s">
        <v>167</v>
      </c>
      <c r="Z187" s="212"/>
      <c r="AA187" s="212"/>
      <c r="AB187" s="212"/>
      <c r="AC187" s="212"/>
      <c r="AD187" s="212"/>
      <c r="AE187" s="212"/>
      <c r="AF187" s="212"/>
      <c r="AG187" s="212" t="s">
        <v>168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2" x14ac:dyDescent="0.25">
      <c r="A188" s="219"/>
      <c r="B188" s="220"/>
      <c r="C188" s="259" t="s">
        <v>359</v>
      </c>
      <c r="D188" s="252"/>
      <c r="E188" s="252"/>
      <c r="F188" s="252"/>
      <c r="G188" s="25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196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5">
      <c r="A189" s="219"/>
      <c r="B189" s="220"/>
      <c r="C189" s="260" t="s">
        <v>360</v>
      </c>
      <c r="D189" s="253"/>
      <c r="E189" s="253"/>
      <c r="F189" s="253"/>
      <c r="G189" s="253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196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5">
      <c r="A190" s="236">
        <v>31</v>
      </c>
      <c r="B190" s="237" t="s">
        <v>361</v>
      </c>
      <c r="C190" s="255" t="s">
        <v>362</v>
      </c>
      <c r="D190" s="238" t="s">
        <v>358</v>
      </c>
      <c r="E190" s="239">
        <v>1</v>
      </c>
      <c r="F190" s="240"/>
      <c r="G190" s="241">
        <f>ROUND(E190*F190,2)</f>
        <v>0</v>
      </c>
      <c r="H190" s="240"/>
      <c r="I190" s="241">
        <f>ROUND(E190*H190,2)</f>
        <v>0</v>
      </c>
      <c r="J190" s="240"/>
      <c r="K190" s="241">
        <f>ROUND(E190*J190,2)</f>
        <v>0</v>
      </c>
      <c r="L190" s="241">
        <v>21</v>
      </c>
      <c r="M190" s="241">
        <f>G190*(1+L190/100)</f>
        <v>0</v>
      </c>
      <c r="N190" s="239">
        <v>0</v>
      </c>
      <c r="O190" s="239">
        <f>ROUND(E190*N190,2)</f>
        <v>0</v>
      </c>
      <c r="P190" s="239">
        <v>0</v>
      </c>
      <c r="Q190" s="239">
        <f>ROUND(E190*P190,2)</f>
        <v>0</v>
      </c>
      <c r="R190" s="241"/>
      <c r="S190" s="241" t="s">
        <v>247</v>
      </c>
      <c r="T190" s="242" t="s">
        <v>248</v>
      </c>
      <c r="U190" s="222">
        <v>0</v>
      </c>
      <c r="V190" s="222">
        <f>ROUND(E190*U190,2)</f>
        <v>0</v>
      </c>
      <c r="W190" s="222"/>
      <c r="X190" s="222" t="s">
        <v>166</v>
      </c>
      <c r="Y190" s="222" t="s">
        <v>167</v>
      </c>
      <c r="Z190" s="212"/>
      <c r="AA190" s="212"/>
      <c r="AB190" s="212"/>
      <c r="AC190" s="212"/>
      <c r="AD190" s="212"/>
      <c r="AE190" s="212"/>
      <c r="AF190" s="212"/>
      <c r="AG190" s="212" t="s">
        <v>168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2" x14ac:dyDescent="0.25">
      <c r="A191" s="219"/>
      <c r="B191" s="220"/>
      <c r="C191" s="259" t="s">
        <v>359</v>
      </c>
      <c r="D191" s="252"/>
      <c r="E191" s="252"/>
      <c r="F191" s="252"/>
      <c r="G191" s="25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196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5">
      <c r="A192" s="219"/>
      <c r="B192" s="220"/>
      <c r="C192" s="260" t="s">
        <v>777</v>
      </c>
      <c r="D192" s="253"/>
      <c r="E192" s="253"/>
      <c r="F192" s="253"/>
      <c r="G192" s="253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196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43" t="str">
        <f>C192</f>
        <v>1) zapojení  výrobny přes pomocný rozvaděč RP na stávající elektroinstalaci objektu, vč. dodávky propojovacího rozvaděče RP</v>
      </c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5">
      <c r="A193" s="219"/>
      <c r="B193" s="220"/>
      <c r="C193" s="260" t="s">
        <v>778</v>
      </c>
      <c r="D193" s="253"/>
      <c r="E193" s="253"/>
      <c r="F193" s="253"/>
      <c r="G193" s="253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22"/>
      <c r="Z193" s="212"/>
      <c r="AA193" s="212"/>
      <c r="AB193" s="212"/>
      <c r="AC193" s="212"/>
      <c r="AD193" s="212"/>
      <c r="AE193" s="212"/>
      <c r="AF193" s="212"/>
      <c r="AG193" s="212" t="s">
        <v>196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43" t="str">
        <f>C193</f>
        <v>2) ve stávajícím elektroměrovém rozvaděči na fasádě doplnění přijímače HDO vč. napojení na samostatný jistič 1x2A,char. B</v>
      </c>
      <c r="BB193" s="212"/>
      <c r="BC193" s="212"/>
      <c r="BD193" s="212"/>
      <c r="BE193" s="212"/>
      <c r="BF193" s="212"/>
      <c r="BG193" s="212"/>
      <c r="BH193" s="212"/>
    </row>
    <row r="194" spans="1:60" outlineLevel="3" x14ac:dyDescent="0.25">
      <c r="A194" s="219"/>
      <c r="B194" s="220"/>
      <c r="C194" s="260" t="s">
        <v>779</v>
      </c>
      <c r="D194" s="253"/>
      <c r="E194" s="253"/>
      <c r="F194" s="253"/>
      <c r="G194" s="253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22"/>
      <c r="Z194" s="212"/>
      <c r="AA194" s="212"/>
      <c r="AB194" s="212"/>
      <c r="AC194" s="212"/>
      <c r="AD194" s="212"/>
      <c r="AE194" s="212"/>
      <c r="AF194" s="212"/>
      <c r="AG194" s="212" t="s">
        <v>196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43" t="str">
        <f>C194</f>
        <v>3) příprava pro osazení nového 4Q elektroměru ve stávajícím elektroměrovém rozvaděči, v souladu s Připojovacími podmínkami PDS</v>
      </c>
      <c r="BB194" s="212"/>
      <c r="BC194" s="212"/>
      <c r="BD194" s="212"/>
      <c r="BE194" s="212"/>
      <c r="BF194" s="212"/>
      <c r="BG194" s="212"/>
      <c r="BH194" s="212"/>
    </row>
    <row r="195" spans="1:60" outlineLevel="3" x14ac:dyDescent="0.25">
      <c r="A195" s="219"/>
      <c r="B195" s="220"/>
      <c r="C195" s="260" t="s">
        <v>780</v>
      </c>
      <c r="D195" s="253"/>
      <c r="E195" s="253"/>
      <c r="F195" s="253"/>
      <c r="G195" s="253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196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43" t="str">
        <f>C195</f>
        <v>4) výměna stávajících MTP za nové MTP 250/5A, tř.0,5S a zajištění jejich souladu se Smlouvou o připojení výrobny</v>
      </c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5">
      <c r="A196" s="219"/>
      <c r="B196" s="220"/>
      <c r="C196" s="260" t="s">
        <v>781</v>
      </c>
      <c r="D196" s="253"/>
      <c r="E196" s="253"/>
      <c r="F196" s="253"/>
      <c r="G196" s="253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196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5">
      <c r="A197" s="219"/>
      <c r="B197" s="220"/>
      <c r="C197" s="260" t="s">
        <v>782</v>
      </c>
      <c r="D197" s="253"/>
      <c r="E197" s="253"/>
      <c r="F197" s="253"/>
      <c r="G197" s="253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196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43" t="str">
        <f>C197</f>
        <v>6) nové kabelové vedení od stávající HDS do elektroměrového rozvaděče, kabel AYKY-J 3x120+70 dl. do 2 mb</v>
      </c>
      <c r="BB197" s="212"/>
      <c r="BC197" s="212"/>
      <c r="BD197" s="212"/>
      <c r="BE197" s="212"/>
      <c r="BF197" s="212"/>
      <c r="BG197" s="212"/>
      <c r="BH197" s="212"/>
    </row>
    <row r="198" spans="1:60" ht="20.399999999999999" outlineLevel="1" x14ac:dyDescent="0.25">
      <c r="A198" s="236">
        <v>32</v>
      </c>
      <c r="B198" s="237" t="s">
        <v>367</v>
      </c>
      <c r="C198" s="255" t="s">
        <v>368</v>
      </c>
      <c r="D198" s="238" t="s">
        <v>358</v>
      </c>
      <c r="E198" s="239">
        <v>1</v>
      </c>
      <c r="F198" s="240"/>
      <c r="G198" s="241">
        <f>ROUND(E198*F198,2)</f>
        <v>0</v>
      </c>
      <c r="H198" s="240"/>
      <c r="I198" s="241">
        <f>ROUND(E198*H198,2)</f>
        <v>0</v>
      </c>
      <c r="J198" s="240"/>
      <c r="K198" s="241">
        <f>ROUND(E198*J198,2)</f>
        <v>0</v>
      </c>
      <c r="L198" s="241">
        <v>21</v>
      </c>
      <c r="M198" s="241">
        <f>G198*(1+L198/100)</f>
        <v>0</v>
      </c>
      <c r="N198" s="239">
        <v>0</v>
      </c>
      <c r="O198" s="239">
        <f>ROUND(E198*N198,2)</f>
        <v>0</v>
      </c>
      <c r="P198" s="239">
        <v>0</v>
      </c>
      <c r="Q198" s="239">
        <f>ROUND(E198*P198,2)</f>
        <v>0</v>
      </c>
      <c r="R198" s="241"/>
      <c r="S198" s="241" t="s">
        <v>247</v>
      </c>
      <c r="T198" s="242" t="s">
        <v>248</v>
      </c>
      <c r="U198" s="222">
        <v>0</v>
      </c>
      <c r="V198" s="222">
        <f>ROUND(E198*U198,2)</f>
        <v>0</v>
      </c>
      <c r="W198" s="222"/>
      <c r="X198" s="222" t="s">
        <v>166</v>
      </c>
      <c r="Y198" s="222" t="s">
        <v>167</v>
      </c>
      <c r="Z198" s="212"/>
      <c r="AA198" s="212"/>
      <c r="AB198" s="212"/>
      <c r="AC198" s="212"/>
      <c r="AD198" s="212"/>
      <c r="AE198" s="212"/>
      <c r="AF198" s="212"/>
      <c r="AG198" s="212" t="s">
        <v>168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2" x14ac:dyDescent="0.25">
      <c r="A199" s="219"/>
      <c r="B199" s="220"/>
      <c r="C199" s="259" t="s">
        <v>369</v>
      </c>
      <c r="D199" s="252"/>
      <c r="E199" s="252"/>
      <c r="F199" s="252"/>
      <c r="G199" s="25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196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43" t="str">
        <f>C199</f>
        <v>Obsahuje celkové zprovoznění dispečerského řízení výrobny nad 100 kW vč. zajištění potřebné součinosti ze strany PDS</v>
      </c>
      <c r="BB199" s="212"/>
      <c r="BC199" s="212"/>
      <c r="BD199" s="212"/>
      <c r="BE199" s="212"/>
      <c r="BF199" s="212"/>
      <c r="BG199" s="212"/>
      <c r="BH199" s="212"/>
    </row>
    <row r="200" spans="1:60" ht="20.399999999999999" outlineLevel="1" x14ac:dyDescent="0.25">
      <c r="A200" s="236">
        <v>33</v>
      </c>
      <c r="B200" s="237" t="s">
        <v>370</v>
      </c>
      <c r="C200" s="255" t="s">
        <v>371</v>
      </c>
      <c r="D200" s="238" t="s">
        <v>358</v>
      </c>
      <c r="E200" s="239">
        <v>1</v>
      </c>
      <c r="F200" s="240"/>
      <c r="G200" s="241">
        <f>ROUND(E200*F200,2)</f>
        <v>0</v>
      </c>
      <c r="H200" s="240"/>
      <c r="I200" s="241">
        <f>ROUND(E200*H200,2)</f>
        <v>0</v>
      </c>
      <c r="J200" s="240"/>
      <c r="K200" s="241">
        <f>ROUND(E200*J200,2)</f>
        <v>0</v>
      </c>
      <c r="L200" s="241">
        <v>21</v>
      </c>
      <c r="M200" s="241">
        <f>G200*(1+L200/100)</f>
        <v>0</v>
      </c>
      <c r="N200" s="239">
        <v>0</v>
      </c>
      <c r="O200" s="239">
        <f>ROUND(E200*N200,2)</f>
        <v>0</v>
      </c>
      <c r="P200" s="239">
        <v>0</v>
      </c>
      <c r="Q200" s="239">
        <f>ROUND(E200*P200,2)</f>
        <v>0</v>
      </c>
      <c r="R200" s="241"/>
      <c r="S200" s="241" t="s">
        <v>247</v>
      </c>
      <c r="T200" s="242" t="s">
        <v>248</v>
      </c>
      <c r="U200" s="222">
        <v>0</v>
      </c>
      <c r="V200" s="222">
        <f>ROUND(E200*U200,2)</f>
        <v>0</v>
      </c>
      <c r="W200" s="222"/>
      <c r="X200" s="222" t="s">
        <v>476</v>
      </c>
      <c r="Y200" s="222" t="s">
        <v>167</v>
      </c>
      <c r="Z200" s="212"/>
      <c r="AA200" s="212"/>
      <c r="AB200" s="212"/>
      <c r="AC200" s="212"/>
      <c r="AD200" s="212"/>
      <c r="AE200" s="212"/>
      <c r="AF200" s="212"/>
      <c r="AG200" s="212" t="s">
        <v>477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ht="31.2" outlineLevel="2" x14ac:dyDescent="0.25">
      <c r="A201" s="219"/>
      <c r="B201" s="220"/>
      <c r="C201" s="259" t="s">
        <v>372</v>
      </c>
      <c r="D201" s="252"/>
      <c r="E201" s="252"/>
      <c r="F201" s="252"/>
      <c r="G201" s="25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196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43" t="str">
        <f>C201</f>
        <v>- součástí této položky je zajištění výchozích podkladů od stávajícího hromosvodu v součinnosti s objednatelem (výchozí revizní zpráva hromosvodu, poslední periodická revizní zpráva hromosvodu, nejaktuálnější archivní dokumentace hromosvodu) tj. výchozích podkladů pro zpracování RDS úprav a doplnění hromosvodu</v>
      </c>
      <c r="BB201" s="212"/>
      <c r="BC201" s="212"/>
      <c r="BD201" s="212"/>
      <c r="BE201" s="212"/>
      <c r="BF201" s="212"/>
      <c r="BG201" s="212"/>
      <c r="BH201" s="212"/>
    </row>
    <row r="202" spans="1:60" ht="21" outlineLevel="3" x14ac:dyDescent="0.25">
      <c r="A202" s="219"/>
      <c r="B202" s="220"/>
      <c r="C202" s="260" t="s">
        <v>373</v>
      </c>
      <c r="D202" s="253"/>
      <c r="E202" s="253"/>
      <c r="F202" s="253"/>
      <c r="G202" s="253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196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43" t="str">
        <f>C202</f>
        <v>- součástí této položky je zajištění prověření technického stavu stávající hromosvodové soustavy včetně zjištění zemních odporů stávajících svodů na dotčených budovách či jejich částí = výchozí podklad pro zpracování RDS úprav a doplnění hromosvodu</v>
      </c>
      <c r="BB202" s="212"/>
      <c r="BC202" s="212"/>
      <c r="BD202" s="212"/>
      <c r="BE202" s="212"/>
      <c r="BF202" s="212"/>
      <c r="BG202" s="212"/>
      <c r="BH202" s="212"/>
    </row>
    <row r="203" spans="1:60" ht="41.4" outlineLevel="3" x14ac:dyDescent="0.25">
      <c r="A203" s="219"/>
      <c r="B203" s="220"/>
      <c r="C203" s="260" t="s">
        <v>374</v>
      </c>
      <c r="D203" s="253"/>
      <c r="E203" s="253"/>
      <c r="F203" s="253"/>
      <c r="G203" s="253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22"/>
      <c r="Z203" s="212"/>
      <c r="AA203" s="212"/>
      <c r="AB203" s="212"/>
      <c r="AC203" s="212"/>
      <c r="AD203" s="212"/>
      <c r="AE203" s="212"/>
      <c r="AF203" s="212"/>
      <c r="AG203" s="212" t="s">
        <v>196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43" t="str">
        <f>C203</f>
        <v>- součástí této položky je zajištění zpracování RDS úprav a doplnění stávajícího hromosvodu v souladu s požadavky ČSN EN 62305-3 ed. 2 pro zajištění dostatečné vzdálenosti hromosvodu na střeše od rozvodů a kovových konstrukcí navrhované střešní FVE a ochrany FV panelů proti přímému úderu blesku. Součástí RDS bude zpracování analýzy rizika pro LPS dle ČSN EN 62305-3 ed. 2, vlastní návrh úprav a doplnění hromosvodu včetně případného doplnění uzemnění, položkový výkaz výměr.</v>
      </c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5">
      <c r="A204" s="236">
        <v>34</v>
      </c>
      <c r="B204" s="237" t="s">
        <v>375</v>
      </c>
      <c r="C204" s="255" t="s">
        <v>376</v>
      </c>
      <c r="D204" s="238" t="s">
        <v>377</v>
      </c>
      <c r="E204" s="239">
        <v>1</v>
      </c>
      <c r="F204" s="240"/>
      <c r="G204" s="241">
        <f>ROUND(E204*F204,2)</f>
        <v>0</v>
      </c>
      <c r="H204" s="240"/>
      <c r="I204" s="241">
        <f>ROUND(E204*H204,2)</f>
        <v>0</v>
      </c>
      <c r="J204" s="240"/>
      <c r="K204" s="241">
        <f>ROUND(E204*J204,2)</f>
        <v>0</v>
      </c>
      <c r="L204" s="241">
        <v>21</v>
      </c>
      <c r="M204" s="241">
        <f>G204*(1+L204/100)</f>
        <v>0</v>
      </c>
      <c r="N204" s="239">
        <v>0</v>
      </c>
      <c r="O204" s="239">
        <f>ROUND(E204*N204,2)</f>
        <v>0</v>
      </c>
      <c r="P204" s="239">
        <v>0</v>
      </c>
      <c r="Q204" s="239">
        <f>ROUND(E204*P204,2)</f>
        <v>0</v>
      </c>
      <c r="R204" s="241"/>
      <c r="S204" s="241" t="s">
        <v>165</v>
      </c>
      <c r="T204" s="242" t="s">
        <v>248</v>
      </c>
      <c r="U204" s="222">
        <v>0</v>
      </c>
      <c r="V204" s="222">
        <f>ROUND(E204*U204,2)</f>
        <v>0</v>
      </c>
      <c r="W204" s="222"/>
      <c r="X204" s="222" t="s">
        <v>378</v>
      </c>
      <c r="Y204" s="222" t="s">
        <v>167</v>
      </c>
      <c r="Z204" s="212"/>
      <c r="AA204" s="212"/>
      <c r="AB204" s="212"/>
      <c r="AC204" s="212"/>
      <c r="AD204" s="212"/>
      <c r="AE204" s="212"/>
      <c r="AF204" s="212"/>
      <c r="AG204" s="212" t="s">
        <v>379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2" x14ac:dyDescent="0.25">
      <c r="A205" s="219"/>
      <c r="B205" s="220"/>
      <c r="C205" s="259" t="s">
        <v>380</v>
      </c>
      <c r="D205" s="252"/>
      <c r="E205" s="252"/>
      <c r="F205" s="252"/>
      <c r="G205" s="25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196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43" t="str">
        <f>C205</f>
        <v>náklady spojené s provedením všech technickými normami předepsaných zkoušek a revizí stavebních konstrukcí nebo stavebních prací.</v>
      </c>
      <c r="BB205" s="212"/>
      <c r="BC205" s="212"/>
      <c r="BD205" s="212"/>
      <c r="BE205" s="212"/>
      <c r="BF205" s="212"/>
      <c r="BG205" s="212"/>
      <c r="BH205" s="212"/>
    </row>
    <row r="206" spans="1:60" x14ac:dyDescent="0.25">
      <c r="A206" s="229" t="s">
        <v>159</v>
      </c>
      <c r="B206" s="230" t="s">
        <v>121</v>
      </c>
      <c r="C206" s="254" t="s">
        <v>122</v>
      </c>
      <c r="D206" s="231"/>
      <c r="E206" s="232"/>
      <c r="F206" s="233"/>
      <c r="G206" s="233">
        <f>SUMIF(AG207:AG220,"&lt;&gt;NOR",G207:G220)</f>
        <v>0</v>
      </c>
      <c r="H206" s="233"/>
      <c r="I206" s="233">
        <f>SUM(I207:I220)</f>
        <v>0</v>
      </c>
      <c r="J206" s="233"/>
      <c r="K206" s="233">
        <f>SUM(K207:K220)</f>
        <v>0</v>
      </c>
      <c r="L206" s="233"/>
      <c r="M206" s="233">
        <f>SUM(M207:M220)</f>
        <v>0</v>
      </c>
      <c r="N206" s="232"/>
      <c r="O206" s="232">
        <f>SUM(O207:O220)</f>
        <v>2.44</v>
      </c>
      <c r="P206" s="232"/>
      <c r="Q206" s="232">
        <f>SUM(Q207:Q220)</f>
        <v>0</v>
      </c>
      <c r="R206" s="233"/>
      <c r="S206" s="233"/>
      <c r="T206" s="234"/>
      <c r="U206" s="228"/>
      <c r="V206" s="228">
        <f>SUM(V207:V220)</f>
        <v>6.3999999999999986</v>
      </c>
      <c r="W206" s="228"/>
      <c r="X206" s="228"/>
      <c r="Y206" s="228"/>
      <c r="AG206" t="s">
        <v>160</v>
      </c>
    </row>
    <row r="207" spans="1:60" outlineLevel="1" x14ac:dyDescent="0.25">
      <c r="A207" s="236">
        <v>35</v>
      </c>
      <c r="B207" s="237" t="s">
        <v>601</v>
      </c>
      <c r="C207" s="255" t="s">
        <v>602</v>
      </c>
      <c r="D207" s="238" t="s">
        <v>603</v>
      </c>
      <c r="E207" s="239">
        <v>0.216</v>
      </c>
      <c r="F207" s="240"/>
      <c r="G207" s="241">
        <f>ROUND(E207*F207,2)</f>
        <v>0</v>
      </c>
      <c r="H207" s="240"/>
      <c r="I207" s="241">
        <f>ROUND(E207*H207,2)</f>
        <v>0</v>
      </c>
      <c r="J207" s="240"/>
      <c r="K207" s="241">
        <f>ROUND(E207*J207,2)</f>
        <v>0</v>
      </c>
      <c r="L207" s="241">
        <v>21</v>
      </c>
      <c r="M207" s="241">
        <f>G207*(1+L207/100)</f>
        <v>0</v>
      </c>
      <c r="N207" s="239">
        <v>0</v>
      </c>
      <c r="O207" s="239">
        <f>ROUND(E207*N207,2)</f>
        <v>0</v>
      </c>
      <c r="P207" s="239">
        <v>0</v>
      </c>
      <c r="Q207" s="239">
        <f>ROUND(E207*P207,2)</f>
        <v>0</v>
      </c>
      <c r="R207" s="241" t="s">
        <v>473</v>
      </c>
      <c r="S207" s="241" t="s">
        <v>165</v>
      </c>
      <c r="T207" s="242" t="s">
        <v>165</v>
      </c>
      <c r="U207" s="222">
        <v>3.5329999999999999</v>
      </c>
      <c r="V207" s="222">
        <f>ROUND(E207*U207,2)</f>
        <v>0.76</v>
      </c>
      <c r="W207" s="222"/>
      <c r="X207" s="222" t="s">
        <v>166</v>
      </c>
      <c r="Y207" s="222" t="s">
        <v>167</v>
      </c>
      <c r="Z207" s="212"/>
      <c r="AA207" s="212"/>
      <c r="AB207" s="212"/>
      <c r="AC207" s="212"/>
      <c r="AD207" s="212"/>
      <c r="AE207" s="212"/>
      <c r="AF207" s="212"/>
      <c r="AG207" s="212" t="s">
        <v>168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2" x14ac:dyDescent="0.25">
      <c r="A208" s="219"/>
      <c r="B208" s="220"/>
      <c r="C208" s="257" t="s">
        <v>604</v>
      </c>
      <c r="D208" s="244"/>
      <c r="E208" s="244"/>
      <c r="F208" s="244"/>
      <c r="G208" s="244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183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2" x14ac:dyDescent="0.25">
      <c r="A209" s="219"/>
      <c r="B209" s="220"/>
      <c r="C209" s="256" t="s">
        <v>783</v>
      </c>
      <c r="D209" s="223"/>
      <c r="E209" s="224">
        <v>0.216</v>
      </c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170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5">
      <c r="A210" s="236">
        <v>36</v>
      </c>
      <c r="B210" s="237" t="s">
        <v>607</v>
      </c>
      <c r="C210" s="255" t="s">
        <v>608</v>
      </c>
      <c r="D210" s="238" t="s">
        <v>163</v>
      </c>
      <c r="E210" s="239">
        <v>4.8</v>
      </c>
      <c r="F210" s="240"/>
      <c r="G210" s="241">
        <f>ROUND(E210*F210,2)</f>
        <v>0</v>
      </c>
      <c r="H210" s="240"/>
      <c r="I210" s="241">
        <f>ROUND(E210*H210,2)</f>
        <v>0</v>
      </c>
      <c r="J210" s="240"/>
      <c r="K210" s="241">
        <f>ROUND(E210*J210,2)</f>
        <v>0</v>
      </c>
      <c r="L210" s="241">
        <v>21</v>
      </c>
      <c r="M210" s="241">
        <f>G210*(1+L210/100)</f>
        <v>0</v>
      </c>
      <c r="N210" s="239">
        <v>0</v>
      </c>
      <c r="O210" s="239">
        <f>ROUND(E210*N210,2)</f>
        <v>0</v>
      </c>
      <c r="P210" s="239">
        <v>0</v>
      </c>
      <c r="Q210" s="239">
        <f>ROUND(E210*P210,2)</f>
        <v>0</v>
      </c>
      <c r="R210" s="241"/>
      <c r="S210" s="241" t="s">
        <v>165</v>
      </c>
      <c r="T210" s="242" t="s">
        <v>165</v>
      </c>
      <c r="U210" s="222">
        <v>0.26800000000000002</v>
      </c>
      <c r="V210" s="222">
        <f>ROUND(E210*U210,2)</f>
        <v>1.29</v>
      </c>
      <c r="W210" s="222"/>
      <c r="X210" s="222" t="s">
        <v>166</v>
      </c>
      <c r="Y210" s="222" t="s">
        <v>167</v>
      </c>
      <c r="Z210" s="212"/>
      <c r="AA210" s="212"/>
      <c r="AB210" s="212"/>
      <c r="AC210" s="212"/>
      <c r="AD210" s="212"/>
      <c r="AE210" s="212"/>
      <c r="AF210" s="212"/>
      <c r="AG210" s="212" t="s">
        <v>168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2" x14ac:dyDescent="0.25">
      <c r="A211" s="219"/>
      <c r="B211" s="220"/>
      <c r="C211" s="256" t="s">
        <v>784</v>
      </c>
      <c r="D211" s="223"/>
      <c r="E211" s="224">
        <v>4.8</v>
      </c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170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5">
      <c r="A212" s="236">
        <v>37</v>
      </c>
      <c r="B212" s="237" t="s">
        <v>610</v>
      </c>
      <c r="C212" s="255" t="s">
        <v>611</v>
      </c>
      <c r="D212" s="238" t="s">
        <v>163</v>
      </c>
      <c r="E212" s="239">
        <v>4.8</v>
      </c>
      <c r="F212" s="240"/>
      <c r="G212" s="241">
        <f>ROUND(E212*F212,2)</f>
        <v>0</v>
      </c>
      <c r="H212" s="240"/>
      <c r="I212" s="241">
        <f>ROUND(E212*H212,2)</f>
        <v>0</v>
      </c>
      <c r="J212" s="240"/>
      <c r="K212" s="241">
        <f>ROUND(E212*J212,2)</f>
        <v>0</v>
      </c>
      <c r="L212" s="241">
        <v>21</v>
      </c>
      <c r="M212" s="241">
        <f>G212*(1+L212/100)</f>
        <v>0</v>
      </c>
      <c r="N212" s="239">
        <v>0.12024</v>
      </c>
      <c r="O212" s="239">
        <f>ROUND(E212*N212,2)</f>
        <v>0.57999999999999996</v>
      </c>
      <c r="P212" s="239">
        <v>0</v>
      </c>
      <c r="Q212" s="239">
        <f>ROUND(E212*P212,2)</f>
        <v>0</v>
      </c>
      <c r="R212" s="241"/>
      <c r="S212" s="241" t="s">
        <v>165</v>
      </c>
      <c r="T212" s="242" t="s">
        <v>165</v>
      </c>
      <c r="U212" s="222">
        <v>0.60499999999999998</v>
      </c>
      <c r="V212" s="222">
        <f>ROUND(E212*U212,2)</f>
        <v>2.9</v>
      </c>
      <c r="W212" s="222"/>
      <c r="X212" s="222" t="s">
        <v>166</v>
      </c>
      <c r="Y212" s="222" t="s">
        <v>167</v>
      </c>
      <c r="Z212" s="212"/>
      <c r="AA212" s="212"/>
      <c r="AB212" s="212"/>
      <c r="AC212" s="212"/>
      <c r="AD212" s="212"/>
      <c r="AE212" s="212"/>
      <c r="AF212" s="212"/>
      <c r="AG212" s="212" t="s">
        <v>168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2" x14ac:dyDescent="0.25">
      <c r="A213" s="219"/>
      <c r="B213" s="220"/>
      <c r="C213" s="256" t="s">
        <v>785</v>
      </c>
      <c r="D213" s="223"/>
      <c r="E213" s="224">
        <v>4.8</v>
      </c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170</v>
      </c>
      <c r="AH213" s="212">
        <v>5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5">
      <c r="A214" s="236">
        <v>38</v>
      </c>
      <c r="B214" s="237" t="s">
        <v>613</v>
      </c>
      <c r="C214" s="255" t="s">
        <v>614</v>
      </c>
      <c r="D214" s="238" t="s">
        <v>603</v>
      </c>
      <c r="E214" s="239">
        <v>0.25919999999999999</v>
      </c>
      <c r="F214" s="240"/>
      <c r="G214" s="241">
        <f>ROUND(E214*F214,2)</f>
        <v>0</v>
      </c>
      <c r="H214" s="240"/>
      <c r="I214" s="241">
        <f>ROUND(E214*H214,2)</f>
        <v>0</v>
      </c>
      <c r="J214" s="240"/>
      <c r="K214" s="241">
        <f>ROUND(E214*J214,2)</f>
        <v>0</v>
      </c>
      <c r="L214" s="241">
        <v>21</v>
      </c>
      <c r="M214" s="241">
        <f>G214*(1+L214/100)</f>
        <v>0</v>
      </c>
      <c r="N214" s="239">
        <v>2.5249999999999999</v>
      </c>
      <c r="O214" s="239">
        <f>ROUND(E214*N214,2)</f>
        <v>0.65</v>
      </c>
      <c r="P214" s="239">
        <v>0</v>
      </c>
      <c r="Q214" s="239">
        <f>ROUND(E214*P214,2)</f>
        <v>0</v>
      </c>
      <c r="R214" s="241"/>
      <c r="S214" s="241" t="s">
        <v>165</v>
      </c>
      <c r="T214" s="242" t="s">
        <v>165</v>
      </c>
      <c r="U214" s="222">
        <v>3.9</v>
      </c>
      <c r="V214" s="222">
        <f>ROUND(E214*U214,2)</f>
        <v>1.01</v>
      </c>
      <c r="W214" s="222"/>
      <c r="X214" s="222" t="s">
        <v>166</v>
      </c>
      <c r="Y214" s="222" t="s">
        <v>167</v>
      </c>
      <c r="Z214" s="212"/>
      <c r="AA214" s="212"/>
      <c r="AB214" s="212"/>
      <c r="AC214" s="212"/>
      <c r="AD214" s="212"/>
      <c r="AE214" s="212"/>
      <c r="AF214" s="212"/>
      <c r="AG214" s="212" t="s">
        <v>168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2" x14ac:dyDescent="0.25">
      <c r="A215" s="219"/>
      <c r="B215" s="220"/>
      <c r="C215" s="256" t="s">
        <v>786</v>
      </c>
      <c r="D215" s="223"/>
      <c r="E215" s="224">
        <v>0.25919999999999999</v>
      </c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170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5">
      <c r="A216" s="236">
        <v>39</v>
      </c>
      <c r="B216" s="237" t="s">
        <v>630</v>
      </c>
      <c r="C216" s="255" t="s">
        <v>631</v>
      </c>
      <c r="D216" s="238" t="s">
        <v>603</v>
      </c>
      <c r="E216" s="239">
        <v>0.216</v>
      </c>
      <c r="F216" s="240"/>
      <c r="G216" s="241">
        <f>ROUND(E216*F216,2)</f>
        <v>0</v>
      </c>
      <c r="H216" s="240"/>
      <c r="I216" s="241">
        <f>ROUND(E216*H216,2)</f>
        <v>0</v>
      </c>
      <c r="J216" s="240"/>
      <c r="K216" s="241">
        <f>ROUND(E216*J216,2)</f>
        <v>0</v>
      </c>
      <c r="L216" s="241">
        <v>21</v>
      </c>
      <c r="M216" s="241">
        <f>G216*(1+L216/100)</f>
        <v>0</v>
      </c>
      <c r="N216" s="239">
        <v>0</v>
      </c>
      <c r="O216" s="239">
        <f>ROUND(E216*N216,2)</f>
        <v>0</v>
      </c>
      <c r="P216" s="239">
        <v>0</v>
      </c>
      <c r="Q216" s="239">
        <f>ROUND(E216*P216,2)</f>
        <v>0</v>
      </c>
      <c r="R216" s="241"/>
      <c r="S216" s="241" t="s">
        <v>165</v>
      </c>
      <c r="T216" s="242" t="s">
        <v>165</v>
      </c>
      <c r="U216" s="222">
        <v>0.66300000000000003</v>
      </c>
      <c r="V216" s="222">
        <f>ROUND(E216*U216,2)</f>
        <v>0.14000000000000001</v>
      </c>
      <c r="W216" s="222"/>
      <c r="X216" s="222" t="s">
        <v>166</v>
      </c>
      <c r="Y216" s="222" t="s">
        <v>167</v>
      </c>
      <c r="Z216" s="212"/>
      <c r="AA216" s="212"/>
      <c r="AB216" s="212"/>
      <c r="AC216" s="212"/>
      <c r="AD216" s="212"/>
      <c r="AE216" s="212"/>
      <c r="AF216" s="212"/>
      <c r="AG216" s="212" t="s">
        <v>168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2" x14ac:dyDescent="0.25">
      <c r="A217" s="219"/>
      <c r="B217" s="220"/>
      <c r="C217" s="256" t="s">
        <v>787</v>
      </c>
      <c r="D217" s="223"/>
      <c r="E217" s="224">
        <v>0.216</v>
      </c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22"/>
      <c r="Z217" s="212"/>
      <c r="AA217" s="212"/>
      <c r="AB217" s="212"/>
      <c r="AC217" s="212"/>
      <c r="AD217" s="212"/>
      <c r="AE217" s="212"/>
      <c r="AF217" s="212"/>
      <c r="AG217" s="212" t="s">
        <v>170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5">
      <c r="A218" s="236">
        <v>40</v>
      </c>
      <c r="B218" s="237" t="s">
        <v>639</v>
      </c>
      <c r="C218" s="255" t="s">
        <v>640</v>
      </c>
      <c r="D218" s="238" t="s">
        <v>603</v>
      </c>
      <c r="E218" s="239">
        <v>0.72</v>
      </c>
      <c r="F218" s="240"/>
      <c r="G218" s="241">
        <f>ROUND(E218*F218,2)</f>
        <v>0</v>
      </c>
      <c r="H218" s="240"/>
      <c r="I218" s="241">
        <f>ROUND(E218*H218,2)</f>
        <v>0</v>
      </c>
      <c r="J218" s="240"/>
      <c r="K218" s="241">
        <f>ROUND(E218*J218,2)</f>
        <v>0</v>
      </c>
      <c r="L218" s="241">
        <v>21</v>
      </c>
      <c r="M218" s="241">
        <f>G218*(1+L218/100)</f>
        <v>0</v>
      </c>
      <c r="N218" s="239">
        <v>1.6859999999999999</v>
      </c>
      <c r="O218" s="239">
        <f>ROUND(E218*N218,2)</f>
        <v>1.21</v>
      </c>
      <c r="P218" s="239">
        <v>0</v>
      </c>
      <c r="Q218" s="239">
        <f>ROUND(E218*P218,2)</f>
        <v>0</v>
      </c>
      <c r="R218" s="241"/>
      <c r="S218" s="241" t="s">
        <v>165</v>
      </c>
      <c r="T218" s="242" t="s">
        <v>165</v>
      </c>
      <c r="U218" s="222">
        <v>0.41199999999999998</v>
      </c>
      <c r="V218" s="222">
        <f>ROUND(E218*U218,2)</f>
        <v>0.3</v>
      </c>
      <c r="W218" s="222"/>
      <c r="X218" s="222" t="s">
        <v>166</v>
      </c>
      <c r="Y218" s="222" t="s">
        <v>167</v>
      </c>
      <c r="Z218" s="212"/>
      <c r="AA218" s="212"/>
      <c r="AB218" s="212"/>
      <c r="AC218" s="212"/>
      <c r="AD218" s="212"/>
      <c r="AE218" s="212"/>
      <c r="AF218" s="212"/>
      <c r="AG218" s="212" t="s">
        <v>168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2" x14ac:dyDescent="0.25">
      <c r="A219" s="219"/>
      <c r="B219" s="220"/>
      <c r="C219" s="259" t="s">
        <v>641</v>
      </c>
      <c r="D219" s="252"/>
      <c r="E219" s="252"/>
      <c r="F219" s="252"/>
      <c r="G219" s="25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196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2" x14ac:dyDescent="0.25">
      <c r="A220" s="219"/>
      <c r="B220" s="220"/>
      <c r="C220" s="256" t="s">
        <v>788</v>
      </c>
      <c r="D220" s="223"/>
      <c r="E220" s="224">
        <v>0.72</v>
      </c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170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x14ac:dyDescent="0.25">
      <c r="A221" s="229" t="s">
        <v>159</v>
      </c>
      <c r="B221" s="230" t="s">
        <v>123</v>
      </c>
      <c r="C221" s="254" t="s">
        <v>124</v>
      </c>
      <c r="D221" s="231"/>
      <c r="E221" s="232"/>
      <c r="F221" s="233"/>
      <c r="G221" s="233">
        <f>SUMIF(AG222:AG243,"&lt;&gt;NOR",G222:G243)</f>
        <v>0</v>
      </c>
      <c r="H221" s="233"/>
      <c r="I221" s="233">
        <f>SUM(I222:I243)</f>
        <v>0</v>
      </c>
      <c r="J221" s="233"/>
      <c r="K221" s="233">
        <f>SUM(K222:K243)</f>
        <v>0</v>
      </c>
      <c r="L221" s="233"/>
      <c r="M221" s="233">
        <f>SUM(M222:M243)</f>
        <v>0</v>
      </c>
      <c r="N221" s="232"/>
      <c r="O221" s="232">
        <f>SUM(O222:O243)</f>
        <v>0.06</v>
      </c>
      <c r="P221" s="232"/>
      <c r="Q221" s="232">
        <f>SUM(Q222:Q243)</f>
        <v>0</v>
      </c>
      <c r="R221" s="233"/>
      <c r="S221" s="233"/>
      <c r="T221" s="234"/>
      <c r="U221" s="228"/>
      <c r="V221" s="228">
        <f>SUM(V222:V243)</f>
        <v>21.73</v>
      </c>
      <c r="W221" s="228"/>
      <c r="X221" s="228"/>
      <c r="Y221" s="228"/>
      <c r="AG221" t="s">
        <v>160</v>
      </c>
    </row>
    <row r="222" spans="1:60" outlineLevel="1" x14ac:dyDescent="0.25">
      <c r="A222" s="236">
        <v>41</v>
      </c>
      <c r="B222" s="237" t="s">
        <v>381</v>
      </c>
      <c r="C222" s="255" t="s">
        <v>382</v>
      </c>
      <c r="D222" s="238" t="s">
        <v>220</v>
      </c>
      <c r="E222" s="239">
        <v>32</v>
      </c>
      <c r="F222" s="240"/>
      <c r="G222" s="241">
        <f>ROUND(E222*F222,2)</f>
        <v>0</v>
      </c>
      <c r="H222" s="240"/>
      <c r="I222" s="241">
        <f>ROUND(E222*H222,2)</f>
        <v>0</v>
      </c>
      <c r="J222" s="240"/>
      <c r="K222" s="241">
        <f>ROUND(E222*J222,2)</f>
        <v>0</v>
      </c>
      <c r="L222" s="241">
        <v>21</v>
      </c>
      <c r="M222" s="241">
        <f>G222*(1+L222/100)</f>
        <v>0</v>
      </c>
      <c r="N222" s="239">
        <v>0</v>
      </c>
      <c r="O222" s="239">
        <f>ROUND(E222*N222,2)</f>
        <v>0</v>
      </c>
      <c r="P222" s="239">
        <v>0</v>
      </c>
      <c r="Q222" s="239">
        <f>ROUND(E222*P222,2)</f>
        <v>0</v>
      </c>
      <c r="R222" s="241" t="s">
        <v>123</v>
      </c>
      <c r="S222" s="241" t="s">
        <v>165</v>
      </c>
      <c r="T222" s="242" t="s">
        <v>165</v>
      </c>
      <c r="U222" s="222">
        <v>0.19</v>
      </c>
      <c r="V222" s="222">
        <f>ROUND(E222*U222,2)</f>
        <v>6.08</v>
      </c>
      <c r="W222" s="222"/>
      <c r="X222" s="222" t="s">
        <v>166</v>
      </c>
      <c r="Y222" s="222" t="s">
        <v>167</v>
      </c>
      <c r="Z222" s="212"/>
      <c r="AA222" s="212"/>
      <c r="AB222" s="212"/>
      <c r="AC222" s="212"/>
      <c r="AD222" s="212"/>
      <c r="AE222" s="212"/>
      <c r="AF222" s="212"/>
      <c r="AG222" s="212" t="s">
        <v>168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2" x14ac:dyDescent="0.25">
      <c r="A223" s="219"/>
      <c r="B223" s="220"/>
      <c r="C223" s="256" t="s">
        <v>789</v>
      </c>
      <c r="D223" s="223"/>
      <c r="E223" s="224">
        <v>32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170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5">
      <c r="A224" s="245">
        <v>42</v>
      </c>
      <c r="B224" s="246" t="s">
        <v>389</v>
      </c>
      <c r="C224" s="258" t="s">
        <v>390</v>
      </c>
      <c r="D224" s="247" t="s">
        <v>220</v>
      </c>
      <c r="E224" s="248">
        <v>16</v>
      </c>
      <c r="F224" s="249"/>
      <c r="G224" s="250">
        <f>ROUND(E224*F224,2)</f>
        <v>0</v>
      </c>
      <c r="H224" s="249"/>
      <c r="I224" s="250">
        <f>ROUND(E224*H224,2)</f>
        <v>0</v>
      </c>
      <c r="J224" s="249"/>
      <c r="K224" s="250">
        <f>ROUND(E224*J224,2)</f>
        <v>0</v>
      </c>
      <c r="L224" s="250">
        <v>21</v>
      </c>
      <c r="M224" s="250">
        <f>G224*(1+L224/100)</f>
        <v>0</v>
      </c>
      <c r="N224" s="248">
        <v>1.6000000000000001E-4</v>
      </c>
      <c r="O224" s="248">
        <f>ROUND(E224*N224,2)</f>
        <v>0</v>
      </c>
      <c r="P224" s="248">
        <v>0</v>
      </c>
      <c r="Q224" s="248">
        <f>ROUND(E224*P224,2)</f>
        <v>0</v>
      </c>
      <c r="R224" s="250" t="s">
        <v>123</v>
      </c>
      <c r="S224" s="250" t="s">
        <v>165</v>
      </c>
      <c r="T224" s="251" t="s">
        <v>165</v>
      </c>
      <c r="U224" s="222">
        <v>9.955E-2</v>
      </c>
      <c r="V224" s="222">
        <f>ROUND(E224*U224,2)</f>
        <v>1.59</v>
      </c>
      <c r="W224" s="222"/>
      <c r="X224" s="222" t="s">
        <v>166</v>
      </c>
      <c r="Y224" s="222" t="s">
        <v>167</v>
      </c>
      <c r="Z224" s="212"/>
      <c r="AA224" s="212"/>
      <c r="AB224" s="212"/>
      <c r="AC224" s="212"/>
      <c r="AD224" s="212"/>
      <c r="AE224" s="212"/>
      <c r="AF224" s="212"/>
      <c r="AG224" s="212" t="s">
        <v>168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5">
      <c r="A225" s="236">
        <v>43</v>
      </c>
      <c r="B225" s="237" t="s">
        <v>790</v>
      </c>
      <c r="C225" s="255" t="s">
        <v>791</v>
      </c>
      <c r="D225" s="238" t="s">
        <v>220</v>
      </c>
      <c r="E225" s="239">
        <v>16</v>
      </c>
      <c r="F225" s="240"/>
      <c r="G225" s="241">
        <f>ROUND(E225*F225,2)</f>
        <v>0</v>
      </c>
      <c r="H225" s="240"/>
      <c r="I225" s="241">
        <f>ROUND(E225*H225,2)</f>
        <v>0</v>
      </c>
      <c r="J225" s="240"/>
      <c r="K225" s="241">
        <f>ROUND(E225*J225,2)</f>
        <v>0</v>
      </c>
      <c r="L225" s="241">
        <v>21</v>
      </c>
      <c r="M225" s="241">
        <f>G225*(1+L225/100)</f>
        <v>0</v>
      </c>
      <c r="N225" s="239">
        <v>0</v>
      </c>
      <c r="O225" s="239">
        <f>ROUND(E225*N225,2)</f>
        <v>0</v>
      </c>
      <c r="P225" s="239">
        <v>0</v>
      </c>
      <c r="Q225" s="239">
        <f>ROUND(E225*P225,2)</f>
        <v>0</v>
      </c>
      <c r="R225" s="241" t="s">
        <v>123</v>
      </c>
      <c r="S225" s="241" t="s">
        <v>165</v>
      </c>
      <c r="T225" s="242" t="s">
        <v>165</v>
      </c>
      <c r="U225" s="222">
        <v>0.13915</v>
      </c>
      <c r="V225" s="222">
        <f>ROUND(E225*U225,2)</f>
        <v>2.23</v>
      </c>
      <c r="W225" s="222"/>
      <c r="X225" s="222" t="s">
        <v>166</v>
      </c>
      <c r="Y225" s="222" t="s">
        <v>167</v>
      </c>
      <c r="Z225" s="212"/>
      <c r="AA225" s="212"/>
      <c r="AB225" s="212"/>
      <c r="AC225" s="212"/>
      <c r="AD225" s="212"/>
      <c r="AE225" s="212"/>
      <c r="AF225" s="212"/>
      <c r="AG225" s="212" t="s">
        <v>168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2" x14ac:dyDescent="0.25">
      <c r="A226" s="219"/>
      <c r="B226" s="220"/>
      <c r="C226" s="256" t="s">
        <v>792</v>
      </c>
      <c r="D226" s="223"/>
      <c r="E226" s="224">
        <v>16</v>
      </c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170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5">
      <c r="A227" s="236">
        <v>44</v>
      </c>
      <c r="B227" s="237" t="s">
        <v>793</v>
      </c>
      <c r="C227" s="255" t="s">
        <v>794</v>
      </c>
      <c r="D227" s="238" t="s">
        <v>220</v>
      </c>
      <c r="E227" s="239">
        <v>18</v>
      </c>
      <c r="F227" s="240"/>
      <c r="G227" s="241">
        <f>ROUND(E227*F227,2)</f>
        <v>0</v>
      </c>
      <c r="H227" s="240"/>
      <c r="I227" s="241">
        <f>ROUND(E227*H227,2)</f>
        <v>0</v>
      </c>
      <c r="J227" s="240"/>
      <c r="K227" s="241">
        <f>ROUND(E227*J227,2)</f>
        <v>0</v>
      </c>
      <c r="L227" s="241">
        <v>21</v>
      </c>
      <c r="M227" s="241">
        <f>G227*(1+L227/100)</f>
        <v>0</v>
      </c>
      <c r="N227" s="239">
        <v>0</v>
      </c>
      <c r="O227" s="239">
        <f>ROUND(E227*N227,2)</f>
        <v>0</v>
      </c>
      <c r="P227" s="239">
        <v>0</v>
      </c>
      <c r="Q227" s="239">
        <f>ROUND(E227*P227,2)</f>
        <v>0</v>
      </c>
      <c r="R227" s="241" t="s">
        <v>123</v>
      </c>
      <c r="S227" s="241" t="s">
        <v>165</v>
      </c>
      <c r="T227" s="242" t="s">
        <v>165</v>
      </c>
      <c r="U227" s="222">
        <v>0.17867</v>
      </c>
      <c r="V227" s="222">
        <f>ROUND(E227*U227,2)</f>
        <v>3.22</v>
      </c>
      <c r="W227" s="222"/>
      <c r="X227" s="222" t="s">
        <v>166</v>
      </c>
      <c r="Y227" s="222" t="s">
        <v>167</v>
      </c>
      <c r="Z227" s="212"/>
      <c r="AA227" s="212"/>
      <c r="AB227" s="212"/>
      <c r="AC227" s="212"/>
      <c r="AD227" s="212"/>
      <c r="AE227" s="212"/>
      <c r="AF227" s="212"/>
      <c r="AG227" s="212" t="s">
        <v>168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2" x14ac:dyDescent="0.25">
      <c r="A228" s="219"/>
      <c r="B228" s="220"/>
      <c r="C228" s="256" t="s">
        <v>795</v>
      </c>
      <c r="D228" s="223"/>
      <c r="E228" s="224">
        <v>2</v>
      </c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22"/>
      <c r="Z228" s="212"/>
      <c r="AA228" s="212"/>
      <c r="AB228" s="212"/>
      <c r="AC228" s="212"/>
      <c r="AD228" s="212"/>
      <c r="AE228" s="212"/>
      <c r="AF228" s="212"/>
      <c r="AG228" s="212" t="s">
        <v>170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5">
      <c r="A229" s="219"/>
      <c r="B229" s="220"/>
      <c r="C229" s="256" t="s">
        <v>796</v>
      </c>
      <c r="D229" s="223"/>
      <c r="E229" s="224">
        <v>16</v>
      </c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22"/>
      <c r="Z229" s="212"/>
      <c r="AA229" s="212"/>
      <c r="AB229" s="212"/>
      <c r="AC229" s="212"/>
      <c r="AD229" s="212"/>
      <c r="AE229" s="212"/>
      <c r="AF229" s="212"/>
      <c r="AG229" s="212" t="s">
        <v>170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5">
      <c r="A230" s="236">
        <v>45</v>
      </c>
      <c r="B230" s="237" t="s">
        <v>797</v>
      </c>
      <c r="C230" s="255" t="s">
        <v>798</v>
      </c>
      <c r="D230" s="238" t="s">
        <v>193</v>
      </c>
      <c r="E230" s="239">
        <v>12</v>
      </c>
      <c r="F230" s="240"/>
      <c r="G230" s="241">
        <f>ROUND(E230*F230,2)</f>
        <v>0</v>
      </c>
      <c r="H230" s="240"/>
      <c r="I230" s="241">
        <f>ROUND(E230*H230,2)</f>
        <v>0</v>
      </c>
      <c r="J230" s="240"/>
      <c r="K230" s="241">
        <f>ROUND(E230*J230,2)</f>
        <v>0</v>
      </c>
      <c r="L230" s="241">
        <v>21</v>
      </c>
      <c r="M230" s="241">
        <f>G230*(1+L230/100)</f>
        <v>0</v>
      </c>
      <c r="N230" s="239">
        <v>0</v>
      </c>
      <c r="O230" s="239">
        <f>ROUND(E230*N230,2)</f>
        <v>0</v>
      </c>
      <c r="P230" s="239">
        <v>0</v>
      </c>
      <c r="Q230" s="239">
        <f>ROUND(E230*P230,2)</f>
        <v>0</v>
      </c>
      <c r="R230" s="241" t="s">
        <v>123</v>
      </c>
      <c r="S230" s="241" t="s">
        <v>165</v>
      </c>
      <c r="T230" s="242" t="s">
        <v>165</v>
      </c>
      <c r="U230" s="222">
        <v>0.17917</v>
      </c>
      <c r="V230" s="222">
        <f>ROUND(E230*U230,2)</f>
        <v>2.15</v>
      </c>
      <c r="W230" s="222"/>
      <c r="X230" s="222" t="s">
        <v>166</v>
      </c>
      <c r="Y230" s="222" t="s">
        <v>167</v>
      </c>
      <c r="Z230" s="212"/>
      <c r="AA230" s="212"/>
      <c r="AB230" s="212"/>
      <c r="AC230" s="212"/>
      <c r="AD230" s="212"/>
      <c r="AE230" s="212"/>
      <c r="AF230" s="212"/>
      <c r="AG230" s="212" t="s">
        <v>168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2" x14ac:dyDescent="0.25">
      <c r="A231" s="219"/>
      <c r="B231" s="220"/>
      <c r="C231" s="256" t="s">
        <v>522</v>
      </c>
      <c r="D231" s="223"/>
      <c r="E231" s="224">
        <v>4</v>
      </c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170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5">
      <c r="A232" s="219"/>
      <c r="B232" s="220"/>
      <c r="C232" s="256" t="s">
        <v>799</v>
      </c>
      <c r="D232" s="223"/>
      <c r="E232" s="224">
        <v>8</v>
      </c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170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5">
      <c r="A233" s="236">
        <v>46</v>
      </c>
      <c r="B233" s="237" t="s">
        <v>800</v>
      </c>
      <c r="C233" s="255" t="s">
        <v>801</v>
      </c>
      <c r="D233" s="238" t="s">
        <v>193</v>
      </c>
      <c r="E233" s="239">
        <v>16</v>
      </c>
      <c r="F233" s="240"/>
      <c r="G233" s="241">
        <f>ROUND(E233*F233,2)</f>
        <v>0</v>
      </c>
      <c r="H233" s="240"/>
      <c r="I233" s="241">
        <f>ROUND(E233*H233,2)</f>
        <v>0</v>
      </c>
      <c r="J233" s="240"/>
      <c r="K233" s="241">
        <f>ROUND(E233*J233,2)</f>
        <v>0</v>
      </c>
      <c r="L233" s="241">
        <v>21</v>
      </c>
      <c r="M233" s="241">
        <f>G233*(1+L233/100)</f>
        <v>0</v>
      </c>
      <c r="N233" s="239">
        <v>0</v>
      </c>
      <c r="O233" s="239">
        <f>ROUND(E233*N233,2)</f>
        <v>0</v>
      </c>
      <c r="P233" s="239">
        <v>0</v>
      </c>
      <c r="Q233" s="239">
        <f>ROUND(E233*P233,2)</f>
        <v>0</v>
      </c>
      <c r="R233" s="241" t="s">
        <v>123</v>
      </c>
      <c r="S233" s="241" t="s">
        <v>165</v>
      </c>
      <c r="T233" s="242" t="s">
        <v>165</v>
      </c>
      <c r="U233" s="222">
        <v>0.33733000000000002</v>
      </c>
      <c r="V233" s="222">
        <f>ROUND(E233*U233,2)</f>
        <v>5.4</v>
      </c>
      <c r="W233" s="222"/>
      <c r="X233" s="222" t="s">
        <v>166</v>
      </c>
      <c r="Y233" s="222" t="s">
        <v>167</v>
      </c>
      <c r="Z233" s="212"/>
      <c r="AA233" s="212"/>
      <c r="AB233" s="212"/>
      <c r="AC233" s="212"/>
      <c r="AD233" s="212"/>
      <c r="AE233" s="212"/>
      <c r="AF233" s="212"/>
      <c r="AG233" s="212" t="s">
        <v>168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2" x14ac:dyDescent="0.25">
      <c r="A234" s="219"/>
      <c r="B234" s="220"/>
      <c r="C234" s="256" t="s">
        <v>802</v>
      </c>
      <c r="D234" s="223"/>
      <c r="E234" s="224">
        <v>4</v>
      </c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170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5">
      <c r="A235" s="219"/>
      <c r="B235" s="220"/>
      <c r="C235" s="256" t="s">
        <v>654</v>
      </c>
      <c r="D235" s="223"/>
      <c r="E235" s="224">
        <v>8</v>
      </c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170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5">
      <c r="A236" s="219"/>
      <c r="B236" s="220"/>
      <c r="C236" s="256" t="s">
        <v>522</v>
      </c>
      <c r="D236" s="223"/>
      <c r="E236" s="224">
        <v>4</v>
      </c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170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5">
      <c r="A237" s="236">
        <v>47</v>
      </c>
      <c r="B237" s="237" t="s">
        <v>803</v>
      </c>
      <c r="C237" s="255" t="s">
        <v>804</v>
      </c>
      <c r="D237" s="238" t="s">
        <v>220</v>
      </c>
      <c r="E237" s="239">
        <v>4</v>
      </c>
      <c r="F237" s="240"/>
      <c r="G237" s="241">
        <f>ROUND(E237*F237,2)</f>
        <v>0</v>
      </c>
      <c r="H237" s="240"/>
      <c r="I237" s="241">
        <f>ROUND(E237*H237,2)</f>
        <v>0</v>
      </c>
      <c r="J237" s="240"/>
      <c r="K237" s="241">
        <f>ROUND(E237*J237,2)</f>
        <v>0</v>
      </c>
      <c r="L237" s="241">
        <v>21</v>
      </c>
      <c r="M237" s="241">
        <f>G237*(1+L237/100)</f>
        <v>0</v>
      </c>
      <c r="N237" s="239">
        <v>8.0000000000000004E-4</v>
      </c>
      <c r="O237" s="239">
        <f>ROUND(E237*N237,2)</f>
        <v>0</v>
      </c>
      <c r="P237" s="239">
        <v>0</v>
      </c>
      <c r="Q237" s="239">
        <f>ROUND(E237*P237,2)</f>
        <v>0</v>
      </c>
      <c r="R237" s="241"/>
      <c r="S237" s="241" t="s">
        <v>247</v>
      </c>
      <c r="T237" s="242" t="s">
        <v>248</v>
      </c>
      <c r="U237" s="222">
        <v>0.12062</v>
      </c>
      <c r="V237" s="222">
        <f>ROUND(E237*U237,2)</f>
        <v>0.48</v>
      </c>
      <c r="W237" s="222"/>
      <c r="X237" s="222" t="s">
        <v>166</v>
      </c>
      <c r="Y237" s="222" t="s">
        <v>167</v>
      </c>
      <c r="Z237" s="212"/>
      <c r="AA237" s="212"/>
      <c r="AB237" s="212"/>
      <c r="AC237" s="212"/>
      <c r="AD237" s="212"/>
      <c r="AE237" s="212"/>
      <c r="AF237" s="212"/>
      <c r="AG237" s="212" t="s">
        <v>168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2" x14ac:dyDescent="0.25">
      <c r="A238" s="219"/>
      <c r="B238" s="220"/>
      <c r="C238" s="256" t="s">
        <v>805</v>
      </c>
      <c r="D238" s="223"/>
      <c r="E238" s="224">
        <v>4</v>
      </c>
      <c r="F238" s="222"/>
      <c r="G238" s="222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22"/>
      <c r="Z238" s="212"/>
      <c r="AA238" s="212"/>
      <c r="AB238" s="212"/>
      <c r="AC238" s="212"/>
      <c r="AD238" s="212"/>
      <c r="AE238" s="212"/>
      <c r="AF238" s="212"/>
      <c r="AG238" s="212" t="s">
        <v>170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5">
      <c r="A239" s="236">
        <v>48</v>
      </c>
      <c r="B239" s="237" t="s">
        <v>806</v>
      </c>
      <c r="C239" s="255" t="s">
        <v>807</v>
      </c>
      <c r="D239" s="238" t="s">
        <v>220</v>
      </c>
      <c r="E239" s="239">
        <v>4</v>
      </c>
      <c r="F239" s="240"/>
      <c r="G239" s="241">
        <f>ROUND(E239*F239,2)</f>
        <v>0</v>
      </c>
      <c r="H239" s="240"/>
      <c r="I239" s="241">
        <f>ROUND(E239*H239,2)</f>
        <v>0</v>
      </c>
      <c r="J239" s="240"/>
      <c r="K239" s="241">
        <f>ROUND(E239*J239,2)</f>
        <v>0</v>
      </c>
      <c r="L239" s="241">
        <v>21</v>
      </c>
      <c r="M239" s="241">
        <f>G239*(1+L239/100)</f>
        <v>0</v>
      </c>
      <c r="N239" s="239">
        <v>1.1999999999999999E-3</v>
      </c>
      <c r="O239" s="239">
        <f>ROUND(E239*N239,2)</f>
        <v>0</v>
      </c>
      <c r="P239" s="239">
        <v>0</v>
      </c>
      <c r="Q239" s="239">
        <f>ROUND(E239*P239,2)</f>
        <v>0</v>
      </c>
      <c r="R239" s="241"/>
      <c r="S239" s="241" t="s">
        <v>247</v>
      </c>
      <c r="T239" s="242" t="s">
        <v>248</v>
      </c>
      <c r="U239" s="222">
        <v>0.14391000000000001</v>
      </c>
      <c r="V239" s="222">
        <f>ROUND(E239*U239,2)</f>
        <v>0.57999999999999996</v>
      </c>
      <c r="W239" s="222"/>
      <c r="X239" s="222" t="s">
        <v>166</v>
      </c>
      <c r="Y239" s="222" t="s">
        <v>167</v>
      </c>
      <c r="Z239" s="212"/>
      <c r="AA239" s="212"/>
      <c r="AB239" s="212"/>
      <c r="AC239" s="212"/>
      <c r="AD239" s="212"/>
      <c r="AE239" s="212"/>
      <c r="AF239" s="212"/>
      <c r="AG239" s="212" t="s">
        <v>168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2" x14ac:dyDescent="0.25">
      <c r="A240" s="219"/>
      <c r="B240" s="220"/>
      <c r="C240" s="256" t="s">
        <v>808</v>
      </c>
      <c r="D240" s="223"/>
      <c r="E240" s="224">
        <v>4</v>
      </c>
      <c r="F240" s="222"/>
      <c r="G240" s="222"/>
      <c r="H240" s="222"/>
      <c r="I240" s="222"/>
      <c r="J240" s="222"/>
      <c r="K240" s="222"/>
      <c r="L240" s="222"/>
      <c r="M240" s="222"/>
      <c r="N240" s="221"/>
      <c r="O240" s="221"/>
      <c r="P240" s="221"/>
      <c r="Q240" s="221"/>
      <c r="R240" s="222"/>
      <c r="S240" s="222"/>
      <c r="T240" s="222"/>
      <c r="U240" s="222"/>
      <c r="V240" s="222"/>
      <c r="W240" s="222"/>
      <c r="X240" s="222"/>
      <c r="Y240" s="222"/>
      <c r="Z240" s="212"/>
      <c r="AA240" s="212"/>
      <c r="AB240" s="212"/>
      <c r="AC240" s="212"/>
      <c r="AD240" s="212"/>
      <c r="AE240" s="212"/>
      <c r="AF240" s="212"/>
      <c r="AG240" s="212" t="s">
        <v>170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ht="40.799999999999997" outlineLevel="1" x14ac:dyDescent="0.25">
      <c r="A241" s="236">
        <v>49</v>
      </c>
      <c r="B241" s="237" t="s">
        <v>809</v>
      </c>
      <c r="C241" s="255" t="s">
        <v>810</v>
      </c>
      <c r="D241" s="238" t="s">
        <v>220</v>
      </c>
      <c r="E241" s="239">
        <v>16</v>
      </c>
      <c r="F241" s="240"/>
      <c r="G241" s="241">
        <f>ROUND(E241*F241,2)</f>
        <v>0</v>
      </c>
      <c r="H241" s="240"/>
      <c r="I241" s="241">
        <f>ROUND(E241*H241,2)</f>
        <v>0</v>
      </c>
      <c r="J241" s="240"/>
      <c r="K241" s="241">
        <f>ROUND(E241*J241,2)</f>
        <v>0</v>
      </c>
      <c r="L241" s="241">
        <v>21</v>
      </c>
      <c r="M241" s="241">
        <f>G241*(1+L241/100)</f>
        <v>0</v>
      </c>
      <c r="N241" s="239">
        <v>1.56E-3</v>
      </c>
      <c r="O241" s="239">
        <f>ROUND(E241*N241,2)</f>
        <v>0.02</v>
      </c>
      <c r="P241" s="239">
        <v>0</v>
      </c>
      <c r="Q241" s="239">
        <f>ROUND(E241*P241,2)</f>
        <v>0</v>
      </c>
      <c r="R241" s="241" t="s">
        <v>214</v>
      </c>
      <c r="S241" s="241" t="s">
        <v>165</v>
      </c>
      <c r="T241" s="242" t="s">
        <v>165</v>
      </c>
      <c r="U241" s="222">
        <v>0</v>
      </c>
      <c r="V241" s="222">
        <f>ROUND(E241*U241,2)</f>
        <v>0</v>
      </c>
      <c r="W241" s="222"/>
      <c r="X241" s="222" t="s">
        <v>215</v>
      </c>
      <c r="Y241" s="222" t="s">
        <v>167</v>
      </c>
      <c r="Z241" s="212"/>
      <c r="AA241" s="212"/>
      <c r="AB241" s="212"/>
      <c r="AC241" s="212"/>
      <c r="AD241" s="212"/>
      <c r="AE241" s="212"/>
      <c r="AF241" s="212"/>
      <c r="AG241" s="212" t="s">
        <v>216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2" x14ac:dyDescent="0.25">
      <c r="A242" s="219"/>
      <c r="B242" s="220"/>
      <c r="C242" s="256" t="s">
        <v>792</v>
      </c>
      <c r="D242" s="223"/>
      <c r="E242" s="224">
        <v>16</v>
      </c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22"/>
      <c r="Z242" s="212"/>
      <c r="AA242" s="212"/>
      <c r="AB242" s="212"/>
      <c r="AC242" s="212"/>
      <c r="AD242" s="212"/>
      <c r="AE242" s="212"/>
      <c r="AF242" s="212"/>
      <c r="AG242" s="212" t="s">
        <v>170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ht="40.799999999999997" outlineLevel="1" x14ac:dyDescent="0.25">
      <c r="A243" s="245">
        <v>50</v>
      </c>
      <c r="B243" s="246" t="s">
        <v>811</v>
      </c>
      <c r="C243" s="258" t="s">
        <v>812</v>
      </c>
      <c r="D243" s="247" t="s">
        <v>220</v>
      </c>
      <c r="E243" s="248">
        <v>18</v>
      </c>
      <c r="F243" s="249"/>
      <c r="G243" s="250">
        <f>ROUND(E243*F243,2)</f>
        <v>0</v>
      </c>
      <c r="H243" s="249"/>
      <c r="I243" s="250">
        <f>ROUND(E243*H243,2)</f>
        <v>0</v>
      </c>
      <c r="J243" s="249"/>
      <c r="K243" s="250">
        <f>ROUND(E243*J243,2)</f>
        <v>0</v>
      </c>
      <c r="L243" s="250">
        <v>21</v>
      </c>
      <c r="M243" s="250">
        <f>G243*(1+L243/100)</f>
        <v>0</v>
      </c>
      <c r="N243" s="248">
        <v>2.2499999999999998E-3</v>
      </c>
      <c r="O243" s="248">
        <f>ROUND(E243*N243,2)</f>
        <v>0.04</v>
      </c>
      <c r="P243" s="248">
        <v>0</v>
      </c>
      <c r="Q243" s="248">
        <f>ROUND(E243*P243,2)</f>
        <v>0</v>
      </c>
      <c r="R243" s="250" t="s">
        <v>214</v>
      </c>
      <c r="S243" s="250" t="s">
        <v>165</v>
      </c>
      <c r="T243" s="251" t="s">
        <v>165</v>
      </c>
      <c r="U243" s="222">
        <v>0</v>
      </c>
      <c r="V243" s="222">
        <f>ROUND(E243*U243,2)</f>
        <v>0</v>
      </c>
      <c r="W243" s="222"/>
      <c r="X243" s="222" t="s">
        <v>215</v>
      </c>
      <c r="Y243" s="222" t="s">
        <v>167</v>
      </c>
      <c r="Z243" s="212"/>
      <c r="AA243" s="212"/>
      <c r="AB243" s="212"/>
      <c r="AC243" s="212"/>
      <c r="AD243" s="212"/>
      <c r="AE243" s="212"/>
      <c r="AF243" s="212"/>
      <c r="AG243" s="212" t="s">
        <v>216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x14ac:dyDescent="0.25">
      <c r="A244" s="229" t="s">
        <v>159</v>
      </c>
      <c r="B244" s="230" t="s">
        <v>129</v>
      </c>
      <c r="C244" s="254" t="s">
        <v>130</v>
      </c>
      <c r="D244" s="231"/>
      <c r="E244" s="232"/>
      <c r="F244" s="233"/>
      <c r="G244" s="233">
        <f>SUMIF(AG245:AG247,"&lt;&gt;NOR",G245:G247)</f>
        <v>0</v>
      </c>
      <c r="H244" s="233"/>
      <c r="I244" s="233">
        <f>SUM(I245:I247)</f>
        <v>0</v>
      </c>
      <c r="J244" s="233"/>
      <c r="K244" s="233">
        <f>SUM(K245:K247)</f>
        <v>0</v>
      </c>
      <c r="L244" s="233"/>
      <c r="M244" s="233">
        <f>SUM(M245:M247)</f>
        <v>0</v>
      </c>
      <c r="N244" s="232"/>
      <c r="O244" s="232">
        <f>SUM(O245:O247)</f>
        <v>0</v>
      </c>
      <c r="P244" s="232"/>
      <c r="Q244" s="232">
        <f>SUM(Q245:Q247)</f>
        <v>0</v>
      </c>
      <c r="R244" s="233"/>
      <c r="S244" s="233"/>
      <c r="T244" s="234"/>
      <c r="U244" s="228"/>
      <c r="V244" s="228">
        <f>SUM(V245:V247)</f>
        <v>0</v>
      </c>
      <c r="W244" s="228"/>
      <c r="X244" s="228"/>
      <c r="Y244" s="228"/>
      <c r="AG244" t="s">
        <v>160</v>
      </c>
    </row>
    <row r="245" spans="1:60" ht="20.399999999999999" outlineLevel="1" x14ac:dyDescent="0.25">
      <c r="A245" s="245">
        <v>51</v>
      </c>
      <c r="B245" s="246" t="s">
        <v>410</v>
      </c>
      <c r="C245" s="258" t="s">
        <v>411</v>
      </c>
      <c r="D245" s="247" t="s">
        <v>358</v>
      </c>
      <c r="E245" s="248">
        <v>1</v>
      </c>
      <c r="F245" s="249"/>
      <c r="G245" s="250">
        <f>ROUND(E245*F245,2)</f>
        <v>0</v>
      </c>
      <c r="H245" s="249"/>
      <c r="I245" s="250">
        <f>ROUND(E245*H245,2)</f>
        <v>0</v>
      </c>
      <c r="J245" s="249"/>
      <c r="K245" s="250">
        <f>ROUND(E245*J245,2)</f>
        <v>0</v>
      </c>
      <c r="L245" s="250">
        <v>21</v>
      </c>
      <c r="M245" s="250">
        <f>G245*(1+L245/100)</f>
        <v>0</v>
      </c>
      <c r="N245" s="248">
        <v>0</v>
      </c>
      <c r="O245" s="248">
        <f>ROUND(E245*N245,2)</f>
        <v>0</v>
      </c>
      <c r="P245" s="248">
        <v>0</v>
      </c>
      <c r="Q245" s="248">
        <f>ROUND(E245*P245,2)</f>
        <v>0</v>
      </c>
      <c r="R245" s="250"/>
      <c r="S245" s="250" t="s">
        <v>247</v>
      </c>
      <c r="T245" s="251" t="s">
        <v>248</v>
      </c>
      <c r="U245" s="222">
        <v>0</v>
      </c>
      <c r="V245" s="222">
        <f>ROUND(E245*U245,2)</f>
        <v>0</v>
      </c>
      <c r="W245" s="222"/>
      <c r="X245" s="222" t="s">
        <v>166</v>
      </c>
      <c r="Y245" s="222" t="s">
        <v>167</v>
      </c>
      <c r="Z245" s="212"/>
      <c r="AA245" s="212"/>
      <c r="AB245" s="212"/>
      <c r="AC245" s="212"/>
      <c r="AD245" s="212"/>
      <c r="AE245" s="212"/>
      <c r="AF245" s="212"/>
      <c r="AG245" s="212" t="s">
        <v>168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5">
      <c r="A246" s="245">
        <v>52</v>
      </c>
      <c r="B246" s="246" t="s">
        <v>412</v>
      </c>
      <c r="C246" s="258" t="s">
        <v>413</v>
      </c>
      <c r="D246" s="247" t="s">
        <v>358</v>
      </c>
      <c r="E246" s="248">
        <v>1</v>
      </c>
      <c r="F246" s="249"/>
      <c r="G246" s="250">
        <f>ROUND(E246*F246,2)</f>
        <v>0</v>
      </c>
      <c r="H246" s="249"/>
      <c r="I246" s="250">
        <f>ROUND(E246*H246,2)</f>
        <v>0</v>
      </c>
      <c r="J246" s="249"/>
      <c r="K246" s="250">
        <f>ROUND(E246*J246,2)</f>
        <v>0</v>
      </c>
      <c r="L246" s="250">
        <v>21</v>
      </c>
      <c r="M246" s="250">
        <f>G246*(1+L246/100)</f>
        <v>0</v>
      </c>
      <c r="N246" s="248">
        <v>0</v>
      </c>
      <c r="O246" s="248">
        <f>ROUND(E246*N246,2)</f>
        <v>0</v>
      </c>
      <c r="P246" s="248">
        <v>0</v>
      </c>
      <c r="Q246" s="248">
        <f>ROUND(E246*P246,2)</f>
        <v>0</v>
      </c>
      <c r="R246" s="250"/>
      <c r="S246" s="250" t="s">
        <v>247</v>
      </c>
      <c r="T246" s="251" t="s">
        <v>248</v>
      </c>
      <c r="U246" s="222">
        <v>0</v>
      </c>
      <c r="V246" s="222">
        <f>ROUND(E246*U246,2)</f>
        <v>0</v>
      </c>
      <c r="W246" s="222"/>
      <c r="X246" s="222" t="s">
        <v>378</v>
      </c>
      <c r="Y246" s="222" t="s">
        <v>167</v>
      </c>
      <c r="Z246" s="212"/>
      <c r="AA246" s="212"/>
      <c r="AB246" s="212"/>
      <c r="AC246" s="212"/>
      <c r="AD246" s="212"/>
      <c r="AE246" s="212"/>
      <c r="AF246" s="212"/>
      <c r="AG246" s="212" t="s">
        <v>379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ht="20.399999999999999" outlineLevel="1" x14ac:dyDescent="0.25">
      <c r="A247" s="245">
        <v>53</v>
      </c>
      <c r="B247" s="246" t="s">
        <v>414</v>
      </c>
      <c r="C247" s="258" t="s">
        <v>415</v>
      </c>
      <c r="D247" s="247" t="s">
        <v>358</v>
      </c>
      <c r="E247" s="248">
        <v>1</v>
      </c>
      <c r="F247" s="249"/>
      <c r="G247" s="250">
        <f>ROUND(E247*F247,2)</f>
        <v>0</v>
      </c>
      <c r="H247" s="249"/>
      <c r="I247" s="250">
        <f>ROUND(E247*H247,2)</f>
        <v>0</v>
      </c>
      <c r="J247" s="249"/>
      <c r="K247" s="250">
        <f>ROUND(E247*J247,2)</f>
        <v>0</v>
      </c>
      <c r="L247" s="250">
        <v>21</v>
      </c>
      <c r="M247" s="250">
        <f>G247*(1+L247/100)</f>
        <v>0</v>
      </c>
      <c r="N247" s="248">
        <v>0</v>
      </c>
      <c r="O247" s="248">
        <f>ROUND(E247*N247,2)</f>
        <v>0</v>
      </c>
      <c r="P247" s="248">
        <v>0</v>
      </c>
      <c r="Q247" s="248">
        <f>ROUND(E247*P247,2)</f>
        <v>0</v>
      </c>
      <c r="R247" s="250"/>
      <c r="S247" s="250" t="s">
        <v>247</v>
      </c>
      <c r="T247" s="251" t="s">
        <v>248</v>
      </c>
      <c r="U247" s="222">
        <v>0</v>
      </c>
      <c r="V247" s="222">
        <f>ROUND(E247*U247,2)</f>
        <v>0</v>
      </c>
      <c r="W247" s="222"/>
      <c r="X247" s="222" t="s">
        <v>378</v>
      </c>
      <c r="Y247" s="222" t="s">
        <v>167</v>
      </c>
      <c r="Z247" s="212"/>
      <c r="AA247" s="212"/>
      <c r="AB247" s="212"/>
      <c r="AC247" s="212"/>
      <c r="AD247" s="212"/>
      <c r="AE247" s="212"/>
      <c r="AF247" s="212"/>
      <c r="AG247" s="212" t="s">
        <v>379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x14ac:dyDescent="0.25">
      <c r="A248" s="229" t="s">
        <v>159</v>
      </c>
      <c r="B248" s="230" t="s">
        <v>128</v>
      </c>
      <c r="C248" s="254" t="s">
        <v>28</v>
      </c>
      <c r="D248" s="231"/>
      <c r="E248" s="232"/>
      <c r="F248" s="233"/>
      <c r="G248" s="233">
        <f>SUMIF(AG249:AG265,"&lt;&gt;NOR",G249:G265)</f>
        <v>0</v>
      </c>
      <c r="H248" s="233"/>
      <c r="I248" s="233">
        <f>SUM(I249:I265)</f>
        <v>0</v>
      </c>
      <c r="J248" s="233"/>
      <c r="K248" s="233">
        <f>SUM(K249:K265)</f>
        <v>0</v>
      </c>
      <c r="L248" s="233"/>
      <c r="M248" s="233">
        <f>SUM(M249:M265)</f>
        <v>0</v>
      </c>
      <c r="N248" s="232"/>
      <c r="O248" s="232">
        <f>SUM(O249:O265)</f>
        <v>0</v>
      </c>
      <c r="P248" s="232"/>
      <c r="Q248" s="232">
        <f>SUM(Q249:Q265)</f>
        <v>0</v>
      </c>
      <c r="R248" s="233"/>
      <c r="S248" s="233"/>
      <c r="T248" s="234"/>
      <c r="U248" s="228"/>
      <c r="V248" s="228">
        <f>SUM(V249:V265)</f>
        <v>0</v>
      </c>
      <c r="W248" s="228"/>
      <c r="X248" s="228"/>
      <c r="Y248" s="228"/>
      <c r="AG248" t="s">
        <v>160</v>
      </c>
    </row>
    <row r="249" spans="1:60" outlineLevel="1" x14ac:dyDescent="0.25">
      <c r="A249" s="245">
        <v>54</v>
      </c>
      <c r="B249" s="246" t="s">
        <v>416</v>
      </c>
      <c r="C249" s="258" t="s">
        <v>417</v>
      </c>
      <c r="D249" s="247" t="s">
        <v>269</v>
      </c>
      <c r="E249" s="248">
        <v>1</v>
      </c>
      <c r="F249" s="249"/>
      <c r="G249" s="250">
        <f>ROUND(E249*F249,2)</f>
        <v>0</v>
      </c>
      <c r="H249" s="249"/>
      <c r="I249" s="250">
        <f>ROUND(E249*H249,2)</f>
        <v>0</v>
      </c>
      <c r="J249" s="249"/>
      <c r="K249" s="250">
        <f>ROUND(E249*J249,2)</f>
        <v>0</v>
      </c>
      <c r="L249" s="250">
        <v>21</v>
      </c>
      <c r="M249" s="250">
        <f>G249*(1+L249/100)</f>
        <v>0</v>
      </c>
      <c r="N249" s="248">
        <v>0</v>
      </c>
      <c r="O249" s="248">
        <f>ROUND(E249*N249,2)</f>
        <v>0</v>
      </c>
      <c r="P249" s="248">
        <v>0</v>
      </c>
      <c r="Q249" s="248">
        <f>ROUND(E249*P249,2)</f>
        <v>0</v>
      </c>
      <c r="R249" s="250"/>
      <c r="S249" s="250" t="s">
        <v>247</v>
      </c>
      <c r="T249" s="251" t="s">
        <v>248</v>
      </c>
      <c r="U249" s="222">
        <v>0</v>
      </c>
      <c r="V249" s="222">
        <f>ROUND(E249*U249,2)</f>
        <v>0</v>
      </c>
      <c r="W249" s="222"/>
      <c r="X249" s="222" t="s">
        <v>215</v>
      </c>
      <c r="Y249" s="222" t="s">
        <v>167</v>
      </c>
      <c r="Z249" s="212"/>
      <c r="AA249" s="212"/>
      <c r="AB249" s="212"/>
      <c r="AC249" s="212"/>
      <c r="AD249" s="212"/>
      <c r="AE249" s="212"/>
      <c r="AF249" s="212"/>
      <c r="AG249" s="212" t="s">
        <v>216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5">
      <c r="A250" s="236">
        <v>55</v>
      </c>
      <c r="B250" s="237" t="s">
        <v>418</v>
      </c>
      <c r="C250" s="255" t="s">
        <v>419</v>
      </c>
      <c r="D250" s="238" t="s">
        <v>269</v>
      </c>
      <c r="E250" s="239">
        <v>1</v>
      </c>
      <c r="F250" s="240"/>
      <c r="G250" s="241">
        <f>ROUND(E250*F250,2)</f>
        <v>0</v>
      </c>
      <c r="H250" s="240"/>
      <c r="I250" s="241">
        <f>ROUND(E250*H250,2)</f>
        <v>0</v>
      </c>
      <c r="J250" s="240"/>
      <c r="K250" s="241">
        <f>ROUND(E250*J250,2)</f>
        <v>0</v>
      </c>
      <c r="L250" s="241">
        <v>21</v>
      </c>
      <c r="M250" s="241">
        <f>G250*(1+L250/100)</f>
        <v>0</v>
      </c>
      <c r="N250" s="239">
        <v>0</v>
      </c>
      <c r="O250" s="239">
        <f>ROUND(E250*N250,2)</f>
        <v>0</v>
      </c>
      <c r="P250" s="239">
        <v>0</v>
      </c>
      <c r="Q250" s="239">
        <f>ROUND(E250*P250,2)</f>
        <v>0</v>
      </c>
      <c r="R250" s="241"/>
      <c r="S250" s="241" t="s">
        <v>247</v>
      </c>
      <c r="T250" s="242" t="s">
        <v>248</v>
      </c>
      <c r="U250" s="222">
        <v>0</v>
      </c>
      <c r="V250" s="222">
        <f>ROUND(E250*U250,2)</f>
        <v>0</v>
      </c>
      <c r="W250" s="222"/>
      <c r="X250" s="222" t="s">
        <v>420</v>
      </c>
      <c r="Y250" s="222" t="s">
        <v>167</v>
      </c>
      <c r="Z250" s="212"/>
      <c r="AA250" s="212"/>
      <c r="AB250" s="212"/>
      <c r="AC250" s="212"/>
      <c r="AD250" s="212"/>
      <c r="AE250" s="212"/>
      <c r="AF250" s="212"/>
      <c r="AG250" s="212" t="s">
        <v>421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2" x14ac:dyDescent="0.25">
      <c r="A251" s="219"/>
      <c r="B251" s="220"/>
      <c r="C251" s="259" t="s">
        <v>422</v>
      </c>
      <c r="D251" s="252"/>
      <c r="E251" s="252"/>
      <c r="F251" s="252"/>
      <c r="G251" s="25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22"/>
      <c r="Z251" s="212"/>
      <c r="AA251" s="212"/>
      <c r="AB251" s="212"/>
      <c r="AC251" s="212"/>
      <c r="AD251" s="212"/>
      <c r="AE251" s="212"/>
      <c r="AF251" s="212"/>
      <c r="AG251" s="212" t="s">
        <v>196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43" t="str">
        <f>C251</f>
        <v>- vertikální doprava jeřábem na střechu budovy, vč. přistavení, zporovoznění, složení a zpětné dopravy jeřábu</v>
      </c>
      <c r="BB251" s="212"/>
      <c r="BC251" s="212"/>
      <c r="BD251" s="212"/>
      <c r="BE251" s="212"/>
      <c r="BF251" s="212"/>
      <c r="BG251" s="212"/>
      <c r="BH251" s="212"/>
    </row>
    <row r="252" spans="1:60" outlineLevel="3" x14ac:dyDescent="0.25">
      <c r="A252" s="219"/>
      <c r="B252" s="220"/>
      <c r="C252" s="260" t="s">
        <v>423</v>
      </c>
      <c r="D252" s="253"/>
      <c r="E252" s="253"/>
      <c r="F252" s="253"/>
      <c r="G252" s="253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22"/>
      <c r="Z252" s="212"/>
      <c r="AA252" s="212"/>
      <c r="AB252" s="212"/>
      <c r="AC252" s="212"/>
      <c r="AD252" s="212"/>
      <c r="AE252" s="212"/>
      <c r="AF252" s="212"/>
      <c r="AG252" s="212" t="s">
        <v>196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5">
      <c r="A253" s="236">
        <v>56</v>
      </c>
      <c r="B253" s="237" t="s">
        <v>424</v>
      </c>
      <c r="C253" s="255" t="s">
        <v>425</v>
      </c>
      <c r="D253" s="238" t="s">
        <v>377</v>
      </c>
      <c r="E253" s="239">
        <v>1</v>
      </c>
      <c r="F253" s="240"/>
      <c r="G253" s="241">
        <f>ROUND(E253*F253,2)</f>
        <v>0</v>
      </c>
      <c r="H253" s="240"/>
      <c r="I253" s="241">
        <f>ROUND(E253*H253,2)</f>
        <v>0</v>
      </c>
      <c r="J253" s="240"/>
      <c r="K253" s="241">
        <f>ROUND(E253*J253,2)</f>
        <v>0</v>
      </c>
      <c r="L253" s="241">
        <v>21</v>
      </c>
      <c r="M253" s="241">
        <f>G253*(1+L253/100)</f>
        <v>0</v>
      </c>
      <c r="N253" s="239">
        <v>0</v>
      </c>
      <c r="O253" s="239">
        <f>ROUND(E253*N253,2)</f>
        <v>0</v>
      </c>
      <c r="P253" s="239">
        <v>0</v>
      </c>
      <c r="Q253" s="239">
        <f>ROUND(E253*P253,2)</f>
        <v>0</v>
      </c>
      <c r="R253" s="241"/>
      <c r="S253" s="241" t="s">
        <v>165</v>
      </c>
      <c r="T253" s="242" t="s">
        <v>248</v>
      </c>
      <c r="U253" s="222">
        <v>0</v>
      </c>
      <c r="V253" s="222">
        <f>ROUND(E253*U253,2)</f>
        <v>0</v>
      </c>
      <c r="W253" s="222"/>
      <c r="X253" s="222" t="s">
        <v>378</v>
      </c>
      <c r="Y253" s="222" t="s">
        <v>167</v>
      </c>
      <c r="Z253" s="212"/>
      <c r="AA253" s="212"/>
      <c r="AB253" s="212"/>
      <c r="AC253" s="212"/>
      <c r="AD253" s="212"/>
      <c r="AE253" s="212"/>
      <c r="AF253" s="212"/>
      <c r="AG253" s="212" t="s">
        <v>426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2" x14ac:dyDescent="0.25">
      <c r="A254" s="219"/>
      <c r="B254" s="220"/>
      <c r="C254" s="259" t="s">
        <v>427</v>
      </c>
      <c r="D254" s="252"/>
      <c r="E254" s="252"/>
      <c r="F254" s="252"/>
      <c r="G254" s="25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22"/>
      <c r="Z254" s="212"/>
      <c r="AA254" s="212"/>
      <c r="AB254" s="212"/>
      <c r="AC254" s="212"/>
      <c r="AD254" s="212"/>
      <c r="AE254" s="212"/>
      <c r="AF254" s="212"/>
      <c r="AG254" s="212" t="s">
        <v>196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5">
      <c r="A255" s="219"/>
      <c r="B255" s="220"/>
      <c r="C255" s="260" t="s">
        <v>527</v>
      </c>
      <c r="D255" s="253"/>
      <c r="E255" s="253"/>
      <c r="F255" s="253"/>
      <c r="G255" s="253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22"/>
      <c r="Z255" s="212"/>
      <c r="AA255" s="212"/>
      <c r="AB255" s="212"/>
      <c r="AC255" s="212"/>
      <c r="AD255" s="212"/>
      <c r="AE255" s="212"/>
      <c r="AF255" s="212"/>
      <c r="AG255" s="212" t="s">
        <v>196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ht="31.2" outlineLevel="3" x14ac:dyDescent="0.25">
      <c r="A256" s="219"/>
      <c r="B256" s="220"/>
      <c r="C256" s="260" t="s">
        <v>528</v>
      </c>
      <c r="D256" s="253"/>
      <c r="E256" s="253"/>
      <c r="F256" s="253"/>
      <c r="G256" s="253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22"/>
      <c r="Z256" s="212"/>
      <c r="AA256" s="212"/>
      <c r="AB256" s="212"/>
      <c r="AC256" s="212"/>
      <c r="AD256" s="212"/>
      <c r="AE256" s="212"/>
      <c r="AF256" s="212"/>
      <c r="AG256" s="212" t="s">
        <v>196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43" t="str">
        <f>C256</f>
        <v>- obsahuje veškeré náklady na zajištění BOZP dle požadavků platných vyhlášek a nařízení v oblasti bezpečnosti práce včetně návrhu a  instalace pevných prvků záchytného systému na střeše. Systém ochrany osob proti pádu je uvažován pomocí samostatných kotvících prvků  v kombinaci s osobním ochranným prostředkem proti pádu (OOPP), výška případného pádu na spojovacím prostředku nesmí být delší než 1,50 metru</v>
      </c>
      <c r="BB256" s="212"/>
      <c r="BC256" s="212"/>
      <c r="BD256" s="212"/>
      <c r="BE256" s="212"/>
      <c r="BF256" s="212"/>
      <c r="BG256" s="212"/>
      <c r="BH256" s="212"/>
    </row>
    <row r="257" spans="1:60" ht="21" outlineLevel="3" x14ac:dyDescent="0.25">
      <c r="A257" s="219"/>
      <c r="B257" s="220"/>
      <c r="C257" s="260" t="s">
        <v>529</v>
      </c>
      <c r="D257" s="253"/>
      <c r="E257" s="253"/>
      <c r="F257" s="253"/>
      <c r="G257" s="253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22"/>
      <c r="Z257" s="212"/>
      <c r="AA257" s="212"/>
      <c r="AB257" s="212"/>
      <c r="AC257" s="212"/>
      <c r="AD257" s="212"/>
      <c r="AE257" s="212"/>
      <c r="AF257" s="212"/>
      <c r="AG257" s="212" t="s">
        <v>196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43" t="str">
        <f>C257</f>
        <v>- návrh systému ochrany osob proti pádu bude respektovat požadavky  ČSN EN 795, pro realizaci budou užity certifikovanné kotvící zařízení (střešní oka)</v>
      </c>
      <c r="BB257" s="212"/>
      <c r="BC257" s="212"/>
      <c r="BD257" s="212"/>
      <c r="BE257" s="212"/>
      <c r="BF257" s="212"/>
      <c r="BG257" s="212"/>
      <c r="BH257" s="212"/>
    </row>
    <row r="258" spans="1:60" ht="21" outlineLevel="3" x14ac:dyDescent="0.25">
      <c r="A258" s="219"/>
      <c r="B258" s="220"/>
      <c r="C258" s="260" t="s">
        <v>431</v>
      </c>
      <c r="D258" s="253"/>
      <c r="E258" s="253"/>
      <c r="F258" s="253"/>
      <c r="G258" s="253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22"/>
      <c r="Z258" s="212"/>
      <c r="AA258" s="212"/>
      <c r="AB258" s="212"/>
      <c r="AC258" s="212"/>
      <c r="AD258" s="212"/>
      <c r="AE258" s="212"/>
      <c r="AF258" s="212"/>
      <c r="AG258" s="212" t="s">
        <v>196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43" t="str">
        <f>C258</f>
        <v>- návrh rozmístění kotvícího zařízení/prvků se provádí vždy pro daný systém daného výrobce, obecný návrh bez respektování požadavků není možný. Z tohoto důvodu není návrh systému ochrany osob proti pádu obsažen v této projektové dokumentaci.</v>
      </c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5">
      <c r="A259" s="236">
        <v>57</v>
      </c>
      <c r="B259" s="237" t="s">
        <v>432</v>
      </c>
      <c r="C259" s="255" t="s">
        <v>433</v>
      </c>
      <c r="D259" s="238" t="s">
        <v>377</v>
      </c>
      <c r="E259" s="239">
        <v>1</v>
      </c>
      <c r="F259" s="240"/>
      <c r="G259" s="241">
        <f>ROUND(E259*F259,2)</f>
        <v>0</v>
      </c>
      <c r="H259" s="240"/>
      <c r="I259" s="241">
        <f>ROUND(E259*H259,2)</f>
        <v>0</v>
      </c>
      <c r="J259" s="240"/>
      <c r="K259" s="241">
        <f>ROUND(E259*J259,2)</f>
        <v>0</v>
      </c>
      <c r="L259" s="241">
        <v>21</v>
      </c>
      <c r="M259" s="241">
        <f>G259*(1+L259/100)</f>
        <v>0</v>
      </c>
      <c r="N259" s="239">
        <v>0</v>
      </c>
      <c r="O259" s="239">
        <f>ROUND(E259*N259,2)</f>
        <v>0</v>
      </c>
      <c r="P259" s="239">
        <v>0</v>
      </c>
      <c r="Q259" s="239">
        <f>ROUND(E259*P259,2)</f>
        <v>0</v>
      </c>
      <c r="R259" s="241"/>
      <c r="S259" s="241" t="s">
        <v>165</v>
      </c>
      <c r="T259" s="242" t="s">
        <v>248</v>
      </c>
      <c r="U259" s="222">
        <v>0</v>
      </c>
      <c r="V259" s="222">
        <f>ROUND(E259*U259,2)</f>
        <v>0</v>
      </c>
      <c r="W259" s="222"/>
      <c r="X259" s="222" t="s">
        <v>378</v>
      </c>
      <c r="Y259" s="222" t="s">
        <v>167</v>
      </c>
      <c r="Z259" s="212"/>
      <c r="AA259" s="212"/>
      <c r="AB259" s="212"/>
      <c r="AC259" s="212"/>
      <c r="AD259" s="212"/>
      <c r="AE259" s="212"/>
      <c r="AF259" s="212"/>
      <c r="AG259" s="212" t="s">
        <v>379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ht="21" outlineLevel="2" x14ac:dyDescent="0.25">
      <c r="A260" s="219"/>
      <c r="B260" s="220"/>
      <c r="C260" s="259" t="s">
        <v>434</v>
      </c>
      <c r="D260" s="252"/>
      <c r="E260" s="252"/>
      <c r="F260" s="252"/>
      <c r="G260" s="252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22"/>
      <c r="Z260" s="212"/>
      <c r="AA260" s="212"/>
      <c r="AB260" s="212"/>
      <c r="AC260" s="212"/>
      <c r="AD260" s="212"/>
      <c r="AE260" s="212"/>
      <c r="AF260" s="212"/>
      <c r="AG260" s="212" t="s">
        <v>196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43" t="str">
        <f>C260</f>
        <v>Náklady zhotovitele, související s prováděním zkoušek a revizí předepsaných technickými normami nebo objednatelem a které jsou pro provedení díla nezbytné.</v>
      </c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5">
      <c r="A261" s="236">
        <v>58</v>
      </c>
      <c r="B261" s="237" t="s">
        <v>435</v>
      </c>
      <c r="C261" s="255" t="s">
        <v>436</v>
      </c>
      <c r="D261" s="238" t="s">
        <v>377</v>
      </c>
      <c r="E261" s="239">
        <v>1</v>
      </c>
      <c r="F261" s="240"/>
      <c r="G261" s="241">
        <f>ROUND(E261*F261,2)</f>
        <v>0</v>
      </c>
      <c r="H261" s="240"/>
      <c r="I261" s="241">
        <f>ROUND(E261*H261,2)</f>
        <v>0</v>
      </c>
      <c r="J261" s="240"/>
      <c r="K261" s="241">
        <f>ROUND(E261*J261,2)</f>
        <v>0</v>
      </c>
      <c r="L261" s="241">
        <v>21</v>
      </c>
      <c r="M261" s="241">
        <f>G261*(1+L261/100)</f>
        <v>0</v>
      </c>
      <c r="N261" s="239">
        <v>0</v>
      </c>
      <c r="O261" s="239">
        <f>ROUND(E261*N261,2)</f>
        <v>0</v>
      </c>
      <c r="P261" s="239">
        <v>0</v>
      </c>
      <c r="Q261" s="239">
        <f>ROUND(E261*P261,2)</f>
        <v>0</v>
      </c>
      <c r="R261" s="241"/>
      <c r="S261" s="241" t="s">
        <v>165</v>
      </c>
      <c r="T261" s="242" t="s">
        <v>248</v>
      </c>
      <c r="U261" s="222">
        <v>0</v>
      </c>
      <c r="V261" s="222">
        <f>ROUND(E261*U261,2)</f>
        <v>0</v>
      </c>
      <c r="W261" s="222"/>
      <c r="X261" s="222" t="s">
        <v>378</v>
      </c>
      <c r="Y261" s="222" t="s">
        <v>167</v>
      </c>
      <c r="Z261" s="212"/>
      <c r="AA261" s="212"/>
      <c r="AB261" s="212"/>
      <c r="AC261" s="212"/>
      <c r="AD261" s="212"/>
      <c r="AE261" s="212"/>
      <c r="AF261" s="212"/>
      <c r="AG261" s="212" t="s">
        <v>379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2" x14ac:dyDescent="0.25">
      <c r="A262" s="219"/>
      <c r="B262" s="220"/>
      <c r="C262" s="259" t="s">
        <v>437</v>
      </c>
      <c r="D262" s="252"/>
      <c r="E262" s="252"/>
      <c r="F262" s="252"/>
      <c r="G262" s="252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22"/>
      <c r="Z262" s="212"/>
      <c r="AA262" s="212"/>
      <c r="AB262" s="212"/>
      <c r="AC262" s="212"/>
      <c r="AD262" s="212"/>
      <c r="AE262" s="212"/>
      <c r="AF262" s="212"/>
      <c r="AG262" s="212" t="s">
        <v>196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43" t="str">
        <f>C262</f>
        <v>Náklady na individuální zkoušky dodaných a smontovaných technologických zařízení včetně komplexního vyzkoušení.</v>
      </c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5">
      <c r="A263" s="236">
        <v>59</v>
      </c>
      <c r="B263" s="237" t="s">
        <v>438</v>
      </c>
      <c r="C263" s="255" t="s">
        <v>439</v>
      </c>
      <c r="D263" s="238" t="s">
        <v>377</v>
      </c>
      <c r="E263" s="239">
        <v>1</v>
      </c>
      <c r="F263" s="240"/>
      <c r="G263" s="241">
        <f>ROUND(E263*F263,2)</f>
        <v>0</v>
      </c>
      <c r="H263" s="240"/>
      <c r="I263" s="241">
        <f>ROUND(E263*H263,2)</f>
        <v>0</v>
      </c>
      <c r="J263" s="240"/>
      <c r="K263" s="241">
        <f>ROUND(E263*J263,2)</f>
        <v>0</v>
      </c>
      <c r="L263" s="241">
        <v>21</v>
      </c>
      <c r="M263" s="241">
        <f>G263*(1+L263/100)</f>
        <v>0</v>
      </c>
      <c r="N263" s="239">
        <v>0</v>
      </c>
      <c r="O263" s="239">
        <f>ROUND(E263*N263,2)</f>
        <v>0</v>
      </c>
      <c r="P263" s="239">
        <v>0</v>
      </c>
      <c r="Q263" s="239">
        <f>ROUND(E263*P263,2)</f>
        <v>0</v>
      </c>
      <c r="R263" s="241"/>
      <c r="S263" s="241" t="s">
        <v>165</v>
      </c>
      <c r="T263" s="242" t="s">
        <v>248</v>
      </c>
      <c r="U263" s="222">
        <v>0</v>
      </c>
      <c r="V263" s="222">
        <f>ROUND(E263*U263,2)</f>
        <v>0</v>
      </c>
      <c r="W263" s="222"/>
      <c r="X263" s="222" t="s">
        <v>378</v>
      </c>
      <c r="Y263" s="222" t="s">
        <v>167</v>
      </c>
      <c r="Z263" s="212"/>
      <c r="AA263" s="212"/>
      <c r="AB263" s="212"/>
      <c r="AC263" s="212"/>
      <c r="AD263" s="212"/>
      <c r="AE263" s="212"/>
      <c r="AF263" s="212"/>
      <c r="AG263" s="212" t="s">
        <v>379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2" x14ac:dyDescent="0.25">
      <c r="A264" s="219"/>
      <c r="B264" s="220"/>
      <c r="C264" s="259" t="s">
        <v>440</v>
      </c>
      <c r="D264" s="252"/>
      <c r="E264" s="252"/>
      <c r="F264" s="252"/>
      <c r="G264" s="252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22"/>
      <c r="Z264" s="212"/>
      <c r="AA264" s="212"/>
      <c r="AB264" s="212"/>
      <c r="AC264" s="212"/>
      <c r="AD264" s="212"/>
      <c r="AE264" s="212"/>
      <c r="AF264" s="212"/>
      <c r="AG264" s="212" t="s">
        <v>196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43" t="str">
        <f>C264</f>
        <v>Náklady na vyhotovení dokumentace skutečného provedení stavby a její předání objednateli v požadované formě a požadovaném počtu.</v>
      </c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5">
      <c r="A265" s="236">
        <v>60</v>
      </c>
      <c r="B265" s="237" t="s">
        <v>441</v>
      </c>
      <c r="C265" s="255" t="s">
        <v>442</v>
      </c>
      <c r="D265" s="238" t="s">
        <v>358</v>
      </c>
      <c r="E265" s="239">
        <v>1</v>
      </c>
      <c r="F265" s="240"/>
      <c r="G265" s="241">
        <f>ROUND(E265*F265,2)</f>
        <v>0</v>
      </c>
      <c r="H265" s="240"/>
      <c r="I265" s="241">
        <f>ROUND(E265*H265,2)</f>
        <v>0</v>
      </c>
      <c r="J265" s="240"/>
      <c r="K265" s="241">
        <f>ROUND(E265*J265,2)</f>
        <v>0</v>
      </c>
      <c r="L265" s="241">
        <v>21</v>
      </c>
      <c r="M265" s="241">
        <f>G265*(1+L265/100)</f>
        <v>0</v>
      </c>
      <c r="N265" s="239">
        <v>0</v>
      </c>
      <c r="O265" s="239">
        <f>ROUND(E265*N265,2)</f>
        <v>0</v>
      </c>
      <c r="P265" s="239">
        <v>0</v>
      </c>
      <c r="Q265" s="239">
        <f>ROUND(E265*P265,2)</f>
        <v>0</v>
      </c>
      <c r="R265" s="241"/>
      <c r="S265" s="241" t="s">
        <v>247</v>
      </c>
      <c r="T265" s="242" t="s">
        <v>248</v>
      </c>
      <c r="U265" s="222">
        <v>0</v>
      </c>
      <c r="V265" s="222">
        <f>ROUND(E265*U265,2)</f>
        <v>0</v>
      </c>
      <c r="W265" s="222"/>
      <c r="X265" s="222" t="s">
        <v>378</v>
      </c>
      <c r="Y265" s="222" t="s">
        <v>167</v>
      </c>
      <c r="Z265" s="212"/>
      <c r="AA265" s="212"/>
      <c r="AB265" s="212"/>
      <c r="AC265" s="212"/>
      <c r="AD265" s="212"/>
      <c r="AE265" s="212"/>
      <c r="AF265" s="212"/>
      <c r="AG265" s="212" t="s">
        <v>379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x14ac:dyDescent="0.25">
      <c r="A266" s="3"/>
      <c r="B266" s="4"/>
      <c r="C266" s="261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AE266">
        <v>15</v>
      </c>
      <c r="AF266">
        <v>21</v>
      </c>
      <c r="AG266" t="s">
        <v>145</v>
      </c>
    </row>
    <row r="267" spans="1:60" x14ac:dyDescent="0.25">
      <c r="A267" s="215"/>
      <c r="B267" s="216" t="s">
        <v>29</v>
      </c>
      <c r="C267" s="262"/>
      <c r="D267" s="217"/>
      <c r="E267" s="218"/>
      <c r="F267" s="218"/>
      <c r="G267" s="235">
        <f>G8+G154+G178+G186+G206+G221+G244+G248</f>
        <v>0</v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AE267">
        <f>SUMIF(L7:L265,AE266,G7:G265)</f>
        <v>0</v>
      </c>
      <c r="AF267">
        <f>SUMIF(L7:L265,AF266,G7:G265)</f>
        <v>0</v>
      </c>
      <c r="AG267" t="s">
        <v>443</v>
      </c>
    </row>
    <row r="268" spans="1:60" x14ac:dyDescent="0.25">
      <c r="C268" s="263"/>
      <c r="D268" s="10"/>
      <c r="AG268" t="s">
        <v>470</v>
      </c>
    </row>
    <row r="269" spans="1:60" x14ac:dyDescent="0.25">
      <c r="D269" s="10"/>
    </row>
    <row r="270" spans="1:60" x14ac:dyDescent="0.25">
      <c r="D270" s="10"/>
    </row>
    <row r="271" spans="1:60" x14ac:dyDescent="0.25">
      <c r="D271" s="10"/>
    </row>
    <row r="272" spans="1:60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FLJ922lFIl3b07yPD9Bmhh4xFXAJGUPg0V3FqmTnUMmfF0m4m+gMsGtaaM0NV+b0iFLCEIZ0QuvS6NgU0v/Gw==" saltValue="nZfN1zwYHBEzFvc+b1b3BA==" spinCount="100000" sheet="1" formatRows="0"/>
  <mergeCells count="154">
    <mergeCell ref="C258:G258"/>
    <mergeCell ref="C260:G260"/>
    <mergeCell ref="C262:G262"/>
    <mergeCell ref="C264:G264"/>
    <mergeCell ref="C251:G251"/>
    <mergeCell ref="C252:G252"/>
    <mergeCell ref="C254:G254"/>
    <mergeCell ref="C255:G255"/>
    <mergeCell ref="C256:G256"/>
    <mergeCell ref="C257:G257"/>
    <mergeCell ref="C201:G201"/>
    <mergeCell ref="C202:G202"/>
    <mergeCell ref="C203:G203"/>
    <mergeCell ref="C205:G205"/>
    <mergeCell ref="C208:G208"/>
    <mergeCell ref="C219:G219"/>
    <mergeCell ref="C193:G193"/>
    <mergeCell ref="C194:G194"/>
    <mergeCell ref="C195:G195"/>
    <mergeCell ref="C196:G196"/>
    <mergeCell ref="C197:G197"/>
    <mergeCell ref="C199:G199"/>
    <mergeCell ref="C184:G184"/>
    <mergeCell ref="C185:G185"/>
    <mergeCell ref="C188:G188"/>
    <mergeCell ref="C189:G189"/>
    <mergeCell ref="C191:G191"/>
    <mergeCell ref="C192:G192"/>
    <mergeCell ref="C174:G174"/>
    <mergeCell ref="C177:G177"/>
    <mergeCell ref="C180:G180"/>
    <mergeCell ref="C181:G181"/>
    <mergeCell ref="C182:G182"/>
    <mergeCell ref="C183:G183"/>
    <mergeCell ref="C161:G161"/>
    <mergeCell ref="C162:G162"/>
    <mergeCell ref="C163:G163"/>
    <mergeCell ref="C170:G170"/>
    <mergeCell ref="C171:G171"/>
    <mergeCell ref="C172:G172"/>
    <mergeCell ref="C153:G153"/>
    <mergeCell ref="C156:G156"/>
    <mergeCell ref="C157:G157"/>
    <mergeCell ref="C158:G158"/>
    <mergeCell ref="C159:G159"/>
    <mergeCell ref="C160:G160"/>
    <mergeCell ref="C147:G147"/>
    <mergeCell ref="C148:G148"/>
    <mergeCell ref="C149:G149"/>
    <mergeCell ref="C150:G150"/>
    <mergeCell ref="C151:G151"/>
    <mergeCell ref="C152:G152"/>
    <mergeCell ref="C141:G141"/>
    <mergeCell ref="C142:G142"/>
    <mergeCell ref="C143:G143"/>
    <mergeCell ref="C144:G144"/>
    <mergeCell ref="C145:G145"/>
    <mergeCell ref="C146:G146"/>
    <mergeCell ref="C134:G134"/>
    <mergeCell ref="C136:G136"/>
    <mergeCell ref="C137:G137"/>
    <mergeCell ref="C138:G138"/>
    <mergeCell ref="C139:G139"/>
    <mergeCell ref="C140:G140"/>
    <mergeCell ref="C128:G128"/>
    <mergeCell ref="C129:G129"/>
    <mergeCell ref="C130:G130"/>
    <mergeCell ref="C131:G131"/>
    <mergeCell ref="C132:G132"/>
    <mergeCell ref="C133:G133"/>
    <mergeCell ref="C122:G122"/>
    <mergeCell ref="C123:G123"/>
    <mergeCell ref="C124:G124"/>
    <mergeCell ref="C125:G125"/>
    <mergeCell ref="C126:G126"/>
    <mergeCell ref="C127:G127"/>
    <mergeCell ref="C115:G115"/>
    <mergeCell ref="C117:G117"/>
    <mergeCell ref="C118:G118"/>
    <mergeCell ref="C119:G119"/>
    <mergeCell ref="C120:G120"/>
    <mergeCell ref="C121:G121"/>
    <mergeCell ref="C109:G109"/>
    <mergeCell ref="C110:G110"/>
    <mergeCell ref="C111:G111"/>
    <mergeCell ref="C112:G112"/>
    <mergeCell ref="C113:G113"/>
    <mergeCell ref="C114:G114"/>
    <mergeCell ref="C103:G103"/>
    <mergeCell ref="C104:G104"/>
    <mergeCell ref="C105:G105"/>
    <mergeCell ref="C106:G106"/>
    <mergeCell ref="C107:G107"/>
    <mergeCell ref="C108:G108"/>
    <mergeCell ref="C95:G95"/>
    <mergeCell ref="C97:G97"/>
    <mergeCell ref="C98:G98"/>
    <mergeCell ref="C99:G99"/>
    <mergeCell ref="C100:G100"/>
    <mergeCell ref="C101:G101"/>
    <mergeCell ref="C87:G87"/>
    <mergeCell ref="C89:G89"/>
    <mergeCell ref="C91:G91"/>
    <mergeCell ref="C92:G92"/>
    <mergeCell ref="C93:G93"/>
    <mergeCell ref="C94:G94"/>
    <mergeCell ref="C75:G75"/>
    <mergeCell ref="C76:G76"/>
    <mergeCell ref="C78:G78"/>
    <mergeCell ref="C79:G79"/>
    <mergeCell ref="C80:G80"/>
    <mergeCell ref="C86:G86"/>
    <mergeCell ref="C68:G68"/>
    <mergeCell ref="C70:G70"/>
    <mergeCell ref="C71:G71"/>
    <mergeCell ref="C72:G72"/>
    <mergeCell ref="C73:G73"/>
    <mergeCell ref="C74:G74"/>
    <mergeCell ref="C61:G61"/>
    <mergeCell ref="C62:G62"/>
    <mergeCell ref="C63:G63"/>
    <mergeCell ref="C64:G64"/>
    <mergeCell ref="C65:G65"/>
    <mergeCell ref="C67:G67"/>
    <mergeCell ref="C55:G55"/>
    <mergeCell ref="C56:G56"/>
    <mergeCell ref="C57:G57"/>
    <mergeCell ref="C58:G58"/>
    <mergeCell ref="C59:G59"/>
    <mergeCell ref="C60:G60"/>
    <mergeCell ref="C48:G48"/>
    <mergeCell ref="C49:G49"/>
    <mergeCell ref="C50:G50"/>
    <mergeCell ref="C51:G51"/>
    <mergeCell ref="C52:G52"/>
    <mergeCell ref="C53:G53"/>
    <mergeCell ref="C39:G39"/>
    <mergeCell ref="C43:G43"/>
    <mergeCell ref="C44:G44"/>
    <mergeCell ref="C45:G45"/>
    <mergeCell ref="C46:G46"/>
    <mergeCell ref="C47:G47"/>
    <mergeCell ref="C26:G26"/>
    <mergeCell ref="C28:G28"/>
    <mergeCell ref="C33:G33"/>
    <mergeCell ref="C34:G34"/>
    <mergeCell ref="C36:G36"/>
    <mergeCell ref="C37:G3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131</v>
      </c>
      <c r="B1" s="197"/>
      <c r="C1" s="197"/>
      <c r="D1" s="197"/>
      <c r="E1" s="197"/>
      <c r="F1" s="197"/>
      <c r="G1" s="197"/>
      <c r="AG1" t="s">
        <v>132</v>
      </c>
    </row>
    <row r="2" spans="1:60" ht="25.05" customHeight="1" x14ac:dyDescent="0.25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133</v>
      </c>
    </row>
    <row r="3" spans="1:60" ht="25.05" customHeight="1" x14ac:dyDescent="0.25">
      <c r="A3" s="198" t="s">
        <v>8</v>
      </c>
      <c r="B3" s="49" t="s">
        <v>54</v>
      </c>
      <c r="C3" s="201" t="s">
        <v>45</v>
      </c>
      <c r="D3" s="199"/>
      <c r="E3" s="199"/>
      <c r="F3" s="199"/>
      <c r="G3" s="200"/>
      <c r="AC3" s="176" t="s">
        <v>134</v>
      </c>
      <c r="AG3" t="s">
        <v>135</v>
      </c>
    </row>
    <row r="4" spans="1:60" ht="25.05" customHeight="1" x14ac:dyDescent="0.25">
      <c r="A4" s="202" t="s">
        <v>9</v>
      </c>
      <c r="B4" s="203" t="s">
        <v>65</v>
      </c>
      <c r="C4" s="204" t="s">
        <v>66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  <c r="Y6" s="211" t="s">
        <v>158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9" t="s">
        <v>159</v>
      </c>
      <c r="B8" s="230" t="s">
        <v>109</v>
      </c>
      <c r="C8" s="254" t="s">
        <v>110</v>
      </c>
      <c r="D8" s="231"/>
      <c r="E8" s="232"/>
      <c r="F8" s="233"/>
      <c r="G8" s="233">
        <f>SUMIF(AG9:AG105,"&lt;&gt;NOR",G9:G105)</f>
        <v>0</v>
      </c>
      <c r="H8" s="233"/>
      <c r="I8" s="233">
        <f>SUM(I9:I105)</f>
        <v>0</v>
      </c>
      <c r="J8" s="233"/>
      <c r="K8" s="233">
        <f>SUM(K9:K105)</f>
        <v>0</v>
      </c>
      <c r="L8" s="233"/>
      <c r="M8" s="233">
        <f>SUM(M9:M105)</f>
        <v>0</v>
      </c>
      <c r="N8" s="232"/>
      <c r="O8" s="232">
        <f>SUM(O9:O105)</f>
        <v>2.95</v>
      </c>
      <c r="P8" s="232"/>
      <c r="Q8" s="232">
        <f>SUM(Q9:Q105)</f>
        <v>0</v>
      </c>
      <c r="R8" s="233"/>
      <c r="S8" s="233"/>
      <c r="T8" s="234"/>
      <c r="U8" s="228"/>
      <c r="V8" s="228">
        <f>SUM(V9:V105)</f>
        <v>376.85</v>
      </c>
      <c r="W8" s="228"/>
      <c r="X8" s="228"/>
      <c r="Y8" s="228"/>
      <c r="AG8" t="s">
        <v>160</v>
      </c>
    </row>
    <row r="9" spans="1:60" outlineLevel="1" x14ac:dyDescent="0.25">
      <c r="A9" s="236">
        <v>1</v>
      </c>
      <c r="B9" s="237" t="s">
        <v>218</v>
      </c>
      <c r="C9" s="255" t="s">
        <v>219</v>
      </c>
      <c r="D9" s="238" t="s">
        <v>220</v>
      </c>
      <c r="E9" s="239">
        <v>28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119</v>
      </c>
      <c r="S9" s="241" t="s">
        <v>165</v>
      </c>
      <c r="T9" s="242" t="s">
        <v>165</v>
      </c>
      <c r="U9" s="222">
        <v>0.57950000000000002</v>
      </c>
      <c r="V9" s="222">
        <f>ROUND(E9*U9,2)</f>
        <v>16.23</v>
      </c>
      <c r="W9" s="222"/>
      <c r="X9" s="222" t="s">
        <v>166</v>
      </c>
      <c r="Y9" s="222" t="s">
        <v>167</v>
      </c>
      <c r="Z9" s="212"/>
      <c r="AA9" s="212"/>
      <c r="AB9" s="212"/>
      <c r="AC9" s="212"/>
      <c r="AD9" s="212"/>
      <c r="AE9" s="212"/>
      <c r="AF9" s="212"/>
      <c r="AG9" s="212" t="s">
        <v>168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59" t="s">
        <v>221</v>
      </c>
      <c r="D10" s="252"/>
      <c r="E10" s="252"/>
      <c r="F10" s="252"/>
      <c r="G10" s="25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196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5">
      <c r="A11" s="219"/>
      <c r="B11" s="220"/>
      <c r="C11" s="256" t="s">
        <v>814</v>
      </c>
      <c r="D11" s="223"/>
      <c r="E11" s="224">
        <v>25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170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19"/>
      <c r="B12" s="220"/>
      <c r="C12" s="256" t="s">
        <v>815</v>
      </c>
      <c r="D12" s="223"/>
      <c r="E12" s="224">
        <v>3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170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36">
        <v>2</v>
      </c>
      <c r="B13" s="237" t="s">
        <v>230</v>
      </c>
      <c r="C13" s="255" t="s">
        <v>231</v>
      </c>
      <c r="D13" s="238" t="s">
        <v>193</v>
      </c>
      <c r="E13" s="239">
        <v>118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41"/>
      <c r="S13" s="241" t="s">
        <v>165</v>
      </c>
      <c r="T13" s="242" t="s">
        <v>165</v>
      </c>
      <c r="U13" s="222">
        <v>1.35</v>
      </c>
      <c r="V13" s="222">
        <f>ROUND(E13*U13,2)</f>
        <v>159.30000000000001</v>
      </c>
      <c r="W13" s="222"/>
      <c r="X13" s="222" t="s">
        <v>166</v>
      </c>
      <c r="Y13" s="222" t="s">
        <v>167</v>
      </c>
      <c r="Z13" s="212"/>
      <c r="AA13" s="212"/>
      <c r="AB13" s="212"/>
      <c r="AC13" s="212"/>
      <c r="AD13" s="212"/>
      <c r="AE13" s="212"/>
      <c r="AF13" s="212"/>
      <c r="AG13" s="212" t="s">
        <v>168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5">
      <c r="A14" s="219"/>
      <c r="B14" s="220"/>
      <c r="C14" s="256" t="s">
        <v>816</v>
      </c>
      <c r="D14" s="223"/>
      <c r="E14" s="224">
        <v>70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170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19"/>
      <c r="B15" s="220"/>
      <c r="C15" s="256" t="s">
        <v>539</v>
      </c>
      <c r="D15" s="223"/>
      <c r="E15" s="224">
        <v>48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170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36">
        <v>3</v>
      </c>
      <c r="B16" s="237" t="s">
        <v>235</v>
      </c>
      <c r="C16" s="255" t="s">
        <v>236</v>
      </c>
      <c r="D16" s="238" t="s">
        <v>193</v>
      </c>
      <c r="E16" s="239">
        <v>118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41"/>
      <c r="S16" s="241" t="s">
        <v>165</v>
      </c>
      <c r="T16" s="242" t="s">
        <v>165</v>
      </c>
      <c r="U16" s="222">
        <v>1.08</v>
      </c>
      <c r="V16" s="222">
        <f>ROUND(E16*U16,2)</f>
        <v>127.44</v>
      </c>
      <c r="W16" s="222"/>
      <c r="X16" s="222" t="s">
        <v>166</v>
      </c>
      <c r="Y16" s="222" t="s">
        <v>167</v>
      </c>
      <c r="Z16" s="212"/>
      <c r="AA16" s="212"/>
      <c r="AB16" s="212"/>
      <c r="AC16" s="212"/>
      <c r="AD16" s="212"/>
      <c r="AE16" s="212"/>
      <c r="AF16" s="212"/>
      <c r="AG16" s="212" t="s">
        <v>168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5">
      <c r="A17" s="219"/>
      <c r="B17" s="220"/>
      <c r="C17" s="256" t="s">
        <v>816</v>
      </c>
      <c r="D17" s="223"/>
      <c r="E17" s="224">
        <v>70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170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5">
      <c r="A18" s="219"/>
      <c r="B18" s="220"/>
      <c r="C18" s="256" t="s">
        <v>539</v>
      </c>
      <c r="D18" s="223"/>
      <c r="E18" s="224">
        <v>48</v>
      </c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170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0.399999999999999" outlineLevel="1" x14ac:dyDescent="0.25">
      <c r="A19" s="245">
        <v>4</v>
      </c>
      <c r="B19" s="246" t="s">
        <v>674</v>
      </c>
      <c r="C19" s="258" t="s">
        <v>675</v>
      </c>
      <c r="D19" s="247" t="s">
        <v>193</v>
      </c>
      <c r="E19" s="248">
        <v>1</v>
      </c>
      <c r="F19" s="249"/>
      <c r="G19" s="250">
        <f>ROUND(E19*F19,2)</f>
        <v>0</v>
      </c>
      <c r="H19" s="249"/>
      <c r="I19" s="250">
        <f>ROUND(E19*H19,2)</f>
        <v>0</v>
      </c>
      <c r="J19" s="249"/>
      <c r="K19" s="250">
        <f>ROUND(E19*J19,2)</f>
        <v>0</v>
      </c>
      <c r="L19" s="250">
        <v>21</v>
      </c>
      <c r="M19" s="250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50"/>
      <c r="S19" s="250" t="s">
        <v>165</v>
      </c>
      <c r="T19" s="251" t="s">
        <v>165</v>
      </c>
      <c r="U19" s="222">
        <v>23.3</v>
      </c>
      <c r="V19" s="222">
        <f>ROUND(E19*U19,2)</f>
        <v>23.3</v>
      </c>
      <c r="W19" s="222"/>
      <c r="X19" s="222" t="s">
        <v>166</v>
      </c>
      <c r="Y19" s="222" t="s">
        <v>167</v>
      </c>
      <c r="Z19" s="212"/>
      <c r="AA19" s="212"/>
      <c r="AB19" s="212"/>
      <c r="AC19" s="212"/>
      <c r="AD19" s="212"/>
      <c r="AE19" s="212"/>
      <c r="AF19" s="212"/>
      <c r="AG19" s="212" t="s">
        <v>168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36">
        <v>5</v>
      </c>
      <c r="B20" s="237" t="s">
        <v>239</v>
      </c>
      <c r="C20" s="255" t="s">
        <v>240</v>
      </c>
      <c r="D20" s="238" t="s">
        <v>241</v>
      </c>
      <c r="E20" s="239">
        <v>0.14599999999999999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 t="s">
        <v>242</v>
      </c>
      <c r="S20" s="241" t="s">
        <v>165</v>
      </c>
      <c r="T20" s="242" t="s">
        <v>165</v>
      </c>
      <c r="U20" s="222">
        <v>1.2649999999999999</v>
      </c>
      <c r="V20" s="222">
        <f>ROUND(E20*U20,2)</f>
        <v>0.18</v>
      </c>
      <c r="W20" s="222"/>
      <c r="X20" s="222" t="s">
        <v>166</v>
      </c>
      <c r="Y20" s="222" t="s">
        <v>167</v>
      </c>
      <c r="Z20" s="212"/>
      <c r="AA20" s="212"/>
      <c r="AB20" s="212"/>
      <c r="AC20" s="212"/>
      <c r="AD20" s="212"/>
      <c r="AE20" s="212"/>
      <c r="AF20" s="212"/>
      <c r="AG20" s="212" t="s">
        <v>168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5">
      <c r="A21" s="219"/>
      <c r="B21" s="220"/>
      <c r="C21" s="257" t="s">
        <v>243</v>
      </c>
      <c r="D21" s="244"/>
      <c r="E21" s="244"/>
      <c r="F21" s="244"/>
      <c r="G21" s="244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183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0.399999999999999" outlineLevel="1" x14ac:dyDescent="0.25">
      <c r="A22" s="236">
        <v>6</v>
      </c>
      <c r="B22" s="237" t="s">
        <v>244</v>
      </c>
      <c r="C22" s="255" t="s">
        <v>245</v>
      </c>
      <c r="D22" s="238" t="s">
        <v>246</v>
      </c>
      <c r="E22" s="239">
        <v>146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1E-3</v>
      </c>
      <c r="O22" s="239">
        <f>ROUND(E22*N22,2)</f>
        <v>0.15</v>
      </c>
      <c r="P22" s="239">
        <v>0</v>
      </c>
      <c r="Q22" s="239">
        <f>ROUND(E22*P22,2)</f>
        <v>0</v>
      </c>
      <c r="R22" s="241"/>
      <c r="S22" s="241" t="s">
        <v>247</v>
      </c>
      <c r="T22" s="242" t="s">
        <v>248</v>
      </c>
      <c r="U22" s="222">
        <v>0</v>
      </c>
      <c r="V22" s="222">
        <f>ROUND(E22*U22,2)</f>
        <v>0</v>
      </c>
      <c r="W22" s="222"/>
      <c r="X22" s="222" t="s">
        <v>166</v>
      </c>
      <c r="Y22" s="222" t="s">
        <v>167</v>
      </c>
      <c r="Z22" s="212"/>
      <c r="AA22" s="212"/>
      <c r="AB22" s="212"/>
      <c r="AC22" s="212"/>
      <c r="AD22" s="212"/>
      <c r="AE22" s="212"/>
      <c r="AF22" s="212"/>
      <c r="AG22" s="212" t="s">
        <v>168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5">
      <c r="A23" s="219"/>
      <c r="B23" s="220"/>
      <c r="C23" s="259" t="s">
        <v>249</v>
      </c>
      <c r="D23" s="252"/>
      <c r="E23" s="252"/>
      <c r="F23" s="252"/>
      <c r="G23" s="25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196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5">
      <c r="A24" s="219"/>
      <c r="B24" s="220"/>
      <c r="C24" s="256" t="s">
        <v>817</v>
      </c>
      <c r="D24" s="223"/>
      <c r="E24" s="224">
        <v>82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170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19"/>
      <c r="B25" s="220"/>
      <c r="C25" s="256" t="s">
        <v>818</v>
      </c>
      <c r="D25" s="223"/>
      <c r="E25" s="224">
        <v>64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170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0.399999999999999" outlineLevel="1" x14ac:dyDescent="0.25">
      <c r="A26" s="236">
        <v>7</v>
      </c>
      <c r="B26" s="237" t="s">
        <v>253</v>
      </c>
      <c r="C26" s="255" t="s">
        <v>254</v>
      </c>
      <c r="D26" s="238" t="s">
        <v>220</v>
      </c>
      <c r="E26" s="239">
        <v>15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/>
      <c r="S26" s="241" t="s">
        <v>247</v>
      </c>
      <c r="T26" s="242" t="s">
        <v>248</v>
      </c>
      <c r="U26" s="222">
        <v>0</v>
      </c>
      <c r="V26" s="222">
        <f>ROUND(E26*U26,2)</f>
        <v>0</v>
      </c>
      <c r="W26" s="222"/>
      <c r="X26" s="222" t="s">
        <v>166</v>
      </c>
      <c r="Y26" s="222" t="s">
        <v>167</v>
      </c>
      <c r="Z26" s="212"/>
      <c r="AA26" s="212"/>
      <c r="AB26" s="212"/>
      <c r="AC26" s="212"/>
      <c r="AD26" s="212"/>
      <c r="AE26" s="212"/>
      <c r="AF26" s="212"/>
      <c r="AG26" s="212" t="s">
        <v>168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5">
      <c r="A27" s="219"/>
      <c r="B27" s="220"/>
      <c r="C27" s="259" t="s">
        <v>677</v>
      </c>
      <c r="D27" s="252"/>
      <c r="E27" s="252"/>
      <c r="F27" s="252"/>
      <c r="G27" s="25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196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19"/>
      <c r="B28" s="220"/>
      <c r="C28" s="260" t="s">
        <v>255</v>
      </c>
      <c r="D28" s="253"/>
      <c r="E28" s="253"/>
      <c r="F28" s="253"/>
      <c r="G28" s="253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196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5">
      <c r="A29" s="219"/>
      <c r="B29" s="220"/>
      <c r="C29" s="260" t="s">
        <v>256</v>
      </c>
      <c r="D29" s="253"/>
      <c r="E29" s="253"/>
      <c r="F29" s="253"/>
      <c r="G29" s="253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196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0.399999999999999" outlineLevel="1" x14ac:dyDescent="0.25">
      <c r="A30" s="236">
        <v>8</v>
      </c>
      <c r="B30" s="237" t="s">
        <v>257</v>
      </c>
      <c r="C30" s="255" t="s">
        <v>258</v>
      </c>
      <c r="D30" s="238" t="s">
        <v>259</v>
      </c>
      <c r="E30" s="239">
        <v>118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/>
      <c r="S30" s="241" t="s">
        <v>247</v>
      </c>
      <c r="T30" s="242" t="s">
        <v>248</v>
      </c>
      <c r="U30" s="222">
        <v>0</v>
      </c>
      <c r="V30" s="222">
        <f>ROUND(E30*U30,2)</f>
        <v>0</v>
      </c>
      <c r="W30" s="222"/>
      <c r="X30" s="222" t="s">
        <v>166</v>
      </c>
      <c r="Y30" s="222" t="s">
        <v>167</v>
      </c>
      <c r="Z30" s="212"/>
      <c r="AA30" s="212"/>
      <c r="AB30" s="212"/>
      <c r="AC30" s="212"/>
      <c r="AD30" s="212"/>
      <c r="AE30" s="212"/>
      <c r="AF30" s="212"/>
      <c r="AG30" s="212" t="s">
        <v>168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5">
      <c r="A31" s="219"/>
      <c r="B31" s="220"/>
      <c r="C31" s="259" t="s">
        <v>260</v>
      </c>
      <c r="D31" s="252"/>
      <c r="E31" s="252"/>
      <c r="F31" s="252"/>
      <c r="G31" s="25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196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43" t="str">
        <f>C31</f>
        <v>- uzemnění FV panelů kabelem H07V-K 6 (CYA 6) vč. koncových kabelových oček s nerezovým šroubem a vějířovou podložkou</v>
      </c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19"/>
      <c r="B32" s="220"/>
      <c r="C32" s="260" t="s">
        <v>261</v>
      </c>
      <c r="D32" s="253"/>
      <c r="E32" s="253"/>
      <c r="F32" s="253"/>
      <c r="G32" s="253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196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43" t="str">
        <f>C32</f>
        <v>- uzemnění montážní konstrukce kabelem H07V-K 16 (CYA 16) vč. koncových kabelových oček s nerezovým šroubem</v>
      </c>
      <c r="BB32" s="212"/>
      <c r="BC32" s="212"/>
      <c r="BD32" s="212"/>
      <c r="BE32" s="212"/>
      <c r="BF32" s="212"/>
      <c r="BG32" s="212"/>
      <c r="BH32" s="212"/>
    </row>
    <row r="33" spans="1:60" ht="20.399999999999999" outlineLevel="1" x14ac:dyDescent="0.25">
      <c r="A33" s="236">
        <v>9</v>
      </c>
      <c r="B33" s="237" t="s">
        <v>262</v>
      </c>
      <c r="C33" s="255" t="s">
        <v>263</v>
      </c>
      <c r="D33" s="238" t="s">
        <v>220</v>
      </c>
      <c r="E33" s="239">
        <v>800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/>
      <c r="S33" s="241" t="s">
        <v>247</v>
      </c>
      <c r="T33" s="242" t="s">
        <v>248</v>
      </c>
      <c r="U33" s="222">
        <v>6.3E-2</v>
      </c>
      <c r="V33" s="222">
        <f>ROUND(E33*U33,2)</f>
        <v>50.4</v>
      </c>
      <c r="W33" s="222"/>
      <c r="X33" s="222" t="s">
        <v>180</v>
      </c>
      <c r="Y33" s="222" t="s">
        <v>167</v>
      </c>
      <c r="Z33" s="212"/>
      <c r="AA33" s="212"/>
      <c r="AB33" s="212"/>
      <c r="AC33" s="212"/>
      <c r="AD33" s="212"/>
      <c r="AE33" s="212"/>
      <c r="AF33" s="212"/>
      <c r="AG33" s="212" t="s">
        <v>181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5">
      <c r="A34" s="219"/>
      <c r="B34" s="220"/>
      <c r="C34" s="259" t="s">
        <v>264</v>
      </c>
      <c r="D34" s="252"/>
      <c r="E34" s="252"/>
      <c r="F34" s="252"/>
      <c r="G34" s="25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196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5">
      <c r="A35" s="219"/>
      <c r="B35" s="220"/>
      <c r="C35" s="256" t="s">
        <v>819</v>
      </c>
      <c r="D35" s="223"/>
      <c r="E35" s="224">
        <v>725.7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170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19"/>
      <c r="B36" s="220"/>
      <c r="C36" s="256" t="s">
        <v>820</v>
      </c>
      <c r="D36" s="223"/>
      <c r="E36" s="224">
        <v>74.3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170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36">
        <v>10</v>
      </c>
      <c r="B37" s="237" t="s">
        <v>680</v>
      </c>
      <c r="C37" s="255" t="s">
        <v>681</v>
      </c>
      <c r="D37" s="238" t="s">
        <v>269</v>
      </c>
      <c r="E37" s="239">
        <v>1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41"/>
      <c r="S37" s="241" t="s">
        <v>247</v>
      </c>
      <c r="T37" s="242" t="s">
        <v>248</v>
      </c>
      <c r="U37" s="222">
        <v>0</v>
      </c>
      <c r="V37" s="222">
        <f>ROUND(E37*U37,2)</f>
        <v>0</v>
      </c>
      <c r="W37" s="222"/>
      <c r="X37" s="222" t="s">
        <v>180</v>
      </c>
      <c r="Y37" s="222" t="s">
        <v>167</v>
      </c>
      <c r="Z37" s="212"/>
      <c r="AA37" s="212"/>
      <c r="AB37" s="212"/>
      <c r="AC37" s="212"/>
      <c r="AD37" s="212"/>
      <c r="AE37" s="212"/>
      <c r="AF37" s="212"/>
      <c r="AG37" s="212" t="s">
        <v>181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5">
      <c r="A38" s="219"/>
      <c r="B38" s="220"/>
      <c r="C38" s="259" t="s">
        <v>682</v>
      </c>
      <c r="D38" s="252"/>
      <c r="E38" s="252"/>
      <c r="F38" s="252"/>
      <c r="G38" s="25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196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5">
      <c r="A39" s="219"/>
      <c r="B39" s="220"/>
      <c r="C39" s="260" t="s">
        <v>683</v>
      </c>
      <c r="D39" s="253"/>
      <c r="E39" s="253"/>
      <c r="F39" s="253"/>
      <c r="G39" s="253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196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19"/>
      <c r="B40" s="220"/>
      <c r="C40" s="260" t="s">
        <v>272</v>
      </c>
      <c r="D40" s="253"/>
      <c r="E40" s="253"/>
      <c r="F40" s="253"/>
      <c r="G40" s="253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196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19"/>
      <c r="B41" s="220"/>
      <c r="C41" s="260" t="s">
        <v>273</v>
      </c>
      <c r="D41" s="253"/>
      <c r="E41" s="253"/>
      <c r="F41" s="253"/>
      <c r="G41" s="253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196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5">
      <c r="A42" s="219"/>
      <c r="B42" s="220"/>
      <c r="C42" s="260" t="s">
        <v>274</v>
      </c>
      <c r="D42" s="253"/>
      <c r="E42" s="253"/>
      <c r="F42" s="253"/>
      <c r="G42" s="253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196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5">
      <c r="A43" s="219"/>
      <c r="B43" s="220"/>
      <c r="C43" s="260" t="s">
        <v>684</v>
      </c>
      <c r="D43" s="253"/>
      <c r="E43" s="253"/>
      <c r="F43" s="253"/>
      <c r="G43" s="253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196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5">
      <c r="A44" s="219"/>
      <c r="B44" s="220"/>
      <c r="C44" s="260" t="s">
        <v>276</v>
      </c>
      <c r="D44" s="253"/>
      <c r="E44" s="253"/>
      <c r="F44" s="253"/>
      <c r="G44" s="253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196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5">
      <c r="A45" s="219"/>
      <c r="B45" s="220"/>
      <c r="C45" s="260" t="s">
        <v>685</v>
      </c>
      <c r="D45" s="253"/>
      <c r="E45" s="253"/>
      <c r="F45" s="253"/>
      <c r="G45" s="253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196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43" t="str">
        <f>C45</f>
        <v>- FU1.1-FU1.4 - pojistkový odpínač pro válcové pojistky 10x38 pro FV aplikace, 1000 V DC + 2x válcová pojistka PV4 -25A gPV - 4 kpl</v>
      </c>
      <c r="BB45" s="212"/>
      <c r="BC45" s="212"/>
      <c r="BD45" s="212"/>
      <c r="BE45" s="212"/>
      <c r="BF45" s="212"/>
      <c r="BG45" s="212"/>
      <c r="BH45" s="212"/>
    </row>
    <row r="46" spans="1:60" outlineLevel="3" x14ac:dyDescent="0.25">
      <c r="A46" s="219"/>
      <c r="B46" s="220"/>
      <c r="C46" s="260" t="s">
        <v>740</v>
      </c>
      <c r="D46" s="253"/>
      <c r="E46" s="253"/>
      <c r="F46" s="253"/>
      <c r="G46" s="253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196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43" t="str">
        <f>C46</f>
        <v>- FU2.1-FU2.4 - svodič přepětí - 3 pól. přepěťová ochrana třídy T1+T2 pro FV střešní aplikace, bleskový proud 5kA, Imax=40 kA - 4 ks</v>
      </c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19"/>
      <c r="B47" s="220"/>
      <c r="C47" s="260" t="s">
        <v>278</v>
      </c>
      <c r="D47" s="253"/>
      <c r="E47" s="253"/>
      <c r="F47" s="253"/>
      <c r="G47" s="253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196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19"/>
      <c r="B48" s="220"/>
      <c r="C48" s="260" t="s">
        <v>279</v>
      </c>
      <c r="D48" s="253"/>
      <c r="E48" s="253"/>
      <c r="F48" s="253"/>
      <c r="G48" s="253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196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36">
        <v>11</v>
      </c>
      <c r="B49" s="237" t="s">
        <v>280</v>
      </c>
      <c r="C49" s="255" t="s">
        <v>281</v>
      </c>
      <c r="D49" s="238" t="s">
        <v>269</v>
      </c>
      <c r="E49" s="239">
        <v>1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0.06</v>
      </c>
      <c r="O49" s="239">
        <f>ROUND(E49*N49,2)</f>
        <v>0.06</v>
      </c>
      <c r="P49" s="239">
        <v>0</v>
      </c>
      <c r="Q49" s="239">
        <f>ROUND(E49*P49,2)</f>
        <v>0</v>
      </c>
      <c r="R49" s="241"/>
      <c r="S49" s="241" t="s">
        <v>247</v>
      </c>
      <c r="T49" s="242" t="s">
        <v>248</v>
      </c>
      <c r="U49" s="222">
        <v>0</v>
      </c>
      <c r="V49" s="222">
        <f>ROUND(E49*U49,2)</f>
        <v>0</v>
      </c>
      <c r="W49" s="222"/>
      <c r="X49" s="222" t="s">
        <v>180</v>
      </c>
      <c r="Y49" s="222" t="s">
        <v>167</v>
      </c>
      <c r="Z49" s="212"/>
      <c r="AA49" s="212"/>
      <c r="AB49" s="212"/>
      <c r="AC49" s="212"/>
      <c r="AD49" s="212"/>
      <c r="AE49" s="212"/>
      <c r="AF49" s="212"/>
      <c r="AG49" s="212" t="s">
        <v>181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5">
      <c r="A50" s="219"/>
      <c r="B50" s="220"/>
      <c r="C50" s="259" t="s">
        <v>282</v>
      </c>
      <c r="D50" s="252"/>
      <c r="E50" s="252"/>
      <c r="F50" s="252"/>
      <c r="G50" s="25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196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19"/>
      <c r="B51" s="220"/>
      <c r="C51" s="260" t="s">
        <v>821</v>
      </c>
      <c r="D51" s="253"/>
      <c r="E51" s="253"/>
      <c r="F51" s="253"/>
      <c r="G51" s="253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196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36">
        <v>12</v>
      </c>
      <c r="B52" s="237" t="s">
        <v>298</v>
      </c>
      <c r="C52" s="255" t="s">
        <v>299</v>
      </c>
      <c r="D52" s="238" t="s">
        <v>259</v>
      </c>
      <c r="E52" s="239">
        <v>24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41"/>
      <c r="S52" s="241" t="s">
        <v>247</v>
      </c>
      <c r="T52" s="242" t="s">
        <v>248</v>
      </c>
      <c r="U52" s="222">
        <v>0</v>
      </c>
      <c r="V52" s="222">
        <f>ROUND(E52*U52,2)</f>
        <v>0</v>
      </c>
      <c r="W52" s="222"/>
      <c r="X52" s="222" t="s">
        <v>180</v>
      </c>
      <c r="Y52" s="222" t="s">
        <v>167</v>
      </c>
      <c r="Z52" s="212"/>
      <c r="AA52" s="212"/>
      <c r="AB52" s="212"/>
      <c r="AC52" s="212"/>
      <c r="AD52" s="212"/>
      <c r="AE52" s="212"/>
      <c r="AF52" s="212"/>
      <c r="AG52" s="212" t="s">
        <v>181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5">
      <c r="A53" s="219"/>
      <c r="B53" s="220"/>
      <c r="C53" s="256" t="s">
        <v>688</v>
      </c>
      <c r="D53" s="223"/>
      <c r="E53" s="224">
        <v>8</v>
      </c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170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5">
      <c r="A54" s="219"/>
      <c r="B54" s="220"/>
      <c r="C54" s="256" t="s">
        <v>689</v>
      </c>
      <c r="D54" s="223"/>
      <c r="E54" s="224">
        <v>8</v>
      </c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170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19"/>
      <c r="B55" s="220"/>
      <c r="C55" s="256" t="s">
        <v>690</v>
      </c>
      <c r="D55" s="223"/>
      <c r="E55" s="224">
        <v>8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170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0.399999999999999" outlineLevel="1" x14ac:dyDescent="0.25">
      <c r="A56" s="236">
        <v>13</v>
      </c>
      <c r="B56" s="237" t="s">
        <v>303</v>
      </c>
      <c r="C56" s="255" t="s">
        <v>304</v>
      </c>
      <c r="D56" s="238" t="s">
        <v>259</v>
      </c>
      <c r="E56" s="239">
        <v>1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39">
        <v>2E-3</v>
      </c>
      <c r="O56" s="239">
        <f>ROUND(E56*N56,2)</f>
        <v>0</v>
      </c>
      <c r="P56" s="239">
        <v>0</v>
      </c>
      <c r="Q56" s="239">
        <f>ROUND(E56*P56,2)</f>
        <v>0</v>
      </c>
      <c r="R56" s="241"/>
      <c r="S56" s="241" t="s">
        <v>247</v>
      </c>
      <c r="T56" s="242" t="s">
        <v>248</v>
      </c>
      <c r="U56" s="222">
        <v>0</v>
      </c>
      <c r="V56" s="222">
        <f>ROUND(E56*U56,2)</f>
        <v>0</v>
      </c>
      <c r="W56" s="222"/>
      <c r="X56" s="222" t="s">
        <v>180</v>
      </c>
      <c r="Y56" s="222" t="s">
        <v>167</v>
      </c>
      <c r="Z56" s="212"/>
      <c r="AA56" s="212"/>
      <c r="AB56" s="212"/>
      <c r="AC56" s="212"/>
      <c r="AD56" s="212"/>
      <c r="AE56" s="212"/>
      <c r="AF56" s="212"/>
      <c r="AG56" s="212" t="s">
        <v>181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5">
      <c r="A57" s="219"/>
      <c r="B57" s="220"/>
      <c r="C57" s="259" t="s">
        <v>691</v>
      </c>
      <c r="D57" s="252"/>
      <c r="E57" s="252"/>
      <c r="F57" s="252"/>
      <c r="G57" s="25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196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19"/>
      <c r="B58" s="220"/>
      <c r="C58" s="260" t="s">
        <v>566</v>
      </c>
      <c r="D58" s="253"/>
      <c r="E58" s="253"/>
      <c r="F58" s="253"/>
      <c r="G58" s="253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196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0.399999999999999" outlineLevel="1" x14ac:dyDescent="0.25">
      <c r="A59" s="236">
        <v>14</v>
      </c>
      <c r="B59" s="237" t="s">
        <v>307</v>
      </c>
      <c r="C59" s="255" t="s">
        <v>308</v>
      </c>
      <c r="D59" s="238" t="s">
        <v>259</v>
      </c>
      <c r="E59" s="239">
        <v>500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41"/>
      <c r="S59" s="241" t="s">
        <v>247</v>
      </c>
      <c r="T59" s="242" t="s">
        <v>248</v>
      </c>
      <c r="U59" s="222">
        <v>0</v>
      </c>
      <c r="V59" s="222">
        <f>ROUND(E59*U59,2)</f>
        <v>0</v>
      </c>
      <c r="W59" s="222"/>
      <c r="X59" s="222" t="s">
        <v>180</v>
      </c>
      <c r="Y59" s="222" t="s">
        <v>167</v>
      </c>
      <c r="Z59" s="212"/>
      <c r="AA59" s="212"/>
      <c r="AB59" s="212"/>
      <c r="AC59" s="212"/>
      <c r="AD59" s="212"/>
      <c r="AE59" s="212"/>
      <c r="AF59" s="212"/>
      <c r="AG59" s="212" t="s">
        <v>181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5">
      <c r="A60" s="219"/>
      <c r="B60" s="220"/>
      <c r="C60" s="259" t="s">
        <v>309</v>
      </c>
      <c r="D60" s="252"/>
      <c r="E60" s="252"/>
      <c r="F60" s="252"/>
      <c r="G60" s="25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196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0.399999999999999" outlineLevel="1" x14ac:dyDescent="0.25">
      <c r="A61" s="236">
        <v>15</v>
      </c>
      <c r="B61" s="237" t="s">
        <v>494</v>
      </c>
      <c r="C61" s="255" t="s">
        <v>495</v>
      </c>
      <c r="D61" s="238" t="s">
        <v>259</v>
      </c>
      <c r="E61" s="239">
        <v>118</v>
      </c>
      <c r="F61" s="240"/>
      <c r="G61" s="241">
        <f>ROUND(E61*F61,2)</f>
        <v>0</v>
      </c>
      <c r="H61" s="240"/>
      <c r="I61" s="241">
        <f>ROUND(E61*H61,2)</f>
        <v>0</v>
      </c>
      <c r="J61" s="240"/>
      <c r="K61" s="241">
        <f>ROUND(E61*J61,2)</f>
        <v>0</v>
      </c>
      <c r="L61" s="241">
        <v>21</v>
      </c>
      <c r="M61" s="241">
        <f>G61*(1+L61/100)</f>
        <v>0</v>
      </c>
      <c r="N61" s="239">
        <v>1.6999999999999999E-3</v>
      </c>
      <c r="O61" s="239">
        <f>ROUND(E61*N61,2)</f>
        <v>0.2</v>
      </c>
      <c r="P61" s="239">
        <v>0</v>
      </c>
      <c r="Q61" s="239">
        <f>ROUND(E61*P61,2)</f>
        <v>0</v>
      </c>
      <c r="R61" s="241"/>
      <c r="S61" s="241" t="s">
        <v>247</v>
      </c>
      <c r="T61" s="242" t="s">
        <v>248</v>
      </c>
      <c r="U61" s="222">
        <v>0</v>
      </c>
      <c r="V61" s="222">
        <f>ROUND(E61*U61,2)</f>
        <v>0</v>
      </c>
      <c r="W61" s="222"/>
      <c r="X61" s="222" t="s">
        <v>215</v>
      </c>
      <c r="Y61" s="222" t="s">
        <v>167</v>
      </c>
      <c r="Z61" s="212"/>
      <c r="AA61" s="212"/>
      <c r="AB61" s="212"/>
      <c r="AC61" s="212"/>
      <c r="AD61" s="212"/>
      <c r="AE61" s="212"/>
      <c r="AF61" s="212"/>
      <c r="AG61" s="212" t="s">
        <v>216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5">
      <c r="A62" s="219"/>
      <c r="B62" s="220"/>
      <c r="C62" s="259" t="s">
        <v>312</v>
      </c>
      <c r="D62" s="252"/>
      <c r="E62" s="252"/>
      <c r="F62" s="252"/>
      <c r="G62" s="25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196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19"/>
      <c r="B63" s="220"/>
      <c r="C63" s="260" t="s">
        <v>496</v>
      </c>
      <c r="D63" s="253"/>
      <c r="E63" s="253"/>
      <c r="F63" s="253"/>
      <c r="G63" s="253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196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43" t="str">
        <f>C63</f>
        <v>systém se střechovitým uspořádáním panelů v orientaci V-Z, rozestup řad max. 2,51 metru pro FV panely rozměru 1722x1134x30 mm.</v>
      </c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19"/>
      <c r="B64" s="220"/>
      <c r="C64" s="260" t="s">
        <v>314</v>
      </c>
      <c r="D64" s="253"/>
      <c r="E64" s="253"/>
      <c r="F64" s="253"/>
      <c r="G64" s="253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196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19"/>
      <c r="B65" s="220"/>
      <c r="C65" s="260" t="s">
        <v>497</v>
      </c>
      <c r="D65" s="253"/>
      <c r="E65" s="253"/>
      <c r="F65" s="253"/>
      <c r="G65" s="253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196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5">
      <c r="A66" s="219"/>
      <c r="B66" s="220"/>
      <c r="C66" s="260" t="s">
        <v>316</v>
      </c>
      <c r="D66" s="253"/>
      <c r="E66" s="253"/>
      <c r="F66" s="253"/>
      <c r="G66" s="253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196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36">
        <v>16</v>
      </c>
      <c r="B67" s="237" t="s">
        <v>498</v>
      </c>
      <c r="C67" s="255" t="s">
        <v>499</v>
      </c>
      <c r="D67" s="238" t="s">
        <v>259</v>
      </c>
      <c r="E67" s="239">
        <v>118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2.1499999999999998E-2</v>
      </c>
      <c r="O67" s="239">
        <f>ROUND(E67*N67,2)</f>
        <v>2.54</v>
      </c>
      <c r="P67" s="239">
        <v>0</v>
      </c>
      <c r="Q67" s="239">
        <f>ROUND(E67*P67,2)</f>
        <v>0</v>
      </c>
      <c r="R67" s="241"/>
      <c r="S67" s="241" t="s">
        <v>247</v>
      </c>
      <c r="T67" s="242" t="s">
        <v>248</v>
      </c>
      <c r="U67" s="222">
        <v>0</v>
      </c>
      <c r="V67" s="222">
        <f>ROUND(E67*U67,2)</f>
        <v>0</v>
      </c>
      <c r="W67" s="222"/>
      <c r="X67" s="222" t="s">
        <v>215</v>
      </c>
      <c r="Y67" s="222" t="s">
        <v>167</v>
      </c>
      <c r="Z67" s="212"/>
      <c r="AA67" s="212"/>
      <c r="AB67" s="212"/>
      <c r="AC67" s="212"/>
      <c r="AD67" s="212"/>
      <c r="AE67" s="212"/>
      <c r="AF67" s="212"/>
      <c r="AG67" s="212" t="s">
        <v>216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5">
      <c r="A68" s="219"/>
      <c r="B68" s="220"/>
      <c r="C68" s="259" t="s">
        <v>319</v>
      </c>
      <c r="D68" s="252"/>
      <c r="E68" s="252"/>
      <c r="F68" s="252"/>
      <c r="G68" s="25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196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19"/>
      <c r="B69" s="220"/>
      <c r="C69" s="260" t="s">
        <v>500</v>
      </c>
      <c r="D69" s="253"/>
      <c r="E69" s="253"/>
      <c r="F69" s="253"/>
      <c r="G69" s="253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196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5">
      <c r="A70" s="219"/>
      <c r="B70" s="220"/>
      <c r="C70" s="260" t="s">
        <v>501</v>
      </c>
      <c r="D70" s="253"/>
      <c r="E70" s="253"/>
      <c r="F70" s="253"/>
      <c r="G70" s="253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196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5">
      <c r="A71" s="219"/>
      <c r="B71" s="220"/>
      <c r="C71" s="260" t="s">
        <v>502</v>
      </c>
      <c r="D71" s="253"/>
      <c r="E71" s="253"/>
      <c r="F71" s="253"/>
      <c r="G71" s="253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196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5">
      <c r="A72" s="219"/>
      <c r="B72" s="220"/>
      <c r="C72" s="260" t="s">
        <v>503</v>
      </c>
      <c r="D72" s="253"/>
      <c r="E72" s="253"/>
      <c r="F72" s="253"/>
      <c r="G72" s="253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196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0.399999999999999" outlineLevel="1" x14ac:dyDescent="0.25">
      <c r="A73" s="236">
        <v>17</v>
      </c>
      <c r="B73" s="237" t="s">
        <v>324</v>
      </c>
      <c r="C73" s="255" t="s">
        <v>325</v>
      </c>
      <c r="D73" s="238" t="s">
        <v>259</v>
      </c>
      <c r="E73" s="239">
        <v>60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41"/>
      <c r="S73" s="241" t="s">
        <v>247</v>
      </c>
      <c r="T73" s="242" t="s">
        <v>248</v>
      </c>
      <c r="U73" s="222">
        <v>0</v>
      </c>
      <c r="V73" s="222">
        <f>ROUND(E73*U73,2)</f>
        <v>0</v>
      </c>
      <c r="W73" s="222"/>
      <c r="X73" s="222" t="s">
        <v>215</v>
      </c>
      <c r="Y73" s="222" t="s">
        <v>167</v>
      </c>
      <c r="Z73" s="212"/>
      <c r="AA73" s="212"/>
      <c r="AB73" s="212"/>
      <c r="AC73" s="212"/>
      <c r="AD73" s="212"/>
      <c r="AE73" s="212"/>
      <c r="AF73" s="212"/>
      <c r="AG73" s="212" t="s">
        <v>216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5">
      <c r="A74" s="219"/>
      <c r="B74" s="220"/>
      <c r="C74" s="259" t="s">
        <v>446</v>
      </c>
      <c r="D74" s="252"/>
      <c r="E74" s="252"/>
      <c r="F74" s="252"/>
      <c r="G74" s="25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196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5">
      <c r="A75" s="219"/>
      <c r="B75" s="220"/>
      <c r="C75" s="260" t="s">
        <v>530</v>
      </c>
      <c r="D75" s="253"/>
      <c r="E75" s="253"/>
      <c r="F75" s="253"/>
      <c r="G75" s="253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196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5">
      <c r="A76" s="219"/>
      <c r="B76" s="220"/>
      <c r="C76" s="260" t="s">
        <v>448</v>
      </c>
      <c r="D76" s="253"/>
      <c r="E76" s="253"/>
      <c r="F76" s="253"/>
      <c r="G76" s="253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196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19"/>
      <c r="B77" s="220"/>
      <c r="C77" s="260" t="s">
        <v>449</v>
      </c>
      <c r="D77" s="253"/>
      <c r="E77" s="253"/>
      <c r="F77" s="253"/>
      <c r="G77" s="253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196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5">
      <c r="A78" s="219"/>
      <c r="B78" s="220"/>
      <c r="C78" s="260" t="s">
        <v>450</v>
      </c>
      <c r="D78" s="253"/>
      <c r="E78" s="253"/>
      <c r="F78" s="253"/>
      <c r="G78" s="253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196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5">
      <c r="A79" s="219"/>
      <c r="B79" s="220"/>
      <c r="C79" s="260" t="s">
        <v>451</v>
      </c>
      <c r="D79" s="253"/>
      <c r="E79" s="253"/>
      <c r="F79" s="253"/>
      <c r="G79" s="253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196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5">
      <c r="A80" s="219"/>
      <c r="B80" s="220"/>
      <c r="C80" s="260" t="s">
        <v>452</v>
      </c>
      <c r="D80" s="253"/>
      <c r="E80" s="253"/>
      <c r="F80" s="253"/>
      <c r="G80" s="253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196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5">
      <c r="A81" s="219"/>
      <c r="B81" s="220"/>
      <c r="C81" s="260" t="s">
        <v>453</v>
      </c>
      <c r="D81" s="253"/>
      <c r="E81" s="253"/>
      <c r="F81" s="253"/>
      <c r="G81" s="253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196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5">
      <c r="A82" s="219"/>
      <c r="B82" s="220"/>
      <c r="C82" s="260" t="s">
        <v>454</v>
      </c>
      <c r="D82" s="253"/>
      <c r="E82" s="253"/>
      <c r="F82" s="253"/>
      <c r="G82" s="253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196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19"/>
      <c r="B83" s="220"/>
      <c r="C83" s="260" t="s">
        <v>326</v>
      </c>
      <c r="D83" s="253"/>
      <c r="E83" s="253"/>
      <c r="F83" s="253"/>
      <c r="G83" s="253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196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5">
      <c r="A84" s="219"/>
      <c r="B84" s="220"/>
      <c r="C84" s="260" t="s">
        <v>455</v>
      </c>
      <c r="D84" s="253"/>
      <c r="E84" s="253"/>
      <c r="F84" s="253"/>
      <c r="G84" s="253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196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5">
      <c r="A85" s="219"/>
      <c r="B85" s="220"/>
      <c r="C85" s="260" t="s">
        <v>456</v>
      </c>
      <c r="D85" s="253"/>
      <c r="E85" s="253"/>
      <c r="F85" s="253"/>
      <c r="G85" s="253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196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5">
      <c r="A86" s="219"/>
      <c r="B86" s="220"/>
      <c r="C86" s="260" t="s">
        <v>327</v>
      </c>
      <c r="D86" s="253"/>
      <c r="E86" s="253"/>
      <c r="F86" s="253"/>
      <c r="G86" s="253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196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0.399999999999999" outlineLevel="1" x14ac:dyDescent="0.25">
      <c r="A87" s="236">
        <v>18</v>
      </c>
      <c r="B87" s="237" t="s">
        <v>700</v>
      </c>
      <c r="C87" s="255" t="s">
        <v>701</v>
      </c>
      <c r="D87" s="238" t="s">
        <v>259</v>
      </c>
      <c r="E87" s="239">
        <v>1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39">
        <v>0</v>
      </c>
      <c r="O87" s="239">
        <f>ROUND(E87*N87,2)</f>
        <v>0</v>
      </c>
      <c r="P87" s="239">
        <v>0</v>
      </c>
      <c r="Q87" s="239">
        <f>ROUND(E87*P87,2)</f>
        <v>0</v>
      </c>
      <c r="R87" s="241"/>
      <c r="S87" s="241" t="s">
        <v>247</v>
      </c>
      <c r="T87" s="242" t="s">
        <v>248</v>
      </c>
      <c r="U87" s="222">
        <v>0</v>
      </c>
      <c r="V87" s="222">
        <f>ROUND(E87*U87,2)</f>
        <v>0</v>
      </c>
      <c r="W87" s="222"/>
      <c r="X87" s="222" t="s">
        <v>215</v>
      </c>
      <c r="Y87" s="222" t="s">
        <v>167</v>
      </c>
      <c r="Z87" s="212"/>
      <c r="AA87" s="212"/>
      <c r="AB87" s="212"/>
      <c r="AC87" s="212"/>
      <c r="AD87" s="212"/>
      <c r="AE87" s="212"/>
      <c r="AF87" s="212"/>
      <c r="AG87" s="212" t="s">
        <v>216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25">
      <c r="A88" s="219"/>
      <c r="B88" s="220"/>
      <c r="C88" s="259" t="s">
        <v>663</v>
      </c>
      <c r="D88" s="252"/>
      <c r="E88" s="252"/>
      <c r="F88" s="252"/>
      <c r="G88" s="25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196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19"/>
      <c r="B89" s="220"/>
      <c r="C89" s="260" t="s">
        <v>741</v>
      </c>
      <c r="D89" s="253"/>
      <c r="E89" s="253"/>
      <c r="F89" s="253"/>
      <c r="G89" s="253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196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5">
      <c r="A90" s="219"/>
      <c r="B90" s="220"/>
      <c r="C90" s="260" t="s">
        <v>742</v>
      </c>
      <c r="D90" s="253"/>
      <c r="E90" s="253"/>
      <c r="F90" s="253"/>
      <c r="G90" s="253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196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5">
      <c r="A91" s="219"/>
      <c r="B91" s="220"/>
      <c r="C91" s="260" t="s">
        <v>460</v>
      </c>
      <c r="D91" s="253"/>
      <c r="E91" s="253"/>
      <c r="F91" s="253"/>
      <c r="G91" s="253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196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5">
      <c r="A92" s="219"/>
      <c r="B92" s="220"/>
      <c r="C92" s="260" t="s">
        <v>330</v>
      </c>
      <c r="D92" s="253"/>
      <c r="E92" s="253"/>
      <c r="F92" s="253"/>
      <c r="G92" s="253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196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5">
      <c r="A93" s="219"/>
      <c r="B93" s="220"/>
      <c r="C93" s="260" t="s">
        <v>743</v>
      </c>
      <c r="D93" s="253"/>
      <c r="E93" s="253"/>
      <c r="F93" s="253"/>
      <c r="G93" s="253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196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5">
      <c r="A94" s="219"/>
      <c r="B94" s="220"/>
      <c r="C94" s="260" t="s">
        <v>463</v>
      </c>
      <c r="D94" s="253"/>
      <c r="E94" s="253"/>
      <c r="F94" s="253"/>
      <c r="G94" s="253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196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19"/>
      <c r="B95" s="220"/>
      <c r="C95" s="260" t="s">
        <v>331</v>
      </c>
      <c r="D95" s="253"/>
      <c r="E95" s="253"/>
      <c r="F95" s="253"/>
      <c r="G95" s="253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196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5">
      <c r="A96" s="219"/>
      <c r="B96" s="220"/>
      <c r="C96" s="260" t="s">
        <v>464</v>
      </c>
      <c r="D96" s="253"/>
      <c r="E96" s="253"/>
      <c r="F96" s="253"/>
      <c r="G96" s="253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196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5">
      <c r="A97" s="219"/>
      <c r="B97" s="220"/>
      <c r="C97" s="260" t="s">
        <v>744</v>
      </c>
      <c r="D97" s="253"/>
      <c r="E97" s="253"/>
      <c r="F97" s="253"/>
      <c r="G97" s="253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196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19"/>
      <c r="B98" s="220"/>
      <c r="C98" s="260" t="s">
        <v>466</v>
      </c>
      <c r="D98" s="253"/>
      <c r="E98" s="253"/>
      <c r="F98" s="253"/>
      <c r="G98" s="253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196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5">
      <c r="A99" s="219"/>
      <c r="B99" s="220"/>
      <c r="C99" s="260" t="s">
        <v>332</v>
      </c>
      <c r="D99" s="253"/>
      <c r="E99" s="253"/>
      <c r="F99" s="253"/>
      <c r="G99" s="253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196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5">
      <c r="A100" s="219"/>
      <c r="B100" s="220"/>
      <c r="C100" s="260" t="s">
        <v>574</v>
      </c>
      <c r="D100" s="253"/>
      <c r="E100" s="253"/>
      <c r="F100" s="253"/>
      <c r="G100" s="253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196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19"/>
      <c r="B101" s="220"/>
      <c r="C101" s="260" t="s">
        <v>467</v>
      </c>
      <c r="D101" s="253"/>
      <c r="E101" s="253"/>
      <c r="F101" s="253"/>
      <c r="G101" s="253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196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43" t="str">
        <f>C101</f>
        <v>monitoring sítě, ochrana před ostrovním provozem, konfigurovatelný účiník, konfigurovatelné prahové hodnoty země</v>
      </c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5">
      <c r="A102" s="219"/>
      <c r="B102" s="220"/>
      <c r="C102" s="260" t="s">
        <v>468</v>
      </c>
      <c r="D102" s="253"/>
      <c r="E102" s="253"/>
      <c r="F102" s="253"/>
      <c r="G102" s="253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196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5">
      <c r="A103" s="219"/>
      <c r="B103" s="220"/>
      <c r="C103" s="260" t="s">
        <v>334</v>
      </c>
      <c r="D103" s="253"/>
      <c r="E103" s="253"/>
      <c r="F103" s="253"/>
      <c r="G103" s="253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196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19"/>
      <c r="B104" s="220"/>
      <c r="C104" s="260" t="s">
        <v>469</v>
      </c>
      <c r="D104" s="253"/>
      <c r="E104" s="253"/>
      <c r="F104" s="253"/>
      <c r="G104" s="253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196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19"/>
      <c r="B105" s="220"/>
      <c r="C105" s="260" t="s">
        <v>335</v>
      </c>
      <c r="D105" s="253"/>
      <c r="E105" s="253"/>
      <c r="F105" s="253"/>
      <c r="G105" s="253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196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x14ac:dyDescent="0.25">
      <c r="A106" s="229" t="s">
        <v>159</v>
      </c>
      <c r="B106" s="230" t="s">
        <v>117</v>
      </c>
      <c r="C106" s="254" t="s">
        <v>118</v>
      </c>
      <c r="D106" s="231"/>
      <c r="E106" s="232"/>
      <c r="F106" s="233"/>
      <c r="G106" s="233">
        <f>SUMIF(AG107:AG112,"&lt;&gt;NOR",G107:G112)</f>
        <v>0</v>
      </c>
      <c r="H106" s="233"/>
      <c r="I106" s="233">
        <f>SUM(I107:I112)</f>
        <v>0</v>
      </c>
      <c r="J106" s="233"/>
      <c r="K106" s="233">
        <f>SUM(K107:K112)</f>
        <v>0</v>
      </c>
      <c r="L106" s="233"/>
      <c r="M106" s="233">
        <f>SUM(M107:M112)</f>
        <v>0</v>
      </c>
      <c r="N106" s="232"/>
      <c r="O106" s="232">
        <f>SUM(O107:O112)</f>
        <v>0</v>
      </c>
      <c r="P106" s="232"/>
      <c r="Q106" s="232">
        <f>SUM(Q107:Q112)</f>
        <v>0</v>
      </c>
      <c r="R106" s="233"/>
      <c r="S106" s="233"/>
      <c r="T106" s="234"/>
      <c r="U106" s="228"/>
      <c r="V106" s="228">
        <f>SUM(V107:V112)</f>
        <v>0</v>
      </c>
      <c r="W106" s="228"/>
      <c r="X106" s="228"/>
      <c r="Y106" s="228"/>
      <c r="AG106" t="s">
        <v>160</v>
      </c>
    </row>
    <row r="107" spans="1:60" outlineLevel="1" x14ac:dyDescent="0.25">
      <c r="A107" s="236">
        <v>19</v>
      </c>
      <c r="B107" s="237" t="s">
        <v>345</v>
      </c>
      <c r="C107" s="255" t="s">
        <v>346</v>
      </c>
      <c r="D107" s="238" t="s">
        <v>347</v>
      </c>
      <c r="E107" s="239">
        <v>20</v>
      </c>
      <c r="F107" s="240"/>
      <c r="G107" s="241">
        <f>ROUND(E107*F107,2)</f>
        <v>0</v>
      </c>
      <c r="H107" s="240"/>
      <c r="I107" s="241">
        <f>ROUND(E107*H107,2)</f>
        <v>0</v>
      </c>
      <c r="J107" s="240"/>
      <c r="K107" s="241">
        <f>ROUND(E107*J107,2)</f>
        <v>0</v>
      </c>
      <c r="L107" s="241">
        <v>21</v>
      </c>
      <c r="M107" s="241">
        <f>G107*(1+L107/100)</f>
        <v>0</v>
      </c>
      <c r="N107" s="239">
        <v>0</v>
      </c>
      <c r="O107" s="239">
        <f>ROUND(E107*N107,2)</f>
        <v>0</v>
      </c>
      <c r="P107" s="239">
        <v>0</v>
      </c>
      <c r="Q107" s="239">
        <f>ROUND(E107*P107,2)</f>
        <v>0</v>
      </c>
      <c r="R107" s="241"/>
      <c r="S107" s="241" t="s">
        <v>247</v>
      </c>
      <c r="T107" s="242" t="s">
        <v>248</v>
      </c>
      <c r="U107" s="222">
        <v>0</v>
      </c>
      <c r="V107" s="222">
        <f>ROUND(E107*U107,2)</f>
        <v>0</v>
      </c>
      <c r="W107" s="222"/>
      <c r="X107" s="222" t="s">
        <v>166</v>
      </c>
      <c r="Y107" s="222" t="s">
        <v>167</v>
      </c>
      <c r="Z107" s="212"/>
      <c r="AA107" s="212"/>
      <c r="AB107" s="212"/>
      <c r="AC107" s="212"/>
      <c r="AD107" s="212"/>
      <c r="AE107" s="212"/>
      <c r="AF107" s="212"/>
      <c r="AG107" s="212" t="s">
        <v>168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2" x14ac:dyDescent="0.25">
      <c r="A108" s="219"/>
      <c r="B108" s="220"/>
      <c r="C108" s="259" t="s">
        <v>348</v>
      </c>
      <c r="D108" s="252"/>
      <c r="E108" s="252"/>
      <c r="F108" s="252"/>
      <c r="G108" s="25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196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5">
      <c r="A109" s="219"/>
      <c r="B109" s="220"/>
      <c r="C109" s="260" t="s">
        <v>349</v>
      </c>
      <c r="D109" s="253"/>
      <c r="E109" s="253"/>
      <c r="F109" s="253"/>
      <c r="G109" s="253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196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19"/>
      <c r="B110" s="220"/>
      <c r="C110" s="260" t="s">
        <v>506</v>
      </c>
      <c r="D110" s="253"/>
      <c r="E110" s="253"/>
      <c r="F110" s="253"/>
      <c r="G110" s="253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196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19"/>
      <c r="B111" s="220"/>
      <c r="C111" s="260" t="s">
        <v>351</v>
      </c>
      <c r="D111" s="253"/>
      <c r="E111" s="253"/>
      <c r="F111" s="253"/>
      <c r="G111" s="253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196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5">
      <c r="A112" s="219"/>
      <c r="B112" s="220"/>
      <c r="C112" s="260" t="s">
        <v>352</v>
      </c>
      <c r="D112" s="253"/>
      <c r="E112" s="253"/>
      <c r="F112" s="253"/>
      <c r="G112" s="253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196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x14ac:dyDescent="0.25">
      <c r="A113" s="229" t="s">
        <v>159</v>
      </c>
      <c r="B113" s="230" t="s">
        <v>119</v>
      </c>
      <c r="C113" s="254" t="s">
        <v>120</v>
      </c>
      <c r="D113" s="231"/>
      <c r="E113" s="232"/>
      <c r="F113" s="233"/>
      <c r="G113" s="233">
        <f>SUMIF(AG114:AG126,"&lt;&gt;NOR",G114:G126)</f>
        <v>0</v>
      </c>
      <c r="H113" s="233"/>
      <c r="I113" s="233">
        <f>SUM(I114:I126)</f>
        <v>0</v>
      </c>
      <c r="J113" s="233"/>
      <c r="K113" s="233">
        <f>SUM(K114:K126)</f>
        <v>0</v>
      </c>
      <c r="L113" s="233"/>
      <c r="M113" s="233">
        <f>SUM(M114:M126)</f>
        <v>0</v>
      </c>
      <c r="N113" s="232"/>
      <c r="O113" s="232">
        <f>SUM(O114:O126)</f>
        <v>0</v>
      </c>
      <c r="P113" s="232"/>
      <c r="Q113" s="232">
        <f>SUM(Q114:Q126)</f>
        <v>0</v>
      </c>
      <c r="R113" s="233"/>
      <c r="S113" s="233"/>
      <c r="T113" s="234"/>
      <c r="U113" s="228"/>
      <c r="V113" s="228">
        <f>SUM(V114:V126)</f>
        <v>0</v>
      </c>
      <c r="W113" s="228"/>
      <c r="X113" s="228"/>
      <c r="Y113" s="228"/>
      <c r="AG113" t="s">
        <v>160</v>
      </c>
    </row>
    <row r="114" spans="1:60" outlineLevel="1" x14ac:dyDescent="0.25">
      <c r="A114" s="236">
        <v>20</v>
      </c>
      <c r="B114" s="237" t="s">
        <v>356</v>
      </c>
      <c r="C114" s="255" t="s">
        <v>357</v>
      </c>
      <c r="D114" s="238" t="s">
        <v>358</v>
      </c>
      <c r="E114" s="239">
        <v>1</v>
      </c>
      <c r="F114" s="240"/>
      <c r="G114" s="241">
        <f>ROUND(E114*F114,2)</f>
        <v>0</v>
      </c>
      <c r="H114" s="240"/>
      <c r="I114" s="241">
        <f>ROUND(E114*H114,2)</f>
        <v>0</v>
      </c>
      <c r="J114" s="240"/>
      <c r="K114" s="241">
        <f>ROUND(E114*J114,2)</f>
        <v>0</v>
      </c>
      <c r="L114" s="241">
        <v>21</v>
      </c>
      <c r="M114" s="241">
        <f>G114*(1+L114/100)</f>
        <v>0</v>
      </c>
      <c r="N114" s="239">
        <v>0</v>
      </c>
      <c r="O114" s="239">
        <f>ROUND(E114*N114,2)</f>
        <v>0</v>
      </c>
      <c r="P114" s="239">
        <v>0</v>
      </c>
      <c r="Q114" s="239">
        <f>ROUND(E114*P114,2)</f>
        <v>0</v>
      </c>
      <c r="R114" s="241"/>
      <c r="S114" s="241" t="s">
        <v>247</v>
      </c>
      <c r="T114" s="242" t="s">
        <v>248</v>
      </c>
      <c r="U114" s="222">
        <v>0</v>
      </c>
      <c r="V114" s="222">
        <f>ROUND(E114*U114,2)</f>
        <v>0</v>
      </c>
      <c r="W114" s="222"/>
      <c r="X114" s="222" t="s">
        <v>166</v>
      </c>
      <c r="Y114" s="222" t="s">
        <v>167</v>
      </c>
      <c r="Z114" s="212"/>
      <c r="AA114" s="212"/>
      <c r="AB114" s="212"/>
      <c r="AC114" s="212"/>
      <c r="AD114" s="212"/>
      <c r="AE114" s="212"/>
      <c r="AF114" s="212"/>
      <c r="AG114" s="212" t="s">
        <v>168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2" x14ac:dyDescent="0.25">
      <c r="A115" s="219"/>
      <c r="B115" s="220"/>
      <c r="C115" s="259" t="s">
        <v>359</v>
      </c>
      <c r="D115" s="252"/>
      <c r="E115" s="252"/>
      <c r="F115" s="252"/>
      <c r="G115" s="25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196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5">
      <c r="A116" s="219"/>
      <c r="B116" s="220"/>
      <c r="C116" s="260" t="s">
        <v>360</v>
      </c>
      <c r="D116" s="253"/>
      <c r="E116" s="253"/>
      <c r="F116" s="253"/>
      <c r="G116" s="253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196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5">
      <c r="A117" s="236">
        <v>21</v>
      </c>
      <c r="B117" s="237" t="s">
        <v>361</v>
      </c>
      <c r="C117" s="255" t="s">
        <v>362</v>
      </c>
      <c r="D117" s="238" t="s">
        <v>358</v>
      </c>
      <c r="E117" s="239">
        <v>1</v>
      </c>
      <c r="F117" s="240"/>
      <c r="G117" s="241">
        <f>ROUND(E117*F117,2)</f>
        <v>0</v>
      </c>
      <c r="H117" s="240"/>
      <c r="I117" s="241">
        <f>ROUND(E117*H117,2)</f>
        <v>0</v>
      </c>
      <c r="J117" s="240"/>
      <c r="K117" s="241">
        <f>ROUND(E117*J117,2)</f>
        <v>0</v>
      </c>
      <c r="L117" s="241">
        <v>21</v>
      </c>
      <c r="M117" s="241">
        <f>G117*(1+L117/100)</f>
        <v>0</v>
      </c>
      <c r="N117" s="239">
        <v>0</v>
      </c>
      <c r="O117" s="239">
        <f>ROUND(E117*N117,2)</f>
        <v>0</v>
      </c>
      <c r="P117" s="239">
        <v>0</v>
      </c>
      <c r="Q117" s="239">
        <f>ROUND(E117*P117,2)</f>
        <v>0</v>
      </c>
      <c r="R117" s="241"/>
      <c r="S117" s="241" t="s">
        <v>247</v>
      </c>
      <c r="T117" s="242" t="s">
        <v>248</v>
      </c>
      <c r="U117" s="222">
        <v>0</v>
      </c>
      <c r="V117" s="222">
        <f>ROUND(E117*U117,2)</f>
        <v>0</v>
      </c>
      <c r="W117" s="222"/>
      <c r="X117" s="222" t="s">
        <v>166</v>
      </c>
      <c r="Y117" s="222" t="s">
        <v>167</v>
      </c>
      <c r="Z117" s="212"/>
      <c r="AA117" s="212"/>
      <c r="AB117" s="212"/>
      <c r="AC117" s="212"/>
      <c r="AD117" s="212"/>
      <c r="AE117" s="212"/>
      <c r="AF117" s="212"/>
      <c r="AG117" s="212" t="s">
        <v>168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2" x14ac:dyDescent="0.25">
      <c r="A118" s="219"/>
      <c r="B118" s="220"/>
      <c r="C118" s="259" t="s">
        <v>359</v>
      </c>
      <c r="D118" s="252"/>
      <c r="E118" s="252"/>
      <c r="F118" s="252"/>
      <c r="G118" s="25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196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19"/>
      <c r="B119" s="220"/>
      <c r="C119" s="260" t="s">
        <v>822</v>
      </c>
      <c r="D119" s="253"/>
      <c r="E119" s="253"/>
      <c r="F119" s="253"/>
      <c r="G119" s="253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196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19"/>
      <c r="B120" s="220"/>
      <c r="C120" s="260" t="s">
        <v>703</v>
      </c>
      <c r="D120" s="253"/>
      <c r="E120" s="253"/>
      <c r="F120" s="253"/>
      <c r="G120" s="253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196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ht="20.399999999999999" outlineLevel="1" x14ac:dyDescent="0.25">
      <c r="A121" s="236">
        <v>22</v>
      </c>
      <c r="B121" s="237" t="s">
        <v>370</v>
      </c>
      <c r="C121" s="255" t="s">
        <v>823</v>
      </c>
      <c r="D121" s="238" t="s">
        <v>358</v>
      </c>
      <c r="E121" s="239">
        <v>1</v>
      </c>
      <c r="F121" s="240"/>
      <c r="G121" s="241">
        <f>ROUND(E121*F121,2)</f>
        <v>0</v>
      </c>
      <c r="H121" s="240"/>
      <c r="I121" s="241">
        <f>ROUND(E121*H121,2)</f>
        <v>0</v>
      </c>
      <c r="J121" s="240"/>
      <c r="K121" s="241">
        <f>ROUND(E121*J121,2)</f>
        <v>0</v>
      </c>
      <c r="L121" s="241">
        <v>21</v>
      </c>
      <c r="M121" s="241">
        <f>G121*(1+L121/100)</f>
        <v>0</v>
      </c>
      <c r="N121" s="239">
        <v>0</v>
      </c>
      <c r="O121" s="239">
        <f>ROUND(E121*N121,2)</f>
        <v>0</v>
      </c>
      <c r="P121" s="239">
        <v>0</v>
      </c>
      <c r="Q121" s="239">
        <f>ROUND(E121*P121,2)</f>
        <v>0</v>
      </c>
      <c r="R121" s="241"/>
      <c r="S121" s="241" t="s">
        <v>247</v>
      </c>
      <c r="T121" s="242" t="s">
        <v>248</v>
      </c>
      <c r="U121" s="222">
        <v>0</v>
      </c>
      <c r="V121" s="222">
        <f>ROUND(E121*U121,2)</f>
        <v>0</v>
      </c>
      <c r="W121" s="222"/>
      <c r="X121" s="222" t="s">
        <v>476</v>
      </c>
      <c r="Y121" s="222" t="s">
        <v>167</v>
      </c>
      <c r="Z121" s="212"/>
      <c r="AA121" s="212"/>
      <c r="AB121" s="212"/>
      <c r="AC121" s="212"/>
      <c r="AD121" s="212"/>
      <c r="AE121" s="212"/>
      <c r="AF121" s="212"/>
      <c r="AG121" s="212" t="s">
        <v>477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2" x14ac:dyDescent="0.25">
      <c r="A122" s="219"/>
      <c r="B122" s="220"/>
      <c r="C122" s="259" t="s">
        <v>824</v>
      </c>
      <c r="D122" s="252"/>
      <c r="E122" s="252"/>
      <c r="F122" s="252"/>
      <c r="G122" s="25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196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43" t="str">
        <f>C122</f>
        <v>- součástí této položky je zajištění výchozích podkladů v součinnosti s objednatelem pro zpracování RDS nového hromosvodu</v>
      </c>
      <c r="BB122" s="212"/>
      <c r="BC122" s="212"/>
      <c r="BD122" s="212"/>
      <c r="BE122" s="212"/>
      <c r="BF122" s="212"/>
      <c r="BG122" s="212"/>
      <c r="BH122" s="212"/>
    </row>
    <row r="123" spans="1:60" ht="21" outlineLevel="3" x14ac:dyDescent="0.25">
      <c r="A123" s="219"/>
      <c r="B123" s="220"/>
      <c r="C123" s="260" t="s">
        <v>825</v>
      </c>
      <c r="D123" s="253"/>
      <c r="E123" s="253"/>
      <c r="F123" s="253"/>
      <c r="G123" s="253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196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43" t="str">
        <f>C123</f>
        <v>- součástí této položky je zajištění prověření technického stavu stávající uzemňovacíé soustavy na dotčených budovách či jejich částí = výchozí podklad pro zpracování RDS doplnění nového hromosvodu</v>
      </c>
      <c r="BB123" s="212"/>
      <c r="BC123" s="212"/>
      <c r="BD123" s="212"/>
      <c r="BE123" s="212"/>
      <c r="BF123" s="212"/>
      <c r="BG123" s="212"/>
      <c r="BH123" s="212"/>
    </row>
    <row r="124" spans="1:60" ht="41.4" outlineLevel="3" x14ac:dyDescent="0.25">
      <c r="A124" s="219"/>
      <c r="B124" s="220"/>
      <c r="C124" s="260" t="s">
        <v>826</v>
      </c>
      <c r="D124" s="253"/>
      <c r="E124" s="253"/>
      <c r="F124" s="253"/>
      <c r="G124" s="253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196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43" t="str">
        <f>C124</f>
        <v>- součástí této položky je zajištění zpracování RDS nového hromosvodu v souladu s požadavky ČSN EN 62305-3 ed. 2 pro zajištění dostatečné vzdálenosti hromosvodu na střeše od rozvodů a kovových konstrukcí navrhované střešní FVE a ochrany FV panelů proti přímému úderu blesku. Součástí RDS bude zpracování analýzy rizika pro LPS dle ČSN EN 62305-3 ed. 2, vlastní návrh nového hromosvodu včetně případného doplnění uzemnění, položkový výkaz výměr.</v>
      </c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5">
      <c r="A125" s="236">
        <v>23</v>
      </c>
      <c r="B125" s="237" t="s">
        <v>375</v>
      </c>
      <c r="C125" s="255" t="s">
        <v>376</v>
      </c>
      <c r="D125" s="238" t="s">
        <v>377</v>
      </c>
      <c r="E125" s="239">
        <v>1</v>
      </c>
      <c r="F125" s="240"/>
      <c r="G125" s="241">
        <f>ROUND(E125*F125,2)</f>
        <v>0</v>
      </c>
      <c r="H125" s="240"/>
      <c r="I125" s="241">
        <f>ROUND(E125*H125,2)</f>
        <v>0</v>
      </c>
      <c r="J125" s="240"/>
      <c r="K125" s="241">
        <f>ROUND(E125*J125,2)</f>
        <v>0</v>
      </c>
      <c r="L125" s="241">
        <v>21</v>
      </c>
      <c r="M125" s="241">
        <f>G125*(1+L125/100)</f>
        <v>0</v>
      </c>
      <c r="N125" s="239">
        <v>0</v>
      </c>
      <c r="O125" s="239">
        <f>ROUND(E125*N125,2)</f>
        <v>0</v>
      </c>
      <c r="P125" s="239">
        <v>0</v>
      </c>
      <c r="Q125" s="239">
        <f>ROUND(E125*P125,2)</f>
        <v>0</v>
      </c>
      <c r="R125" s="241"/>
      <c r="S125" s="241" t="s">
        <v>165</v>
      </c>
      <c r="T125" s="242" t="s">
        <v>248</v>
      </c>
      <c r="U125" s="222">
        <v>0</v>
      </c>
      <c r="V125" s="222">
        <f>ROUND(E125*U125,2)</f>
        <v>0</v>
      </c>
      <c r="W125" s="222"/>
      <c r="X125" s="222" t="s">
        <v>378</v>
      </c>
      <c r="Y125" s="222" t="s">
        <v>167</v>
      </c>
      <c r="Z125" s="212"/>
      <c r="AA125" s="212"/>
      <c r="AB125" s="212"/>
      <c r="AC125" s="212"/>
      <c r="AD125" s="212"/>
      <c r="AE125" s="212"/>
      <c r="AF125" s="212"/>
      <c r="AG125" s="212" t="s">
        <v>379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2" x14ac:dyDescent="0.25">
      <c r="A126" s="219"/>
      <c r="B126" s="220"/>
      <c r="C126" s="259" t="s">
        <v>380</v>
      </c>
      <c r="D126" s="252"/>
      <c r="E126" s="252"/>
      <c r="F126" s="252"/>
      <c r="G126" s="252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196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43" t="str">
        <f>C126</f>
        <v>náklady spojené s provedením všech technickými normami předepsaných zkoušek a revizí stavebních konstrukcí nebo stavebních prací.</v>
      </c>
      <c r="BB126" s="212"/>
      <c r="BC126" s="212"/>
      <c r="BD126" s="212"/>
      <c r="BE126" s="212"/>
      <c r="BF126" s="212"/>
      <c r="BG126" s="212"/>
      <c r="BH126" s="212"/>
    </row>
    <row r="127" spans="1:60" x14ac:dyDescent="0.25">
      <c r="A127" s="229" t="s">
        <v>159</v>
      </c>
      <c r="B127" s="230" t="s">
        <v>123</v>
      </c>
      <c r="C127" s="254" t="s">
        <v>124</v>
      </c>
      <c r="D127" s="231"/>
      <c r="E127" s="232"/>
      <c r="F127" s="233"/>
      <c r="G127" s="233">
        <f>SUMIF(AG128:AG140,"&lt;&gt;NOR",G128:G140)</f>
        <v>0</v>
      </c>
      <c r="H127" s="233"/>
      <c r="I127" s="233">
        <f>SUM(I128:I140)</f>
        <v>0</v>
      </c>
      <c r="J127" s="233"/>
      <c r="K127" s="233">
        <f>SUM(K128:K140)</f>
        <v>0</v>
      </c>
      <c r="L127" s="233"/>
      <c r="M127" s="233">
        <f>SUM(M128:M140)</f>
        <v>0</v>
      </c>
      <c r="N127" s="232"/>
      <c r="O127" s="232">
        <f>SUM(O128:O140)</f>
        <v>0.02</v>
      </c>
      <c r="P127" s="232"/>
      <c r="Q127" s="232">
        <f>SUM(Q128:Q140)</f>
        <v>0</v>
      </c>
      <c r="R127" s="233"/>
      <c r="S127" s="233"/>
      <c r="T127" s="234"/>
      <c r="U127" s="228"/>
      <c r="V127" s="228">
        <f>SUM(V128:V140)</f>
        <v>7.24</v>
      </c>
      <c r="W127" s="228"/>
      <c r="X127" s="228"/>
      <c r="Y127" s="228"/>
      <c r="AG127" t="s">
        <v>160</v>
      </c>
    </row>
    <row r="128" spans="1:60" outlineLevel="1" x14ac:dyDescent="0.25">
      <c r="A128" s="245">
        <v>24</v>
      </c>
      <c r="B128" s="246" t="s">
        <v>381</v>
      </c>
      <c r="C128" s="258" t="s">
        <v>382</v>
      </c>
      <c r="D128" s="247" t="s">
        <v>220</v>
      </c>
      <c r="E128" s="248">
        <v>10</v>
      </c>
      <c r="F128" s="249"/>
      <c r="G128" s="250">
        <f>ROUND(E128*F128,2)</f>
        <v>0</v>
      </c>
      <c r="H128" s="249"/>
      <c r="I128" s="250">
        <f>ROUND(E128*H128,2)</f>
        <v>0</v>
      </c>
      <c r="J128" s="249"/>
      <c r="K128" s="250">
        <f>ROUND(E128*J128,2)</f>
        <v>0</v>
      </c>
      <c r="L128" s="250">
        <v>21</v>
      </c>
      <c r="M128" s="250">
        <f>G128*(1+L128/100)</f>
        <v>0</v>
      </c>
      <c r="N128" s="248">
        <v>0</v>
      </c>
      <c r="O128" s="248">
        <f>ROUND(E128*N128,2)</f>
        <v>0</v>
      </c>
      <c r="P128" s="248">
        <v>0</v>
      </c>
      <c r="Q128" s="248">
        <f>ROUND(E128*P128,2)</f>
        <v>0</v>
      </c>
      <c r="R128" s="250" t="s">
        <v>123</v>
      </c>
      <c r="S128" s="250" t="s">
        <v>165</v>
      </c>
      <c r="T128" s="251" t="s">
        <v>165</v>
      </c>
      <c r="U128" s="222">
        <v>0.19</v>
      </c>
      <c r="V128" s="222">
        <f>ROUND(E128*U128,2)</f>
        <v>1.9</v>
      </c>
      <c r="W128" s="222"/>
      <c r="X128" s="222" t="s">
        <v>166</v>
      </c>
      <c r="Y128" s="222" t="s">
        <v>167</v>
      </c>
      <c r="Z128" s="212"/>
      <c r="AA128" s="212"/>
      <c r="AB128" s="212"/>
      <c r="AC128" s="212"/>
      <c r="AD128" s="212"/>
      <c r="AE128" s="212"/>
      <c r="AF128" s="212"/>
      <c r="AG128" s="212" t="s">
        <v>168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5">
      <c r="A129" s="236">
        <v>25</v>
      </c>
      <c r="B129" s="237" t="s">
        <v>827</v>
      </c>
      <c r="C129" s="255" t="s">
        <v>828</v>
      </c>
      <c r="D129" s="238" t="s">
        <v>193</v>
      </c>
      <c r="E129" s="239">
        <v>1</v>
      </c>
      <c r="F129" s="240"/>
      <c r="G129" s="241">
        <f>ROUND(E129*F129,2)</f>
        <v>0</v>
      </c>
      <c r="H129" s="240"/>
      <c r="I129" s="241">
        <f>ROUND(E129*H129,2)</f>
        <v>0</v>
      </c>
      <c r="J129" s="240"/>
      <c r="K129" s="241">
        <f>ROUND(E129*J129,2)</f>
        <v>0</v>
      </c>
      <c r="L129" s="241">
        <v>21</v>
      </c>
      <c r="M129" s="241">
        <f>G129*(1+L129/100)</f>
        <v>0</v>
      </c>
      <c r="N129" s="239">
        <v>0</v>
      </c>
      <c r="O129" s="239">
        <f>ROUND(E129*N129,2)</f>
        <v>0</v>
      </c>
      <c r="P129" s="239">
        <v>0</v>
      </c>
      <c r="Q129" s="239">
        <f>ROUND(E129*P129,2)</f>
        <v>0</v>
      </c>
      <c r="R129" s="241" t="s">
        <v>123</v>
      </c>
      <c r="S129" s="241" t="s">
        <v>165</v>
      </c>
      <c r="T129" s="242" t="s">
        <v>165</v>
      </c>
      <c r="U129" s="222">
        <v>1.1000000000000001</v>
      </c>
      <c r="V129" s="222">
        <f>ROUND(E129*U129,2)</f>
        <v>1.1000000000000001</v>
      </c>
      <c r="W129" s="222"/>
      <c r="X129" s="222" t="s">
        <v>166</v>
      </c>
      <c r="Y129" s="222" t="s">
        <v>167</v>
      </c>
      <c r="Z129" s="212"/>
      <c r="AA129" s="212"/>
      <c r="AB129" s="212"/>
      <c r="AC129" s="212"/>
      <c r="AD129" s="212"/>
      <c r="AE129" s="212"/>
      <c r="AF129" s="212"/>
      <c r="AG129" s="212" t="s">
        <v>168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2" x14ac:dyDescent="0.25">
      <c r="A130" s="219"/>
      <c r="B130" s="220"/>
      <c r="C130" s="256" t="s">
        <v>829</v>
      </c>
      <c r="D130" s="223"/>
      <c r="E130" s="224">
        <v>1</v>
      </c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170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5">
      <c r="A131" s="236">
        <v>26</v>
      </c>
      <c r="B131" s="237" t="s">
        <v>389</v>
      </c>
      <c r="C131" s="255" t="s">
        <v>390</v>
      </c>
      <c r="D131" s="238" t="s">
        <v>220</v>
      </c>
      <c r="E131" s="239">
        <v>10</v>
      </c>
      <c r="F131" s="240"/>
      <c r="G131" s="241">
        <f>ROUND(E131*F131,2)</f>
        <v>0</v>
      </c>
      <c r="H131" s="240"/>
      <c r="I131" s="241">
        <f>ROUND(E131*H131,2)</f>
        <v>0</v>
      </c>
      <c r="J131" s="240"/>
      <c r="K131" s="241">
        <f>ROUND(E131*J131,2)</f>
        <v>0</v>
      </c>
      <c r="L131" s="241">
        <v>21</v>
      </c>
      <c r="M131" s="241">
        <f>G131*(1+L131/100)</f>
        <v>0</v>
      </c>
      <c r="N131" s="239">
        <v>1.6000000000000001E-4</v>
      </c>
      <c r="O131" s="239">
        <f>ROUND(E131*N131,2)</f>
        <v>0</v>
      </c>
      <c r="P131" s="239">
        <v>0</v>
      </c>
      <c r="Q131" s="239">
        <f>ROUND(E131*P131,2)</f>
        <v>0</v>
      </c>
      <c r="R131" s="241" t="s">
        <v>123</v>
      </c>
      <c r="S131" s="241" t="s">
        <v>165</v>
      </c>
      <c r="T131" s="242" t="s">
        <v>165</v>
      </c>
      <c r="U131" s="222">
        <v>9.955E-2</v>
      </c>
      <c r="V131" s="222">
        <f>ROUND(E131*U131,2)</f>
        <v>1</v>
      </c>
      <c r="W131" s="222"/>
      <c r="X131" s="222" t="s">
        <v>166</v>
      </c>
      <c r="Y131" s="222" t="s">
        <v>167</v>
      </c>
      <c r="Z131" s="212"/>
      <c r="AA131" s="212"/>
      <c r="AB131" s="212"/>
      <c r="AC131" s="212"/>
      <c r="AD131" s="212"/>
      <c r="AE131" s="212"/>
      <c r="AF131" s="212"/>
      <c r="AG131" s="212" t="s">
        <v>168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 x14ac:dyDescent="0.25">
      <c r="A132" s="219"/>
      <c r="B132" s="220"/>
      <c r="C132" s="256" t="s">
        <v>830</v>
      </c>
      <c r="D132" s="223"/>
      <c r="E132" s="224">
        <v>10</v>
      </c>
      <c r="F132" s="222"/>
      <c r="G132" s="22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170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5">
      <c r="A133" s="236">
        <v>27</v>
      </c>
      <c r="B133" s="237" t="s">
        <v>790</v>
      </c>
      <c r="C133" s="255" t="s">
        <v>791</v>
      </c>
      <c r="D133" s="238" t="s">
        <v>220</v>
      </c>
      <c r="E133" s="239">
        <v>10</v>
      </c>
      <c r="F133" s="240"/>
      <c r="G133" s="241">
        <f>ROUND(E133*F133,2)</f>
        <v>0</v>
      </c>
      <c r="H133" s="240"/>
      <c r="I133" s="241">
        <f>ROUND(E133*H133,2)</f>
        <v>0</v>
      </c>
      <c r="J133" s="240"/>
      <c r="K133" s="241">
        <f>ROUND(E133*J133,2)</f>
        <v>0</v>
      </c>
      <c r="L133" s="241">
        <v>21</v>
      </c>
      <c r="M133" s="241">
        <f>G133*(1+L133/100)</f>
        <v>0</v>
      </c>
      <c r="N133" s="239">
        <v>0</v>
      </c>
      <c r="O133" s="239">
        <f>ROUND(E133*N133,2)</f>
        <v>0</v>
      </c>
      <c r="P133" s="239">
        <v>0</v>
      </c>
      <c r="Q133" s="239">
        <f>ROUND(E133*P133,2)</f>
        <v>0</v>
      </c>
      <c r="R133" s="241" t="s">
        <v>123</v>
      </c>
      <c r="S133" s="241" t="s">
        <v>165</v>
      </c>
      <c r="T133" s="242" t="s">
        <v>165</v>
      </c>
      <c r="U133" s="222">
        <v>0.13915</v>
      </c>
      <c r="V133" s="222">
        <f>ROUND(E133*U133,2)</f>
        <v>1.39</v>
      </c>
      <c r="W133" s="222"/>
      <c r="X133" s="222" t="s">
        <v>166</v>
      </c>
      <c r="Y133" s="222" t="s">
        <v>167</v>
      </c>
      <c r="Z133" s="212"/>
      <c r="AA133" s="212"/>
      <c r="AB133" s="212"/>
      <c r="AC133" s="212"/>
      <c r="AD133" s="212"/>
      <c r="AE133" s="212"/>
      <c r="AF133" s="212"/>
      <c r="AG133" s="212" t="s">
        <v>168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25">
      <c r="A134" s="219"/>
      <c r="B134" s="220"/>
      <c r="C134" s="256" t="s">
        <v>831</v>
      </c>
      <c r="D134" s="223"/>
      <c r="E134" s="224">
        <v>10</v>
      </c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170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5">
      <c r="A135" s="236">
        <v>28</v>
      </c>
      <c r="B135" s="237" t="s">
        <v>728</v>
      </c>
      <c r="C135" s="255" t="s">
        <v>729</v>
      </c>
      <c r="D135" s="238" t="s">
        <v>193</v>
      </c>
      <c r="E135" s="239">
        <v>8</v>
      </c>
      <c r="F135" s="240"/>
      <c r="G135" s="241">
        <f>ROUND(E135*F135,2)</f>
        <v>0</v>
      </c>
      <c r="H135" s="240"/>
      <c r="I135" s="241">
        <f>ROUND(E135*H135,2)</f>
        <v>0</v>
      </c>
      <c r="J135" s="240"/>
      <c r="K135" s="241">
        <f>ROUND(E135*J135,2)</f>
        <v>0</v>
      </c>
      <c r="L135" s="241">
        <v>21</v>
      </c>
      <c r="M135" s="241">
        <f>G135*(1+L135/100)</f>
        <v>0</v>
      </c>
      <c r="N135" s="239">
        <v>0</v>
      </c>
      <c r="O135" s="239">
        <f>ROUND(E135*N135,2)</f>
        <v>0</v>
      </c>
      <c r="P135" s="239">
        <v>0</v>
      </c>
      <c r="Q135" s="239">
        <f>ROUND(E135*P135,2)</f>
        <v>0</v>
      </c>
      <c r="R135" s="241" t="s">
        <v>123</v>
      </c>
      <c r="S135" s="241" t="s">
        <v>165</v>
      </c>
      <c r="T135" s="242" t="s">
        <v>165</v>
      </c>
      <c r="U135" s="222">
        <v>0.23183000000000001</v>
      </c>
      <c r="V135" s="222">
        <f>ROUND(E135*U135,2)</f>
        <v>1.85</v>
      </c>
      <c r="W135" s="222"/>
      <c r="X135" s="222" t="s">
        <v>166</v>
      </c>
      <c r="Y135" s="222" t="s">
        <v>167</v>
      </c>
      <c r="Z135" s="212"/>
      <c r="AA135" s="212"/>
      <c r="AB135" s="212"/>
      <c r="AC135" s="212"/>
      <c r="AD135" s="212"/>
      <c r="AE135" s="212"/>
      <c r="AF135" s="212"/>
      <c r="AG135" s="212" t="s">
        <v>168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5">
      <c r="A136" s="219"/>
      <c r="B136" s="220"/>
      <c r="C136" s="256" t="s">
        <v>730</v>
      </c>
      <c r="D136" s="223"/>
      <c r="E136" s="224">
        <v>4</v>
      </c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170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5">
      <c r="A137" s="219"/>
      <c r="B137" s="220"/>
      <c r="C137" s="256" t="s">
        <v>832</v>
      </c>
      <c r="D137" s="223"/>
      <c r="E137" s="224">
        <v>4</v>
      </c>
      <c r="F137" s="222"/>
      <c r="G137" s="22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170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ht="40.799999999999997" outlineLevel="1" x14ac:dyDescent="0.25">
      <c r="A138" s="236">
        <v>29</v>
      </c>
      <c r="B138" s="237" t="s">
        <v>833</v>
      </c>
      <c r="C138" s="255" t="s">
        <v>834</v>
      </c>
      <c r="D138" s="238" t="s">
        <v>220</v>
      </c>
      <c r="E138" s="239">
        <v>10</v>
      </c>
      <c r="F138" s="240"/>
      <c r="G138" s="241">
        <f>ROUND(E138*F138,2)</f>
        <v>0</v>
      </c>
      <c r="H138" s="240"/>
      <c r="I138" s="241">
        <f>ROUND(E138*H138,2)</f>
        <v>0</v>
      </c>
      <c r="J138" s="240"/>
      <c r="K138" s="241">
        <f>ROUND(E138*J138,2)</f>
        <v>0</v>
      </c>
      <c r="L138" s="241">
        <v>21</v>
      </c>
      <c r="M138" s="241">
        <f>G138*(1+L138/100)</f>
        <v>0</v>
      </c>
      <c r="N138" s="239">
        <v>2.16E-3</v>
      </c>
      <c r="O138" s="239">
        <f>ROUND(E138*N138,2)</f>
        <v>0.02</v>
      </c>
      <c r="P138" s="239">
        <v>0</v>
      </c>
      <c r="Q138" s="239">
        <f>ROUND(E138*P138,2)</f>
        <v>0</v>
      </c>
      <c r="R138" s="241" t="s">
        <v>214</v>
      </c>
      <c r="S138" s="241" t="s">
        <v>165</v>
      </c>
      <c r="T138" s="242" t="s">
        <v>165</v>
      </c>
      <c r="U138" s="222">
        <v>0</v>
      </c>
      <c r="V138" s="222">
        <f>ROUND(E138*U138,2)</f>
        <v>0</v>
      </c>
      <c r="W138" s="222"/>
      <c r="X138" s="222" t="s">
        <v>215</v>
      </c>
      <c r="Y138" s="222" t="s">
        <v>167</v>
      </c>
      <c r="Z138" s="212"/>
      <c r="AA138" s="212"/>
      <c r="AB138" s="212"/>
      <c r="AC138" s="212"/>
      <c r="AD138" s="212"/>
      <c r="AE138" s="212"/>
      <c r="AF138" s="212"/>
      <c r="AG138" s="212" t="s">
        <v>216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2" x14ac:dyDescent="0.25">
      <c r="A139" s="219"/>
      <c r="B139" s="220"/>
      <c r="C139" s="256" t="s">
        <v>831</v>
      </c>
      <c r="D139" s="223"/>
      <c r="E139" s="224">
        <v>10</v>
      </c>
      <c r="F139" s="222"/>
      <c r="G139" s="222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170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5">
      <c r="A140" s="245">
        <v>30</v>
      </c>
      <c r="B140" s="246" t="s">
        <v>835</v>
      </c>
      <c r="C140" s="258" t="s">
        <v>836</v>
      </c>
      <c r="D140" s="247" t="s">
        <v>193</v>
      </c>
      <c r="E140" s="248">
        <v>1</v>
      </c>
      <c r="F140" s="249"/>
      <c r="G140" s="250">
        <f>ROUND(E140*F140,2)</f>
        <v>0</v>
      </c>
      <c r="H140" s="249"/>
      <c r="I140" s="250">
        <f>ROUND(E140*H140,2)</f>
        <v>0</v>
      </c>
      <c r="J140" s="249"/>
      <c r="K140" s="250">
        <f>ROUND(E140*J140,2)</f>
        <v>0</v>
      </c>
      <c r="L140" s="250">
        <v>21</v>
      </c>
      <c r="M140" s="250">
        <f>G140*(1+L140/100)</f>
        <v>0</v>
      </c>
      <c r="N140" s="248">
        <v>5.0000000000000001E-4</v>
      </c>
      <c r="O140" s="248">
        <f>ROUND(E140*N140,2)</f>
        <v>0</v>
      </c>
      <c r="P140" s="248">
        <v>0</v>
      </c>
      <c r="Q140" s="248">
        <f>ROUND(E140*P140,2)</f>
        <v>0</v>
      </c>
      <c r="R140" s="250"/>
      <c r="S140" s="250" t="s">
        <v>247</v>
      </c>
      <c r="T140" s="251" t="s">
        <v>837</v>
      </c>
      <c r="U140" s="222">
        <v>0</v>
      </c>
      <c r="V140" s="222">
        <f>ROUND(E140*U140,2)</f>
        <v>0</v>
      </c>
      <c r="W140" s="222"/>
      <c r="X140" s="222" t="s">
        <v>215</v>
      </c>
      <c r="Y140" s="222" t="s">
        <v>167</v>
      </c>
      <c r="Z140" s="212"/>
      <c r="AA140" s="212"/>
      <c r="AB140" s="212"/>
      <c r="AC140" s="212"/>
      <c r="AD140" s="212"/>
      <c r="AE140" s="212"/>
      <c r="AF140" s="212"/>
      <c r="AG140" s="212" t="s">
        <v>216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x14ac:dyDescent="0.25">
      <c r="A141" s="229" t="s">
        <v>159</v>
      </c>
      <c r="B141" s="230" t="s">
        <v>129</v>
      </c>
      <c r="C141" s="254" t="s">
        <v>130</v>
      </c>
      <c r="D141" s="231"/>
      <c r="E141" s="232"/>
      <c r="F141" s="233"/>
      <c r="G141" s="233">
        <f>SUMIF(AG142:AG144,"&lt;&gt;NOR",G142:G144)</f>
        <v>0</v>
      </c>
      <c r="H141" s="233"/>
      <c r="I141" s="233">
        <f>SUM(I142:I144)</f>
        <v>0</v>
      </c>
      <c r="J141" s="233"/>
      <c r="K141" s="233">
        <f>SUM(K142:K144)</f>
        <v>0</v>
      </c>
      <c r="L141" s="233"/>
      <c r="M141" s="233">
        <f>SUM(M142:M144)</f>
        <v>0</v>
      </c>
      <c r="N141" s="232"/>
      <c r="O141" s="232">
        <f>SUM(O142:O144)</f>
        <v>0</v>
      </c>
      <c r="P141" s="232"/>
      <c r="Q141" s="232">
        <f>SUM(Q142:Q144)</f>
        <v>0</v>
      </c>
      <c r="R141" s="233"/>
      <c r="S141" s="233"/>
      <c r="T141" s="234"/>
      <c r="U141" s="228"/>
      <c r="V141" s="228">
        <f>SUM(V142:V144)</f>
        <v>0</v>
      </c>
      <c r="W141" s="228"/>
      <c r="X141" s="228"/>
      <c r="Y141" s="228"/>
      <c r="AG141" t="s">
        <v>160</v>
      </c>
    </row>
    <row r="142" spans="1:60" ht="20.399999999999999" outlineLevel="1" x14ac:dyDescent="0.25">
      <c r="A142" s="245">
        <v>31</v>
      </c>
      <c r="B142" s="246" t="s">
        <v>410</v>
      </c>
      <c r="C142" s="258" t="s">
        <v>411</v>
      </c>
      <c r="D142" s="247" t="s">
        <v>358</v>
      </c>
      <c r="E142" s="248">
        <v>1</v>
      </c>
      <c r="F142" s="249"/>
      <c r="G142" s="250">
        <f>ROUND(E142*F142,2)</f>
        <v>0</v>
      </c>
      <c r="H142" s="249"/>
      <c r="I142" s="250">
        <f>ROUND(E142*H142,2)</f>
        <v>0</v>
      </c>
      <c r="J142" s="249"/>
      <c r="K142" s="250">
        <f>ROUND(E142*J142,2)</f>
        <v>0</v>
      </c>
      <c r="L142" s="250">
        <v>21</v>
      </c>
      <c r="M142" s="250">
        <f>G142*(1+L142/100)</f>
        <v>0</v>
      </c>
      <c r="N142" s="248">
        <v>0</v>
      </c>
      <c r="O142" s="248">
        <f>ROUND(E142*N142,2)</f>
        <v>0</v>
      </c>
      <c r="P142" s="248">
        <v>0</v>
      </c>
      <c r="Q142" s="248">
        <f>ROUND(E142*P142,2)</f>
        <v>0</v>
      </c>
      <c r="R142" s="250"/>
      <c r="S142" s="250" t="s">
        <v>247</v>
      </c>
      <c r="T142" s="251" t="s">
        <v>248</v>
      </c>
      <c r="U142" s="222">
        <v>0</v>
      </c>
      <c r="V142" s="222">
        <f>ROUND(E142*U142,2)</f>
        <v>0</v>
      </c>
      <c r="W142" s="222"/>
      <c r="X142" s="222" t="s">
        <v>166</v>
      </c>
      <c r="Y142" s="222" t="s">
        <v>167</v>
      </c>
      <c r="Z142" s="212"/>
      <c r="AA142" s="212"/>
      <c r="AB142" s="212"/>
      <c r="AC142" s="212"/>
      <c r="AD142" s="212"/>
      <c r="AE142" s="212"/>
      <c r="AF142" s="212"/>
      <c r="AG142" s="212" t="s">
        <v>168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5">
      <c r="A143" s="245">
        <v>32</v>
      </c>
      <c r="B143" s="246" t="s">
        <v>412</v>
      </c>
      <c r="C143" s="258" t="s">
        <v>413</v>
      </c>
      <c r="D143" s="247" t="s">
        <v>358</v>
      </c>
      <c r="E143" s="248">
        <v>1</v>
      </c>
      <c r="F143" s="249"/>
      <c r="G143" s="250">
        <f>ROUND(E143*F143,2)</f>
        <v>0</v>
      </c>
      <c r="H143" s="249"/>
      <c r="I143" s="250">
        <f>ROUND(E143*H143,2)</f>
        <v>0</v>
      </c>
      <c r="J143" s="249"/>
      <c r="K143" s="250">
        <f>ROUND(E143*J143,2)</f>
        <v>0</v>
      </c>
      <c r="L143" s="250">
        <v>21</v>
      </c>
      <c r="M143" s="250">
        <f>G143*(1+L143/100)</f>
        <v>0</v>
      </c>
      <c r="N143" s="248">
        <v>0</v>
      </c>
      <c r="O143" s="248">
        <f>ROUND(E143*N143,2)</f>
        <v>0</v>
      </c>
      <c r="P143" s="248">
        <v>0</v>
      </c>
      <c r="Q143" s="248">
        <f>ROUND(E143*P143,2)</f>
        <v>0</v>
      </c>
      <c r="R143" s="250"/>
      <c r="S143" s="250" t="s">
        <v>247</v>
      </c>
      <c r="T143" s="251" t="s">
        <v>248</v>
      </c>
      <c r="U143" s="222">
        <v>0</v>
      </c>
      <c r="V143" s="222">
        <f>ROUND(E143*U143,2)</f>
        <v>0</v>
      </c>
      <c r="W143" s="222"/>
      <c r="X143" s="222" t="s">
        <v>378</v>
      </c>
      <c r="Y143" s="222" t="s">
        <v>167</v>
      </c>
      <c r="Z143" s="212"/>
      <c r="AA143" s="212"/>
      <c r="AB143" s="212"/>
      <c r="AC143" s="212"/>
      <c r="AD143" s="212"/>
      <c r="AE143" s="212"/>
      <c r="AF143" s="212"/>
      <c r="AG143" s="212" t="s">
        <v>379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ht="20.399999999999999" outlineLevel="1" x14ac:dyDescent="0.25">
      <c r="A144" s="245">
        <v>33</v>
      </c>
      <c r="B144" s="246" t="s">
        <v>414</v>
      </c>
      <c r="C144" s="258" t="s">
        <v>415</v>
      </c>
      <c r="D144" s="247" t="s">
        <v>358</v>
      </c>
      <c r="E144" s="248">
        <v>1</v>
      </c>
      <c r="F144" s="249"/>
      <c r="G144" s="250">
        <f>ROUND(E144*F144,2)</f>
        <v>0</v>
      </c>
      <c r="H144" s="249"/>
      <c r="I144" s="250">
        <f>ROUND(E144*H144,2)</f>
        <v>0</v>
      </c>
      <c r="J144" s="249"/>
      <c r="K144" s="250">
        <f>ROUND(E144*J144,2)</f>
        <v>0</v>
      </c>
      <c r="L144" s="250">
        <v>21</v>
      </c>
      <c r="M144" s="250">
        <f>G144*(1+L144/100)</f>
        <v>0</v>
      </c>
      <c r="N144" s="248">
        <v>0</v>
      </c>
      <c r="O144" s="248">
        <f>ROUND(E144*N144,2)</f>
        <v>0</v>
      </c>
      <c r="P144" s="248">
        <v>0</v>
      </c>
      <c r="Q144" s="248">
        <f>ROUND(E144*P144,2)</f>
        <v>0</v>
      </c>
      <c r="R144" s="250"/>
      <c r="S144" s="250" t="s">
        <v>247</v>
      </c>
      <c r="T144" s="251" t="s">
        <v>248</v>
      </c>
      <c r="U144" s="222">
        <v>0</v>
      </c>
      <c r="V144" s="222">
        <f>ROUND(E144*U144,2)</f>
        <v>0</v>
      </c>
      <c r="W144" s="222"/>
      <c r="X144" s="222" t="s">
        <v>378</v>
      </c>
      <c r="Y144" s="222" t="s">
        <v>167</v>
      </c>
      <c r="Z144" s="212"/>
      <c r="AA144" s="212"/>
      <c r="AB144" s="212"/>
      <c r="AC144" s="212"/>
      <c r="AD144" s="212"/>
      <c r="AE144" s="212"/>
      <c r="AF144" s="212"/>
      <c r="AG144" s="212" t="s">
        <v>379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x14ac:dyDescent="0.25">
      <c r="A145" s="229" t="s">
        <v>159</v>
      </c>
      <c r="B145" s="230" t="s">
        <v>128</v>
      </c>
      <c r="C145" s="254" t="s">
        <v>28</v>
      </c>
      <c r="D145" s="231"/>
      <c r="E145" s="232"/>
      <c r="F145" s="233"/>
      <c r="G145" s="233">
        <f>SUMIF(AG146:AG162,"&lt;&gt;NOR",G146:G162)</f>
        <v>0</v>
      </c>
      <c r="H145" s="233"/>
      <c r="I145" s="233">
        <f>SUM(I146:I162)</f>
        <v>0</v>
      </c>
      <c r="J145" s="233"/>
      <c r="K145" s="233">
        <f>SUM(K146:K162)</f>
        <v>0</v>
      </c>
      <c r="L145" s="233"/>
      <c r="M145" s="233">
        <f>SUM(M146:M162)</f>
        <v>0</v>
      </c>
      <c r="N145" s="232"/>
      <c r="O145" s="232">
        <f>SUM(O146:O162)</f>
        <v>0</v>
      </c>
      <c r="P145" s="232"/>
      <c r="Q145" s="232">
        <f>SUM(Q146:Q162)</f>
        <v>0</v>
      </c>
      <c r="R145" s="233"/>
      <c r="S145" s="233"/>
      <c r="T145" s="234"/>
      <c r="U145" s="228"/>
      <c r="V145" s="228">
        <f>SUM(V146:V162)</f>
        <v>0</v>
      </c>
      <c r="W145" s="228"/>
      <c r="X145" s="228"/>
      <c r="Y145" s="228"/>
      <c r="AG145" t="s">
        <v>160</v>
      </c>
    </row>
    <row r="146" spans="1:60" outlineLevel="1" x14ac:dyDescent="0.25">
      <c r="A146" s="245">
        <v>34</v>
      </c>
      <c r="B146" s="246" t="s">
        <v>416</v>
      </c>
      <c r="C146" s="258" t="s">
        <v>417</v>
      </c>
      <c r="D146" s="247" t="s">
        <v>269</v>
      </c>
      <c r="E146" s="248">
        <v>1</v>
      </c>
      <c r="F146" s="249"/>
      <c r="G146" s="250">
        <f>ROUND(E146*F146,2)</f>
        <v>0</v>
      </c>
      <c r="H146" s="249"/>
      <c r="I146" s="250">
        <f>ROUND(E146*H146,2)</f>
        <v>0</v>
      </c>
      <c r="J146" s="249"/>
      <c r="K146" s="250">
        <f>ROUND(E146*J146,2)</f>
        <v>0</v>
      </c>
      <c r="L146" s="250">
        <v>21</v>
      </c>
      <c r="M146" s="250">
        <f>G146*(1+L146/100)</f>
        <v>0</v>
      </c>
      <c r="N146" s="248">
        <v>0</v>
      </c>
      <c r="O146" s="248">
        <f>ROUND(E146*N146,2)</f>
        <v>0</v>
      </c>
      <c r="P146" s="248">
        <v>0</v>
      </c>
      <c r="Q146" s="248">
        <f>ROUND(E146*P146,2)</f>
        <v>0</v>
      </c>
      <c r="R146" s="250"/>
      <c r="S146" s="250" t="s">
        <v>247</v>
      </c>
      <c r="T146" s="251" t="s">
        <v>248</v>
      </c>
      <c r="U146" s="222">
        <v>0</v>
      </c>
      <c r="V146" s="222">
        <f>ROUND(E146*U146,2)</f>
        <v>0</v>
      </c>
      <c r="W146" s="222"/>
      <c r="X146" s="222" t="s">
        <v>215</v>
      </c>
      <c r="Y146" s="222" t="s">
        <v>167</v>
      </c>
      <c r="Z146" s="212"/>
      <c r="AA146" s="212"/>
      <c r="AB146" s="212"/>
      <c r="AC146" s="212"/>
      <c r="AD146" s="212"/>
      <c r="AE146" s="212"/>
      <c r="AF146" s="212"/>
      <c r="AG146" s="212" t="s">
        <v>216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5">
      <c r="A147" s="236">
        <v>35</v>
      </c>
      <c r="B147" s="237" t="s">
        <v>418</v>
      </c>
      <c r="C147" s="255" t="s">
        <v>419</v>
      </c>
      <c r="D147" s="238" t="s">
        <v>269</v>
      </c>
      <c r="E147" s="239">
        <v>1</v>
      </c>
      <c r="F147" s="240"/>
      <c r="G147" s="241">
        <f>ROUND(E147*F147,2)</f>
        <v>0</v>
      </c>
      <c r="H147" s="240"/>
      <c r="I147" s="241">
        <f>ROUND(E147*H147,2)</f>
        <v>0</v>
      </c>
      <c r="J147" s="240"/>
      <c r="K147" s="241">
        <f>ROUND(E147*J147,2)</f>
        <v>0</v>
      </c>
      <c r="L147" s="241">
        <v>21</v>
      </c>
      <c r="M147" s="241">
        <f>G147*(1+L147/100)</f>
        <v>0</v>
      </c>
      <c r="N147" s="239">
        <v>0</v>
      </c>
      <c r="O147" s="239">
        <f>ROUND(E147*N147,2)</f>
        <v>0</v>
      </c>
      <c r="P147" s="239">
        <v>0</v>
      </c>
      <c r="Q147" s="239">
        <f>ROUND(E147*P147,2)</f>
        <v>0</v>
      </c>
      <c r="R147" s="241"/>
      <c r="S147" s="241" t="s">
        <v>247</v>
      </c>
      <c r="T147" s="242" t="s">
        <v>248</v>
      </c>
      <c r="U147" s="222">
        <v>0</v>
      </c>
      <c r="V147" s="222">
        <f>ROUND(E147*U147,2)</f>
        <v>0</v>
      </c>
      <c r="W147" s="222"/>
      <c r="X147" s="222" t="s">
        <v>420</v>
      </c>
      <c r="Y147" s="222" t="s">
        <v>167</v>
      </c>
      <c r="Z147" s="212"/>
      <c r="AA147" s="212"/>
      <c r="AB147" s="212"/>
      <c r="AC147" s="212"/>
      <c r="AD147" s="212"/>
      <c r="AE147" s="212"/>
      <c r="AF147" s="212"/>
      <c r="AG147" s="212" t="s">
        <v>421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5">
      <c r="A148" s="219"/>
      <c r="B148" s="220"/>
      <c r="C148" s="259" t="s">
        <v>422</v>
      </c>
      <c r="D148" s="252"/>
      <c r="E148" s="252"/>
      <c r="F148" s="252"/>
      <c r="G148" s="252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196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43" t="str">
        <f>C148</f>
        <v>- vertikální doprava jeřábem na střechu budovy, vč. přistavení, zporovoznění, složení a zpětné dopravy jeřábu</v>
      </c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5">
      <c r="A149" s="219"/>
      <c r="B149" s="220"/>
      <c r="C149" s="260" t="s">
        <v>423</v>
      </c>
      <c r="D149" s="253"/>
      <c r="E149" s="253"/>
      <c r="F149" s="253"/>
      <c r="G149" s="253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196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5">
      <c r="A150" s="236">
        <v>36</v>
      </c>
      <c r="B150" s="237" t="s">
        <v>424</v>
      </c>
      <c r="C150" s="255" t="s">
        <v>425</v>
      </c>
      <c r="D150" s="238" t="s">
        <v>377</v>
      </c>
      <c r="E150" s="239">
        <v>1</v>
      </c>
      <c r="F150" s="240"/>
      <c r="G150" s="241">
        <f>ROUND(E150*F150,2)</f>
        <v>0</v>
      </c>
      <c r="H150" s="240"/>
      <c r="I150" s="241">
        <f>ROUND(E150*H150,2)</f>
        <v>0</v>
      </c>
      <c r="J150" s="240"/>
      <c r="K150" s="241">
        <f>ROUND(E150*J150,2)</f>
        <v>0</v>
      </c>
      <c r="L150" s="241">
        <v>21</v>
      </c>
      <c r="M150" s="241">
        <f>G150*(1+L150/100)</f>
        <v>0</v>
      </c>
      <c r="N150" s="239">
        <v>0</v>
      </c>
      <c r="O150" s="239">
        <f>ROUND(E150*N150,2)</f>
        <v>0</v>
      </c>
      <c r="P150" s="239">
        <v>0</v>
      </c>
      <c r="Q150" s="239">
        <f>ROUND(E150*P150,2)</f>
        <v>0</v>
      </c>
      <c r="R150" s="241"/>
      <c r="S150" s="241" t="s">
        <v>165</v>
      </c>
      <c r="T150" s="242" t="s">
        <v>248</v>
      </c>
      <c r="U150" s="222">
        <v>0</v>
      </c>
      <c r="V150" s="222">
        <f>ROUND(E150*U150,2)</f>
        <v>0</v>
      </c>
      <c r="W150" s="222"/>
      <c r="X150" s="222" t="s">
        <v>378</v>
      </c>
      <c r="Y150" s="222" t="s">
        <v>167</v>
      </c>
      <c r="Z150" s="212"/>
      <c r="AA150" s="212"/>
      <c r="AB150" s="212"/>
      <c r="AC150" s="212"/>
      <c r="AD150" s="212"/>
      <c r="AE150" s="212"/>
      <c r="AF150" s="212"/>
      <c r="AG150" s="212" t="s">
        <v>426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2" x14ac:dyDescent="0.25">
      <c r="A151" s="219"/>
      <c r="B151" s="220"/>
      <c r="C151" s="259" t="s">
        <v>427</v>
      </c>
      <c r="D151" s="252"/>
      <c r="E151" s="252"/>
      <c r="F151" s="252"/>
      <c r="G151" s="25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196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5">
      <c r="A152" s="219"/>
      <c r="B152" s="220"/>
      <c r="C152" s="260" t="s">
        <v>527</v>
      </c>
      <c r="D152" s="253"/>
      <c r="E152" s="253"/>
      <c r="F152" s="253"/>
      <c r="G152" s="253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196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ht="31.2" outlineLevel="3" x14ac:dyDescent="0.25">
      <c r="A153" s="219"/>
      <c r="B153" s="220"/>
      <c r="C153" s="260" t="s">
        <v>528</v>
      </c>
      <c r="D153" s="253"/>
      <c r="E153" s="253"/>
      <c r="F153" s="253"/>
      <c r="G153" s="253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196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43" t="str">
        <f>C153</f>
        <v>- obsahuje veškeré náklady na zajištění BOZP dle požadavků platných vyhlášek a nařízení v oblasti bezpečnosti práce včetně návrhu a  instalace pevných prvků záchytného systému na střeše. Systém ochrany osob proti pádu je uvažován pomocí samostatných kotvících prvků  v kombinaci s osobním ochranným prostředkem proti pádu (OOPP), výška případného pádu na spojovacím prostředku nesmí být delší než 1,50 metru</v>
      </c>
      <c r="BB153" s="212"/>
      <c r="BC153" s="212"/>
      <c r="BD153" s="212"/>
      <c r="BE153" s="212"/>
      <c r="BF153" s="212"/>
      <c r="BG153" s="212"/>
      <c r="BH153" s="212"/>
    </row>
    <row r="154" spans="1:60" ht="21" outlineLevel="3" x14ac:dyDescent="0.25">
      <c r="A154" s="219"/>
      <c r="B154" s="220"/>
      <c r="C154" s="260" t="s">
        <v>529</v>
      </c>
      <c r="D154" s="253"/>
      <c r="E154" s="253"/>
      <c r="F154" s="253"/>
      <c r="G154" s="253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196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43" t="str">
        <f>C154</f>
        <v>- návrh systému ochrany osob proti pádu bude respektovat požadavky  ČSN EN 795, pro realizaci budou užity certifikovanné kotvící zařízení (střešní oka)</v>
      </c>
      <c r="BB154" s="212"/>
      <c r="BC154" s="212"/>
      <c r="BD154" s="212"/>
      <c r="BE154" s="212"/>
      <c r="BF154" s="212"/>
      <c r="BG154" s="212"/>
      <c r="BH154" s="212"/>
    </row>
    <row r="155" spans="1:60" ht="21" outlineLevel="3" x14ac:dyDescent="0.25">
      <c r="A155" s="219"/>
      <c r="B155" s="220"/>
      <c r="C155" s="260" t="s">
        <v>431</v>
      </c>
      <c r="D155" s="253"/>
      <c r="E155" s="253"/>
      <c r="F155" s="253"/>
      <c r="G155" s="253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196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43" t="str">
        <f>C155</f>
        <v>- návrh rozmístění kotvícího zařízení/prvků se provádí vždy pro daný systém daného výrobce, obecný návrh bez respektování požadavků není možný. Z tohoto důvodu není návrh systému ochrany osob proti pádu obsažen v této projektové dokumentaci.</v>
      </c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5">
      <c r="A156" s="236">
        <v>37</v>
      </c>
      <c r="B156" s="237" t="s">
        <v>432</v>
      </c>
      <c r="C156" s="255" t="s">
        <v>433</v>
      </c>
      <c r="D156" s="238" t="s">
        <v>377</v>
      </c>
      <c r="E156" s="239">
        <v>1</v>
      </c>
      <c r="F156" s="240"/>
      <c r="G156" s="241">
        <f>ROUND(E156*F156,2)</f>
        <v>0</v>
      </c>
      <c r="H156" s="240"/>
      <c r="I156" s="241">
        <f>ROUND(E156*H156,2)</f>
        <v>0</v>
      </c>
      <c r="J156" s="240"/>
      <c r="K156" s="241">
        <f>ROUND(E156*J156,2)</f>
        <v>0</v>
      </c>
      <c r="L156" s="241">
        <v>21</v>
      </c>
      <c r="M156" s="241">
        <f>G156*(1+L156/100)</f>
        <v>0</v>
      </c>
      <c r="N156" s="239">
        <v>0</v>
      </c>
      <c r="O156" s="239">
        <f>ROUND(E156*N156,2)</f>
        <v>0</v>
      </c>
      <c r="P156" s="239">
        <v>0</v>
      </c>
      <c r="Q156" s="239">
        <f>ROUND(E156*P156,2)</f>
        <v>0</v>
      </c>
      <c r="R156" s="241"/>
      <c r="S156" s="241" t="s">
        <v>165</v>
      </c>
      <c r="T156" s="242" t="s">
        <v>248</v>
      </c>
      <c r="U156" s="222">
        <v>0</v>
      </c>
      <c r="V156" s="222">
        <f>ROUND(E156*U156,2)</f>
        <v>0</v>
      </c>
      <c r="W156" s="222"/>
      <c r="X156" s="222" t="s">
        <v>378</v>
      </c>
      <c r="Y156" s="222" t="s">
        <v>167</v>
      </c>
      <c r="Z156" s="212"/>
      <c r="AA156" s="212"/>
      <c r="AB156" s="212"/>
      <c r="AC156" s="212"/>
      <c r="AD156" s="212"/>
      <c r="AE156" s="212"/>
      <c r="AF156" s="212"/>
      <c r="AG156" s="212" t="s">
        <v>379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ht="21" outlineLevel="2" x14ac:dyDescent="0.25">
      <c r="A157" s="219"/>
      <c r="B157" s="220"/>
      <c r="C157" s="259" t="s">
        <v>434</v>
      </c>
      <c r="D157" s="252"/>
      <c r="E157" s="252"/>
      <c r="F157" s="252"/>
      <c r="G157" s="25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196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43" t="str">
        <f>C157</f>
        <v>Náklady zhotovitele, související s prováděním zkoušek a revizí předepsaných technickými normami nebo objednatelem a které jsou pro provedení díla nezbytné.</v>
      </c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5">
      <c r="A158" s="236">
        <v>38</v>
      </c>
      <c r="B158" s="237" t="s">
        <v>435</v>
      </c>
      <c r="C158" s="255" t="s">
        <v>436</v>
      </c>
      <c r="D158" s="238" t="s">
        <v>377</v>
      </c>
      <c r="E158" s="239">
        <v>1</v>
      </c>
      <c r="F158" s="240"/>
      <c r="G158" s="241">
        <f>ROUND(E158*F158,2)</f>
        <v>0</v>
      </c>
      <c r="H158" s="240"/>
      <c r="I158" s="241">
        <f>ROUND(E158*H158,2)</f>
        <v>0</v>
      </c>
      <c r="J158" s="240"/>
      <c r="K158" s="241">
        <f>ROUND(E158*J158,2)</f>
        <v>0</v>
      </c>
      <c r="L158" s="241">
        <v>21</v>
      </c>
      <c r="M158" s="241">
        <f>G158*(1+L158/100)</f>
        <v>0</v>
      </c>
      <c r="N158" s="239">
        <v>0</v>
      </c>
      <c r="O158" s="239">
        <f>ROUND(E158*N158,2)</f>
        <v>0</v>
      </c>
      <c r="P158" s="239">
        <v>0</v>
      </c>
      <c r="Q158" s="239">
        <f>ROUND(E158*P158,2)</f>
        <v>0</v>
      </c>
      <c r="R158" s="241"/>
      <c r="S158" s="241" t="s">
        <v>165</v>
      </c>
      <c r="T158" s="242" t="s">
        <v>248</v>
      </c>
      <c r="U158" s="222">
        <v>0</v>
      </c>
      <c r="V158" s="222">
        <f>ROUND(E158*U158,2)</f>
        <v>0</v>
      </c>
      <c r="W158" s="222"/>
      <c r="X158" s="222" t="s">
        <v>378</v>
      </c>
      <c r="Y158" s="222" t="s">
        <v>167</v>
      </c>
      <c r="Z158" s="212"/>
      <c r="AA158" s="212"/>
      <c r="AB158" s="212"/>
      <c r="AC158" s="212"/>
      <c r="AD158" s="212"/>
      <c r="AE158" s="212"/>
      <c r="AF158" s="212"/>
      <c r="AG158" s="212" t="s">
        <v>379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2" x14ac:dyDescent="0.25">
      <c r="A159" s="219"/>
      <c r="B159" s="220"/>
      <c r="C159" s="259" t="s">
        <v>437</v>
      </c>
      <c r="D159" s="252"/>
      <c r="E159" s="252"/>
      <c r="F159" s="252"/>
      <c r="G159" s="25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196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43" t="str">
        <f>C159</f>
        <v>Náklady na individuální zkoušky dodaných a smontovaných technologických zařízení včetně komplexního vyzkoušení.</v>
      </c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5">
      <c r="A160" s="236">
        <v>39</v>
      </c>
      <c r="B160" s="237" t="s">
        <v>438</v>
      </c>
      <c r="C160" s="255" t="s">
        <v>439</v>
      </c>
      <c r="D160" s="238" t="s">
        <v>377</v>
      </c>
      <c r="E160" s="239">
        <v>1</v>
      </c>
      <c r="F160" s="240"/>
      <c r="G160" s="241">
        <f>ROUND(E160*F160,2)</f>
        <v>0</v>
      </c>
      <c r="H160" s="240"/>
      <c r="I160" s="241">
        <f>ROUND(E160*H160,2)</f>
        <v>0</v>
      </c>
      <c r="J160" s="240"/>
      <c r="K160" s="241">
        <f>ROUND(E160*J160,2)</f>
        <v>0</v>
      </c>
      <c r="L160" s="241">
        <v>21</v>
      </c>
      <c r="M160" s="241">
        <f>G160*(1+L160/100)</f>
        <v>0</v>
      </c>
      <c r="N160" s="239">
        <v>0</v>
      </c>
      <c r="O160" s="239">
        <f>ROUND(E160*N160,2)</f>
        <v>0</v>
      </c>
      <c r="P160" s="239">
        <v>0</v>
      </c>
      <c r="Q160" s="239">
        <f>ROUND(E160*P160,2)</f>
        <v>0</v>
      </c>
      <c r="R160" s="241"/>
      <c r="S160" s="241" t="s">
        <v>165</v>
      </c>
      <c r="T160" s="242" t="s">
        <v>248</v>
      </c>
      <c r="U160" s="222">
        <v>0</v>
      </c>
      <c r="V160" s="222">
        <f>ROUND(E160*U160,2)</f>
        <v>0</v>
      </c>
      <c r="W160" s="222"/>
      <c r="X160" s="222" t="s">
        <v>378</v>
      </c>
      <c r="Y160" s="222" t="s">
        <v>167</v>
      </c>
      <c r="Z160" s="212"/>
      <c r="AA160" s="212"/>
      <c r="AB160" s="212"/>
      <c r="AC160" s="212"/>
      <c r="AD160" s="212"/>
      <c r="AE160" s="212"/>
      <c r="AF160" s="212"/>
      <c r="AG160" s="212" t="s">
        <v>379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2" x14ac:dyDescent="0.25">
      <c r="A161" s="219"/>
      <c r="B161" s="220"/>
      <c r="C161" s="259" t="s">
        <v>440</v>
      </c>
      <c r="D161" s="252"/>
      <c r="E161" s="252"/>
      <c r="F161" s="252"/>
      <c r="G161" s="25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196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43" t="str">
        <f>C161</f>
        <v>Náklady na vyhotovení dokumentace skutečného provedení stavby a její předání objednateli v požadované formě a požadovaném počtu.</v>
      </c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5">
      <c r="A162" s="236">
        <v>40</v>
      </c>
      <c r="B162" s="237" t="s">
        <v>441</v>
      </c>
      <c r="C162" s="255" t="s">
        <v>442</v>
      </c>
      <c r="D162" s="238" t="s">
        <v>358</v>
      </c>
      <c r="E162" s="239">
        <v>1</v>
      </c>
      <c r="F162" s="240"/>
      <c r="G162" s="241">
        <f>ROUND(E162*F162,2)</f>
        <v>0</v>
      </c>
      <c r="H162" s="240"/>
      <c r="I162" s="241">
        <f>ROUND(E162*H162,2)</f>
        <v>0</v>
      </c>
      <c r="J162" s="240"/>
      <c r="K162" s="241">
        <f>ROUND(E162*J162,2)</f>
        <v>0</v>
      </c>
      <c r="L162" s="241">
        <v>21</v>
      </c>
      <c r="M162" s="241">
        <f>G162*(1+L162/100)</f>
        <v>0</v>
      </c>
      <c r="N162" s="239">
        <v>0</v>
      </c>
      <c r="O162" s="239">
        <f>ROUND(E162*N162,2)</f>
        <v>0</v>
      </c>
      <c r="P162" s="239">
        <v>0</v>
      </c>
      <c r="Q162" s="239">
        <f>ROUND(E162*P162,2)</f>
        <v>0</v>
      </c>
      <c r="R162" s="241"/>
      <c r="S162" s="241" t="s">
        <v>247</v>
      </c>
      <c r="T162" s="242" t="s">
        <v>248</v>
      </c>
      <c r="U162" s="222">
        <v>0</v>
      </c>
      <c r="V162" s="222">
        <f>ROUND(E162*U162,2)</f>
        <v>0</v>
      </c>
      <c r="W162" s="222"/>
      <c r="X162" s="222" t="s">
        <v>378</v>
      </c>
      <c r="Y162" s="222" t="s">
        <v>167</v>
      </c>
      <c r="Z162" s="212"/>
      <c r="AA162" s="212"/>
      <c r="AB162" s="212"/>
      <c r="AC162" s="212"/>
      <c r="AD162" s="212"/>
      <c r="AE162" s="212"/>
      <c r="AF162" s="212"/>
      <c r="AG162" s="212" t="s">
        <v>379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x14ac:dyDescent="0.25">
      <c r="A163" s="3"/>
      <c r="B163" s="4"/>
      <c r="C163" s="261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E163">
        <v>15</v>
      </c>
      <c r="AF163">
        <v>21</v>
      </c>
      <c r="AG163" t="s">
        <v>145</v>
      </c>
    </row>
    <row r="164" spans="1:60" x14ac:dyDescent="0.25">
      <c r="A164" s="215"/>
      <c r="B164" s="216" t="s">
        <v>29</v>
      </c>
      <c r="C164" s="262"/>
      <c r="D164" s="217"/>
      <c r="E164" s="218"/>
      <c r="F164" s="218"/>
      <c r="G164" s="235">
        <f>G8+G106+G113+G127+G141+G145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E164">
        <f>SUMIF(L7:L162,AE163,G7:G162)</f>
        <v>0</v>
      </c>
      <c r="AF164">
        <f>SUMIF(L7:L162,AF163,G7:G162)</f>
        <v>0</v>
      </c>
      <c r="AG164" t="s">
        <v>443</v>
      </c>
    </row>
    <row r="165" spans="1:60" x14ac:dyDescent="0.25">
      <c r="C165" s="263"/>
      <c r="D165" s="10"/>
      <c r="AG165" t="s">
        <v>470</v>
      </c>
    </row>
    <row r="166" spans="1:60" x14ac:dyDescent="0.25">
      <c r="D166" s="10"/>
    </row>
    <row r="167" spans="1:60" x14ac:dyDescent="0.25">
      <c r="D167" s="10"/>
    </row>
    <row r="168" spans="1:60" x14ac:dyDescent="0.25">
      <c r="D168" s="10"/>
    </row>
    <row r="169" spans="1:60" x14ac:dyDescent="0.25">
      <c r="D169" s="10"/>
    </row>
    <row r="170" spans="1:60" x14ac:dyDescent="0.25">
      <c r="D170" s="10"/>
    </row>
    <row r="171" spans="1:60" x14ac:dyDescent="0.25">
      <c r="D171" s="10"/>
    </row>
    <row r="172" spans="1:60" x14ac:dyDescent="0.25">
      <c r="D172" s="10"/>
    </row>
    <row r="173" spans="1:60" x14ac:dyDescent="0.25">
      <c r="D173" s="10"/>
    </row>
    <row r="174" spans="1:60" x14ac:dyDescent="0.25">
      <c r="D174" s="10"/>
    </row>
    <row r="175" spans="1:60" x14ac:dyDescent="0.25">
      <c r="D175" s="10"/>
    </row>
    <row r="176" spans="1:60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8+eGpd2jLCS3M6veNy5p9u7/rEFd2H85MOHYkafiQfzVBu8Xxi9PBGQTjIlYTgj6G10W3/PO3lAASFlcOmDkA==" saltValue="Yfxq0sII1G0Nw6EfyGEDVg==" spinCount="100000" sheet="1" formatRows="0"/>
  <mergeCells count="94">
    <mergeCell ref="C155:G155"/>
    <mergeCell ref="C157:G157"/>
    <mergeCell ref="C159:G159"/>
    <mergeCell ref="C161:G161"/>
    <mergeCell ref="C148:G148"/>
    <mergeCell ref="C149:G149"/>
    <mergeCell ref="C151:G151"/>
    <mergeCell ref="C152:G152"/>
    <mergeCell ref="C153:G153"/>
    <mergeCell ref="C154:G154"/>
    <mergeCell ref="C119:G119"/>
    <mergeCell ref="C120:G120"/>
    <mergeCell ref="C122:G122"/>
    <mergeCell ref="C123:G123"/>
    <mergeCell ref="C124:G124"/>
    <mergeCell ref="C126:G126"/>
    <mergeCell ref="C110:G110"/>
    <mergeCell ref="C111:G111"/>
    <mergeCell ref="C112:G112"/>
    <mergeCell ref="C115:G115"/>
    <mergeCell ref="C116:G116"/>
    <mergeCell ref="C118:G118"/>
    <mergeCell ref="C102:G102"/>
    <mergeCell ref="C103:G103"/>
    <mergeCell ref="C104:G104"/>
    <mergeCell ref="C105:G105"/>
    <mergeCell ref="C108:G108"/>
    <mergeCell ref="C109:G109"/>
    <mergeCell ref="C96:G96"/>
    <mergeCell ref="C97:G97"/>
    <mergeCell ref="C98:G98"/>
    <mergeCell ref="C99:G99"/>
    <mergeCell ref="C100:G100"/>
    <mergeCell ref="C101:G101"/>
    <mergeCell ref="C90:G90"/>
    <mergeCell ref="C91:G91"/>
    <mergeCell ref="C92:G92"/>
    <mergeCell ref="C93:G93"/>
    <mergeCell ref="C94:G94"/>
    <mergeCell ref="C95:G95"/>
    <mergeCell ref="C83:G83"/>
    <mergeCell ref="C84:G84"/>
    <mergeCell ref="C85:G85"/>
    <mergeCell ref="C86:G86"/>
    <mergeCell ref="C88:G88"/>
    <mergeCell ref="C89:G89"/>
    <mergeCell ref="C77:G77"/>
    <mergeCell ref="C78:G78"/>
    <mergeCell ref="C79:G79"/>
    <mergeCell ref="C80:G80"/>
    <mergeCell ref="C81:G81"/>
    <mergeCell ref="C82:G82"/>
    <mergeCell ref="C70:G70"/>
    <mergeCell ref="C71:G71"/>
    <mergeCell ref="C72:G72"/>
    <mergeCell ref="C74:G74"/>
    <mergeCell ref="C75:G75"/>
    <mergeCell ref="C76:G76"/>
    <mergeCell ref="C63:G63"/>
    <mergeCell ref="C64:G64"/>
    <mergeCell ref="C65:G65"/>
    <mergeCell ref="C66:G66"/>
    <mergeCell ref="C68:G68"/>
    <mergeCell ref="C69:G69"/>
    <mergeCell ref="C50:G50"/>
    <mergeCell ref="C51:G51"/>
    <mergeCell ref="C57:G57"/>
    <mergeCell ref="C58:G58"/>
    <mergeCell ref="C60:G60"/>
    <mergeCell ref="C62:G62"/>
    <mergeCell ref="C43:G43"/>
    <mergeCell ref="C44:G44"/>
    <mergeCell ref="C45:G45"/>
    <mergeCell ref="C46:G46"/>
    <mergeCell ref="C47:G47"/>
    <mergeCell ref="C48:G48"/>
    <mergeCell ref="C34:G34"/>
    <mergeCell ref="C38:G38"/>
    <mergeCell ref="C39:G39"/>
    <mergeCell ref="C40:G40"/>
    <mergeCell ref="C41:G41"/>
    <mergeCell ref="C42:G42"/>
    <mergeCell ref="C23:G23"/>
    <mergeCell ref="C27:G27"/>
    <mergeCell ref="C28:G28"/>
    <mergeCell ref="C29:G29"/>
    <mergeCell ref="C31:G31"/>
    <mergeCell ref="C32:G32"/>
    <mergeCell ref="A1:G1"/>
    <mergeCell ref="C2:G2"/>
    <mergeCell ref="C3:G3"/>
    <mergeCell ref="C4:G4"/>
    <mergeCell ref="C10:G10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131</v>
      </c>
      <c r="B1" s="197"/>
      <c r="C1" s="197"/>
      <c r="D1" s="197"/>
      <c r="E1" s="197"/>
      <c r="F1" s="197"/>
      <c r="G1" s="197"/>
      <c r="AG1" t="s">
        <v>132</v>
      </c>
    </row>
    <row r="2" spans="1:60" ht="25.05" customHeight="1" x14ac:dyDescent="0.25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133</v>
      </c>
    </row>
    <row r="3" spans="1:60" ht="25.05" customHeight="1" x14ac:dyDescent="0.25">
      <c r="A3" s="198" t="s">
        <v>8</v>
      </c>
      <c r="B3" s="49" t="s">
        <v>54</v>
      </c>
      <c r="C3" s="201" t="s">
        <v>45</v>
      </c>
      <c r="D3" s="199"/>
      <c r="E3" s="199"/>
      <c r="F3" s="199"/>
      <c r="G3" s="200"/>
      <c r="AC3" s="176" t="s">
        <v>134</v>
      </c>
      <c r="AG3" t="s">
        <v>135</v>
      </c>
    </row>
    <row r="4" spans="1:60" ht="25.05" customHeight="1" x14ac:dyDescent="0.25">
      <c r="A4" s="202" t="s">
        <v>9</v>
      </c>
      <c r="B4" s="203" t="s">
        <v>67</v>
      </c>
      <c r="C4" s="204" t="s">
        <v>68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  <c r="Y6" s="211" t="s">
        <v>158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9" t="s">
        <v>159</v>
      </c>
      <c r="B8" s="230" t="s">
        <v>109</v>
      </c>
      <c r="C8" s="254" t="s">
        <v>110</v>
      </c>
      <c r="D8" s="231"/>
      <c r="E8" s="232"/>
      <c r="F8" s="233"/>
      <c r="G8" s="233">
        <f>SUMIF(AG9:AG113,"&lt;&gt;NOR",G9:G113)</f>
        <v>0</v>
      </c>
      <c r="H8" s="233"/>
      <c r="I8" s="233">
        <f>SUM(I9:I113)</f>
        <v>0</v>
      </c>
      <c r="J8" s="233"/>
      <c r="K8" s="233">
        <f>SUM(K9:K113)</f>
        <v>0</v>
      </c>
      <c r="L8" s="233"/>
      <c r="M8" s="233">
        <f>SUM(M9:M113)</f>
        <v>0</v>
      </c>
      <c r="N8" s="232"/>
      <c r="O8" s="232">
        <f>SUM(O9:O113)</f>
        <v>4.05</v>
      </c>
      <c r="P8" s="232"/>
      <c r="Q8" s="232">
        <f>SUM(Q9:Q113)</f>
        <v>0</v>
      </c>
      <c r="R8" s="233"/>
      <c r="S8" s="233"/>
      <c r="T8" s="234"/>
      <c r="U8" s="228"/>
      <c r="V8" s="228">
        <f>SUM(V9:V113)</f>
        <v>391.59000000000003</v>
      </c>
      <c r="W8" s="228"/>
      <c r="X8" s="228"/>
      <c r="Y8" s="228"/>
      <c r="AG8" t="s">
        <v>160</v>
      </c>
    </row>
    <row r="9" spans="1:60" outlineLevel="1" x14ac:dyDescent="0.25">
      <c r="A9" s="236">
        <v>1</v>
      </c>
      <c r="B9" s="237" t="s">
        <v>218</v>
      </c>
      <c r="C9" s="255" t="s">
        <v>219</v>
      </c>
      <c r="D9" s="238" t="s">
        <v>220</v>
      </c>
      <c r="E9" s="239">
        <v>103.3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119</v>
      </c>
      <c r="S9" s="241" t="s">
        <v>165</v>
      </c>
      <c r="T9" s="242" t="s">
        <v>165</v>
      </c>
      <c r="U9" s="222">
        <v>0.57950000000000002</v>
      </c>
      <c r="V9" s="222">
        <f>ROUND(E9*U9,2)</f>
        <v>59.86</v>
      </c>
      <c r="W9" s="222"/>
      <c r="X9" s="222" t="s">
        <v>166</v>
      </c>
      <c r="Y9" s="222" t="s">
        <v>167</v>
      </c>
      <c r="Z9" s="212"/>
      <c r="AA9" s="212"/>
      <c r="AB9" s="212"/>
      <c r="AC9" s="212"/>
      <c r="AD9" s="212"/>
      <c r="AE9" s="212"/>
      <c r="AF9" s="212"/>
      <c r="AG9" s="212" t="s">
        <v>168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59" t="s">
        <v>221</v>
      </c>
      <c r="D10" s="252"/>
      <c r="E10" s="252"/>
      <c r="F10" s="252"/>
      <c r="G10" s="25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196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19"/>
      <c r="B11" s="220"/>
      <c r="C11" s="260" t="s">
        <v>838</v>
      </c>
      <c r="D11" s="253"/>
      <c r="E11" s="253"/>
      <c r="F11" s="253"/>
      <c r="G11" s="253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196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5">
      <c r="A12" s="219"/>
      <c r="B12" s="220"/>
      <c r="C12" s="256" t="s">
        <v>839</v>
      </c>
      <c r="D12" s="223"/>
      <c r="E12" s="224">
        <v>18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170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19"/>
      <c r="B13" s="220"/>
      <c r="C13" s="256" t="s">
        <v>840</v>
      </c>
      <c r="D13" s="223"/>
      <c r="E13" s="224">
        <v>5.5</v>
      </c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170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19"/>
      <c r="B14" s="220"/>
      <c r="C14" s="256" t="s">
        <v>841</v>
      </c>
      <c r="D14" s="223"/>
      <c r="E14" s="224">
        <v>26.5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170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19"/>
      <c r="B15" s="220"/>
      <c r="C15" s="256" t="s">
        <v>842</v>
      </c>
      <c r="D15" s="223"/>
      <c r="E15" s="224">
        <v>6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170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19"/>
      <c r="B16" s="220"/>
      <c r="C16" s="256" t="s">
        <v>843</v>
      </c>
      <c r="D16" s="223"/>
      <c r="E16" s="224">
        <v>39.299999999999997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170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5">
      <c r="A17" s="219"/>
      <c r="B17" s="220"/>
      <c r="C17" s="256" t="s">
        <v>844</v>
      </c>
      <c r="D17" s="223"/>
      <c r="E17" s="224">
        <v>8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170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36">
        <v>2</v>
      </c>
      <c r="B18" s="237" t="s">
        <v>230</v>
      </c>
      <c r="C18" s="255" t="s">
        <v>231</v>
      </c>
      <c r="D18" s="238" t="s">
        <v>193</v>
      </c>
      <c r="E18" s="239">
        <v>108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/>
      <c r="S18" s="241" t="s">
        <v>165</v>
      </c>
      <c r="T18" s="242" t="s">
        <v>165</v>
      </c>
      <c r="U18" s="222">
        <v>1.35</v>
      </c>
      <c r="V18" s="222">
        <f>ROUND(E18*U18,2)</f>
        <v>145.80000000000001</v>
      </c>
      <c r="W18" s="222"/>
      <c r="X18" s="222" t="s">
        <v>166</v>
      </c>
      <c r="Y18" s="222" t="s">
        <v>167</v>
      </c>
      <c r="Z18" s="212"/>
      <c r="AA18" s="212"/>
      <c r="AB18" s="212"/>
      <c r="AC18" s="212"/>
      <c r="AD18" s="212"/>
      <c r="AE18" s="212"/>
      <c r="AF18" s="212"/>
      <c r="AG18" s="212" t="s">
        <v>168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19"/>
      <c r="B19" s="220"/>
      <c r="C19" s="256" t="s">
        <v>845</v>
      </c>
      <c r="D19" s="223"/>
      <c r="E19" s="224">
        <v>20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170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19"/>
      <c r="B20" s="220"/>
      <c r="C20" s="256" t="s">
        <v>846</v>
      </c>
      <c r="D20" s="223"/>
      <c r="E20" s="224">
        <v>20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170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19"/>
      <c r="B21" s="220"/>
      <c r="C21" s="256" t="s">
        <v>847</v>
      </c>
      <c r="D21" s="223"/>
      <c r="E21" s="224">
        <v>68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170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36">
        <v>3</v>
      </c>
      <c r="B22" s="237" t="s">
        <v>235</v>
      </c>
      <c r="C22" s="255" t="s">
        <v>236</v>
      </c>
      <c r="D22" s="238" t="s">
        <v>193</v>
      </c>
      <c r="E22" s="239">
        <v>108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41"/>
      <c r="S22" s="241" t="s">
        <v>165</v>
      </c>
      <c r="T22" s="242" t="s">
        <v>165</v>
      </c>
      <c r="U22" s="222">
        <v>1.08</v>
      </c>
      <c r="V22" s="222">
        <f>ROUND(E22*U22,2)</f>
        <v>116.64</v>
      </c>
      <c r="W22" s="222"/>
      <c r="X22" s="222" t="s">
        <v>166</v>
      </c>
      <c r="Y22" s="222" t="s">
        <v>167</v>
      </c>
      <c r="Z22" s="212"/>
      <c r="AA22" s="212"/>
      <c r="AB22" s="212"/>
      <c r="AC22" s="212"/>
      <c r="AD22" s="212"/>
      <c r="AE22" s="212"/>
      <c r="AF22" s="212"/>
      <c r="AG22" s="212" t="s">
        <v>168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5">
      <c r="A23" s="219"/>
      <c r="B23" s="220"/>
      <c r="C23" s="256" t="s">
        <v>845</v>
      </c>
      <c r="D23" s="223"/>
      <c r="E23" s="224">
        <v>20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170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5">
      <c r="A24" s="219"/>
      <c r="B24" s="220"/>
      <c r="C24" s="256" t="s">
        <v>846</v>
      </c>
      <c r="D24" s="223"/>
      <c r="E24" s="224">
        <v>20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170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19"/>
      <c r="B25" s="220"/>
      <c r="C25" s="256" t="s">
        <v>847</v>
      </c>
      <c r="D25" s="223"/>
      <c r="E25" s="224">
        <v>68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170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0.399999999999999" outlineLevel="1" x14ac:dyDescent="0.25">
      <c r="A26" s="245">
        <v>4</v>
      </c>
      <c r="B26" s="246" t="s">
        <v>674</v>
      </c>
      <c r="C26" s="258" t="s">
        <v>675</v>
      </c>
      <c r="D26" s="247" t="s">
        <v>193</v>
      </c>
      <c r="E26" s="248">
        <v>1</v>
      </c>
      <c r="F26" s="249"/>
      <c r="G26" s="250">
        <f>ROUND(E26*F26,2)</f>
        <v>0</v>
      </c>
      <c r="H26" s="249"/>
      <c r="I26" s="250">
        <f>ROUND(E26*H26,2)</f>
        <v>0</v>
      </c>
      <c r="J26" s="249"/>
      <c r="K26" s="250">
        <f>ROUND(E26*J26,2)</f>
        <v>0</v>
      </c>
      <c r="L26" s="250">
        <v>21</v>
      </c>
      <c r="M26" s="250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50"/>
      <c r="S26" s="250" t="s">
        <v>165</v>
      </c>
      <c r="T26" s="251" t="s">
        <v>165</v>
      </c>
      <c r="U26" s="222">
        <v>23.3</v>
      </c>
      <c r="V26" s="222">
        <f>ROUND(E26*U26,2)</f>
        <v>23.3</v>
      </c>
      <c r="W26" s="222"/>
      <c r="X26" s="222" t="s">
        <v>166</v>
      </c>
      <c r="Y26" s="222" t="s">
        <v>167</v>
      </c>
      <c r="Z26" s="212"/>
      <c r="AA26" s="212"/>
      <c r="AB26" s="212"/>
      <c r="AC26" s="212"/>
      <c r="AD26" s="212"/>
      <c r="AE26" s="212"/>
      <c r="AF26" s="212"/>
      <c r="AG26" s="212" t="s">
        <v>168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36">
        <v>5</v>
      </c>
      <c r="B27" s="237" t="s">
        <v>239</v>
      </c>
      <c r="C27" s="255" t="s">
        <v>240</v>
      </c>
      <c r="D27" s="238" t="s">
        <v>241</v>
      </c>
      <c r="E27" s="239">
        <v>1.492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41" t="s">
        <v>242</v>
      </c>
      <c r="S27" s="241" t="s">
        <v>165</v>
      </c>
      <c r="T27" s="242" t="s">
        <v>165</v>
      </c>
      <c r="U27" s="222">
        <v>1.2649999999999999</v>
      </c>
      <c r="V27" s="222">
        <f>ROUND(E27*U27,2)</f>
        <v>1.89</v>
      </c>
      <c r="W27" s="222"/>
      <c r="X27" s="222" t="s">
        <v>166</v>
      </c>
      <c r="Y27" s="222" t="s">
        <v>167</v>
      </c>
      <c r="Z27" s="212"/>
      <c r="AA27" s="212"/>
      <c r="AB27" s="212"/>
      <c r="AC27" s="212"/>
      <c r="AD27" s="212"/>
      <c r="AE27" s="212"/>
      <c r="AF27" s="212"/>
      <c r="AG27" s="212" t="s">
        <v>168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5">
      <c r="A28" s="219"/>
      <c r="B28" s="220"/>
      <c r="C28" s="257" t="s">
        <v>243</v>
      </c>
      <c r="D28" s="244"/>
      <c r="E28" s="244"/>
      <c r="F28" s="244"/>
      <c r="G28" s="244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183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0.399999999999999" outlineLevel="1" x14ac:dyDescent="0.25">
      <c r="A29" s="236">
        <v>6</v>
      </c>
      <c r="B29" s="237" t="s">
        <v>244</v>
      </c>
      <c r="C29" s="255" t="s">
        <v>245</v>
      </c>
      <c r="D29" s="238" t="s">
        <v>246</v>
      </c>
      <c r="E29" s="239">
        <v>1491.5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1E-3</v>
      </c>
      <c r="O29" s="239">
        <f>ROUND(E29*N29,2)</f>
        <v>1.49</v>
      </c>
      <c r="P29" s="239">
        <v>0</v>
      </c>
      <c r="Q29" s="239">
        <f>ROUND(E29*P29,2)</f>
        <v>0</v>
      </c>
      <c r="R29" s="241"/>
      <c r="S29" s="241" t="s">
        <v>247</v>
      </c>
      <c r="T29" s="242" t="s">
        <v>248</v>
      </c>
      <c r="U29" s="222">
        <v>0</v>
      </c>
      <c r="V29" s="222">
        <f>ROUND(E29*U29,2)</f>
        <v>0</v>
      </c>
      <c r="W29" s="222"/>
      <c r="X29" s="222" t="s">
        <v>166</v>
      </c>
      <c r="Y29" s="222" t="s">
        <v>167</v>
      </c>
      <c r="Z29" s="212"/>
      <c r="AA29" s="212"/>
      <c r="AB29" s="212"/>
      <c r="AC29" s="212"/>
      <c r="AD29" s="212"/>
      <c r="AE29" s="212"/>
      <c r="AF29" s="212"/>
      <c r="AG29" s="212" t="s">
        <v>168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5">
      <c r="A30" s="219"/>
      <c r="B30" s="220"/>
      <c r="C30" s="259" t="s">
        <v>249</v>
      </c>
      <c r="D30" s="252"/>
      <c r="E30" s="252"/>
      <c r="F30" s="252"/>
      <c r="G30" s="25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196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5">
      <c r="A31" s="219"/>
      <c r="B31" s="220"/>
      <c r="C31" s="256" t="s">
        <v>848</v>
      </c>
      <c r="D31" s="223"/>
      <c r="E31" s="224">
        <v>328.5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170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19"/>
      <c r="B32" s="220"/>
      <c r="C32" s="256" t="s">
        <v>849</v>
      </c>
      <c r="D32" s="223"/>
      <c r="E32" s="224">
        <v>299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170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19"/>
      <c r="B33" s="220"/>
      <c r="C33" s="256" t="s">
        <v>850</v>
      </c>
      <c r="D33" s="223"/>
      <c r="E33" s="224">
        <v>864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170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0.399999999999999" outlineLevel="1" x14ac:dyDescent="0.25">
      <c r="A34" s="236">
        <v>7</v>
      </c>
      <c r="B34" s="237" t="s">
        <v>253</v>
      </c>
      <c r="C34" s="255" t="s">
        <v>254</v>
      </c>
      <c r="D34" s="238" t="s">
        <v>220</v>
      </c>
      <c r="E34" s="239">
        <v>30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41"/>
      <c r="S34" s="241" t="s">
        <v>247</v>
      </c>
      <c r="T34" s="242" t="s">
        <v>248</v>
      </c>
      <c r="U34" s="222">
        <v>0</v>
      </c>
      <c r="V34" s="222">
        <f>ROUND(E34*U34,2)</f>
        <v>0</v>
      </c>
      <c r="W34" s="222"/>
      <c r="X34" s="222" t="s">
        <v>166</v>
      </c>
      <c r="Y34" s="222" t="s">
        <v>167</v>
      </c>
      <c r="Z34" s="212"/>
      <c r="AA34" s="212"/>
      <c r="AB34" s="212"/>
      <c r="AC34" s="212"/>
      <c r="AD34" s="212"/>
      <c r="AE34" s="212"/>
      <c r="AF34" s="212"/>
      <c r="AG34" s="212" t="s">
        <v>168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5">
      <c r="A35" s="219"/>
      <c r="B35" s="220"/>
      <c r="C35" s="259" t="s">
        <v>677</v>
      </c>
      <c r="D35" s="252"/>
      <c r="E35" s="252"/>
      <c r="F35" s="252"/>
      <c r="G35" s="25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196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19"/>
      <c r="B36" s="220"/>
      <c r="C36" s="260" t="s">
        <v>255</v>
      </c>
      <c r="D36" s="253"/>
      <c r="E36" s="253"/>
      <c r="F36" s="253"/>
      <c r="G36" s="253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196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19"/>
      <c r="B37" s="220"/>
      <c r="C37" s="260" t="s">
        <v>256</v>
      </c>
      <c r="D37" s="253"/>
      <c r="E37" s="253"/>
      <c r="F37" s="253"/>
      <c r="G37" s="253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196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0.399999999999999" outlineLevel="1" x14ac:dyDescent="0.25">
      <c r="A38" s="236">
        <v>8</v>
      </c>
      <c r="B38" s="237" t="s">
        <v>257</v>
      </c>
      <c r="C38" s="255" t="s">
        <v>258</v>
      </c>
      <c r="D38" s="238" t="s">
        <v>259</v>
      </c>
      <c r="E38" s="239">
        <v>108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/>
      <c r="S38" s="241" t="s">
        <v>247</v>
      </c>
      <c r="T38" s="242" t="s">
        <v>248</v>
      </c>
      <c r="U38" s="222">
        <v>0</v>
      </c>
      <c r="V38" s="222">
        <f>ROUND(E38*U38,2)</f>
        <v>0</v>
      </c>
      <c r="W38" s="222"/>
      <c r="X38" s="222" t="s">
        <v>166</v>
      </c>
      <c r="Y38" s="222" t="s">
        <v>167</v>
      </c>
      <c r="Z38" s="212"/>
      <c r="AA38" s="212"/>
      <c r="AB38" s="212"/>
      <c r="AC38" s="212"/>
      <c r="AD38" s="212"/>
      <c r="AE38" s="212"/>
      <c r="AF38" s="212"/>
      <c r="AG38" s="212" t="s">
        <v>168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5">
      <c r="A39" s="219"/>
      <c r="B39" s="220"/>
      <c r="C39" s="259" t="s">
        <v>260</v>
      </c>
      <c r="D39" s="252"/>
      <c r="E39" s="252"/>
      <c r="F39" s="252"/>
      <c r="G39" s="25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196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43" t="str">
        <f>C39</f>
        <v>- uzemnění FV panelů kabelem H07V-K 6 (CYA 6) vč. koncových kabelových oček s nerezovým šroubem a vějířovou podložkou</v>
      </c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19"/>
      <c r="B40" s="220"/>
      <c r="C40" s="260" t="s">
        <v>261</v>
      </c>
      <c r="D40" s="253"/>
      <c r="E40" s="253"/>
      <c r="F40" s="253"/>
      <c r="G40" s="253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196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43" t="str">
        <f>C40</f>
        <v>- uzemnění montážní konstrukce kabelem H07V-K 16 (CYA 16) vč. koncových kabelových oček s nerezovým šroubem</v>
      </c>
      <c r="BB40" s="212"/>
      <c r="BC40" s="212"/>
      <c r="BD40" s="212"/>
      <c r="BE40" s="212"/>
      <c r="BF40" s="212"/>
      <c r="BG40" s="212"/>
      <c r="BH40" s="212"/>
    </row>
    <row r="41" spans="1:60" ht="20.399999999999999" outlineLevel="1" x14ac:dyDescent="0.25">
      <c r="A41" s="236">
        <v>9</v>
      </c>
      <c r="B41" s="237" t="s">
        <v>262</v>
      </c>
      <c r="C41" s="255" t="s">
        <v>263</v>
      </c>
      <c r="D41" s="238" t="s">
        <v>220</v>
      </c>
      <c r="E41" s="239">
        <v>700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41"/>
      <c r="S41" s="241" t="s">
        <v>247</v>
      </c>
      <c r="T41" s="242" t="s">
        <v>248</v>
      </c>
      <c r="U41" s="222">
        <v>6.3E-2</v>
      </c>
      <c r="V41" s="222">
        <f>ROUND(E41*U41,2)</f>
        <v>44.1</v>
      </c>
      <c r="W41" s="222"/>
      <c r="X41" s="222" t="s">
        <v>180</v>
      </c>
      <c r="Y41" s="222" t="s">
        <v>167</v>
      </c>
      <c r="Z41" s="212"/>
      <c r="AA41" s="212"/>
      <c r="AB41" s="212"/>
      <c r="AC41" s="212"/>
      <c r="AD41" s="212"/>
      <c r="AE41" s="212"/>
      <c r="AF41" s="212"/>
      <c r="AG41" s="212" t="s">
        <v>181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5">
      <c r="A42" s="219"/>
      <c r="B42" s="220"/>
      <c r="C42" s="259" t="s">
        <v>264</v>
      </c>
      <c r="D42" s="252"/>
      <c r="E42" s="252"/>
      <c r="F42" s="252"/>
      <c r="G42" s="25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196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5">
      <c r="A43" s="219"/>
      <c r="B43" s="220"/>
      <c r="C43" s="256" t="s">
        <v>851</v>
      </c>
      <c r="D43" s="223"/>
      <c r="E43" s="224">
        <v>664.2</v>
      </c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170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5">
      <c r="A44" s="219"/>
      <c r="B44" s="220"/>
      <c r="C44" s="256" t="s">
        <v>852</v>
      </c>
      <c r="D44" s="223"/>
      <c r="E44" s="224">
        <v>35.799999999999997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170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36">
        <v>10</v>
      </c>
      <c r="B45" s="237" t="s">
        <v>680</v>
      </c>
      <c r="C45" s="255" t="s">
        <v>681</v>
      </c>
      <c r="D45" s="238" t="s">
        <v>269</v>
      </c>
      <c r="E45" s="239">
        <v>1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41"/>
      <c r="S45" s="241" t="s">
        <v>247</v>
      </c>
      <c r="T45" s="242" t="s">
        <v>248</v>
      </c>
      <c r="U45" s="222">
        <v>0</v>
      </c>
      <c r="V45" s="222">
        <f>ROUND(E45*U45,2)</f>
        <v>0</v>
      </c>
      <c r="W45" s="222"/>
      <c r="X45" s="222" t="s">
        <v>180</v>
      </c>
      <c r="Y45" s="222" t="s">
        <v>167</v>
      </c>
      <c r="Z45" s="212"/>
      <c r="AA45" s="212"/>
      <c r="AB45" s="212"/>
      <c r="AC45" s="212"/>
      <c r="AD45" s="212"/>
      <c r="AE45" s="212"/>
      <c r="AF45" s="212"/>
      <c r="AG45" s="212" t="s">
        <v>181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5">
      <c r="A46" s="219"/>
      <c r="B46" s="220"/>
      <c r="C46" s="259" t="s">
        <v>682</v>
      </c>
      <c r="D46" s="252"/>
      <c r="E46" s="252"/>
      <c r="F46" s="252"/>
      <c r="G46" s="25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196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19"/>
      <c r="B47" s="220"/>
      <c r="C47" s="260" t="s">
        <v>683</v>
      </c>
      <c r="D47" s="253"/>
      <c r="E47" s="253"/>
      <c r="F47" s="253"/>
      <c r="G47" s="253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196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19"/>
      <c r="B48" s="220"/>
      <c r="C48" s="260" t="s">
        <v>272</v>
      </c>
      <c r="D48" s="253"/>
      <c r="E48" s="253"/>
      <c r="F48" s="253"/>
      <c r="G48" s="253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196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19"/>
      <c r="B49" s="220"/>
      <c r="C49" s="260" t="s">
        <v>273</v>
      </c>
      <c r="D49" s="253"/>
      <c r="E49" s="253"/>
      <c r="F49" s="253"/>
      <c r="G49" s="253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196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19"/>
      <c r="B50" s="220"/>
      <c r="C50" s="260" t="s">
        <v>274</v>
      </c>
      <c r="D50" s="253"/>
      <c r="E50" s="253"/>
      <c r="F50" s="253"/>
      <c r="G50" s="253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196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19"/>
      <c r="B51" s="220"/>
      <c r="C51" s="260" t="s">
        <v>684</v>
      </c>
      <c r="D51" s="253"/>
      <c r="E51" s="253"/>
      <c r="F51" s="253"/>
      <c r="G51" s="253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196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5">
      <c r="A52" s="219"/>
      <c r="B52" s="220"/>
      <c r="C52" s="260" t="s">
        <v>276</v>
      </c>
      <c r="D52" s="253"/>
      <c r="E52" s="253"/>
      <c r="F52" s="253"/>
      <c r="G52" s="253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196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5">
      <c r="A53" s="219"/>
      <c r="B53" s="220"/>
      <c r="C53" s="260" t="s">
        <v>685</v>
      </c>
      <c r="D53" s="253"/>
      <c r="E53" s="253"/>
      <c r="F53" s="253"/>
      <c r="G53" s="253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196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43" t="str">
        <f>C53</f>
        <v>- FU1.1-FU1.4 - pojistkový odpínač pro válcové pojistky 10x38 pro FV aplikace, 1000 V DC + 2x válcová pojistka PV4 -25A gPV - 4 kpl</v>
      </c>
      <c r="BB53" s="212"/>
      <c r="BC53" s="212"/>
      <c r="BD53" s="212"/>
      <c r="BE53" s="212"/>
      <c r="BF53" s="212"/>
      <c r="BG53" s="212"/>
      <c r="BH53" s="212"/>
    </row>
    <row r="54" spans="1:60" outlineLevel="3" x14ac:dyDescent="0.25">
      <c r="A54" s="219"/>
      <c r="B54" s="220"/>
      <c r="C54" s="260" t="s">
        <v>740</v>
      </c>
      <c r="D54" s="253"/>
      <c r="E54" s="253"/>
      <c r="F54" s="253"/>
      <c r="G54" s="253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196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43" t="str">
        <f>C54</f>
        <v>- FU2.1-FU2.4 - svodič přepětí - 3 pól. přepěťová ochrana třídy T1+T2 pro FV střešní aplikace, bleskový proud 5kA, Imax=40 kA - 4 ks</v>
      </c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19"/>
      <c r="B55" s="220"/>
      <c r="C55" s="260" t="s">
        <v>278</v>
      </c>
      <c r="D55" s="253"/>
      <c r="E55" s="253"/>
      <c r="F55" s="253"/>
      <c r="G55" s="253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196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5">
      <c r="A56" s="219"/>
      <c r="B56" s="220"/>
      <c r="C56" s="260" t="s">
        <v>279</v>
      </c>
      <c r="D56" s="253"/>
      <c r="E56" s="253"/>
      <c r="F56" s="253"/>
      <c r="G56" s="253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196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36">
        <v>11</v>
      </c>
      <c r="B57" s="237" t="s">
        <v>280</v>
      </c>
      <c r="C57" s="255" t="s">
        <v>281</v>
      </c>
      <c r="D57" s="238" t="s">
        <v>269</v>
      </c>
      <c r="E57" s="239">
        <v>1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39">
        <v>0.06</v>
      </c>
      <c r="O57" s="239">
        <f>ROUND(E57*N57,2)</f>
        <v>0.06</v>
      </c>
      <c r="P57" s="239">
        <v>0</v>
      </c>
      <c r="Q57" s="239">
        <f>ROUND(E57*P57,2)</f>
        <v>0</v>
      </c>
      <c r="R57" s="241"/>
      <c r="S57" s="241" t="s">
        <v>247</v>
      </c>
      <c r="T57" s="242" t="s">
        <v>248</v>
      </c>
      <c r="U57" s="222">
        <v>0</v>
      </c>
      <c r="V57" s="222">
        <f>ROUND(E57*U57,2)</f>
        <v>0</v>
      </c>
      <c r="W57" s="222"/>
      <c r="X57" s="222" t="s">
        <v>180</v>
      </c>
      <c r="Y57" s="222" t="s">
        <v>167</v>
      </c>
      <c r="Z57" s="212"/>
      <c r="AA57" s="212"/>
      <c r="AB57" s="212"/>
      <c r="AC57" s="212"/>
      <c r="AD57" s="212"/>
      <c r="AE57" s="212"/>
      <c r="AF57" s="212"/>
      <c r="AG57" s="212" t="s">
        <v>181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5">
      <c r="A58" s="219"/>
      <c r="B58" s="220"/>
      <c r="C58" s="259" t="s">
        <v>282</v>
      </c>
      <c r="D58" s="252"/>
      <c r="E58" s="252"/>
      <c r="F58" s="252"/>
      <c r="G58" s="25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196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19"/>
      <c r="B59" s="220"/>
      <c r="C59" s="260" t="s">
        <v>853</v>
      </c>
      <c r="D59" s="253"/>
      <c r="E59" s="253"/>
      <c r="F59" s="253"/>
      <c r="G59" s="253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196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36">
        <v>12</v>
      </c>
      <c r="B60" s="237" t="s">
        <v>298</v>
      </c>
      <c r="C60" s="255" t="s">
        <v>299</v>
      </c>
      <c r="D60" s="238" t="s">
        <v>259</v>
      </c>
      <c r="E60" s="239">
        <v>24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41"/>
      <c r="S60" s="241" t="s">
        <v>247</v>
      </c>
      <c r="T60" s="242" t="s">
        <v>248</v>
      </c>
      <c r="U60" s="222">
        <v>0</v>
      </c>
      <c r="V60" s="222">
        <f>ROUND(E60*U60,2)</f>
        <v>0</v>
      </c>
      <c r="W60" s="222"/>
      <c r="X60" s="222" t="s">
        <v>180</v>
      </c>
      <c r="Y60" s="222" t="s">
        <v>167</v>
      </c>
      <c r="Z60" s="212"/>
      <c r="AA60" s="212"/>
      <c r="AB60" s="212"/>
      <c r="AC60" s="212"/>
      <c r="AD60" s="212"/>
      <c r="AE60" s="212"/>
      <c r="AF60" s="212"/>
      <c r="AG60" s="212" t="s">
        <v>181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5">
      <c r="A61" s="219"/>
      <c r="B61" s="220"/>
      <c r="C61" s="256" t="s">
        <v>688</v>
      </c>
      <c r="D61" s="223"/>
      <c r="E61" s="224">
        <v>8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170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19"/>
      <c r="B62" s="220"/>
      <c r="C62" s="256" t="s">
        <v>689</v>
      </c>
      <c r="D62" s="223"/>
      <c r="E62" s="224">
        <v>8</v>
      </c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170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19"/>
      <c r="B63" s="220"/>
      <c r="C63" s="256" t="s">
        <v>690</v>
      </c>
      <c r="D63" s="223"/>
      <c r="E63" s="224">
        <v>8</v>
      </c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170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0.399999999999999" outlineLevel="1" x14ac:dyDescent="0.25">
      <c r="A64" s="236">
        <v>13</v>
      </c>
      <c r="B64" s="237" t="s">
        <v>303</v>
      </c>
      <c r="C64" s="255" t="s">
        <v>304</v>
      </c>
      <c r="D64" s="238" t="s">
        <v>259</v>
      </c>
      <c r="E64" s="239">
        <v>1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39">
        <v>2E-3</v>
      </c>
      <c r="O64" s="239">
        <f>ROUND(E64*N64,2)</f>
        <v>0</v>
      </c>
      <c r="P64" s="239">
        <v>0</v>
      </c>
      <c r="Q64" s="239">
        <f>ROUND(E64*P64,2)</f>
        <v>0</v>
      </c>
      <c r="R64" s="241"/>
      <c r="S64" s="241" t="s">
        <v>247</v>
      </c>
      <c r="T64" s="242" t="s">
        <v>248</v>
      </c>
      <c r="U64" s="222">
        <v>0</v>
      </c>
      <c r="V64" s="222">
        <f>ROUND(E64*U64,2)</f>
        <v>0</v>
      </c>
      <c r="W64" s="222"/>
      <c r="X64" s="222" t="s">
        <v>180</v>
      </c>
      <c r="Y64" s="222" t="s">
        <v>167</v>
      </c>
      <c r="Z64" s="212"/>
      <c r="AA64" s="212"/>
      <c r="AB64" s="212"/>
      <c r="AC64" s="212"/>
      <c r="AD64" s="212"/>
      <c r="AE64" s="212"/>
      <c r="AF64" s="212"/>
      <c r="AG64" s="212" t="s">
        <v>181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5">
      <c r="A65" s="219"/>
      <c r="B65" s="220"/>
      <c r="C65" s="259" t="s">
        <v>691</v>
      </c>
      <c r="D65" s="252"/>
      <c r="E65" s="252"/>
      <c r="F65" s="252"/>
      <c r="G65" s="25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196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5">
      <c r="A66" s="219"/>
      <c r="B66" s="220"/>
      <c r="C66" s="260" t="s">
        <v>854</v>
      </c>
      <c r="D66" s="253"/>
      <c r="E66" s="253"/>
      <c r="F66" s="253"/>
      <c r="G66" s="253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196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0.399999999999999" outlineLevel="1" x14ac:dyDescent="0.25">
      <c r="A67" s="236">
        <v>14</v>
      </c>
      <c r="B67" s="237" t="s">
        <v>307</v>
      </c>
      <c r="C67" s="255" t="s">
        <v>308</v>
      </c>
      <c r="D67" s="238" t="s">
        <v>259</v>
      </c>
      <c r="E67" s="239">
        <v>500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41"/>
      <c r="S67" s="241" t="s">
        <v>247</v>
      </c>
      <c r="T67" s="242" t="s">
        <v>248</v>
      </c>
      <c r="U67" s="222">
        <v>0</v>
      </c>
      <c r="V67" s="222">
        <f>ROUND(E67*U67,2)</f>
        <v>0</v>
      </c>
      <c r="W67" s="222"/>
      <c r="X67" s="222" t="s">
        <v>180</v>
      </c>
      <c r="Y67" s="222" t="s">
        <v>167</v>
      </c>
      <c r="Z67" s="212"/>
      <c r="AA67" s="212"/>
      <c r="AB67" s="212"/>
      <c r="AC67" s="212"/>
      <c r="AD67" s="212"/>
      <c r="AE67" s="212"/>
      <c r="AF67" s="212"/>
      <c r="AG67" s="212" t="s">
        <v>181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5">
      <c r="A68" s="219"/>
      <c r="B68" s="220"/>
      <c r="C68" s="259" t="s">
        <v>309</v>
      </c>
      <c r="D68" s="252"/>
      <c r="E68" s="252"/>
      <c r="F68" s="252"/>
      <c r="G68" s="25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196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0.399999999999999" outlineLevel="1" x14ac:dyDescent="0.25">
      <c r="A69" s="236">
        <v>15</v>
      </c>
      <c r="B69" s="237" t="s">
        <v>494</v>
      </c>
      <c r="C69" s="255" t="s">
        <v>495</v>
      </c>
      <c r="D69" s="238" t="s">
        <v>259</v>
      </c>
      <c r="E69" s="239">
        <v>108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1.6999999999999999E-3</v>
      </c>
      <c r="O69" s="239">
        <f>ROUND(E69*N69,2)</f>
        <v>0.18</v>
      </c>
      <c r="P69" s="239">
        <v>0</v>
      </c>
      <c r="Q69" s="239">
        <f>ROUND(E69*P69,2)</f>
        <v>0</v>
      </c>
      <c r="R69" s="241"/>
      <c r="S69" s="241" t="s">
        <v>247</v>
      </c>
      <c r="T69" s="242" t="s">
        <v>248</v>
      </c>
      <c r="U69" s="222">
        <v>0</v>
      </c>
      <c r="V69" s="222">
        <f>ROUND(E69*U69,2)</f>
        <v>0</v>
      </c>
      <c r="W69" s="222"/>
      <c r="X69" s="222" t="s">
        <v>215</v>
      </c>
      <c r="Y69" s="222" t="s">
        <v>167</v>
      </c>
      <c r="Z69" s="212"/>
      <c r="AA69" s="212"/>
      <c r="AB69" s="212"/>
      <c r="AC69" s="212"/>
      <c r="AD69" s="212"/>
      <c r="AE69" s="212"/>
      <c r="AF69" s="212"/>
      <c r="AG69" s="212" t="s">
        <v>216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5">
      <c r="A70" s="219"/>
      <c r="B70" s="220"/>
      <c r="C70" s="259" t="s">
        <v>312</v>
      </c>
      <c r="D70" s="252"/>
      <c r="E70" s="252"/>
      <c r="F70" s="252"/>
      <c r="G70" s="25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196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5">
      <c r="A71" s="219"/>
      <c r="B71" s="220"/>
      <c r="C71" s="260" t="s">
        <v>496</v>
      </c>
      <c r="D71" s="253"/>
      <c r="E71" s="253"/>
      <c r="F71" s="253"/>
      <c r="G71" s="253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196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43" t="str">
        <f>C71</f>
        <v>systém se střechovitým uspořádáním panelů v orientaci V-Z, rozestup řad max. 2,51 metru pro FV panely rozměru 1722x1134x30 mm.</v>
      </c>
      <c r="BB71" s="212"/>
      <c r="BC71" s="212"/>
      <c r="BD71" s="212"/>
      <c r="BE71" s="212"/>
      <c r="BF71" s="212"/>
      <c r="BG71" s="212"/>
      <c r="BH71" s="212"/>
    </row>
    <row r="72" spans="1:60" outlineLevel="3" x14ac:dyDescent="0.25">
      <c r="A72" s="219"/>
      <c r="B72" s="220"/>
      <c r="C72" s="260" t="s">
        <v>314</v>
      </c>
      <c r="D72" s="253"/>
      <c r="E72" s="253"/>
      <c r="F72" s="253"/>
      <c r="G72" s="253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196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19"/>
      <c r="B73" s="220"/>
      <c r="C73" s="260" t="s">
        <v>497</v>
      </c>
      <c r="D73" s="253"/>
      <c r="E73" s="253"/>
      <c r="F73" s="253"/>
      <c r="G73" s="253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196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19"/>
      <c r="B74" s="220"/>
      <c r="C74" s="260" t="s">
        <v>316</v>
      </c>
      <c r="D74" s="253"/>
      <c r="E74" s="253"/>
      <c r="F74" s="253"/>
      <c r="G74" s="253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196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36">
        <v>16</v>
      </c>
      <c r="B75" s="237" t="s">
        <v>498</v>
      </c>
      <c r="C75" s="255" t="s">
        <v>499</v>
      </c>
      <c r="D75" s="238" t="s">
        <v>259</v>
      </c>
      <c r="E75" s="239">
        <v>108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2.1499999999999998E-2</v>
      </c>
      <c r="O75" s="239">
        <f>ROUND(E75*N75,2)</f>
        <v>2.3199999999999998</v>
      </c>
      <c r="P75" s="239">
        <v>0</v>
      </c>
      <c r="Q75" s="239">
        <f>ROUND(E75*P75,2)</f>
        <v>0</v>
      </c>
      <c r="R75" s="241"/>
      <c r="S75" s="241" t="s">
        <v>247</v>
      </c>
      <c r="T75" s="242" t="s">
        <v>248</v>
      </c>
      <c r="U75" s="222">
        <v>0</v>
      </c>
      <c r="V75" s="222">
        <f>ROUND(E75*U75,2)</f>
        <v>0</v>
      </c>
      <c r="W75" s="222"/>
      <c r="X75" s="222" t="s">
        <v>215</v>
      </c>
      <c r="Y75" s="222" t="s">
        <v>167</v>
      </c>
      <c r="Z75" s="212"/>
      <c r="AA75" s="212"/>
      <c r="AB75" s="212"/>
      <c r="AC75" s="212"/>
      <c r="AD75" s="212"/>
      <c r="AE75" s="212"/>
      <c r="AF75" s="212"/>
      <c r="AG75" s="212" t="s">
        <v>216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5">
      <c r="A76" s="219"/>
      <c r="B76" s="220"/>
      <c r="C76" s="259" t="s">
        <v>319</v>
      </c>
      <c r="D76" s="252"/>
      <c r="E76" s="252"/>
      <c r="F76" s="252"/>
      <c r="G76" s="25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196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19"/>
      <c r="B77" s="220"/>
      <c r="C77" s="260" t="s">
        <v>500</v>
      </c>
      <c r="D77" s="253"/>
      <c r="E77" s="253"/>
      <c r="F77" s="253"/>
      <c r="G77" s="253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196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5">
      <c r="A78" s="219"/>
      <c r="B78" s="220"/>
      <c r="C78" s="260" t="s">
        <v>501</v>
      </c>
      <c r="D78" s="253"/>
      <c r="E78" s="253"/>
      <c r="F78" s="253"/>
      <c r="G78" s="253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196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5">
      <c r="A79" s="219"/>
      <c r="B79" s="220"/>
      <c r="C79" s="260" t="s">
        <v>502</v>
      </c>
      <c r="D79" s="253"/>
      <c r="E79" s="253"/>
      <c r="F79" s="253"/>
      <c r="G79" s="253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196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5">
      <c r="A80" s="219"/>
      <c r="B80" s="220"/>
      <c r="C80" s="260" t="s">
        <v>503</v>
      </c>
      <c r="D80" s="253"/>
      <c r="E80" s="253"/>
      <c r="F80" s="253"/>
      <c r="G80" s="253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196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0.399999999999999" outlineLevel="1" x14ac:dyDescent="0.25">
      <c r="A81" s="236">
        <v>17</v>
      </c>
      <c r="B81" s="237" t="s">
        <v>324</v>
      </c>
      <c r="C81" s="255" t="s">
        <v>325</v>
      </c>
      <c r="D81" s="238" t="s">
        <v>259</v>
      </c>
      <c r="E81" s="239">
        <v>56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41"/>
      <c r="S81" s="241" t="s">
        <v>247</v>
      </c>
      <c r="T81" s="242" t="s">
        <v>248</v>
      </c>
      <c r="U81" s="222">
        <v>0</v>
      </c>
      <c r="V81" s="222">
        <f>ROUND(E81*U81,2)</f>
        <v>0</v>
      </c>
      <c r="W81" s="222"/>
      <c r="X81" s="222" t="s">
        <v>215</v>
      </c>
      <c r="Y81" s="222" t="s">
        <v>167</v>
      </c>
      <c r="Z81" s="212"/>
      <c r="AA81" s="212"/>
      <c r="AB81" s="212"/>
      <c r="AC81" s="212"/>
      <c r="AD81" s="212"/>
      <c r="AE81" s="212"/>
      <c r="AF81" s="212"/>
      <c r="AG81" s="212" t="s">
        <v>216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5">
      <c r="A82" s="219"/>
      <c r="B82" s="220"/>
      <c r="C82" s="259" t="s">
        <v>446</v>
      </c>
      <c r="D82" s="252"/>
      <c r="E82" s="252"/>
      <c r="F82" s="252"/>
      <c r="G82" s="25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196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19"/>
      <c r="B83" s="220"/>
      <c r="C83" s="260" t="s">
        <v>530</v>
      </c>
      <c r="D83" s="253"/>
      <c r="E83" s="253"/>
      <c r="F83" s="253"/>
      <c r="G83" s="253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196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5">
      <c r="A84" s="219"/>
      <c r="B84" s="220"/>
      <c r="C84" s="260" t="s">
        <v>448</v>
      </c>
      <c r="D84" s="253"/>
      <c r="E84" s="253"/>
      <c r="F84" s="253"/>
      <c r="G84" s="253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196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5">
      <c r="A85" s="219"/>
      <c r="B85" s="220"/>
      <c r="C85" s="260" t="s">
        <v>449</v>
      </c>
      <c r="D85" s="253"/>
      <c r="E85" s="253"/>
      <c r="F85" s="253"/>
      <c r="G85" s="253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196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5">
      <c r="A86" s="219"/>
      <c r="B86" s="220"/>
      <c r="C86" s="260" t="s">
        <v>450</v>
      </c>
      <c r="D86" s="253"/>
      <c r="E86" s="253"/>
      <c r="F86" s="253"/>
      <c r="G86" s="253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196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5">
      <c r="A87" s="219"/>
      <c r="B87" s="220"/>
      <c r="C87" s="260" t="s">
        <v>451</v>
      </c>
      <c r="D87" s="253"/>
      <c r="E87" s="253"/>
      <c r="F87" s="253"/>
      <c r="G87" s="253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196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19"/>
      <c r="B88" s="220"/>
      <c r="C88" s="260" t="s">
        <v>452</v>
      </c>
      <c r="D88" s="253"/>
      <c r="E88" s="253"/>
      <c r="F88" s="253"/>
      <c r="G88" s="253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196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19"/>
      <c r="B89" s="220"/>
      <c r="C89" s="260" t="s">
        <v>453</v>
      </c>
      <c r="D89" s="253"/>
      <c r="E89" s="253"/>
      <c r="F89" s="253"/>
      <c r="G89" s="253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196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5">
      <c r="A90" s="219"/>
      <c r="B90" s="220"/>
      <c r="C90" s="260" t="s">
        <v>454</v>
      </c>
      <c r="D90" s="253"/>
      <c r="E90" s="253"/>
      <c r="F90" s="253"/>
      <c r="G90" s="253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196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5">
      <c r="A91" s="219"/>
      <c r="B91" s="220"/>
      <c r="C91" s="260" t="s">
        <v>326</v>
      </c>
      <c r="D91" s="253"/>
      <c r="E91" s="253"/>
      <c r="F91" s="253"/>
      <c r="G91" s="253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196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5">
      <c r="A92" s="219"/>
      <c r="B92" s="220"/>
      <c r="C92" s="260" t="s">
        <v>455</v>
      </c>
      <c r="D92" s="253"/>
      <c r="E92" s="253"/>
      <c r="F92" s="253"/>
      <c r="G92" s="253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196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5">
      <c r="A93" s="219"/>
      <c r="B93" s="220"/>
      <c r="C93" s="260" t="s">
        <v>456</v>
      </c>
      <c r="D93" s="253"/>
      <c r="E93" s="253"/>
      <c r="F93" s="253"/>
      <c r="G93" s="253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196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5">
      <c r="A94" s="219"/>
      <c r="B94" s="220"/>
      <c r="C94" s="260" t="s">
        <v>327</v>
      </c>
      <c r="D94" s="253"/>
      <c r="E94" s="253"/>
      <c r="F94" s="253"/>
      <c r="G94" s="253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196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0.399999999999999" outlineLevel="1" x14ac:dyDescent="0.25">
      <c r="A95" s="236">
        <v>18</v>
      </c>
      <c r="B95" s="237" t="s">
        <v>700</v>
      </c>
      <c r="C95" s="255" t="s">
        <v>701</v>
      </c>
      <c r="D95" s="238" t="s">
        <v>259</v>
      </c>
      <c r="E95" s="239">
        <v>1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39">
        <v>0</v>
      </c>
      <c r="O95" s="239">
        <f>ROUND(E95*N95,2)</f>
        <v>0</v>
      </c>
      <c r="P95" s="239">
        <v>0</v>
      </c>
      <c r="Q95" s="239">
        <f>ROUND(E95*P95,2)</f>
        <v>0</v>
      </c>
      <c r="R95" s="241"/>
      <c r="S95" s="241" t="s">
        <v>247</v>
      </c>
      <c r="T95" s="242" t="s">
        <v>248</v>
      </c>
      <c r="U95" s="222">
        <v>0</v>
      </c>
      <c r="V95" s="222">
        <f>ROUND(E95*U95,2)</f>
        <v>0</v>
      </c>
      <c r="W95" s="222"/>
      <c r="X95" s="222" t="s">
        <v>215</v>
      </c>
      <c r="Y95" s="222" t="s">
        <v>167</v>
      </c>
      <c r="Z95" s="212"/>
      <c r="AA95" s="212"/>
      <c r="AB95" s="212"/>
      <c r="AC95" s="212"/>
      <c r="AD95" s="212"/>
      <c r="AE95" s="212"/>
      <c r="AF95" s="212"/>
      <c r="AG95" s="212" t="s">
        <v>216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2" x14ac:dyDescent="0.25">
      <c r="A96" s="219"/>
      <c r="B96" s="220"/>
      <c r="C96" s="259" t="s">
        <v>663</v>
      </c>
      <c r="D96" s="252"/>
      <c r="E96" s="252"/>
      <c r="F96" s="252"/>
      <c r="G96" s="25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196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5">
      <c r="A97" s="219"/>
      <c r="B97" s="220"/>
      <c r="C97" s="260" t="s">
        <v>741</v>
      </c>
      <c r="D97" s="253"/>
      <c r="E97" s="253"/>
      <c r="F97" s="253"/>
      <c r="G97" s="253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196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19"/>
      <c r="B98" s="220"/>
      <c r="C98" s="260" t="s">
        <v>742</v>
      </c>
      <c r="D98" s="253"/>
      <c r="E98" s="253"/>
      <c r="F98" s="253"/>
      <c r="G98" s="253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196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5">
      <c r="A99" s="219"/>
      <c r="B99" s="220"/>
      <c r="C99" s="260" t="s">
        <v>460</v>
      </c>
      <c r="D99" s="253"/>
      <c r="E99" s="253"/>
      <c r="F99" s="253"/>
      <c r="G99" s="253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196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5">
      <c r="A100" s="219"/>
      <c r="B100" s="220"/>
      <c r="C100" s="260" t="s">
        <v>330</v>
      </c>
      <c r="D100" s="253"/>
      <c r="E100" s="253"/>
      <c r="F100" s="253"/>
      <c r="G100" s="253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196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19"/>
      <c r="B101" s="220"/>
      <c r="C101" s="260" t="s">
        <v>743</v>
      </c>
      <c r="D101" s="253"/>
      <c r="E101" s="253"/>
      <c r="F101" s="253"/>
      <c r="G101" s="253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196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5">
      <c r="A102" s="219"/>
      <c r="B102" s="220"/>
      <c r="C102" s="260" t="s">
        <v>463</v>
      </c>
      <c r="D102" s="253"/>
      <c r="E102" s="253"/>
      <c r="F102" s="253"/>
      <c r="G102" s="253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196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5">
      <c r="A103" s="219"/>
      <c r="B103" s="220"/>
      <c r="C103" s="260" t="s">
        <v>331</v>
      </c>
      <c r="D103" s="253"/>
      <c r="E103" s="253"/>
      <c r="F103" s="253"/>
      <c r="G103" s="253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196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19"/>
      <c r="B104" s="220"/>
      <c r="C104" s="260" t="s">
        <v>464</v>
      </c>
      <c r="D104" s="253"/>
      <c r="E104" s="253"/>
      <c r="F104" s="253"/>
      <c r="G104" s="253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196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19"/>
      <c r="B105" s="220"/>
      <c r="C105" s="260" t="s">
        <v>744</v>
      </c>
      <c r="D105" s="253"/>
      <c r="E105" s="253"/>
      <c r="F105" s="253"/>
      <c r="G105" s="253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196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5">
      <c r="A106" s="219"/>
      <c r="B106" s="220"/>
      <c r="C106" s="260" t="s">
        <v>466</v>
      </c>
      <c r="D106" s="253"/>
      <c r="E106" s="253"/>
      <c r="F106" s="253"/>
      <c r="G106" s="253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196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5">
      <c r="A107" s="219"/>
      <c r="B107" s="220"/>
      <c r="C107" s="260" t="s">
        <v>332</v>
      </c>
      <c r="D107" s="253"/>
      <c r="E107" s="253"/>
      <c r="F107" s="253"/>
      <c r="G107" s="253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196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5">
      <c r="A108" s="219"/>
      <c r="B108" s="220"/>
      <c r="C108" s="260" t="s">
        <v>574</v>
      </c>
      <c r="D108" s="253"/>
      <c r="E108" s="253"/>
      <c r="F108" s="253"/>
      <c r="G108" s="253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196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5">
      <c r="A109" s="219"/>
      <c r="B109" s="220"/>
      <c r="C109" s="260" t="s">
        <v>467</v>
      </c>
      <c r="D109" s="253"/>
      <c r="E109" s="253"/>
      <c r="F109" s="253"/>
      <c r="G109" s="253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196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43" t="str">
        <f>C109</f>
        <v>monitoring sítě, ochrana před ostrovním provozem, konfigurovatelný účiník, konfigurovatelné prahové hodnoty země</v>
      </c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19"/>
      <c r="B110" s="220"/>
      <c r="C110" s="260" t="s">
        <v>468</v>
      </c>
      <c r="D110" s="253"/>
      <c r="E110" s="253"/>
      <c r="F110" s="253"/>
      <c r="G110" s="253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196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19"/>
      <c r="B111" s="220"/>
      <c r="C111" s="260" t="s">
        <v>334</v>
      </c>
      <c r="D111" s="253"/>
      <c r="E111" s="253"/>
      <c r="F111" s="253"/>
      <c r="G111" s="253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196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5">
      <c r="A112" s="219"/>
      <c r="B112" s="220"/>
      <c r="C112" s="260" t="s">
        <v>469</v>
      </c>
      <c r="D112" s="253"/>
      <c r="E112" s="253"/>
      <c r="F112" s="253"/>
      <c r="G112" s="253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196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5">
      <c r="A113" s="219"/>
      <c r="B113" s="220"/>
      <c r="C113" s="260" t="s">
        <v>335</v>
      </c>
      <c r="D113" s="253"/>
      <c r="E113" s="253"/>
      <c r="F113" s="253"/>
      <c r="G113" s="253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196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x14ac:dyDescent="0.25">
      <c r="A114" s="229" t="s">
        <v>159</v>
      </c>
      <c r="B114" s="230" t="s">
        <v>117</v>
      </c>
      <c r="C114" s="254" t="s">
        <v>118</v>
      </c>
      <c r="D114" s="231"/>
      <c r="E114" s="232"/>
      <c r="F114" s="233"/>
      <c r="G114" s="233">
        <f>SUMIF(AG115:AG124,"&lt;&gt;NOR",G115:G124)</f>
        <v>0</v>
      </c>
      <c r="H114" s="233"/>
      <c r="I114" s="233">
        <f>SUM(I115:I124)</f>
        <v>0</v>
      </c>
      <c r="J114" s="233"/>
      <c r="K114" s="233">
        <f>SUM(K115:K124)</f>
        <v>0</v>
      </c>
      <c r="L114" s="233"/>
      <c r="M114" s="233">
        <f>SUM(M115:M124)</f>
        <v>0</v>
      </c>
      <c r="N114" s="232"/>
      <c r="O114" s="232">
        <f>SUM(O115:O124)</f>
        <v>0</v>
      </c>
      <c r="P114" s="232"/>
      <c r="Q114" s="232">
        <f>SUM(Q115:Q124)</f>
        <v>0</v>
      </c>
      <c r="R114" s="233"/>
      <c r="S114" s="233"/>
      <c r="T114" s="234"/>
      <c r="U114" s="228"/>
      <c r="V114" s="228">
        <f>SUM(V115:V124)</f>
        <v>0</v>
      </c>
      <c r="W114" s="228"/>
      <c r="X114" s="228"/>
      <c r="Y114" s="228"/>
      <c r="AG114" t="s">
        <v>160</v>
      </c>
    </row>
    <row r="115" spans="1:60" outlineLevel="1" x14ac:dyDescent="0.25">
      <c r="A115" s="236">
        <v>19</v>
      </c>
      <c r="B115" s="237" t="s">
        <v>345</v>
      </c>
      <c r="C115" s="255" t="s">
        <v>346</v>
      </c>
      <c r="D115" s="238" t="s">
        <v>347</v>
      </c>
      <c r="E115" s="239">
        <v>20</v>
      </c>
      <c r="F115" s="240"/>
      <c r="G115" s="241">
        <f>ROUND(E115*F115,2)</f>
        <v>0</v>
      </c>
      <c r="H115" s="240"/>
      <c r="I115" s="241">
        <f>ROUND(E115*H115,2)</f>
        <v>0</v>
      </c>
      <c r="J115" s="240"/>
      <c r="K115" s="241">
        <f>ROUND(E115*J115,2)</f>
        <v>0</v>
      </c>
      <c r="L115" s="241">
        <v>21</v>
      </c>
      <c r="M115" s="241">
        <f>G115*(1+L115/100)</f>
        <v>0</v>
      </c>
      <c r="N115" s="239">
        <v>0</v>
      </c>
      <c r="O115" s="239">
        <f>ROUND(E115*N115,2)</f>
        <v>0</v>
      </c>
      <c r="P115" s="239">
        <v>0</v>
      </c>
      <c r="Q115" s="239">
        <f>ROUND(E115*P115,2)</f>
        <v>0</v>
      </c>
      <c r="R115" s="241"/>
      <c r="S115" s="241" t="s">
        <v>247</v>
      </c>
      <c r="T115" s="242" t="s">
        <v>248</v>
      </c>
      <c r="U115" s="222">
        <v>0</v>
      </c>
      <c r="V115" s="222">
        <f>ROUND(E115*U115,2)</f>
        <v>0</v>
      </c>
      <c r="W115" s="222"/>
      <c r="X115" s="222" t="s">
        <v>166</v>
      </c>
      <c r="Y115" s="222" t="s">
        <v>167</v>
      </c>
      <c r="Z115" s="212"/>
      <c r="AA115" s="212"/>
      <c r="AB115" s="212"/>
      <c r="AC115" s="212"/>
      <c r="AD115" s="212"/>
      <c r="AE115" s="212"/>
      <c r="AF115" s="212"/>
      <c r="AG115" s="212" t="s">
        <v>168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2" x14ac:dyDescent="0.25">
      <c r="A116" s="219"/>
      <c r="B116" s="220"/>
      <c r="C116" s="259" t="s">
        <v>348</v>
      </c>
      <c r="D116" s="252"/>
      <c r="E116" s="252"/>
      <c r="F116" s="252"/>
      <c r="G116" s="25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196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5">
      <c r="A117" s="219"/>
      <c r="B117" s="220"/>
      <c r="C117" s="260" t="s">
        <v>349</v>
      </c>
      <c r="D117" s="253"/>
      <c r="E117" s="253"/>
      <c r="F117" s="253"/>
      <c r="G117" s="253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196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19"/>
      <c r="B118" s="220"/>
      <c r="C118" s="260" t="s">
        <v>506</v>
      </c>
      <c r="D118" s="253"/>
      <c r="E118" s="253"/>
      <c r="F118" s="253"/>
      <c r="G118" s="253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196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19"/>
      <c r="B119" s="220"/>
      <c r="C119" s="260" t="s">
        <v>351</v>
      </c>
      <c r="D119" s="253"/>
      <c r="E119" s="253"/>
      <c r="F119" s="253"/>
      <c r="G119" s="253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196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19"/>
      <c r="B120" s="220"/>
      <c r="C120" s="260" t="s">
        <v>352</v>
      </c>
      <c r="D120" s="253"/>
      <c r="E120" s="253"/>
      <c r="F120" s="253"/>
      <c r="G120" s="253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196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ht="20.399999999999999" outlineLevel="1" x14ac:dyDescent="0.25">
      <c r="A121" s="236">
        <v>20</v>
      </c>
      <c r="B121" s="237" t="s">
        <v>353</v>
      </c>
      <c r="C121" s="255" t="s">
        <v>354</v>
      </c>
      <c r="D121" s="238" t="s">
        <v>259</v>
      </c>
      <c r="E121" s="239">
        <v>2</v>
      </c>
      <c r="F121" s="240"/>
      <c r="G121" s="241">
        <f>ROUND(E121*F121,2)</f>
        <v>0</v>
      </c>
      <c r="H121" s="240"/>
      <c r="I121" s="241">
        <f>ROUND(E121*H121,2)</f>
        <v>0</v>
      </c>
      <c r="J121" s="240"/>
      <c r="K121" s="241">
        <f>ROUND(E121*J121,2)</f>
        <v>0</v>
      </c>
      <c r="L121" s="241">
        <v>21</v>
      </c>
      <c r="M121" s="241">
        <f>G121*(1+L121/100)</f>
        <v>0</v>
      </c>
      <c r="N121" s="239">
        <v>0</v>
      </c>
      <c r="O121" s="239">
        <f>ROUND(E121*N121,2)</f>
        <v>0</v>
      </c>
      <c r="P121" s="239">
        <v>0</v>
      </c>
      <c r="Q121" s="239">
        <f>ROUND(E121*P121,2)</f>
        <v>0</v>
      </c>
      <c r="R121" s="241"/>
      <c r="S121" s="241" t="s">
        <v>247</v>
      </c>
      <c r="T121" s="242" t="s">
        <v>248</v>
      </c>
      <c r="U121" s="222">
        <v>0</v>
      </c>
      <c r="V121" s="222">
        <f>ROUND(E121*U121,2)</f>
        <v>0</v>
      </c>
      <c r="W121" s="222"/>
      <c r="X121" s="222" t="s">
        <v>166</v>
      </c>
      <c r="Y121" s="222" t="s">
        <v>167</v>
      </c>
      <c r="Z121" s="212"/>
      <c r="AA121" s="212"/>
      <c r="AB121" s="212"/>
      <c r="AC121" s="212"/>
      <c r="AD121" s="212"/>
      <c r="AE121" s="212"/>
      <c r="AF121" s="212"/>
      <c r="AG121" s="212" t="s">
        <v>168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2" x14ac:dyDescent="0.25">
      <c r="A122" s="219"/>
      <c r="B122" s="220"/>
      <c r="C122" s="259" t="s">
        <v>355</v>
      </c>
      <c r="D122" s="252"/>
      <c r="E122" s="252"/>
      <c r="F122" s="252"/>
      <c r="G122" s="25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196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5">
      <c r="A123" s="219"/>
      <c r="B123" s="220"/>
      <c r="C123" s="256" t="s">
        <v>855</v>
      </c>
      <c r="D123" s="223"/>
      <c r="E123" s="224">
        <v>1</v>
      </c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170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5">
      <c r="A124" s="219"/>
      <c r="B124" s="220"/>
      <c r="C124" s="256" t="s">
        <v>856</v>
      </c>
      <c r="D124" s="223"/>
      <c r="E124" s="224">
        <v>1</v>
      </c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170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x14ac:dyDescent="0.25">
      <c r="A125" s="229" t="s">
        <v>159</v>
      </c>
      <c r="B125" s="230" t="s">
        <v>119</v>
      </c>
      <c r="C125" s="254" t="s">
        <v>120</v>
      </c>
      <c r="D125" s="231"/>
      <c r="E125" s="232"/>
      <c r="F125" s="233"/>
      <c r="G125" s="233">
        <f>SUMIF(AG126:AG140,"&lt;&gt;NOR",G126:G140)</f>
        <v>0</v>
      </c>
      <c r="H125" s="233"/>
      <c r="I125" s="233">
        <f>SUM(I126:I140)</f>
        <v>0</v>
      </c>
      <c r="J125" s="233"/>
      <c r="K125" s="233">
        <f>SUM(K126:K140)</f>
        <v>0</v>
      </c>
      <c r="L125" s="233"/>
      <c r="M125" s="233">
        <f>SUM(M126:M140)</f>
        <v>0</v>
      </c>
      <c r="N125" s="232"/>
      <c r="O125" s="232">
        <f>SUM(O126:O140)</f>
        <v>0</v>
      </c>
      <c r="P125" s="232"/>
      <c r="Q125" s="232">
        <f>SUM(Q126:Q140)</f>
        <v>0</v>
      </c>
      <c r="R125" s="233"/>
      <c r="S125" s="233"/>
      <c r="T125" s="234"/>
      <c r="U125" s="228"/>
      <c r="V125" s="228">
        <f>SUM(V126:V140)</f>
        <v>0</v>
      </c>
      <c r="W125" s="228"/>
      <c r="X125" s="228"/>
      <c r="Y125" s="228"/>
      <c r="AG125" t="s">
        <v>160</v>
      </c>
    </row>
    <row r="126" spans="1:60" outlineLevel="1" x14ac:dyDescent="0.25">
      <c r="A126" s="236">
        <v>21</v>
      </c>
      <c r="B126" s="237" t="s">
        <v>356</v>
      </c>
      <c r="C126" s="255" t="s">
        <v>357</v>
      </c>
      <c r="D126" s="238" t="s">
        <v>358</v>
      </c>
      <c r="E126" s="239">
        <v>1</v>
      </c>
      <c r="F126" s="240"/>
      <c r="G126" s="241">
        <f>ROUND(E126*F126,2)</f>
        <v>0</v>
      </c>
      <c r="H126" s="240"/>
      <c r="I126" s="241">
        <f>ROUND(E126*H126,2)</f>
        <v>0</v>
      </c>
      <c r="J126" s="240"/>
      <c r="K126" s="241">
        <f>ROUND(E126*J126,2)</f>
        <v>0</v>
      </c>
      <c r="L126" s="241">
        <v>21</v>
      </c>
      <c r="M126" s="241">
        <f>G126*(1+L126/100)</f>
        <v>0</v>
      </c>
      <c r="N126" s="239">
        <v>0</v>
      </c>
      <c r="O126" s="239">
        <f>ROUND(E126*N126,2)</f>
        <v>0</v>
      </c>
      <c r="P126" s="239">
        <v>0</v>
      </c>
      <c r="Q126" s="239">
        <f>ROUND(E126*P126,2)</f>
        <v>0</v>
      </c>
      <c r="R126" s="241"/>
      <c r="S126" s="241" t="s">
        <v>247</v>
      </c>
      <c r="T126" s="242" t="s">
        <v>248</v>
      </c>
      <c r="U126" s="222">
        <v>0</v>
      </c>
      <c r="V126" s="222">
        <f>ROUND(E126*U126,2)</f>
        <v>0</v>
      </c>
      <c r="W126" s="222"/>
      <c r="X126" s="222" t="s">
        <v>166</v>
      </c>
      <c r="Y126" s="222" t="s">
        <v>167</v>
      </c>
      <c r="Z126" s="212"/>
      <c r="AA126" s="212"/>
      <c r="AB126" s="212"/>
      <c r="AC126" s="212"/>
      <c r="AD126" s="212"/>
      <c r="AE126" s="212"/>
      <c r="AF126" s="212"/>
      <c r="AG126" s="212" t="s">
        <v>168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5">
      <c r="A127" s="219"/>
      <c r="B127" s="220"/>
      <c r="C127" s="259" t="s">
        <v>359</v>
      </c>
      <c r="D127" s="252"/>
      <c r="E127" s="252"/>
      <c r="F127" s="252"/>
      <c r="G127" s="25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196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5">
      <c r="A128" s="219"/>
      <c r="B128" s="220"/>
      <c r="C128" s="260" t="s">
        <v>360</v>
      </c>
      <c r="D128" s="253"/>
      <c r="E128" s="253"/>
      <c r="F128" s="253"/>
      <c r="G128" s="253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196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5">
      <c r="A129" s="236">
        <v>22</v>
      </c>
      <c r="B129" s="237" t="s">
        <v>361</v>
      </c>
      <c r="C129" s="255" t="s">
        <v>362</v>
      </c>
      <c r="D129" s="238" t="s">
        <v>358</v>
      </c>
      <c r="E129" s="239">
        <v>1</v>
      </c>
      <c r="F129" s="240"/>
      <c r="G129" s="241">
        <f>ROUND(E129*F129,2)</f>
        <v>0</v>
      </c>
      <c r="H129" s="240"/>
      <c r="I129" s="241">
        <f>ROUND(E129*H129,2)</f>
        <v>0</v>
      </c>
      <c r="J129" s="240"/>
      <c r="K129" s="241">
        <f>ROUND(E129*J129,2)</f>
        <v>0</v>
      </c>
      <c r="L129" s="241">
        <v>21</v>
      </c>
      <c r="M129" s="241">
        <f>G129*(1+L129/100)</f>
        <v>0</v>
      </c>
      <c r="N129" s="239">
        <v>0</v>
      </c>
      <c r="O129" s="239">
        <f>ROUND(E129*N129,2)</f>
        <v>0</v>
      </c>
      <c r="P129" s="239">
        <v>0</v>
      </c>
      <c r="Q129" s="239">
        <f>ROUND(E129*P129,2)</f>
        <v>0</v>
      </c>
      <c r="R129" s="241"/>
      <c r="S129" s="241" t="s">
        <v>247</v>
      </c>
      <c r="T129" s="242" t="s">
        <v>248</v>
      </c>
      <c r="U129" s="222">
        <v>0</v>
      </c>
      <c r="V129" s="222">
        <f>ROUND(E129*U129,2)</f>
        <v>0</v>
      </c>
      <c r="W129" s="222"/>
      <c r="X129" s="222" t="s">
        <v>166</v>
      </c>
      <c r="Y129" s="222" t="s">
        <v>167</v>
      </c>
      <c r="Z129" s="212"/>
      <c r="AA129" s="212"/>
      <c r="AB129" s="212"/>
      <c r="AC129" s="212"/>
      <c r="AD129" s="212"/>
      <c r="AE129" s="212"/>
      <c r="AF129" s="212"/>
      <c r="AG129" s="212" t="s">
        <v>168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2" x14ac:dyDescent="0.25">
      <c r="A130" s="219"/>
      <c r="B130" s="220"/>
      <c r="C130" s="259" t="s">
        <v>359</v>
      </c>
      <c r="D130" s="252"/>
      <c r="E130" s="252"/>
      <c r="F130" s="252"/>
      <c r="G130" s="25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196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5">
      <c r="A131" s="219"/>
      <c r="B131" s="220"/>
      <c r="C131" s="260" t="s">
        <v>857</v>
      </c>
      <c r="D131" s="253"/>
      <c r="E131" s="253"/>
      <c r="F131" s="253"/>
      <c r="G131" s="253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196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43" t="str">
        <f>C131</f>
        <v>1) osazení HDO a jeho zapojení ve stávajícím elektroměrovém rozvaděči RM-01 (RE) na jistič 1x2A, char. B</v>
      </c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5">
      <c r="A132" s="219"/>
      <c r="B132" s="220"/>
      <c r="C132" s="260" t="s">
        <v>858</v>
      </c>
      <c r="D132" s="253"/>
      <c r="E132" s="253"/>
      <c r="F132" s="253"/>
      <c r="G132" s="253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196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5">
      <c r="A133" s="219"/>
      <c r="B133" s="220"/>
      <c r="C133" s="260" t="s">
        <v>859</v>
      </c>
      <c r="D133" s="253"/>
      <c r="E133" s="253"/>
      <c r="F133" s="253"/>
      <c r="G133" s="253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196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19"/>
      <c r="B134" s="220"/>
      <c r="C134" s="260" t="s">
        <v>860</v>
      </c>
      <c r="D134" s="253"/>
      <c r="E134" s="253"/>
      <c r="F134" s="253"/>
      <c r="G134" s="253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196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ht="21" outlineLevel="3" x14ac:dyDescent="0.25">
      <c r="A135" s="219"/>
      <c r="B135" s="220"/>
      <c r="C135" s="260" t="s">
        <v>861</v>
      </c>
      <c r="D135" s="253"/>
      <c r="E135" s="253"/>
      <c r="F135" s="253"/>
      <c r="G135" s="253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196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43" t="str">
        <f>C135</f>
        <v>5) napojení FVE výrobny na rozpojovací jistící skříň - realizace a zapojení předpřipraveného kabelového vedení CYKY 4x35 do RM-01/případně kontrola již realizovaného zapojení kabelu do RM-01, včetně kontroly napojení na stávající RS</v>
      </c>
      <c r="BB135" s="212"/>
      <c r="BC135" s="212"/>
      <c r="BD135" s="212"/>
      <c r="BE135" s="212"/>
      <c r="BF135" s="212"/>
      <c r="BG135" s="212"/>
      <c r="BH135" s="212"/>
    </row>
    <row r="136" spans="1:60" ht="20.399999999999999" outlineLevel="1" x14ac:dyDescent="0.25">
      <c r="A136" s="236">
        <v>23</v>
      </c>
      <c r="B136" s="237" t="s">
        <v>367</v>
      </c>
      <c r="C136" s="255" t="s">
        <v>371</v>
      </c>
      <c r="D136" s="238" t="s">
        <v>358</v>
      </c>
      <c r="E136" s="239">
        <v>1</v>
      </c>
      <c r="F136" s="240"/>
      <c r="G136" s="241">
        <f>ROUND(E136*F136,2)</f>
        <v>0</v>
      </c>
      <c r="H136" s="240"/>
      <c r="I136" s="241">
        <f>ROUND(E136*H136,2)</f>
        <v>0</v>
      </c>
      <c r="J136" s="240"/>
      <c r="K136" s="241">
        <f>ROUND(E136*J136,2)</f>
        <v>0</v>
      </c>
      <c r="L136" s="241">
        <v>21</v>
      </c>
      <c r="M136" s="241">
        <f>G136*(1+L136/100)</f>
        <v>0</v>
      </c>
      <c r="N136" s="239">
        <v>0</v>
      </c>
      <c r="O136" s="239">
        <f>ROUND(E136*N136,2)</f>
        <v>0</v>
      </c>
      <c r="P136" s="239">
        <v>0</v>
      </c>
      <c r="Q136" s="239">
        <f>ROUND(E136*P136,2)</f>
        <v>0</v>
      </c>
      <c r="R136" s="241"/>
      <c r="S136" s="241" t="s">
        <v>247</v>
      </c>
      <c r="T136" s="242" t="s">
        <v>248</v>
      </c>
      <c r="U136" s="222">
        <v>0</v>
      </c>
      <c r="V136" s="222">
        <f>ROUND(E136*U136,2)</f>
        <v>0</v>
      </c>
      <c r="W136" s="222"/>
      <c r="X136" s="222" t="s">
        <v>476</v>
      </c>
      <c r="Y136" s="222" t="s">
        <v>167</v>
      </c>
      <c r="Z136" s="212"/>
      <c r="AA136" s="212"/>
      <c r="AB136" s="212"/>
      <c r="AC136" s="212"/>
      <c r="AD136" s="212"/>
      <c r="AE136" s="212"/>
      <c r="AF136" s="212"/>
      <c r="AG136" s="212" t="s">
        <v>477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ht="21" outlineLevel="2" x14ac:dyDescent="0.25">
      <c r="A137" s="219"/>
      <c r="B137" s="220"/>
      <c r="C137" s="259" t="s">
        <v>862</v>
      </c>
      <c r="D137" s="252"/>
      <c r="E137" s="252"/>
      <c r="F137" s="252"/>
      <c r="G137" s="25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196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43" t="str">
        <f>C137</f>
        <v>- součástí této položky je zajištění výchozích podkladů od stávajícího hromosvodu novostavby BD v součinnosti s objednatelem (výchozí revizní zpráva hromosvodu, dokumentace skutečného provedení hromosvodu) tj. výchozích podkladů pro zpracování RDS úprav a doplnění hromosvodu</v>
      </c>
      <c r="BB137" s="212"/>
      <c r="BC137" s="212"/>
      <c r="BD137" s="212"/>
      <c r="BE137" s="212"/>
      <c r="BF137" s="212"/>
      <c r="BG137" s="212"/>
      <c r="BH137" s="212"/>
    </row>
    <row r="138" spans="1:60" ht="41.4" outlineLevel="3" x14ac:dyDescent="0.25">
      <c r="A138" s="219"/>
      <c r="B138" s="220"/>
      <c r="C138" s="260" t="s">
        <v>374</v>
      </c>
      <c r="D138" s="253"/>
      <c r="E138" s="253"/>
      <c r="F138" s="253"/>
      <c r="G138" s="253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196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43" t="str">
        <f>C138</f>
        <v>- součástí této položky je zajištění zpracování RDS úprav a doplnění stávajícího hromosvodu v souladu s požadavky ČSN EN 62305-3 ed. 2 pro zajištění dostatečné vzdálenosti hromosvodu na střeše od rozvodů a kovových konstrukcí navrhované střešní FVE a ochrany FV panelů proti přímému úderu blesku. Součástí RDS bude zpracování analýzy rizika pro LPS dle ČSN EN 62305-3 ed. 2, vlastní návrh úprav a doplnění hromosvodu včetně případného doplnění uzemnění, položkový výkaz výměr.</v>
      </c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5">
      <c r="A139" s="236">
        <v>24</v>
      </c>
      <c r="B139" s="237" t="s">
        <v>375</v>
      </c>
      <c r="C139" s="255" t="s">
        <v>376</v>
      </c>
      <c r="D139" s="238" t="s">
        <v>377</v>
      </c>
      <c r="E139" s="239">
        <v>1</v>
      </c>
      <c r="F139" s="240"/>
      <c r="G139" s="241">
        <f>ROUND(E139*F139,2)</f>
        <v>0</v>
      </c>
      <c r="H139" s="240"/>
      <c r="I139" s="241">
        <f>ROUND(E139*H139,2)</f>
        <v>0</v>
      </c>
      <c r="J139" s="240"/>
      <c r="K139" s="241">
        <f>ROUND(E139*J139,2)</f>
        <v>0</v>
      </c>
      <c r="L139" s="241">
        <v>21</v>
      </c>
      <c r="M139" s="241">
        <f>G139*(1+L139/100)</f>
        <v>0</v>
      </c>
      <c r="N139" s="239">
        <v>0</v>
      </c>
      <c r="O139" s="239">
        <f>ROUND(E139*N139,2)</f>
        <v>0</v>
      </c>
      <c r="P139" s="239">
        <v>0</v>
      </c>
      <c r="Q139" s="239">
        <f>ROUND(E139*P139,2)</f>
        <v>0</v>
      </c>
      <c r="R139" s="241"/>
      <c r="S139" s="241" t="s">
        <v>165</v>
      </c>
      <c r="T139" s="242" t="s">
        <v>248</v>
      </c>
      <c r="U139" s="222">
        <v>0</v>
      </c>
      <c r="V139" s="222">
        <f>ROUND(E139*U139,2)</f>
        <v>0</v>
      </c>
      <c r="W139" s="222"/>
      <c r="X139" s="222" t="s">
        <v>378</v>
      </c>
      <c r="Y139" s="222" t="s">
        <v>167</v>
      </c>
      <c r="Z139" s="212"/>
      <c r="AA139" s="212"/>
      <c r="AB139" s="212"/>
      <c r="AC139" s="212"/>
      <c r="AD139" s="212"/>
      <c r="AE139" s="212"/>
      <c r="AF139" s="212"/>
      <c r="AG139" s="212" t="s">
        <v>379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2" x14ac:dyDescent="0.25">
      <c r="A140" s="219"/>
      <c r="B140" s="220"/>
      <c r="C140" s="259" t="s">
        <v>380</v>
      </c>
      <c r="D140" s="252"/>
      <c r="E140" s="252"/>
      <c r="F140" s="252"/>
      <c r="G140" s="25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196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43" t="str">
        <f>C140</f>
        <v>náklady spojené s provedením všech technickými normami předepsaných zkoušek a revizí stavebních konstrukcí nebo stavebních prací.</v>
      </c>
      <c r="BB140" s="212"/>
      <c r="BC140" s="212"/>
      <c r="BD140" s="212"/>
      <c r="BE140" s="212"/>
      <c r="BF140" s="212"/>
      <c r="BG140" s="212"/>
      <c r="BH140" s="212"/>
    </row>
    <row r="141" spans="1:60" x14ac:dyDescent="0.25">
      <c r="A141" s="229" t="s">
        <v>159</v>
      </c>
      <c r="B141" s="230" t="s">
        <v>123</v>
      </c>
      <c r="C141" s="254" t="s">
        <v>124</v>
      </c>
      <c r="D141" s="231"/>
      <c r="E141" s="232"/>
      <c r="F141" s="233"/>
      <c r="G141" s="233">
        <f>SUMIF(AG142:AG165,"&lt;&gt;NOR",G142:G165)</f>
        <v>0</v>
      </c>
      <c r="H141" s="233"/>
      <c r="I141" s="233">
        <f>SUM(I142:I165)</f>
        <v>0</v>
      </c>
      <c r="J141" s="233"/>
      <c r="K141" s="233">
        <f>SUM(K142:K165)</f>
        <v>0</v>
      </c>
      <c r="L141" s="233"/>
      <c r="M141" s="233">
        <f>SUM(M142:M165)</f>
        <v>0</v>
      </c>
      <c r="N141" s="232"/>
      <c r="O141" s="232">
        <f>SUM(O142:O165)</f>
        <v>0.02</v>
      </c>
      <c r="P141" s="232"/>
      <c r="Q141" s="232">
        <f>SUM(Q142:Q165)</f>
        <v>0</v>
      </c>
      <c r="R141" s="233"/>
      <c r="S141" s="233"/>
      <c r="T141" s="234"/>
      <c r="U141" s="228"/>
      <c r="V141" s="228">
        <f>SUM(V142:V165)</f>
        <v>10.51</v>
      </c>
      <c r="W141" s="228"/>
      <c r="X141" s="228"/>
      <c r="Y141" s="228"/>
      <c r="AG141" t="s">
        <v>160</v>
      </c>
    </row>
    <row r="142" spans="1:60" outlineLevel="1" x14ac:dyDescent="0.25">
      <c r="A142" s="236">
        <v>25</v>
      </c>
      <c r="B142" s="237" t="s">
        <v>381</v>
      </c>
      <c r="C142" s="255" t="s">
        <v>382</v>
      </c>
      <c r="D142" s="238" t="s">
        <v>220</v>
      </c>
      <c r="E142" s="239">
        <v>17</v>
      </c>
      <c r="F142" s="240"/>
      <c r="G142" s="241">
        <f>ROUND(E142*F142,2)</f>
        <v>0</v>
      </c>
      <c r="H142" s="240"/>
      <c r="I142" s="241">
        <f>ROUND(E142*H142,2)</f>
        <v>0</v>
      </c>
      <c r="J142" s="240"/>
      <c r="K142" s="241">
        <f>ROUND(E142*J142,2)</f>
        <v>0</v>
      </c>
      <c r="L142" s="241">
        <v>21</v>
      </c>
      <c r="M142" s="241">
        <f>G142*(1+L142/100)</f>
        <v>0</v>
      </c>
      <c r="N142" s="239">
        <v>0</v>
      </c>
      <c r="O142" s="239">
        <f>ROUND(E142*N142,2)</f>
        <v>0</v>
      </c>
      <c r="P142" s="239">
        <v>0</v>
      </c>
      <c r="Q142" s="239">
        <f>ROUND(E142*P142,2)</f>
        <v>0</v>
      </c>
      <c r="R142" s="241" t="s">
        <v>123</v>
      </c>
      <c r="S142" s="241" t="s">
        <v>165</v>
      </c>
      <c r="T142" s="242" t="s">
        <v>165</v>
      </c>
      <c r="U142" s="222">
        <v>0.19</v>
      </c>
      <c r="V142" s="222">
        <f>ROUND(E142*U142,2)</f>
        <v>3.23</v>
      </c>
      <c r="W142" s="222"/>
      <c r="X142" s="222" t="s">
        <v>166</v>
      </c>
      <c r="Y142" s="222" t="s">
        <v>167</v>
      </c>
      <c r="Z142" s="212"/>
      <c r="AA142" s="212"/>
      <c r="AB142" s="212"/>
      <c r="AC142" s="212"/>
      <c r="AD142" s="212"/>
      <c r="AE142" s="212"/>
      <c r="AF142" s="212"/>
      <c r="AG142" s="212" t="s">
        <v>168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2" x14ac:dyDescent="0.25">
      <c r="A143" s="219"/>
      <c r="B143" s="220"/>
      <c r="C143" s="256" t="s">
        <v>863</v>
      </c>
      <c r="D143" s="223"/>
      <c r="E143" s="224">
        <v>6</v>
      </c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170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5">
      <c r="A144" s="219"/>
      <c r="B144" s="220"/>
      <c r="C144" s="256" t="s">
        <v>864</v>
      </c>
      <c r="D144" s="223"/>
      <c r="E144" s="224">
        <v>8</v>
      </c>
      <c r="F144" s="222"/>
      <c r="G144" s="22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170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5">
      <c r="A145" s="219"/>
      <c r="B145" s="220"/>
      <c r="C145" s="256" t="s">
        <v>865</v>
      </c>
      <c r="D145" s="223"/>
      <c r="E145" s="224">
        <v>3</v>
      </c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170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5">
      <c r="A146" s="236">
        <v>26</v>
      </c>
      <c r="B146" s="237" t="s">
        <v>866</v>
      </c>
      <c r="C146" s="255" t="s">
        <v>867</v>
      </c>
      <c r="D146" s="238" t="s">
        <v>193</v>
      </c>
      <c r="E146" s="239">
        <v>1</v>
      </c>
      <c r="F146" s="240"/>
      <c r="G146" s="241">
        <f>ROUND(E146*F146,2)</f>
        <v>0</v>
      </c>
      <c r="H146" s="240"/>
      <c r="I146" s="241">
        <f>ROUND(E146*H146,2)</f>
        <v>0</v>
      </c>
      <c r="J146" s="240"/>
      <c r="K146" s="241">
        <f>ROUND(E146*J146,2)</f>
        <v>0</v>
      </c>
      <c r="L146" s="241">
        <v>21</v>
      </c>
      <c r="M146" s="241">
        <f>G146*(1+L146/100)</f>
        <v>0</v>
      </c>
      <c r="N146" s="239">
        <v>0</v>
      </c>
      <c r="O146" s="239">
        <f>ROUND(E146*N146,2)</f>
        <v>0</v>
      </c>
      <c r="P146" s="239">
        <v>0</v>
      </c>
      <c r="Q146" s="239">
        <f>ROUND(E146*P146,2)</f>
        <v>0</v>
      </c>
      <c r="R146" s="241" t="s">
        <v>123</v>
      </c>
      <c r="S146" s="241" t="s">
        <v>165</v>
      </c>
      <c r="T146" s="242" t="s">
        <v>165</v>
      </c>
      <c r="U146" s="222">
        <v>0.9</v>
      </c>
      <c r="V146" s="222">
        <f>ROUND(E146*U146,2)</f>
        <v>0.9</v>
      </c>
      <c r="W146" s="222"/>
      <c r="X146" s="222" t="s">
        <v>166</v>
      </c>
      <c r="Y146" s="222" t="s">
        <v>167</v>
      </c>
      <c r="Z146" s="212"/>
      <c r="AA146" s="212"/>
      <c r="AB146" s="212"/>
      <c r="AC146" s="212"/>
      <c r="AD146" s="212"/>
      <c r="AE146" s="212"/>
      <c r="AF146" s="212"/>
      <c r="AG146" s="212" t="s">
        <v>168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2" x14ac:dyDescent="0.25">
      <c r="A147" s="219"/>
      <c r="B147" s="220"/>
      <c r="C147" s="256" t="s">
        <v>868</v>
      </c>
      <c r="D147" s="223"/>
      <c r="E147" s="224">
        <v>1</v>
      </c>
      <c r="F147" s="222"/>
      <c r="G147" s="22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170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5">
      <c r="A148" s="236">
        <v>27</v>
      </c>
      <c r="B148" s="237" t="s">
        <v>722</v>
      </c>
      <c r="C148" s="255" t="s">
        <v>723</v>
      </c>
      <c r="D148" s="238" t="s">
        <v>193</v>
      </c>
      <c r="E148" s="239">
        <v>1</v>
      </c>
      <c r="F148" s="240"/>
      <c r="G148" s="241">
        <f>ROUND(E148*F148,2)</f>
        <v>0</v>
      </c>
      <c r="H148" s="240"/>
      <c r="I148" s="241">
        <f>ROUND(E148*H148,2)</f>
        <v>0</v>
      </c>
      <c r="J148" s="240"/>
      <c r="K148" s="241">
        <f>ROUND(E148*J148,2)</f>
        <v>0</v>
      </c>
      <c r="L148" s="241">
        <v>21</v>
      </c>
      <c r="M148" s="241">
        <f>G148*(1+L148/100)</f>
        <v>0</v>
      </c>
      <c r="N148" s="239">
        <v>0</v>
      </c>
      <c r="O148" s="239">
        <f>ROUND(E148*N148,2)</f>
        <v>0</v>
      </c>
      <c r="P148" s="239">
        <v>0</v>
      </c>
      <c r="Q148" s="239">
        <f>ROUND(E148*P148,2)</f>
        <v>0</v>
      </c>
      <c r="R148" s="241" t="s">
        <v>123</v>
      </c>
      <c r="S148" s="241" t="s">
        <v>165</v>
      </c>
      <c r="T148" s="242" t="s">
        <v>165</v>
      </c>
      <c r="U148" s="222">
        <v>0.9</v>
      </c>
      <c r="V148" s="222">
        <f>ROUND(E148*U148,2)</f>
        <v>0.9</v>
      </c>
      <c r="W148" s="222"/>
      <c r="X148" s="222" t="s">
        <v>166</v>
      </c>
      <c r="Y148" s="222" t="s">
        <v>167</v>
      </c>
      <c r="Z148" s="212"/>
      <c r="AA148" s="212"/>
      <c r="AB148" s="212"/>
      <c r="AC148" s="212"/>
      <c r="AD148" s="212"/>
      <c r="AE148" s="212"/>
      <c r="AF148" s="212"/>
      <c r="AG148" s="212" t="s">
        <v>168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2" x14ac:dyDescent="0.25">
      <c r="A149" s="219"/>
      <c r="B149" s="220"/>
      <c r="C149" s="256" t="s">
        <v>724</v>
      </c>
      <c r="D149" s="223"/>
      <c r="E149" s="224">
        <v>1</v>
      </c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170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5">
      <c r="A150" s="236">
        <v>28</v>
      </c>
      <c r="B150" s="237" t="s">
        <v>389</v>
      </c>
      <c r="C150" s="255" t="s">
        <v>390</v>
      </c>
      <c r="D150" s="238" t="s">
        <v>220</v>
      </c>
      <c r="E150" s="239">
        <v>6</v>
      </c>
      <c r="F150" s="240"/>
      <c r="G150" s="241">
        <f>ROUND(E150*F150,2)</f>
        <v>0</v>
      </c>
      <c r="H150" s="240"/>
      <c r="I150" s="241">
        <f>ROUND(E150*H150,2)</f>
        <v>0</v>
      </c>
      <c r="J150" s="240"/>
      <c r="K150" s="241">
        <f>ROUND(E150*J150,2)</f>
        <v>0</v>
      </c>
      <c r="L150" s="241">
        <v>21</v>
      </c>
      <c r="M150" s="241">
        <f>G150*(1+L150/100)</f>
        <v>0</v>
      </c>
      <c r="N150" s="239">
        <v>1.6000000000000001E-4</v>
      </c>
      <c r="O150" s="239">
        <f>ROUND(E150*N150,2)</f>
        <v>0</v>
      </c>
      <c r="P150" s="239">
        <v>0</v>
      </c>
      <c r="Q150" s="239">
        <f>ROUND(E150*P150,2)</f>
        <v>0</v>
      </c>
      <c r="R150" s="241" t="s">
        <v>123</v>
      </c>
      <c r="S150" s="241" t="s">
        <v>165</v>
      </c>
      <c r="T150" s="242" t="s">
        <v>165</v>
      </c>
      <c r="U150" s="222">
        <v>9.955E-2</v>
      </c>
      <c r="V150" s="222">
        <f>ROUND(E150*U150,2)</f>
        <v>0.6</v>
      </c>
      <c r="W150" s="222"/>
      <c r="X150" s="222" t="s">
        <v>166</v>
      </c>
      <c r="Y150" s="222" t="s">
        <v>167</v>
      </c>
      <c r="Z150" s="212"/>
      <c r="AA150" s="212"/>
      <c r="AB150" s="212"/>
      <c r="AC150" s="212"/>
      <c r="AD150" s="212"/>
      <c r="AE150" s="212"/>
      <c r="AF150" s="212"/>
      <c r="AG150" s="212" t="s">
        <v>168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2" x14ac:dyDescent="0.25">
      <c r="A151" s="219"/>
      <c r="B151" s="220"/>
      <c r="C151" s="256" t="s">
        <v>869</v>
      </c>
      <c r="D151" s="223"/>
      <c r="E151" s="224">
        <v>6</v>
      </c>
      <c r="F151" s="222"/>
      <c r="G151" s="22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170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5">
      <c r="A152" s="236">
        <v>29</v>
      </c>
      <c r="B152" s="237" t="s">
        <v>870</v>
      </c>
      <c r="C152" s="255" t="s">
        <v>791</v>
      </c>
      <c r="D152" s="238" t="s">
        <v>220</v>
      </c>
      <c r="E152" s="239">
        <v>6</v>
      </c>
      <c r="F152" s="240"/>
      <c r="G152" s="241">
        <f>ROUND(E152*F152,2)</f>
        <v>0</v>
      </c>
      <c r="H152" s="240"/>
      <c r="I152" s="241">
        <f>ROUND(E152*H152,2)</f>
        <v>0</v>
      </c>
      <c r="J152" s="240"/>
      <c r="K152" s="241">
        <f>ROUND(E152*J152,2)</f>
        <v>0</v>
      </c>
      <c r="L152" s="241">
        <v>21</v>
      </c>
      <c r="M152" s="241">
        <f>G152*(1+L152/100)</f>
        <v>0</v>
      </c>
      <c r="N152" s="239">
        <v>1.64E-3</v>
      </c>
      <c r="O152" s="239">
        <f>ROUND(E152*N152,2)</f>
        <v>0.01</v>
      </c>
      <c r="P152" s="239">
        <v>0</v>
      </c>
      <c r="Q152" s="239">
        <f>ROUND(E152*P152,2)</f>
        <v>0</v>
      </c>
      <c r="R152" s="241" t="s">
        <v>123</v>
      </c>
      <c r="S152" s="241" t="s">
        <v>165</v>
      </c>
      <c r="T152" s="242" t="s">
        <v>165</v>
      </c>
      <c r="U152" s="222">
        <v>0.13915</v>
      </c>
      <c r="V152" s="222">
        <f>ROUND(E152*U152,2)</f>
        <v>0.83</v>
      </c>
      <c r="W152" s="222"/>
      <c r="X152" s="222" t="s">
        <v>166</v>
      </c>
      <c r="Y152" s="222" t="s">
        <v>167</v>
      </c>
      <c r="Z152" s="212"/>
      <c r="AA152" s="212"/>
      <c r="AB152" s="212"/>
      <c r="AC152" s="212"/>
      <c r="AD152" s="212"/>
      <c r="AE152" s="212"/>
      <c r="AF152" s="212"/>
      <c r="AG152" s="212" t="s">
        <v>168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2" x14ac:dyDescent="0.25">
      <c r="A153" s="219"/>
      <c r="B153" s="220"/>
      <c r="C153" s="256" t="s">
        <v>871</v>
      </c>
      <c r="D153" s="223"/>
      <c r="E153" s="224">
        <v>6</v>
      </c>
      <c r="F153" s="222"/>
      <c r="G153" s="22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170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5">
      <c r="A154" s="236">
        <v>30</v>
      </c>
      <c r="B154" s="237" t="s">
        <v>872</v>
      </c>
      <c r="C154" s="255" t="s">
        <v>873</v>
      </c>
      <c r="D154" s="238" t="s">
        <v>220</v>
      </c>
      <c r="E154" s="239">
        <v>10</v>
      </c>
      <c r="F154" s="240"/>
      <c r="G154" s="241">
        <f>ROUND(E154*F154,2)</f>
        <v>0</v>
      </c>
      <c r="H154" s="240"/>
      <c r="I154" s="241">
        <f>ROUND(E154*H154,2)</f>
        <v>0</v>
      </c>
      <c r="J154" s="240"/>
      <c r="K154" s="241">
        <f>ROUND(E154*J154,2)</f>
        <v>0</v>
      </c>
      <c r="L154" s="241">
        <v>21</v>
      </c>
      <c r="M154" s="241">
        <f>G154*(1+L154/100)</f>
        <v>0</v>
      </c>
      <c r="N154" s="239">
        <v>8.0000000000000004E-4</v>
      </c>
      <c r="O154" s="239">
        <f>ROUND(E154*N154,2)</f>
        <v>0.01</v>
      </c>
      <c r="P154" s="239">
        <v>0</v>
      </c>
      <c r="Q154" s="239">
        <f>ROUND(E154*P154,2)</f>
        <v>0</v>
      </c>
      <c r="R154" s="241" t="s">
        <v>123</v>
      </c>
      <c r="S154" s="241" t="s">
        <v>165</v>
      </c>
      <c r="T154" s="242" t="s">
        <v>165</v>
      </c>
      <c r="U154" s="222">
        <v>0.10431</v>
      </c>
      <c r="V154" s="222">
        <f>ROUND(E154*U154,2)</f>
        <v>1.04</v>
      </c>
      <c r="W154" s="222"/>
      <c r="X154" s="222" t="s">
        <v>166</v>
      </c>
      <c r="Y154" s="222" t="s">
        <v>167</v>
      </c>
      <c r="Z154" s="212"/>
      <c r="AA154" s="212"/>
      <c r="AB154" s="212"/>
      <c r="AC154" s="212"/>
      <c r="AD154" s="212"/>
      <c r="AE154" s="212"/>
      <c r="AF154" s="212"/>
      <c r="AG154" s="212" t="s">
        <v>168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2" x14ac:dyDescent="0.25">
      <c r="A155" s="219"/>
      <c r="B155" s="220"/>
      <c r="C155" s="256" t="s">
        <v>874</v>
      </c>
      <c r="D155" s="223"/>
      <c r="E155" s="224">
        <v>10</v>
      </c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170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5">
      <c r="A156" s="236">
        <v>31</v>
      </c>
      <c r="B156" s="237" t="s">
        <v>875</v>
      </c>
      <c r="C156" s="255" t="s">
        <v>876</v>
      </c>
      <c r="D156" s="238" t="s">
        <v>193</v>
      </c>
      <c r="E156" s="239">
        <v>10</v>
      </c>
      <c r="F156" s="240"/>
      <c r="G156" s="241">
        <f>ROUND(E156*F156,2)</f>
        <v>0</v>
      </c>
      <c r="H156" s="240"/>
      <c r="I156" s="241">
        <f>ROUND(E156*H156,2)</f>
        <v>0</v>
      </c>
      <c r="J156" s="240"/>
      <c r="K156" s="241">
        <f>ROUND(E156*J156,2)</f>
        <v>0</v>
      </c>
      <c r="L156" s="241">
        <v>21</v>
      </c>
      <c r="M156" s="241">
        <f>G156*(1+L156/100)</f>
        <v>0</v>
      </c>
      <c r="N156" s="239">
        <v>0</v>
      </c>
      <c r="O156" s="239">
        <f>ROUND(E156*N156,2)</f>
        <v>0</v>
      </c>
      <c r="P156" s="239">
        <v>0</v>
      </c>
      <c r="Q156" s="239">
        <f>ROUND(E156*P156,2)</f>
        <v>0</v>
      </c>
      <c r="R156" s="241" t="s">
        <v>123</v>
      </c>
      <c r="S156" s="241" t="s">
        <v>165</v>
      </c>
      <c r="T156" s="242" t="s">
        <v>165</v>
      </c>
      <c r="U156" s="222">
        <v>8.2170000000000007E-2</v>
      </c>
      <c r="V156" s="222">
        <f>ROUND(E156*U156,2)</f>
        <v>0.82</v>
      </c>
      <c r="W156" s="222"/>
      <c r="X156" s="222" t="s">
        <v>166</v>
      </c>
      <c r="Y156" s="222" t="s">
        <v>167</v>
      </c>
      <c r="Z156" s="212"/>
      <c r="AA156" s="212"/>
      <c r="AB156" s="212"/>
      <c r="AC156" s="212"/>
      <c r="AD156" s="212"/>
      <c r="AE156" s="212"/>
      <c r="AF156" s="212"/>
      <c r="AG156" s="212" t="s">
        <v>168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2" x14ac:dyDescent="0.25">
      <c r="A157" s="219"/>
      <c r="B157" s="220"/>
      <c r="C157" s="256" t="s">
        <v>398</v>
      </c>
      <c r="D157" s="223"/>
      <c r="E157" s="224">
        <v>10</v>
      </c>
      <c r="F157" s="222"/>
      <c r="G157" s="22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170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5">
      <c r="A158" s="236">
        <v>32</v>
      </c>
      <c r="B158" s="237" t="s">
        <v>797</v>
      </c>
      <c r="C158" s="255" t="s">
        <v>798</v>
      </c>
      <c r="D158" s="238" t="s">
        <v>193</v>
      </c>
      <c r="E158" s="239">
        <v>8</v>
      </c>
      <c r="F158" s="240"/>
      <c r="G158" s="241">
        <f>ROUND(E158*F158,2)</f>
        <v>0</v>
      </c>
      <c r="H158" s="240"/>
      <c r="I158" s="241">
        <f>ROUND(E158*H158,2)</f>
        <v>0</v>
      </c>
      <c r="J158" s="240"/>
      <c r="K158" s="241">
        <f>ROUND(E158*J158,2)</f>
        <v>0</v>
      </c>
      <c r="L158" s="241">
        <v>21</v>
      </c>
      <c r="M158" s="241">
        <f>G158*(1+L158/100)</f>
        <v>0</v>
      </c>
      <c r="N158" s="239">
        <v>0</v>
      </c>
      <c r="O158" s="239">
        <f>ROUND(E158*N158,2)</f>
        <v>0</v>
      </c>
      <c r="P158" s="239">
        <v>0</v>
      </c>
      <c r="Q158" s="239">
        <f>ROUND(E158*P158,2)</f>
        <v>0</v>
      </c>
      <c r="R158" s="241" t="s">
        <v>123</v>
      </c>
      <c r="S158" s="241" t="s">
        <v>165</v>
      </c>
      <c r="T158" s="242" t="s">
        <v>165</v>
      </c>
      <c r="U158" s="222">
        <v>0.17917</v>
      </c>
      <c r="V158" s="222">
        <f>ROUND(E158*U158,2)</f>
        <v>1.43</v>
      </c>
      <c r="W158" s="222"/>
      <c r="X158" s="222" t="s">
        <v>166</v>
      </c>
      <c r="Y158" s="222" t="s">
        <v>167</v>
      </c>
      <c r="Z158" s="212"/>
      <c r="AA158" s="212"/>
      <c r="AB158" s="212"/>
      <c r="AC158" s="212"/>
      <c r="AD158" s="212"/>
      <c r="AE158" s="212"/>
      <c r="AF158" s="212"/>
      <c r="AG158" s="212" t="s">
        <v>168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2" x14ac:dyDescent="0.25">
      <c r="A159" s="219"/>
      <c r="B159" s="220"/>
      <c r="C159" s="256" t="s">
        <v>522</v>
      </c>
      <c r="D159" s="223"/>
      <c r="E159" s="224">
        <v>4</v>
      </c>
      <c r="F159" s="222"/>
      <c r="G159" s="22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170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5">
      <c r="A160" s="219"/>
      <c r="B160" s="220"/>
      <c r="C160" s="256" t="s">
        <v>877</v>
      </c>
      <c r="D160" s="223"/>
      <c r="E160" s="224">
        <v>4</v>
      </c>
      <c r="F160" s="222"/>
      <c r="G160" s="22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170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5">
      <c r="A161" s="236">
        <v>33</v>
      </c>
      <c r="B161" s="237" t="s">
        <v>878</v>
      </c>
      <c r="C161" s="255" t="s">
        <v>879</v>
      </c>
      <c r="D161" s="238" t="s">
        <v>193</v>
      </c>
      <c r="E161" s="239">
        <v>4</v>
      </c>
      <c r="F161" s="240"/>
      <c r="G161" s="241">
        <f>ROUND(E161*F161,2)</f>
        <v>0</v>
      </c>
      <c r="H161" s="240"/>
      <c r="I161" s="241">
        <f>ROUND(E161*H161,2)</f>
        <v>0</v>
      </c>
      <c r="J161" s="240"/>
      <c r="K161" s="241">
        <f>ROUND(E161*J161,2)</f>
        <v>0</v>
      </c>
      <c r="L161" s="241">
        <v>21</v>
      </c>
      <c r="M161" s="241">
        <f>G161*(1+L161/100)</f>
        <v>0</v>
      </c>
      <c r="N161" s="239">
        <v>0</v>
      </c>
      <c r="O161" s="239">
        <f>ROUND(E161*N161,2)</f>
        <v>0</v>
      </c>
      <c r="P161" s="239">
        <v>0</v>
      </c>
      <c r="Q161" s="239">
        <f>ROUND(E161*P161,2)</f>
        <v>0</v>
      </c>
      <c r="R161" s="241" t="s">
        <v>123</v>
      </c>
      <c r="S161" s="241" t="s">
        <v>165</v>
      </c>
      <c r="T161" s="242" t="s">
        <v>165</v>
      </c>
      <c r="U161" s="222">
        <v>0.18967000000000001</v>
      </c>
      <c r="V161" s="222">
        <f>ROUND(E161*U161,2)</f>
        <v>0.76</v>
      </c>
      <c r="W161" s="222"/>
      <c r="X161" s="222" t="s">
        <v>166</v>
      </c>
      <c r="Y161" s="222" t="s">
        <v>167</v>
      </c>
      <c r="Z161" s="212"/>
      <c r="AA161" s="212"/>
      <c r="AB161" s="212"/>
      <c r="AC161" s="212"/>
      <c r="AD161" s="212"/>
      <c r="AE161" s="212"/>
      <c r="AF161" s="212"/>
      <c r="AG161" s="212" t="s">
        <v>168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2" x14ac:dyDescent="0.25">
      <c r="A162" s="219"/>
      <c r="B162" s="220"/>
      <c r="C162" s="256" t="s">
        <v>877</v>
      </c>
      <c r="D162" s="223"/>
      <c r="E162" s="224">
        <v>4</v>
      </c>
      <c r="F162" s="222"/>
      <c r="G162" s="22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170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20.399999999999999" outlineLevel="1" x14ac:dyDescent="0.25">
      <c r="A163" s="236">
        <v>34</v>
      </c>
      <c r="B163" s="237" t="s">
        <v>880</v>
      </c>
      <c r="C163" s="255" t="s">
        <v>881</v>
      </c>
      <c r="D163" s="238" t="s">
        <v>193</v>
      </c>
      <c r="E163" s="239">
        <v>1</v>
      </c>
      <c r="F163" s="240"/>
      <c r="G163" s="241">
        <f>ROUND(E163*F163,2)</f>
        <v>0</v>
      </c>
      <c r="H163" s="240"/>
      <c r="I163" s="241">
        <f>ROUND(E163*H163,2)</f>
        <v>0</v>
      </c>
      <c r="J163" s="240"/>
      <c r="K163" s="241">
        <f>ROUND(E163*J163,2)</f>
        <v>0</v>
      </c>
      <c r="L163" s="241">
        <v>21</v>
      </c>
      <c r="M163" s="241">
        <f>G163*(1+L163/100)</f>
        <v>0</v>
      </c>
      <c r="N163" s="239">
        <v>5.0000000000000001E-4</v>
      </c>
      <c r="O163" s="239">
        <f>ROUND(E163*N163,2)</f>
        <v>0</v>
      </c>
      <c r="P163" s="239">
        <v>0</v>
      </c>
      <c r="Q163" s="239">
        <f>ROUND(E163*P163,2)</f>
        <v>0</v>
      </c>
      <c r="R163" s="241" t="s">
        <v>214</v>
      </c>
      <c r="S163" s="241" t="s">
        <v>165</v>
      </c>
      <c r="T163" s="242" t="s">
        <v>165</v>
      </c>
      <c r="U163" s="222">
        <v>0</v>
      </c>
      <c r="V163" s="222">
        <f>ROUND(E163*U163,2)</f>
        <v>0</v>
      </c>
      <c r="W163" s="222"/>
      <c r="X163" s="222" t="s">
        <v>215</v>
      </c>
      <c r="Y163" s="222" t="s">
        <v>167</v>
      </c>
      <c r="Z163" s="212"/>
      <c r="AA163" s="212"/>
      <c r="AB163" s="212"/>
      <c r="AC163" s="212"/>
      <c r="AD163" s="212"/>
      <c r="AE163" s="212"/>
      <c r="AF163" s="212"/>
      <c r="AG163" s="212" t="s">
        <v>216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2" x14ac:dyDescent="0.25">
      <c r="A164" s="219"/>
      <c r="B164" s="220"/>
      <c r="C164" s="256" t="s">
        <v>882</v>
      </c>
      <c r="D164" s="223"/>
      <c r="E164" s="224">
        <v>1</v>
      </c>
      <c r="F164" s="222"/>
      <c r="G164" s="22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170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5">
      <c r="A165" s="245">
        <v>35</v>
      </c>
      <c r="B165" s="246" t="s">
        <v>735</v>
      </c>
      <c r="C165" s="258" t="s">
        <v>736</v>
      </c>
      <c r="D165" s="247" t="s">
        <v>193</v>
      </c>
      <c r="E165" s="248">
        <v>1</v>
      </c>
      <c r="F165" s="249"/>
      <c r="G165" s="250">
        <f>ROUND(E165*F165,2)</f>
        <v>0</v>
      </c>
      <c r="H165" s="249"/>
      <c r="I165" s="250">
        <f>ROUND(E165*H165,2)</f>
        <v>0</v>
      </c>
      <c r="J165" s="249"/>
      <c r="K165" s="250">
        <f>ROUND(E165*J165,2)</f>
        <v>0</v>
      </c>
      <c r="L165" s="250">
        <v>21</v>
      </c>
      <c r="M165" s="250">
        <f>G165*(1+L165/100)</f>
        <v>0</v>
      </c>
      <c r="N165" s="248">
        <v>4.0000000000000002E-4</v>
      </c>
      <c r="O165" s="248">
        <f>ROUND(E165*N165,2)</f>
        <v>0</v>
      </c>
      <c r="P165" s="248">
        <v>0</v>
      </c>
      <c r="Q165" s="248">
        <f>ROUND(E165*P165,2)</f>
        <v>0</v>
      </c>
      <c r="R165" s="250"/>
      <c r="S165" s="250" t="s">
        <v>247</v>
      </c>
      <c r="T165" s="251" t="s">
        <v>248</v>
      </c>
      <c r="U165" s="222">
        <v>0</v>
      </c>
      <c r="V165" s="222">
        <f>ROUND(E165*U165,2)</f>
        <v>0</v>
      </c>
      <c r="W165" s="222"/>
      <c r="X165" s="222" t="s">
        <v>215</v>
      </c>
      <c r="Y165" s="222" t="s">
        <v>167</v>
      </c>
      <c r="Z165" s="212"/>
      <c r="AA165" s="212"/>
      <c r="AB165" s="212"/>
      <c r="AC165" s="212"/>
      <c r="AD165" s="212"/>
      <c r="AE165" s="212"/>
      <c r="AF165" s="212"/>
      <c r="AG165" s="212" t="s">
        <v>216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x14ac:dyDescent="0.25">
      <c r="A166" s="229" t="s">
        <v>159</v>
      </c>
      <c r="B166" s="230" t="s">
        <v>129</v>
      </c>
      <c r="C166" s="254" t="s">
        <v>130</v>
      </c>
      <c r="D166" s="231"/>
      <c r="E166" s="232"/>
      <c r="F166" s="233"/>
      <c r="G166" s="233">
        <f>SUMIF(AG167:AG169,"&lt;&gt;NOR",G167:G169)</f>
        <v>0</v>
      </c>
      <c r="H166" s="233"/>
      <c r="I166" s="233">
        <f>SUM(I167:I169)</f>
        <v>0</v>
      </c>
      <c r="J166" s="233"/>
      <c r="K166" s="233">
        <f>SUM(K167:K169)</f>
        <v>0</v>
      </c>
      <c r="L166" s="233"/>
      <c r="M166" s="233">
        <f>SUM(M167:M169)</f>
        <v>0</v>
      </c>
      <c r="N166" s="232"/>
      <c r="O166" s="232">
        <f>SUM(O167:O169)</f>
        <v>0</v>
      </c>
      <c r="P166" s="232"/>
      <c r="Q166" s="232">
        <f>SUM(Q167:Q169)</f>
        <v>0</v>
      </c>
      <c r="R166" s="233"/>
      <c r="S166" s="233"/>
      <c r="T166" s="234"/>
      <c r="U166" s="228"/>
      <c r="V166" s="228">
        <f>SUM(V167:V169)</f>
        <v>0</v>
      </c>
      <c r="W166" s="228"/>
      <c r="X166" s="228"/>
      <c r="Y166" s="228"/>
      <c r="AG166" t="s">
        <v>160</v>
      </c>
    </row>
    <row r="167" spans="1:60" ht="20.399999999999999" outlineLevel="1" x14ac:dyDescent="0.25">
      <c r="A167" s="245">
        <v>36</v>
      </c>
      <c r="B167" s="246" t="s">
        <v>410</v>
      </c>
      <c r="C167" s="258" t="s">
        <v>411</v>
      </c>
      <c r="D167" s="247" t="s">
        <v>358</v>
      </c>
      <c r="E167" s="248">
        <v>1</v>
      </c>
      <c r="F167" s="249"/>
      <c r="G167" s="250">
        <f>ROUND(E167*F167,2)</f>
        <v>0</v>
      </c>
      <c r="H167" s="249"/>
      <c r="I167" s="250">
        <f>ROUND(E167*H167,2)</f>
        <v>0</v>
      </c>
      <c r="J167" s="249"/>
      <c r="K167" s="250">
        <f>ROUND(E167*J167,2)</f>
        <v>0</v>
      </c>
      <c r="L167" s="250">
        <v>21</v>
      </c>
      <c r="M167" s="250">
        <f>G167*(1+L167/100)</f>
        <v>0</v>
      </c>
      <c r="N167" s="248">
        <v>0</v>
      </c>
      <c r="O167" s="248">
        <f>ROUND(E167*N167,2)</f>
        <v>0</v>
      </c>
      <c r="P167" s="248">
        <v>0</v>
      </c>
      <c r="Q167" s="248">
        <f>ROUND(E167*P167,2)</f>
        <v>0</v>
      </c>
      <c r="R167" s="250"/>
      <c r="S167" s="250" t="s">
        <v>247</v>
      </c>
      <c r="T167" s="251" t="s">
        <v>248</v>
      </c>
      <c r="U167" s="222">
        <v>0</v>
      </c>
      <c r="V167" s="222">
        <f>ROUND(E167*U167,2)</f>
        <v>0</v>
      </c>
      <c r="W167" s="222"/>
      <c r="X167" s="222" t="s">
        <v>166</v>
      </c>
      <c r="Y167" s="222" t="s">
        <v>167</v>
      </c>
      <c r="Z167" s="212"/>
      <c r="AA167" s="212"/>
      <c r="AB167" s="212"/>
      <c r="AC167" s="212"/>
      <c r="AD167" s="212"/>
      <c r="AE167" s="212"/>
      <c r="AF167" s="212"/>
      <c r="AG167" s="212" t="s">
        <v>168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5">
      <c r="A168" s="245">
        <v>37</v>
      </c>
      <c r="B168" s="246" t="s">
        <v>412</v>
      </c>
      <c r="C168" s="258" t="s">
        <v>413</v>
      </c>
      <c r="D168" s="247" t="s">
        <v>358</v>
      </c>
      <c r="E168" s="248">
        <v>1</v>
      </c>
      <c r="F168" s="249"/>
      <c r="G168" s="250">
        <f>ROUND(E168*F168,2)</f>
        <v>0</v>
      </c>
      <c r="H168" s="249"/>
      <c r="I168" s="250">
        <f>ROUND(E168*H168,2)</f>
        <v>0</v>
      </c>
      <c r="J168" s="249"/>
      <c r="K168" s="250">
        <f>ROUND(E168*J168,2)</f>
        <v>0</v>
      </c>
      <c r="L168" s="250">
        <v>21</v>
      </c>
      <c r="M168" s="250">
        <f>G168*(1+L168/100)</f>
        <v>0</v>
      </c>
      <c r="N168" s="248">
        <v>0</v>
      </c>
      <c r="O168" s="248">
        <f>ROUND(E168*N168,2)</f>
        <v>0</v>
      </c>
      <c r="P168" s="248">
        <v>0</v>
      </c>
      <c r="Q168" s="248">
        <f>ROUND(E168*P168,2)</f>
        <v>0</v>
      </c>
      <c r="R168" s="250"/>
      <c r="S168" s="250" t="s">
        <v>247</v>
      </c>
      <c r="T168" s="251" t="s">
        <v>248</v>
      </c>
      <c r="U168" s="222">
        <v>0</v>
      </c>
      <c r="V168" s="222">
        <f>ROUND(E168*U168,2)</f>
        <v>0</v>
      </c>
      <c r="W168" s="222"/>
      <c r="X168" s="222" t="s">
        <v>378</v>
      </c>
      <c r="Y168" s="222" t="s">
        <v>167</v>
      </c>
      <c r="Z168" s="212"/>
      <c r="AA168" s="212"/>
      <c r="AB168" s="212"/>
      <c r="AC168" s="212"/>
      <c r="AD168" s="212"/>
      <c r="AE168" s="212"/>
      <c r="AF168" s="212"/>
      <c r="AG168" s="212" t="s">
        <v>379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ht="20.399999999999999" outlineLevel="1" x14ac:dyDescent="0.25">
      <c r="A169" s="245">
        <v>38</v>
      </c>
      <c r="B169" s="246" t="s">
        <v>414</v>
      </c>
      <c r="C169" s="258" t="s">
        <v>415</v>
      </c>
      <c r="D169" s="247" t="s">
        <v>358</v>
      </c>
      <c r="E169" s="248">
        <v>1</v>
      </c>
      <c r="F169" s="249"/>
      <c r="G169" s="250">
        <f>ROUND(E169*F169,2)</f>
        <v>0</v>
      </c>
      <c r="H169" s="249"/>
      <c r="I169" s="250">
        <f>ROUND(E169*H169,2)</f>
        <v>0</v>
      </c>
      <c r="J169" s="249"/>
      <c r="K169" s="250">
        <f>ROUND(E169*J169,2)</f>
        <v>0</v>
      </c>
      <c r="L169" s="250">
        <v>21</v>
      </c>
      <c r="M169" s="250">
        <f>G169*(1+L169/100)</f>
        <v>0</v>
      </c>
      <c r="N169" s="248">
        <v>0</v>
      </c>
      <c r="O169" s="248">
        <f>ROUND(E169*N169,2)</f>
        <v>0</v>
      </c>
      <c r="P169" s="248">
        <v>0</v>
      </c>
      <c r="Q169" s="248">
        <f>ROUND(E169*P169,2)</f>
        <v>0</v>
      </c>
      <c r="R169" s="250"/>
      <c r="S169" s="250" t="s">
        <v>247</v>
      </c>
      <c r="T169" s="251" t="s">
        <v>248</v>
      </c>
      <c r="U169" s="222">
        <v>0</v>
      </c>
      <c r="V169" s="222">
        <f>ROUND(E169*U169,2)</f>
        <v>0</v>
      </c>
      <c r="W169" s="222"/>
      <c r="X169" s="222" t="s">
        <v>378</v>
      </c>
      <c r="Y169" s="222" t="s">
        <v>167</v>
      </c>
      <c r="Z169" s="212"/>
      <c r="AA169" s="212"/>
      <c r="AB169" s="212"/>
      <c r="AC169" s="212"/>
      <c r="AD169" s="212"/>
      <c r="AE169" s="212"/>
      <c r="AF169" s="212"/>
      <c r="AG169" s="212" t="s">
        <v>379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x14ac:dyDescent="0.25">
      <c r="A170" s="229" t="s">
        <v>159</v>
      </c>
      <c r="B170" s="230" t="s">
        <v>128</v>
      </c>
      <c r="C170" s="254" t="s">
        <v>28</v>
      </c>
      <c r="D170" s="231"/>
      <c r="E170" s="232"/>
      <c r="F170" s="233"/>
      <c r="G170" s="233">
        <f>SUMIF(AG171:AG186,"&lt;&gt;NOR",G171:G186)</f>
        <v>0</v>
      </c>
      <c r="H170" s="233"/>
      <c r="I170" s="233">
        <f>SUM(I171:I186)</f>
        <v>0</v>
      </c>
      <c r="J170" s="233"/>
      <c r="K170" s="233">
        <f>SUM(K171:K186)</f>
        <v>0</v>
      </c>
      <c r="L170" s="233"/>
      <c r="M170" s="233">
        <f>SUM(M171:M186)</f>
        <v>0</v>
      </c>
      <c r="N170" s="232"/>
      <c r="O170" s="232">
        <f>SUM(O171:O186)</f>
        <v>0</v>
      </c>
      <c r="P170" s="232"/>
      <c r="Q170" s="232">
        <f>SUM(Q171:Q186)</f>
        <v>0</v>
      </c>
      <c r="R170" s="233"/>
      <c r="S170" s="233"/>
      <c r="T170" s="234"/>
      <c r="U170" s="228"/>
      <c r="V170" s="228">
        <f>SUM(V171:V186)</f>
        <v>0</v>
      </c>
      <c r="W170" s="228"/>
      <c r="X170" s="228"/>
      <c r="Y170" s="228"/>
      <c r="AG170" t="s">
        <v>160</v>
      </c>
    </row>
    <row r="171" spans="1:60" outlineLevel="1" x14ac:dyDescent="0.25">
      <c r="A171" s="245">
        <v>39</v>
      </c>
      <c r="B171" s="246" t="s">
        <v>416</v>
      </c>
      <c r="C171" s="258" t="s">
        <v>417</v>
      </c>
      <c r="D171" s="247" t="s">
        <v>269</v>
      </c>
      <c r="E171" s="248">
        <v>1</v>
      </c>
      <c r="F171" s="249"/>
      <c r="G171" s="250">
        <f>ROUND(E171*F171,2)</f>
        <v>0</v>
      </c>
      <c r="H171" s="249"/>
      <c r="I171" s="250">
        <f>ROUND(E171*H171,2)</f>
        <v>0</v>
      </c>
      <c r="J171" s="249"/>
      <c r="K171" s="250">
        <f>ROUND(E171*J171,2)</f>
        <v>0</v>
      </c>
      <c r="L171" s="250">
        <v>21</v>
      </c>
      <c r="M171" s="250">
        <f>G171*(1+L171/100)</f>
        <v>0</v>
      </c>
      <c r="N171" s="248">
        <v>0</v>
      </c>
      <c r="O171" s="248">
        <f>ROUND(E171*N171,2)</f>
        <v>0</v>
      </c>
      <c r="P171" s="248">
        <v>0</v>
      </c>
      <c r="Q171" s="248">
        <f>ROUND(E171*P171,2)</f>
        <v>0</v>
      </c>
      <c r="R171" s="250"/>
      <c r="S171" s="250" t="s">
        <v>247</v>
      </c>
      <c r="T171" s="251" t="s">
        <v>248</v>
      </c>
      <c r="U171" s="222">
        <v>0</v>
      </c>
      <c r="V171" s="222">
        <f>ROUND(E171*U171,2)</f>
        <v>0</v>
      </c>
      <c r="W171" s="222"/>
      <c r="X171" s="222" t="s">
        <v>215</v>
      </c>
      <c r="Y171" s="222" t="s">
        <v>167</v>
      </c>
      <c r="Z171" s="212"/>
      <c r="AA171" s="212"/>
      <c r="AB171" s="212"/>
      <c r="AC171" s="212"/>
      <c r="AD171" s="212"/>
      <c r="AE171" s="212"/>
      <c r="AF171" s="212"/>
      <c r="AG171" s="212" t="s">
        <v>216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5">
      <c r="A172" s="236">
        <v>40</v>
      </c>
      <c r="B172" s="237" t="s">
        <v>418</v>
      </c>
      <c r="C172" s="255" t="s">
        <v>419</v>
      </c>
      <c r="D172" s="238" t="s">
        <v>269</v>
      </c>
      <c r="E172" s="239">
        <v>1</v>
      </c>
      <c r="F172" s="240"/>
      <c r="G172" s="241">
        <f>ROUND(E172*F172,2)</f>
        <v>0</v>
      </c>
      <c r="H172" s="240"/>
      <c r="I172" s="241">
        <f>ROUND(E172*H172,2)</f>
        <v>0</v>
      </c>
      <c r="J172" s="240"/>
      <c r="K172" s="241">
        <f>ROUND(E172*J172,2)</f>
        <v>0</v>
      </c>
      <c r="L172" s="241">
        <v>21</v>
      </c>
      <c r="M172" s="241">
        <f>G172*(1+L172/100)</f>
        <v>0</v>
      </c>
      <c r="N172" s="239">
        <v>0</v>
      </c>
      <c r="O172" s="239">
        <f>ROUND(E172*N172,2)</f>
        <v>0</v>
      </c>
      <c r="P172" s="239">
        <v>0</v>
      </c>
      <c r="Q172" s="239">
        <f>ROUND(E172*P172,2)</f>
        <v>0</v>
      </c>
      <c r="R172" s="241"/>
      <c r="S172" s="241" t="s">
        <v>247</v>
      </c>
      <c r="T172" s="242" t="s">
        <v>248</v>
      </c>
      <c r="U172" s="222">
        <v>0</v>
      </c>
      <c r="V172" s="222">
        <f>ROUND(E172*U172,2)</f>
        <v>0</v>
      </c>
      <c r="W172" s="222"/>
      <c r="X172" s="222" t="s">
        <v>420</v>
      </c>
      <c r="Y172" s="222" t="s">
        <v>167</v>
      </c>
      <c r="Z172" s="212"/>
      <c r="AA172" s="212"/>
      <c r="AB172" s="212"/>
      <c r="AC172" s="212"/>
      <c r="AD172" s="212"/>
      <c r="AE172" s="212"/>
      <c r="AF172" s="212"/>
      <c r="AG172" s="212" t="s">
        <v>421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2" x14ac:dyDescent="0.25">
      <c r="A173" s="219"/>
      <c r="B173" s="220"/>
      <c r="C173" s="259" t="s">
        <v>422</v>
      </c>
      <c r="D173" s="252"/>
      <c r="E173" s="252"/>
      <c r="F173" s="252"/>
      <c r="G173" s="25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196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43" t="str">
        <f>C173</f>
        <v>- vertikální doprava jeřábem na střechu budovy, vč. přistavení, zporovoznění, složení a zpětné dopravy jeřábu</v>
      </c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5">
      <c r="A174" s="219"/>
      <c r="B174" s="220"/>
      <c r="C174" s="260" t="s">
        <v>423</v>
      </c>
      <c r="D174" s="253"/>
      <c r="E174" s="253"/>
      <c r="F174" s="253"/>
      <c r="G174" s="253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196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5">
      <c r="A175" s="236">
        <v>41</v>
      </c>
      <c r="B175" s="237" t="s">
        <v>424</v>
      </c>
      <c r="C175" s="255" t="s">
        <v>425</v>
      </c>
      <c r="D175" s="238" t="s">
        <v>377</v>
      </c>
      <c r="E175" s="239">
        <v>1</v>
      </c>
      <c r="F175" s="240"/>
      <c r="G175" s="241">
        <f>ROUND(E175*F175,2)</f>
        <v>0</v>
      </c>
      <c r="H175" s="240"/>
      <c r="I175" s="241">
        <f>ROUND(E175*H175,2)</f>
        <v>0</v>
      </c>
      <c r="J175" s="240"/>
      <c r="K175" s="241">
        <f>ROUND(E175*J175,2)</f>
        <v>0</v>
      </c>
      <c r="L175" s="241">
        <v>21</v>
      </c>
      <c r="M175" s="241">
        <f>G175*(1+L175/100)</f>
        <v>0</v>
      </c>
      <c r="N175" s="239">
        <v>0</v>
      </c>
      <c r="O175" s="239">
        <f>ROUND(E175*N175,2)</f>
        <v>0</v>
      </c>
      <c r="P175" s="239">
        <v>0</v>
      </c>
      <c r="Q175" s="239">
        <f>ROUND(E175*P175,2)</f>
        <v>0</v>
      </c>
      <c r="R175" s="241"/>
      <c r="S175" s="241" t="s">
        <v>165</v>
      </c>
      <c r="T175" s="242" t="s">
        <v>248</v>
      </c>
      <c r="U175" s="222">
        <v>0</v>
      </c>
      <c r="V175" s="222">
        <f>ROUND(E175*U175,2)</f>
        <v>0</v>
      </c>
      <c r="W175" s="222"/>
      <c r="X175" s="222" t="s">
        <v>378</v>
      </c>
      <c r="Y175" s="222" t="s">
        <v>167</v>
      </c>
      <c r="Z175" s="212"/>
      <c r="AA175" s="212"/>
      <c r="AB175" s="212"/>
      <c r="AC175" s="212"/>
      <c r="AD175" s="212"/>
      <c r="AE175" s="212"/>
      <c r="AF175" s="212"/>
      <c r="AG175" s="212" t="s">
        <v>426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2" x14ac:dyDescent="0.25">
      <c r="A176" s="219"/>
      <c r="B176" s="220"/>
      <c r="C176" s="259" t="s">
        <v>427</v>
      </c>
      <c r="D176" s="252"/>
      <c r="E176" s="252"/>
      <c r="F176" s="252"/>
      <c r="G176" s="25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196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5">
      <c r="A177" s="219"/>
      <c r="B177" s="220"/>
      <c r="C177" s="260" t="s">
        <v>883</v>
      </c>
      <c r="D177" s="253"/>
      <c r="E177" s="253"/>
      <c r="F177" s="253"/>
      <c r="G177" s="253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196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5">
      <c r="A178" s="219"/>
      <c r="B178" s="220"/>
      <c r="C178" s="260" t="s">
        <v>884</v>
      </c>
      <c r="D178" s="253"/>
      <c r="E178" s="253"/>
      <c r="F178" s="253"/>
      <c r="G178" s="253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196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43" t="str">
        <f>C178</f>
        <v>- Obsahuje veškeré náklady na zajištění BOZP dle požadavků platných vyhlášek a nařízení v oblasti bezpečnosti práce.</v>
      </c>
      <c r="BB178" s="212"/>
      <c r="BC178" s="212"/>
      <c r="BD178" s="212"/>
      <c r="BE178" s="212"/>
      <c r="BF178" s="212"/>
      <c r="BG178" s="212"/>
      <c r="BH178" s="212"/>
    </row>
    <row r="179" spans="1:60" ht="41.4" outlineLevel="3" x14ac:dyDescent="0.25">
      <c r="A179" s="219"/>
      <c r="B179" s="220"/>
      <c r="C179" s="260" t="s">
        <v>885</v>
      </c>
      <c r="D179" s="253"/>
      <c r="E179" s="253"/>
      <c r="F179" s="253"/>
      <c r="G179" s="253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196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43" t="str">
        <f>C179</f>
        <v>Stávající střechy bytových domů SO01-SO03 jsou doplněny záchytným systémem (dle vizuálního průzkumu střechy z 02/2023 trvalé lano vedené podél atiky střechy ve vzdálenosti cca 0,80 metru + kotevní oka). Systém ochrany osob proti pádu je uvažován pomocí samostatných kotvících prvků nebo jako systém kombinovaný s poddajným/pevným kotvícím vedením, v kombinaci s osobním ochranným prostředkem proti pádu (OOPP), výška případného pádu na spojovacím prostředku nesmí být delší než 1,50 metru.</v>
      </c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5">
      <c r="A180" s="236">
        <v>42</v>
      </c>
      <c r="B180" s="237" t="s">
        <v>432</v>
      </c>
      <c r="C180" s="255" t="s">
        <v>433</v>
      </c>
      <c r="D180" s="238" t="s">
        <v>377</v>
      </c>
      <c r="E180" s="239">
        <v>1</v>
      </c>
      <c r="F180" s="240"/>
      <c r="G180" s="241">
        <f>ROUND(E180*F180,2)</f>
        <v>0</v>
      </c>
      <c r="H180" s="240"/>
      <c r="I180" s="241">
        <f>ROUND(E180*H180,2)</f>
        <v>0</v>
      </c>
      <c r="J180" s="240"/>
      <c r="K180" s="241">
        <f>ROUND(E180*J180,2)</f>
        <v>0</v>
      </c>
      <c r="L180" s="241">
        <v>21</v>
      </c>
      <c r="M180" s="241">
        <f>G180*(1+L180/100)</f>
        <v>0</v>
      </c>
      <c r="N180" s="239">
        <v>0</v>
      </c>
      <c r="O180" s="239">
        <f>ROUND(E180*N180,2)</f>
        <v>0</v>
      </c>
      <c r="P180" s="239">
        <v>0</v>
      </c>
      <c r="Q180" s="239">
        <f>ROUND(E180*P180,2)</f>
        <v>0</v>
      </c>
      <c r="R180" s="241"/>
      <c r="S180" s="241" t="s">
        <v>165</v>
      </c>
      <c r="T180" s="242" t="s">
        <v>248</v>
      </c>
      <c r="U180" s="222">
        <v>0</v>
      </c>
      <c r="V180" s="222">
        <f>ROUND(E180*U180,2)</f>
        <v>0</v>
      </c>
      <c r="W180" s="222"/>
      <c r="X180" s="222" t="s">
        <v>378</v>
      </c>
      <c r="Y180" s="222" t="s">
        <v>167</v>
      </c>
      <c r="Z180" s="212"/>
      <c r="AA180" s="212"/>
      <c r="AB180" s="212"/>
      <c r="AC180" s="212"/>
      <c r="AD180" s="212"/>
      <c r="AE180" s="212"/>
      <c r="AF180" s="212"/>
      <c r="AG180" s="212" t="s">
        <v>379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ht="21" outlineLevel="2" x14ac:dyDescent="0.25">
      <c r="A181" s="219"/>
      <c r="B181" s="220"/>
      <c r="C181" s="259" t="s">
        <v>434</v>
      </c>
      <c r="D181" s="252"/>
      <c r="E181" s="252"/>
      <c r="F181" s="252"/>
      <c r="G181" s="25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196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43" t="str">
        <f>C181</f>
        <v>Náklady zhotovitele, související s prováděním zkoušek a revizí předepsaných technickými normami nebo objednatelem a které jsou pro provedení díla nezbytné.</v>
      </c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5">
      <c r="A182" s="236">
        <v>43</v>
      </c>
      <c r="B182" s="237" t="s">
        <v>435</v>
      </c>
      <c r="C182" s="255" t="s">
        <v>436</v>
      </c>
      <c r="D182" s="238" t="s">
        <v>377</v>
      </c>
      <c r="E182" s="239">
        <v>1</v>
      </c>
      <c r="F182" s="240"/>
      <c r="G182" s="241">
        <f>ROUND(E182*F182,2)</f>
        <v>0</v>
      </c>
      <c r="H182" s="240"/>
      <c r="I182" s="241">
        <f>ROUND(E182*H182,2)</f>
        <v>0</v>
      </c>
      <c r="J182" s="240"/>
      <c r="K182" s="241">
        <f>ROUND(E182*J182,2)</f>
        <v>0</v>
      </c>
      <c r="L182" s="241">
        <v>21</v>
      </c>
      <c r="M182" s="241">
        <f>G182*(1+L182/100)</f>
        <v>0</v>
      </c>
      <c r="N182" s="239">
        <v>0</v>
      </c>
      <c r="O182" s="239">
        <f>ROUND(E182*N182,2)</f>
        <v>0</v>
      </c>
      <c r="P182" s="239">
        <v>0</v>
      </c>
      <c r="Q182" s="239">
        <f>ROUND(E182*P182,2)</f>
        <v>0</v>
      </c>
      <c r="R182" s="241"/>
      <c r="S182" s="241" t="s">
        <v>165</v>
      </c>
      <c r="T182" s="242" t="s">
        <v>248</v>
      </c>
      <c r="U182" s="222">
        <v>0</v>
      </c>
      <c r="V182" s="222">
        <f>ROUND(E182*U182,2)</f>
        <v>0</v>
      </c>
      <c r="W182" s="222"/>
      <c r="X182" s="222" t="s">
        <v>378</v>
      </c>
      <c r="Y182" s="222" t="s">
        <v>167</v>
      </c>
      <c r="Z182" s="212"/>
      <c r="AA182" s="212"/>
      <c r="AB182" s="212"/>
      <c r="AC182" s="212"/>
      <c r="AD182" s="212"/>
      <c r="AE182" s="212"/>
      <c r="AF182" s="212"/>
      <c r="AG182" s="212" t="s">
        <v>379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2" x14ac:dyDescent="0.25">
      <c r="A183" s="219"/>
      <c r="B183" s="220"/>
      <c r="C183" s="259" t="s">
        <v>437</v>
      </c>
      <c r="D183" s="252"/>
      <c r="E183" s="252"/>
      <c r="F183" s="252"/>
      <c r="G183" s="25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196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43" t="str">
        <f>C183</f>
        <v>Náklady na individuální zkoušky dodaných a smontovaných technologických zařízení včetně komplexního vyzkoušení.</v>
      </c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5">
      <c r="A184" s="236">
        <v>44</v>
      </c>
      <c r="B184" s="237" t="s">
        <v>438</v>
      </c>
      <c r="C184" s="255" t="s">
        <v>439</v>
      </c>
      <c r="D184" s="238" t="s">
        <v>377</v>
      </c>
      <c r="E184" s="239">
        <v>1</v>
      </c>
      <c r="F184" s="240"/>
      <c r="G184" s="241">
        <f>ROUND(E184*F184,2)</f>
        <v>0</v>
      </c>
      <c r="H184" s="240"/>
      <c r="I184" s="241">
        <f>ROUND(E184*H184,2)</f>
        <v>0</v>
      </c>
      <c r="J184" s="240"/>
      <c r="K184" s="241">
        <f>ROUND(E184*J184,2)</f>
        <v>0</v>
      </c>
      <c r="L184" s="241">
        <v>21</v>
      </c>
      <c r="M184" s="241">
        <f>G184*(1+L184/100)</f>
        <v>0</v>
      </c>
      <c r="N184" s="239">
        <v>0</v>
      </c>
      <c r="O184" s="239">
        <f>ROUND(E184*N184,2)</f>
        <v>0</v>
      </c>
      <c r="P184" s="239">
        <v>0</v>
      </c>
      <c r="Q184" s="239">
        <f>ROUND(E184*P184,2)</f>
        <v>0</v>
      </c>
      <c r="R184" s="241"/>
      <c r="S184" s="241" t="s">
        <v>165</v>
      </c>
      <c r="T184" s="242" t="s">
        <v>248</v>
      </c>
      <c r="U184" s="222">
        <v>0</v>
      </c>
      <c r="V184" s="222">
        <f>ROUND(E184*U184,2)</f>
        <v>0</v>
      </c>
      <c r="W184" s="222"/>
      <c r="X184" s="222" t="s">
        <v>378</v>
      </c>
      <c r="Y184" s="222" t="s">
        <v>167</v>
      </c>
      <c r="Z184" s="212"/>
      <c r="AA184" s="212"/>
      <c r="AB184" s="212"/>
      <c r="AC184" s="212"/>
      <c r="AD184" s="212"/>
      <c r="AE184" s="212"/>
      <c r="AF184" s="212"/>
      <c r="AG184" s="212" t="s">
        <v>379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2" x14ac:dyDescent="0.25">
      <c r="A185" s="219"/>
      <c r="B185" s="220"/>
      <c r="C185" s="259" t="s">
        <v>440</v>
      </c>
      <c r="D185" s="252"/>
      <c r="E185" s="252"/>
      <c r="F185" s="252"/>
      <c r="G185" s="25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196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43" t="str">
        <f>C185</f>
        <v>Náklady na vyhotovení dokumentace skutečného provedení stavby a její předání objednateli v požadované formě a požadovaném počtu.</v>
      </c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5">
      <c r="A186" s="236">
        <v>45</v>
      </c>
      <c r="B186" s="237" t="s">
        <v>441</v>
      </c>
      <c r="C186" s="255" t="s">
        <v>442</v>
      </c>
      <c r="D186" s="238" t="s">
        <v>358</v>
      </c>
      <c r="E186" s="239">
        <v>1</v>
      </c>
      <c r="F186" s="240"/>
      <c r="G186" s="241">
        <f>ROUND(E186*F186,2)</f>
        <v>0</v>
      </c>
      <c r="H186" s="240"/>
      <c r="I186" s="241">
        <f>ROUND(E186*H186,2)</f>
        <v>0</v>
      </c>
      <c r="J186" s="240"/>
      <c r="K186" s="241">
        <f>ROUND(E186*J186,2)</f>
        <v>0</v>
      </c>
      <c r="L186" s="241">
        <v>21</v>
      </c>
      <c r="M186" s="241">
        <f>G186*(1+L186/100)</f>
        <v>0</v>
      </c>
      <c r="N186" s="239">
        <v>0</v>
      </c>
      <c r="O186" s="239">
        <f>ROUND(E186*N186,2)</f>
        <v>0</v>
      </c>
      <c r="P186" s="239">
        <v>0</v>
      </c>
      <c r="Q186" s="239">
        <f>ROUND(E186*P186,2)</f>
        <v>0</v>
      </c>
      <c r="R186" s="241"/>
      <c r="S186" s="241" t="s">
        <v>247</v>
      </c>
      <c r="T186" s="242" t="s">
        <v>248</v>
      </c>
      <c r="U186" s="222">
        <v>0</v>
      </c>
      <c r="V186" s="222">
        <f>ROUND(E186*U186,2)</f>
        <v>0</v>
      </c>
      <c r="W186" s="222"/>
      <c r="X186" s="222" t="s">
        <v>378</v>
      </c>
      <c r="Y186" s="222" t="s">
        <v>167</v>
      </c>
      <c r="Z186" s="212"/>
      <c r="AA186" s="212"/>
      <c r="AB186" s="212"/>
      <c r="AC186" s="212"/>
      <c r="AD186" s="212"/>
      <c r="AE186" s="212"/>
      <c r="AF186" s="212"/>
      <c r="AG186" s="212" t="s">
        <v>379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x14ac:dyDescent="0.25">
      <c r="A187" s="3"/>
      <c r="B187" s="4"/>
      <c r="C187" s="261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AE187">
        <v>15</v>
      </c>
      <c r="AF187">
        <v>21</v>
      </c>
      <c r="AG187" t="s">
        <v>145</v>
      </c>
    </row>
    <row r="188" spans="1:60" x14ac:dyDescent="0.25">
      <c r="A188" s="215"/>
      <c r="B188" s="216" t="s">
        <v>29</v>
      </c>
      <c r="C188" s="262"/>
      <c r="D188" s="217"/>
      <c r="E188" s="218"/>
      <c r="F188" s="218"/>
      <c r="G188" s="235">
        <f>G8+G114+G125+G141+G166+G170</f>
        <v>0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AE188">
        <f>SUMIF(L7:L186,AE187,G7:G186)</f>
        <v>0</v>
      </c>
      <c r="AF188">
        <f>SUMIF(L7:L186,AF187,G7:G186)</f>
        <v>0</v>
      </c>
      <c r="AG188" t="s">
        <v>443</v>
      </c>
    </row>
    <row r="189" spans="1:60" x14ac:dyDescent="0.25">
      <c r="C189" s="263"/>
      <c r="D189" s="10"/>
      <c r="AG189" t="s">
        <v>470</v>
      </c>
    </row>
    <row r="190" spans="1:60" x14ac:dyDescent="0.25">
      <c r="D190" s="10"/>
    </row>
    <row r="191" spans="1:60" x14ac:dyDescent="0.25">
      <c r="D191" s="10"/>
    </row>
    <row r="192" spans="1:60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1wT160mK8MZo6+gTkJ08tVLWjVpQMZE3am/oP83lKiJ2ZeSq80FYQSuShKri2FwrQIbxR3Zw6FoHzS3l5pQbQ==" saltValue="cov+Ypychoj6zE7LMtcqJQ==" spinCount="100000" sheet="1" formatRows="0"/>
  <mergeCells count="97">
    <mergeCell ref="C185:G185"/>
    <mergeCell ref="C176:G176"/>
    <mergeCell ref="C177:G177"/>
    <mergeCell ref="C178:G178"/>
    <mergeCell ref="C179:G179"/>
    <mergeCell ref="C181:G181"/>
    <mergeCell ref="C183:G183"/>
    <mergeCell ref="C135:G135"/>
    <mergeCell ref="C137:G137"/>
    <mergeCell ref="C138:G138"/>
    <mergeCell ref="C140:G140"/>
    <mergeCell ref="C173:G173"/>
    <mergeCell ref="C174:G174"/>
    <mergeCell ref="C128:G128"/>
    <mergeCell ref="C130:G130"/>
    <mergeCell ref="C131:G131"/>
    <mergeCell ref="C132:G132"/>
    <mergeCell ref="C133:G133"/>
    <mergeCell ref="C134:G134"/>
    <mergeCell ref="C117:G117"/>
    <mergeCell ref="C118:G118"/>
    <mergeCell ref="C119:G119"/>
    <mergeCell ref="C120:G120"/>
    <mergeCell ref="C122:G122"/>
    <mergeCell ref="C127:G127"/>
    <mergeCell ref="C109:G109"/>
    <mergeCell ref="C110:G110"/>
    <mergeCell ref="C111:G111"/>
    <mergeCell ref="C112:G112"/>
    <mergeCell ref="C113:G113"/>
    <mergeCell ref="C116:G116"/>
    <mergeCell ref="C103:G103"/>
    <mergeCell ref="C104:G104"/>
    <mergeCell ref="C105:G105"/>
    <mergeCell ref="C106:G106"/>
    <mergeCell ref="C107:G107"/>
    <mergeCell ref="C108:G108"/>
    <mergeCell ref="C97:G97"/>
    <mergeCell ref="C98:G98"/>
    <mergeCell ref="C99:G99"/>
    <mergeCell ref="C100:G100"/>
    <mergeCell ref="C101:G101"/>
    <mergeCell ref="C102:G102"/>
    <mergeCell ref="C90:G90"/>
    <mergeCell ref="C91:G91"/>
    <mergeCell ref="C92:G92"/>
    <mergeCell ref="C93:G93"/>
    <mergeCell ref="C94:G94"/>
    <mergeCell ref="C96:G96"/>
    <mergeCell ref="C84:G84"/>
    <mergeCell ref="C85:G85"/>
    <mergeCell ref="C86:G86"/>
    <mergeCell ref="C87:G87"/>
    <mergeCell ref="C88:G88"/>
    <mergeCell ref="C89:G89"/>
    <mergeCell ref="C77:G77"/>
    <mergeCell ref="C78:G78"/>
    <mergeCell ref="C79:G79"/>
    <mergeCell ref="C80:G80"/>
    <mergeCell ref="C82:G82"/>
    <mergeCell ref="C83:G83"/>
    <mergeCell ref="C70:G70"/>
    <mergeCell ref="C71:G71"/>
    <mergeCell ref="C72:G72"/>
    <mergeCell ref="C73:G73"/>
    <mergeCell ref="C74:G74"/>
    <mergeCell ref="C76:G76"/>
    <mergeCell ref="C56:G56"/>
    <mergeCell ref="C58:G58"/>
    <mergeCell ref="C59:G59"/>
    <mergeCell ref="C65:G65"/>
    <mergeCell ref="C66:G66"/>
    <mergeCell ref="C68:G68"/>
    <mergeCell ref="C50:G50"/>
    <mergeCell ref="C51:G51"/>
    <mergeCell ref="C52:G52"/>
    <mergeCell ref="C53:G53"/>
    <mergeCell ref="C54:G54"/>
    <mergeCell ref="C55:G55"/>
    <mergeCell ref="C40:G40"/>
    <mergeCell ref="C42:G42"/>
    <mergeCell ref="C46:G46"/>
    <mergeCell ref="C47:G47"/>
    <mergeCell ref="C48:G48"/>
    <mergeCell ref="C49:G49"/>
    <mergeCell ref="C28:G28"/>
    <mergeCell ref="C30:G30"/>
    <mergeCell ref="C35:G35"/>
    <mergeCell ref="C36:G36"/>
    <mergeCell ref="C37:G37"/>
    <mergeCell ref="C39:G3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131</v>
      </c>
      <c r="B1" s="197"/>
      <c r="C1" s="197"/>
      <c r="D1" s="197"/>
      <c r="E1" s="197"/>
      <c r="F1" s="197"/>
      <c r="G1" s="197"/>
      <c r="AG1" t="s">
        <v>132</v>
      </c>
    </row>
    <row r="2" spans="1:60" ht="25.05" customHeight="1" x14ac:dyDescent="0.25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133</v>
      </c>
    </row>
    <row r="3" spans="1:60" ht="25.05" customHeight="1" x14ac:dyDescent="0.25">
      <c r="A3" s="198" t="s">
        <v>8</v>
      </c>
      <c r="B3" s="49" t="s">
        <v>54</v>
      </c>
      <c r="C3" s="201" t="s">
        <v>45</v>
      </c>
      <c r="D3" s="199"/>
      <c r="E3" s="199"/>
      <c r="F3" s="199"/>
      <c r="G3" s="200"/>
      <c r="AC3" s="176" t="s">
        <v>134</v>
      </c>
      <c r="AG3" t="s">
        <v>135</v>
      </c>
    </row>
    <row r="4" spans="1:60" ht="25.05" customHeight="1" x14ac:dyDescent="0.25">
      <c r="A4" s="202" t="s">
        <v>9</v>
      </c>
      <c r="B4" s="203" t="s">
        <v>69</v>
      </c>
      <c r="C4" s="204" t="s">
        <v>70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  <c r="Y6" s="211" t="s">
        <v>158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9" t="s">
        <v>159</v>
      </c>
      <c r="B8" s="230" t="s">
        <v>109</v>
      </c>
      <c r="C8" s="254" t="s">
        <v>110</v>
      </c>
      <c r="D8" s="231"/>
      <c r="E8" s="232"/>
      <c r="F8" s="233"/>
      <c r="G8" s="233">
        <f>SUMIF(AG9:AG118,"&lt;&gt;NOR",G9:G118)</f>
        <v>0</v>
      </c>
      <c r="H8" s="233"/>
      <c r="I8" s="233">
        <f>SUM(I9:I118)</f>
        <v>0</v>
      </c>
      <c r="J8" s="233"/>
      <c r="K8" s="233">
        <f>SUM(K9:K118)</f>
        <v>0</v>
      </c>
      <c r="L8" s="233"/>
      <c r="M8" s="233">
        <f>SUM(M9:M118)</f>
        <v>0</v>
      </c>
      <c r="N8" s="232"/>
      <c r="O8" s="232">
        <f>SUM(O9:O118)</f>
        <v>6.24</v>
      </c>
      <c r="P8" s="232"/>
      <c r="Q8" s="232">
        <f>SUM(Q9:Q118)</f>
        <v>0</v>
      </c>
      <c r="R8" s="233"/>
      <c r="S8" s="233"/>
      <c r="T8" s="234"/>
      <c r="U8" s="228"/>
      <c r="V8" s="228">
        <f>SUM(V9:V118)</f>
        <v>737.56000000000006</v>
      </c>
      <c r="W8" s="228"/>
      <c r="X8" s="228"/>
      <c r="Y8" s="228"/>
      <c r="AG8" t="s">
        <v>160</v>
      </c>
    </row>
    <row r="9" spans="1:60" outlineLevel="1" x14ac:dyDescent="0.25">
      <c r="A9" s="236">
        <v>1</v>
      </c>
      <c r="B9" s="237" t="s">
        <v>218</v>
      </c>
      <c r="C9" s="255" t="s">
        <v>219</v>
      </c>
      <c r="D9" s="238" t="s">
        <v>220</v>
      </c>
      <c r="E9" s="239">
        <v>151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119</v>
      </c>
      <c r="S9" s="241" t="s">
        <v>165</v>
      </c>
      <c r="T9" s="242" t="s">
        <v>165</v>
      </c>
      <c r="U9" s="222">
        <v>0.57950000000000002</v>
      </c>
      <c r="V9" s="222">
        <f>ROUND(E9*U9,2)</f>
        <v>87.5</v>
      </c>
      <c r="W9" s="222"/>
      <c r="X9" s="222" t="s">
        <v>166</v>
      </c>
      <c r="Y9" s="222" t="s">
        <v>167</v>
      </c>
      <c r="Z9" s="212"/>
      <c r="AA9" s="212"/>
      <c r="AB9" s="212"/>
      <c r="AC9" s="212"/>
      <c r="AD9" s="212"/>
      <c r="AE9" s="212"/>
      <c r="AF9" s="212"/>
      <c r="AG9" s="212" t="s">
        <v>168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59" t="s">
        <v>221</v>
      </c>
      <c r="D10" s="252"/>
      <c r="E10" s="252"/>
      <c r="F10" s="252"/>
      <c r="G10" s="25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196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5">
      <c r="A11" s="219"/>
      <c r="B11" s="220"/>
      <c r="C11" s="256" t="s">
        <v>886</v>
      </c>
      <c r="D11" s="223"/>
      <c r="E11" s="224">
        <v>16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170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19"/>
      <c r="B12" s="220"/>
      <c r="C12" s="256" t="s">
        <v>887</v>
      </c>
      <c r="D12" s="223"/>
      <c r="E12" s="224">
        <v>35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170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19"/>
      <c r="B13" s="220"/>
      <c r="C13" s="256" t="s">
        <v>888</v>
      </c>
      <c r="D13" s="223"/>
      <c r="E13" s="224">
        <v>20.5</v>
      </c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170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19"/>
      <c r="B14" s="220"/>
      <c r="C14" s="256" t="s">
        <v>889</v>
      </c>
      <c r="D14" s="223"/>
      <c r="E14" s="224">
        <v>56.5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170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19"/>
      <c r="B15" s="220"/>
      <c r="C15" s="256" t="s">
        <v>890</v>
      </c>
      <c r="D15" s="223"/>
      <c r="E15" s="224">
        <v>23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170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36">
        <v>2</v>
      </c>
      <c r="B16" s="237" t="s">
        <v>230</v>
      </c>
      <c r="C16" s="255" t="s">
        <v>231</v>
      </c>
      <c r="D16" s="238" t="s">
        <v>193</v>
      </c>
      <c r="E16" s="239">
        <v>216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41"/>
      <c r="S16" s="241" t="s">
        <v>165</v>
      </c>
      <c r="T16" s="242" t="s">
        <v>165</v>
      </c>
      <c r="U16" s="222">
        <v>1.35</v>
      </c>
      <c r="V16" s="222">
        <f>ROUND(E16*U16,2)</f>
        <v>291.60000000000002</v>
      </c>
      <c r="W16" s="222"/>
      <c r="X16" s="222" t="s">
        <v>166</v>
      </c>
      <c r="Y16" s="222" t="s">
        <v>167</v>
      </c>
      <c r="Z16" s="212"/>
      <c r="AA16" s="212"/>
      <c r="AB16" s="212"/>
      <c r="AC16" s="212"/>
      <c r="AD16" s="212"/>
      <c r="AE16" s="212"/>
      <c r="AF16" s="212"/>
      <c r="AG16" s="212" t="s">
        <v>168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5">
      <c r="A17" s="219"/>
      <c r="B17" s="220"/>
      <c r="C17" s="256" t="s">
        <v>891</v>
      </c>
      <c r="D17" s="223"/>
      <c r="E17" s="224">
        <v>54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170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5">
      <c r="A18" s="219"/>
      <c r="B18" s="220"/>
      <c r="C18" s="256" t="s">
        <v>892</v>
      </c>
      <c r="D18" s="223"/>
      <c r="E18" s="224">
        <v>42</v>
      </c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170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5">
      <c r="A19" s="219"/>
      <c r="B19" s="220"/>
      <c r="C19" s="256" t="s">
        <v>893</v>
      </c>
      <c r="D19" s="223"/>
      <c r="E19" s="224">
        <v>40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170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19"/>
      <c r="B20" s="220"/>
      <c r="C20" s="256" t="s">
        <v>894</v>
      </c>
      <c r="D20" s="223"/>
      <c r="E20" s="224">
        <v>52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170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19"/>
      <c r="B21" s="220"/>
      <c r="C21" s="256" t="s">
        <v>895</v>
      </c>
      <c r="D21" s="223"/>
      <c r="E21" s="224">
        <v>28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170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36">
        <v>3</v>
      </c>
      <c r="B22" s="237" t="s">
        <v>235</v>
      </c>
      <c r="C22" s="255" t="s">
        <v>236</v>
      </c>
      <c r="D22" s="238" t="s">
        <v>193</v>
      </c>
      <c r="E22" s="239">
        <v>216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41"/>
      <c r="S22" s="241" t="s">
        <v>165</v>
      </c>
      <c r="T22" s="242" t="s">
        <v>165</v>
      </c>
      <c r="U22" s="222">
        <v>1.08</v>
      </c>
      <c r="V22" s="222">
        <f>ROUND(E22*U22,2)</f>
        <v>233.28</v>
      </c>
      <c r="W22" s="222"/>
      <c r="X22" s="222" t="s">
        <v>166</v>
      </c>
      <c r="Y22" s="222" t="s">
        <v>167</v>
      </c>
      <c r="Z22" s="212"/>
      <c r="AA22" s="212"/>
      <c r="AB22" s="212"/>
      <c r="AC22" s="212"/>
      <c r="AD22" s="212"/>
      <c r="AE22" s="212"/>
      <c r="AF22" s="212"/>
      <c r="AG22" s="212" t="s">
        <v>168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5">
      <c r="A23" s="219"/>
      <c r="B23" s="220"/>
      <c r="C23" s="256" t="s">
        <v>891</v>
      </c>
      <c r="D23" s="223"/>
      <c r="E23" s="224">
        <v>54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170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5">
      <c r="A24" s="219"/>
      <c r="B24" s="220"/>
      <c r="C24" s="256" t="s">
        <v>892</v>
      </c>
      <c r="D24" s="223"/>
      <c r="E24" s="224">
        <v>42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170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19"/>
      <c r="B25" s="220"/>
      <c r="C25" s="256" t="s">
        <v>893</v>
      </c>
      <c r="D25" s="223"/>
      <c r="E25" s="224">
        <v>40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170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19"/>
      <c r="B26" s="220"/>
      <c r="C26" s="256" t="s">
        <v>894</v>
      </c>
      <c r="D26" s="223"/>
      <c r="E26" s="224">
        <v>52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170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5">
      <c r="A27" s="219"/>
      <c r="B27" s="220"/>
      <c r="C27" s="256" t="s">
        <v>895</v>
      </c>
      <c r="D27" s="223"/>
      <c r="E27" s="224">
        <v>28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170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45">
        <v>4</v>
      </c>
      <c r="B28" s="246" t="s">
        <v>237</v>
      </c>
      <c r="C28" s="258" t="s">
        <v>238</v>
      </c>
      <c r="D28" s="247" t="s">
        <v>193</v>
      </c>
      <c r="E28" s="248">
        <v>1</v>
      </c>
      <c r="F28" s="249"/>
      <c r="G28" s="250">
        <f>ROUND(E28*F28,2)</f>
        <v>0</v>
      </c>
      <c r="H28" s="249"/>
      <c r="I28" s="250">
        <f>ROUND(E28*H28,2)</f>
        <v>0</v>
      </c>
      <c r="J28" s="249"/>
      <c r="K28" s="250">
        <f>ROUND(E28*J28,2)</f>
        <v>0</v>
      </c>
      <c r="L28" s="250">
        <v>21</v>
      </c>
      <c r="M28" s="250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50"/>
      <c r="S28" s="250" t="s">
        <v>165</v>
      </c>
      <c r="T28" s="251" t="s">
        <v>165</v>
      </c>
      <c r="U28" s="222">
        <v>35.5</v>
      </c>
      <c r="V28" s="222">
        <f>ROUND(E28*U28,2)</f>
        <v>35.5</v>
      </c>
      <c r="W28" s="222"/>
      <c r="X28" s="222" t="s">
        <v>166</v>
      </c>
      <c r="Y28" s="222" t="s">
        <v>167</v>
      </c>
      <c r="Z28" s="212"/>
      <c r="AA28" s="212"/>
      <c r="AB28" s="212"/>
      <c r="AC28" s="212"/>
      <c r="AD28" s="212"/>
      <c r="AE28" s="212"/>
      <c r="AF28" s="212"/>
      <c r="AG28" s="212" t="s">
        <v>168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36">
        <v>5</v>
      </c>
      <c r="B29" s="237" t="s">
        <v>239</v>
      </c>
      <c r="C29" s="255" t="s">
        <v>240</v>
      </c>
      <c r="D29" s="238" t="s">
        <v>241</v>
      </c>
      <c r="E29" s="239">
        <v>1.1719999999999999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41" t="s">
        <v>242</v>
      </c>
      <c r="S29" s="241" t="s">
        <v>165</v>
      </c>
      <c r="T29" s="242" t="s">
        <v>165</v>
      </c>
      <c r="U29" s="222">
        <v>1.2649999999999999</v>
      </c>
      <c r="V29" s="222">
        <f>ROUND(E29*U29,2)</f>
        <v>1.48</v>
      </c>
      <c r="W29" s="222"/>
      <c r="X29" s="222" t="s">
        <v>166</v>
      </c>
      <c r="Y29" s="222" t="s">
        <v>167</v>
      </c>
      <c r="Z29" s="212"/>
      <c r="AA29" s="212"/>
      <c r="AB29" s="212"/>
      <c r="AC29" s="212"/>
      <c r="AD29" s="212"/>
      <c r="AE29" s="212"/>
      <c r="AF29" s="212"/>
      <c r="AG29" s="212" t="s">
        <v>168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5">
      <c r="A30" s="219"/>
      <c r="B30" s="220"/>
      <c r="C30" s="257" t="s">
        <v>243</v>
      </c>
      <c r="D30" s="244"/>
      <c r="E30" s="244"/>
      <c r="F30" s="244"/>
      <c r="G30" s="244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183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0.399999999999999" outlineLevel="1" x14ac:dyDescent="0.25">
      <c r="A31" s="236">
        <v>6</v>
      </c>
      <c r="B31" s="237" t="s">
        <v>244</v>
      </c>
      <c r="C31" s="255" t="s">
        <v>245</v>
      </c>
      <c r="D31" s="238" t="s">
        <v>246</v>
      </c>
      <c r="E31" s="239">
        <v>1172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1E-3</v>
      </c>
      <c r="O31" s="239">
        <f>ROUND(E31*N31,2)</f>
        <v>1.17</v>
      </c>
      <c r="P31" s="239">
        <v>0</v>
      </c>
      <c r="Q31" s="239">
        <f>ROUND(E31*P31,2)</f>
        <v>0</v>
      </c>
      <c r="R31" s="241"/>
      <c r="S31" s="241" t="s">
        <v>247</v>
      </c>
      <c r="T31" s="242" t="s">
        <v>248</v>
      </c>
      <c r="U31" s="222">
        <v>0</v>
      </c>
      <c r="V31" s="222">
        <f>ROUND(E31*U31,2)</f>
        <v>0</v>
      </c>
      <c r="W31" s="222"/>
      <c r="X31" s="222" t="s">
        <v>166</v>
      </c>
      <c r="Y31" s="222" t="s">
        <v>167</v>
      </c>
      <c r="Z31" s="212"/>
      <c r="AA31" s="212"/>
      <c r="AB31" s="212"/>
      <c r="AC31" s="212"/>
      <c r="AD31" s="212"/>
      <c r="AE31" s="212"/>
      <c r="AF31" s="212"/>
      <c r="AG31" s="212" t="s">
        <v>168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5">
      <c r="A32" s="219"/>
      <c r="B32" s="220"/>
      <c r="C32" s="259" t="s">
        <v>249</v>
      </c>
      <c r="D32" s="252"/>
      <c r="E32" s="252"/>
      <c r="F32" s="252"/>
      <c r="G32" s="25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196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5">
      <c r="A33" s="219"/>
      <c r="B33" s="220"/>
      <c r="C33" s="256" t="s">
        <v>896</v>
      </c>
      <c r="D33" s="223"/>
      <c r="E33" s="224">
        <v>255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170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19"/>
      <c r="B34" s="220"/>
      <c r="C34" s="256" t="s">
        <v>897</v>
      </c>
      <c r="D34" s="223"/>
      <c r="E34" s="224">
        <v>164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170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5">
      <c r="A35" s="219"/>
      <c r="B35" s="220"/>
      <c r="C35" s="256" t="s">
        <v>898</v>
      </c>
      <c r="D35" s="223"/>
      <c r="E35" s="224">
        <v>226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170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19"/>
      <c r="B36" s="220"/>
      <c r="C36" s="256" t="s">
        <v>899</v>
      </c>
      <c r="D36" s="223"/>
      <c r="E36" s="224">
        <v>213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170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19"/>
      <c r="B37" s="220"/>
      <c r="C37" s="256" t="s">
        <v>900</v>
      </c>
      <c r="D37" s="223"/>
      <c r="E37" s="224">
        <v>314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170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0.399999999999999" outlineLevel="1" x14ac:dyDescent="0.25">
      <c r="A38" s="236">
        <v>7</v>
      </c>
      <c r="B38" s="237" t="s">
        <v>253</v>
      </c>
      <c r="C38" s="255" t="s">
        <v>254</v>
      </c>
      <c r="D38" s="238" t="s">
        <v>220</v>
      </c>
      <c r="E38" s="239">
        <v>15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/>
      <c r="S38" s="241" t="s">
        <v>247</v>
      </c>
      <c r="T38" s="242" t="s">
        <v>248</v>
      </c>
      <c r="U38" s="222">
        <v>0</v>
      </c>
      <c r="V38" s="222">
        <f>ROUND(E38*U38,2)</f>
        <v>0</v>
      </c>
      <c r="W38" s="222"/>
      <c r="X38" s="222" t="s">
        <v>166</v>
      </c>
      <c r="Y38" s="222" t="s">
        <v>167</v>
      </c>
      <c r="Z38" s="212"/>
      <c r="AA38" s="212"/>
      <c r="AB38" s="212"/>
      <c r="AC38" s="212"/>
      <c r="AD38" s="212"/>
      <c r="AE38" s="212"/>
      <c r="AF38" s="212"/>
      <c r="AG38" s="212" t="s">
        <v>168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5">
      <c r="A39" s="219"/>
      <c r="B39" s="220"/>
      <c r="C39" s="259" t="s">
        <v>255</v>
      </c>
      <c r="D39" s="252"/>
      <c r="E39" s="252"/>
      <c r="F39" s="252"/>
      <c r="G39" s="25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196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19"/>
      <c r="B40" s="220"/>
      <c r="C40" s="260" t="s">
        <v>256</v>
      </c>
      <c r="D40" s="253"/>
      <c r="E40" s="253"/>
      <c r="F40" s="253"/>
      <c r="G40" s="253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196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0.399999999999999" outlineLevel="1" x14ac:dyDescent="0.25">
      <c r="A41" s="236">
        <v>8</v>
      </c>
      <c r="B41" s="237" t="s">
        <v>257</v>
      </c>
      <c r="C41" s="255" t="s">
        <v>258</v>
      </c>
      <c r="D41" s="238" t="s">
        <v>259</v>
      </c>
      <c r="E41" s="239">
        <v>216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41"/>
      <c r="S41" s="241" t="s">
        <v>247</v>
      </c>
      <c r="T41" s="242" t="s">
        <v>248</v>
      </c>
      <c r="U41" s="222">
        <v>0</v>
      </c>
      <c r="V41" s="222">
        <f>ROUND(E41*U41,2)</f>
        <v>0</v>
      </c>
      <c r="W41" s="222"/>
      <c r="X41" s="222" t="s">
        <v>166</v>
      </c>
      <c r="Y41" s="222" t="s">
        <v>167</v>
      </c>
      <c r="Z41" s="212"/>
      <c r="AA41" s="212"/>
      <c r="AB41" s="212"/>
      <c r="AC41" s="212"/>
      <c r="AD41" s="212"/>
      <c r="AE41" s="212"/>
      <c r="AF41" s="212"/>
      <c r="AG41" s="212" t="s">
        <v>168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5">
      <c r="A42" s="219"/>
      <c r="B42" s="220"/>
      <c r="C42" s="259" t="s">
        <v>260</v>
      </c>
      <c r="D42" s="252"/>
      <c r="E42" s="252"/>
      <c r="F42" s="252"/>
      <c r="G42" s="25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196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43" t="str">
        <f>C42</f>
        <v>- uzemnění FV panelů kabelem H07V-K 6 (CYA 6) vč. koncových kabelových oček s nerezovým šroubem a vějířovou podložkou</v>
      </c>
      <c r="BB42" s="212"/>
      <c r="BC42" s="212"/>
      <c r="BD42" s="212"/>
      <c r="BE42" s="212"/>
      <c r="BF42" s="212"/>
      <c r="BG42" s="212"/>
      <c r="BH42" s="212"/>
    </row>
    <row r="43" spans="1:60" outlineLevel="3" x14ac:dyDescent="0.25">
      <c r="A43" s="219"/>
      <c r="B43" s="220"/>
      <c r="C43" s="260" t="s">
        <v>261</v>
      </c>
      <c r="D43" s="253"/>
      <c r="E43" s="253"/>
      <c r="F43" s="253"/>
      <c r="G43" s="253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196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43" t="str">
        <f>C43</f>
        <v>- uzemnění montážní konstrukce kabelem H07V-K 16 (CYA 16) vč. koncových kabelových oček s nerezovým šroubem</v>
      </c>
      <c r="BB43" s="212"/>
      <c r="BC43" s="212"/>
      <c r="BD43" s="212"/>
      <c r="BE43" s="212"/>
      <c r="BF43" s="212"/>
      <c r="BG43" s="212"/>
      <c r="BH43" s="212"/>
    </row>
    <row r="44" spans="1:60" ht="20.399999999999999" outlineLevel="1" x14ac:dyDescent="0.25">
      <c r="A44" s="236">
        <v>9</v>
      </c>
      <c r="B44" s="237" t="s">
        <v>262</v>
      </c>
      <c r="C44" s="255" t="s">
        <v>263</v>
      </c>
      <c r="D44" s="238" t="s">
        <v>220</v>
      </c>
      <c r="E44" s="239">
        <v>1400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41"/>
      <c r="S44" s="241" t="s">
        <v>247</v>
      </c>
      <c r="T44" s="242" t="s">
        <v>248</v>
      </c>
      <c r="U44" s="222">
        <v>6.3E-2</v>
      </c>
      <c r="V44" s="222">
        <f>ROUND(E44*U44,2)</f>
        <v>88.2</v>
      </c>
      <c r="W44" s="222"/>
      <c r="X44" s="222" t="s">
        <v>180</v>
      </c>
      <c r="Y44" s="222" t="s">
        <v>167</v>
      </c>
      <c r="Z44" s="212"/>
      <c r="AA44" s="212"/>
      <c r="AB44" s="212"/>
      <c r="AC44" s="212"/>
      <c r="AD44" s="212"/>
      <c r="AE44" s="212"/>
      <c r="AF44" s="212"/>
      <c r="AG44" s="212" t="s">
        <v>181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5">
      <c r="A45" s="219"/>
      <c r="B45" s="220"/>
      <c r="C45" s="259" t="s">
        <v>264</v>
      </c>
      <c r="D45" s="252"/>
      <c r="E45" s="252"/>
      <c r="F45" s="252"/>
      <c r="G45" s="25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196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5">
      <c r="A46" s="219"/>
      <c r="B46" s="220"/>
      <c r="C46" s="256" t="s">
        <v>901</v>
      </c>
      <c r="D46" s="223"/>
      <c r="E46" s="224">
        <v>1328.4</v>
      </c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170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19"/>
      <c r="B47" s="220"/>
      <c r="C47" s="256" t="s">
        <v>902</v>
      </c>
      <c r="D47" s="223"/>
      <c r="E47" s="224">
        <v>71.599999999999994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170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36">
        <v>10</v>
      </c>
      <c r="B48" s="237" t="s">
        <v>267</v>
      </c>
      <c r="C48" s="255" t="s">
        <v>268</v>
      </c>
      <c r="D48" s="238" t="s">
        <v>269</v>
      </c>
      <c r="E48" s="239">
        <v>1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41"/>
      <c r="S48" s="241" t="s">
        <v>247</v>
      </c>
      <c r="T48" s="242" t="s">
        <v>248</v>
      </c>
      <c r="U48" s="222">
        <v>0</v>
      </c>
      <c r="V48" s="222">
        <f>ROUND(E48*U48,2)</f>
        <v>0</v>
      </c>
      <c r="W48" s="222"/>
      <c r="X48" s="222" t="s">
        <v>180</v>
      </c>
      <c r="Y48" s="222" t="s">
        <v>167</v>
      </c>
      <c r="Z48" s="212"/>
      <c r="AA48" s="212"/>
      <c r="AB48" s="212"/>
      <c r="AC48" s="212"/>
      <c r="AD48" s="212"/>
      <c r="AE48" s="212"/>
      <c r="AF48" s="212"/>
      <c r="AG48" s="212" t="s">
        <v>181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5">
      <c r="A49" s="219"/>
      <c r="B49" s="220"/>
      <c r="C49" s="259" t="s">
        <v>270</v>
      </c>
      <c r="D49" s="252"/>
      <c r="E49" s="252"/>
      <c r="F49" s="252"/>
      <c r="G49" s="25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196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19"/>
      <c r="B50" s="220"/>
      <c r="C50" s="260" t="s">
        <v>271</v>
      </c>
      <c r="D50" s="253"/>
      <c r="E50" s="253"/>
      <c r="F50" s="253"/>
      <c r="G50" s="253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196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19"/>
      <c r="B51" s="220"/>
      <c r="C51" s="260" t="s">
        <v>272</v>
      </c>
      <c r="D51" s="253"/>
      <c r="E51" s="253"/>
      <c r="F51" s="253"/>
      <c r="G51" s="253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196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5">
      <c r="A52" s="219"/>
      <c r="B52" s="220"/>
      <c r="C52" s="260" t="s">
        <v>273</v>
      </c>
      <c r="D52" s="253"/>
      <c r="E52" s="253"/>
      <c r="F52" s="253"/>
      <c r="G52" s="253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196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5">
      <c r="A53" s="219"/>
      <c r="B53" s="220"/>
      <c r="C53" s="260" t="s">
        <v>274</v>
      </c>
      <c r="D53" s="253"/>
      <c r="E53" s="253"/>
      <c r="F53" s="253"/>
      <c r="G53" s="253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196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5">
      <c r="A54" s="219"/>
      <c r="B54" s="220"/>
      <c r="C54" s="260" t="s">
        <v>275</v>
      </c>
      <c r="D54" s="253"/>
      <c r="E54" s="253"/>
      <c r="F54" s="253"/>
      <c r="G54" s="253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196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19"/>
      <c r="B55" s="220"/>
      <c r="C55" s="260" t="s">
        <v>276</v>
      </c>
      <c r="D55" s="253"/>
      <c r="E55" s="253"/>
      <c r="F55" s="253"/>
      <c r="G55" s="253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196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5">
      <c r="A56" s="219"/>
      <c r="B56" s="220"/>
      <c r="C56" s="260" t="s">
        <v>277</v>
      </c>
      <c r="D56" s="253"/>
      <c r="E56" s="253"/>
      <c r="F56" s="253"/>
      <c r="G56" s="253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196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43" t="str">
        <f>C56</f>
        <v>- FU1.1-FU1.6 - pojistkový odpínač pro válcové pojistky 10x38 pro FV aplikace, 1000 V DC + 2x válcová pojistka PV4 -25A gPV - 6 kpl</v>
      </c>
      <c r="BB56" s="212"/>
      <c r="BC56" s="212"/>
      <c r="BD56" s="212"/>
      <c r="BE56" s="212"/>
      <c r="BF56" s="212"/>
      <c r="BG56" s="212"/>
      <c r="BH56" s="212"/>
    </row>
    <row r="57" spans="1:60" outlineLevel="3" x14ac:dyDescent="0.25">
      <c r="A57" s="219"/>
      <c r="B57" s="220"/>
      <c r="C57" s="260" t="s">
        <v>445</v>
      </c>
      <c r="D57" s="253"/>
      <c r="E57" s="253"/>
      <c r="F57" s="253"/>
      <c r="G57" s="253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196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43" t="str">
        <f>C57</f>
        <v>- FU2.1-FU2.6 - svodič přepětí - 3 pól. přepěťová ochrana třídy T1+T2 pro FV střešní aplikace, bleskový proud 5kA, Imax=40 kA - 6 ks</v>
      </c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19"/>
      <c r="B58" s="220"/>
      <c r="C58" s="260" t="s">
        <v>278</v>
      </c>
      <c r="D58" s="253"/>
      <c r="E58" s="253"/>
      <c r="F58" s="253"/>
      <c r="G58" s="253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196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19"/>
      <c r="B59" s="220"/>
      <c r="C59" s="260" t="s">
        <v>279</v>
      </c>
      <c r="D59" s="253"/>
      <c r="E59" s="253"/>
      <c r="F59" s="253"/>
      <c r="G59" s="253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196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36">
        <v>11</v>
      </c>
      <c r="B60" s="237" t="s">
        <v>280</v>
      </c>
      <c r="C60" s="255" t="s">
        <v>281</v>
      </c>
      <c r="D60" s="238" t="s">
        <v>269</v>
      </c>
      <c r="E60" s="239">
        <v>1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0.06</v>
      </c>
      <c r="O60" s="239">
        <f>ROUND(E60*N60,2)</f>
        <v>0.06</v>
      </c>
      <c r="P60" s="239">
        <v>0</v>
      </c>
      <c r="Q60" s="239">
        <f>ROUND(E60*P60,2)</f>
        <v>0</v>
      </c>
      <c r="R60" s="241"/>
      <c r="S60" s="241" t="s">
        <v>247</v>
      </c>
      <c r="T60" s="242" t="s">
        <v>248</v>
      </c>
      <c r="U60" s="222">
        <v>0</v>
      </c>
      <c r="V60" s="222">
        <f>ROUND(E60*U60,2)</f>
        <v>0</v>
      </c>
      <c r="W60" s="222"/>
      <c r="X60" s="222" t="s">
        <v>180</v>
      </c>
      <c r="Y60" s="222" t="s">
        <v>167</v>
      </c>
      <c r="Z60" s="212"/>
      <c r="AA60" s="212"/>
      <c r="AB60" s="212"/>
      <c r="AC60" s="212"/>
      <c r="AD60" s="212"/>
      <c r="AE60" s="212"/>
      <c r="AF60" s="212"/>
      <c r="AG60" s="212" t="s">
        <v>181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5">
      <c r="A61" s="219"/>
      <c r="B61" s="220"/>
      <c r="C61" s="259" t="s">
        <v>282</v>
      </c>
      <c r="D61" s="252"/>
      <c r="E61" s="252"/>
      <c r="F61" s="252"/>
      <c r="G61" s="25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196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19"/>
      <c r="B62" s="220"/>
      <c r="C62" s="260" t="s">
        <v>903</v>
      </c>
      <c r="D62" s="253"/>
      <c r="E62" s="253"/>
      <c r="F62" s="253"/>
      <c r="G62" s="253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196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36">
        <v>12</v>
      </c>
      <c r="B63" s="237" t="s">
        <v>298</v>
      </c>
      <c r="C63" s="255" t="s">
        <v>299</v>
      </c>
      <c r="D63" s="238" t="s">
        <v>259</v>
      </c>
      <c r="E63" s="239">
        <v>36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41"/>
      <c r="S63" s="241" t="s">
        <v>247</v>
      </c>
      <c r="T63" s="242" t="s">
        <v>248</v>
      </c>
      <c r="U63" s="222">
        <v>0</v>
      </c>
      <c r="V63" s="222">
        <f>ROUND(E63*U63,2)</f>
        <v>0</v>
      </c>
      <c r="W63" s="222"/>
      <c r="X63" s="222" t="s">
        <v>180</v>
      </c>
      <c r="Y63" s="222" t="s">
        <v>167</v>
      </c>
      <c r="Z63" s="212"/>
      <c r="AA63" s="212"/>
      <c r="AB63" s="212"/>
      <c r="AC63" s="212"/>
      <c r="AD63" s="212"/>
      <c r="AE63" s="212"/>
      <c r="AF63" s="212"/>
      <c r="AG63" s="212" t="s">
        <v>181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5">
      <c r="A64" s="219"/>
      <c r="B64" s="220"/>
      <c r="C64" s="256" t="s">
        <v>562</v>
      </c>
      <c r="D64" s="223"/>
      <c r="E64" s="224">
        <v>12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170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19"/>
      <c r="B65" s="220"/>
      <c r="C65" s="256" t="s">
        <v>563</v>
      </c>
      <c r="D65" s="223"/>
      <c r="E65" s="224">
        <v>12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170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5">
      <c r="A66" s="219"/>
      <c r="B66" s="220"/>
      <c r="C66" s="256" t="s">
        <v>564</v>
      </c>
      <c r="D66" s="223"/>
      <c r="E66" s="224">
        <v>12</v>
      </c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170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0.399999999999999" outlineLevel="1" x14ac:dyDescent="0.25">
      <c r="A67" s="236">
        <v>13</v>
      </c>
      <c r="B67" s="237" t="s">
        <v>303</v>
      </c>
      <c r="C67" s="255" t="s">
        <v>304</v>
      </c>
      <c r="D67" s="238" t="s">
        <v>259</v>
      </c>
      <c r="E67" s="239">
        <v>1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2E-3</v>
      </c>
      <c r="O67" s="239">
        <f>ROUND(E67*N67,2)</f>
        <v>0</v>
      </c>
      <c r="P67" s="239">
        <v>0</v>
      </c>
      <c r="Q67" s="239">
        <f>ROUND(E67*P67,2)</f>
        <v>0</v>
      </c>
      <c r="R67" s="241"/>
      <c r="S67" s="241" t="s">
        <v>247</v>
      </c>
      <c r="T67" s="242" t="s">
        <v>248</v>
      </c>
      <c r="U67" s="222">
        <v>0</v>
      </c>
      <c r="V67" s="222">
        <f>ROUND(E67*U67,2)</f>
        <v>0</v>
      </c>
      <c r="W67" s="222"/>
      <c r="X67" s="222" t="s">
        <v>180</v>
      </c>
      <c r="Y67" s="222" t="s">
        <v>167</v>
      </c>
      <c r="Z67" s="212"/>
      <c r="AA67" s="212"/>
      <c r="AB67" s="212"/>
      <c r="AC67" s="212"/>
      <c r="AD67" s="212"/>
      <c r="AE67" s="212"/>
      <c r="AF67" s="212"/>
      <c r="AG67" s="212" t="s">
        <v>181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5">
      <c r="A68" s="219"/>
      <c r="B68" s="220"/>
      <c r="C68" s="259" t="s">
        <v>904</v>
      </c>
      <c r="D68" s="252"/>
      <c r="E68" s="252"/>
      <c r="F68" s="252"/>
      <c r="G68" s="25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196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19"/>
      <c r="B69" s="220"/>
      <c r="C69" s="260" t="s">
        <v>566</v>
      </c>
      <c r="D69" s="253"/>
      <c r="E69" s="253"/>
      <c r="F69" s="253"/>
      <c r="G69" s="253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196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5">
      <c r="A70" s="219"/>
      <c r="B70" s="220"/>
      <c r="C70" s="260" t="s">
        <v>905</v>
      </c>
      <c r="D70" s="253"/>
      <c r="E70" s="253"/>
      <c r="F70" s="253"/>
      <c r="G70" s="253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196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0.399999999999999" outlineLevel="1" x14ac:dyDescent="0.25">
      <c r="A71" s="236">
        <v>14</v>
      </c>
      <c r="B71" s="237" t="s">
        <v>307</v>
      </c>
      <c r="C71" s="255" t="s">
        <v>308</v>
      </c>
      <c r="D71" s="238" t="s">
        <v>259</v>
      </c>
      <c r="E71" s="239">
        <v>800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41"/>
      <c r="S71" s="241" t="s">
        <v>247</v>
      </c>
      <c r="T71" s="242" t="s">
        <v>248</v>
      </c>
      <c r="U71" s="222">
        <v>0</v>
      </c>
      <c r="V71" s="222">
        <f>ROUND(E71*U71,2)</f>
        <v>0</v>
      </c>
      <c r="W71" s="222"/>
      <c r="X71" s="222" t="s">
        <v>180</v>
      </c>
      <c r="Y71" s="222" t="s">
        <v>167</v>
      </c>
      <c r="Z71" s="212"/>
      <c r="AA71" s="212"/>
      <c r="AB71" s="212"/>
      <c r="AC71" s="212"/>
      <c r="AD71" s="212"/>
      <c r="AE71" s="212"/>
      <c r="AF71" s="212"/>
      <c r="AG71" s="212" t="s">
        <v>181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5">
      <c r="A72" s="219"/>
      <c r="B72" s="220"/>
      <c r="C72" s="259" t="s">
        <v>309</v>
      </c>
      <c r="D72" s="252"/>
      <c r="E72" s="252"/>
      <c r="F72" s="252"/>
      <c r="G72" s="25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196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0.399999999999999" outlineLevel="1" x14ac:dyDescent="0.25">
      <c r="A73" s="236">
        <v>15</v>
      </c>
      <c r="B73" s="237" t="s">
        <v>494</v>
      </c>
      <c r="C73" s="255" t="s">
        <v>495</v>
      </c>
      <c r="D73" s="238" t="s">
        <v>259</v>
      </c>
      <c r="E73" s="239">
        <v>216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39">
        <v>1.6999999999999999E-3</v>
      </c>
      <c r="O73" s="239">
        <f>ROUND(E73*N73,2)</f>
        <v>0.37</v>
      </c>
      <c r="P73" s="239">
        <v>0</v>
      </c>
      <c r="Q73" s="239">
        <f>ROUND(E73*P73,2)</f>
        <v>0</v>
      </c>
      <c r="R73" s="241"/>
      <c r="S73" s="241" t="s">
        <v>247</v>
      </c>
      <c r="T73" s="242" t="s">
        <v>248</v>
      </c>
      <c r="U73" s="222">
        <v>0</v>
      </c>
      <c r="V73" s="222">
        <f>ROUND(E73*U73,2)</f>
        <v>0</v>
      </c>
      <c r="W73" s="222"/>
      <c r="X73" s="222" t="s">
        <v>215</v>
      </c>
      <c r="Y73" s="222" t="s">
        <v>167</v>
      </c>
      <c r="Z73" s="212"/>
      <c r="AA73" s="212"/>
      <c r="AB73" s="212"/>
      <c r="AC73" s="212"/>
      <c r="AD73" s="212"/>
      <c r="AE73" s="212"/>
      <c r="AF73" s="212"/>
      <c r="AG73" s="212" t="s">
        <v>216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5">
      <c r="A74" s="219"/>
      <c r="B74" s="220"/>
      <c r="C74" s="259" t="s">
        <v>312</v>
      </c>
      <c r="D74" s="252"/>
      <c r="E74" s="252"/>
      <c r="F74" s="252"/>
      <c r="G74" s="25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196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5">
      <c r="A75" s="219"/>
      <c r="B75" s="220"/>
      <c r="C75" s="260" t="s">
        <v>496</v>
      </c>
      <c r="D75" s="253"/>
      <c r="E75" s="253"/>
      <c r="F75" s="253"/>
      <c r="G75" s="253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196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43" t="str">
        <f>C75</f>
        <v>systém se střechovitým uspořádáním panelů v orientaci V-Z, rozestup řad max. 2,51 metru pro FV panely rozměru 1722x1134x30 mm.</v>
      </c>
      <c r="BB75" s="212"/>
      <c r="BC75" s="212"/>
      <c r="BD75" s="212"/>
      <c r="BE75" s="212"/>
      <c r="BF75" s="212"/>
      <c r="BG75" s="212"/>
      <c r="BH75" s="212"/>
    </row>
    <row r="76" spans="1:60" outlineLevel="3" x14ac:dyDescent="0.25">
      <c r="A76" s="219"/>
      <c r="B76" s="220"/>
      <c r="C76" s="260" t="s">
        <v>314</v>
      </c>
      <c r="D76" s="253"/>
      <c r="E76" s="253"/>
      <c r="F76" s="253"/>
      <c r="G76" s="253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196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19"/>
      <c r="B77" s="220"/>
      <c r="C77" s="260" t="s">
        <v>497</v>
      </c>
      <c r="D77" s="253"/>
      <c r="E77" s="253"/>
      <c r="F77" s="253"/>
      <c r="G77" s="253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196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5">
      <c r="A78" s="219"/>
      <c r="B78" s="220"/>
      <c r="C78" s="260" t="s">
        <v>316</v>
      </c>
      <c r="D78" s="253"/>
      <c r="E78" s="253"/>
      <c r="F78" s="253"/>
      <c r="G78" s="253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196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5">
      <c r="A79" s="236">
        <v>16</v>
      </c>
      <c r="B79" s="237" t="s">
        <v>498</v>
      </c>
      <c r="C79" s="255" t="s">
        <v>499</v>
      </c>
      <c r="D79" s="238" t="s">
        <v>259</v>
      </c>
      <c r="E79" s="239">
        <v>216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39">
        <v>2.1499999999999998E-2</v>
      </c>
      <c r="O79" s="239">
        <f>ROUND(E79*N79,2)</f>
        <v>4.6399999999999997</v>
      </c>
      <c r="P79" s="239">
        <v>0</v>
      </c>
      <c r="Q79" s="239">
        <f>ROUND(E79*P79,2)</f>
        <v>0</v>
      </c>
      <c r="R79" s="241"/>
      <c r="S79" s="241" t="s">
        <v>247</v>
      </c>
      <c r="T79" s="242" t="s">
        <v>248</v>
      </c>
      <c r="U79" s="222">
        <v>0</v>
      </c>
      <c r="V79" s="222">
        <f>ROUND(E79*U79,2)</f>
        <v>0</v>
      </c>
      <c r="W79" s="222"/>
      <c r="X79" s="222" t="s">
        <v>215</v>
      </c>
      <c r="Y79" s="222" t="s">
        <v>167</v>
      </c>
      <c r="Z79" s="212"/>
      <c r="AA79" s="212"/>
      <c r="AB79" s="212"/>
      <c r="AC79" s="212"/>
      <c r="AD79" s="212"/>
      <c r="AE79" s="212"/>
      <c r="AF79" s="212"/>
      <c r="AG79" s="212" t="s">
        <v>216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5">
      <c r="A80" s="219"/>
      <c r="B80" s="220"/>
      <c r="C80" s="259" t="s">
        <v>319</v>
      </c>
      <c r="D80" s="252"/>
      <c r="E80" s="252"/>
      <c r="F80" s="252"/>
      <c r="G80" s="25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196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5">
      <c r="A81" s="219"/>
      <c r="B81" s="220"/>
      <c r="C81" s="260" t="s">
        <v>500</v>
      </c>
      <c r="D81" s="253"/>
      <c r="E81" s="253"/>
      <c r="F81" s="253"/>
      <c r="G81" s="253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196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5">
      <c r="A82" s="219"/>
      <c r="B82" s="220"/>
      <c r="C82" s="260" t="s">
        <v>501</v>
      </c>
      <c r="D82" s="253"/>
      <c r="E82" s="253"/>
      <c r="F82" s="253"/>
      <c r="G82" s="253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196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19"/>
      <c r="B83" s="220"/>
      <c r="C83" s="260" t="s">
        <v>502</v>
      </c>
      <c r="D83" s="253"/>
      <c r="E83" s="253"/>
      <c r="F83" s="253"/>
      <c r="G83" s="253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196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5">
      <c r="A84" s="219"/>
      <c r="B84" s="220"/>
      <c r="C84" s="260" t="s">
        <v>503</v>
      </c>
      <c r="D84" s="253"/>
      <c r="E84" s="253"/>
      <c r="F84" s="253"/>
      <c r="G84" s="253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196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0.399999999999999" outlineLevel="1" x14ac:dyDescent="0.25">
      <c r="A85" s="236">
        <v>17</v>
      </c>
      <c r="B85" s="237" t="s">
        <v>324</v>
      </c>
      <c r="C85" s="255" t="s">
        <v>325</v>
      </c>
      <c r="D85" s="238" t="s">
        <v>259</v>
      </c>
      <c r="E85" s="239">
        <v>110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41"/>
      <c r="S85" s="241" t="s">
        <v>247</v>
      </c>
      <c r="T85" s="242" t="s">
        <v>248</v>
      </c>
      <c r="U85" s="222">
        <v>0</v>
      </c>
      <c r="V85" s="222">
        <f>ROUND(E85*U85,2)</f>
        <v>0</v>
      </c>
      <c r="W85" s="222"/>
      <c r="X85" s="222" t="s">
        <v>215</v>
      </c>
      <c r="Y85" s="222" t="s">
        <v>167</v>
      </c>
      <c r="Z85" s="212"/>
      <c r="AA85" s="212"/>
      <c r="AB85" s="212"/>
      <c r="AC85" s="212"/>
      <c r="AD85" s="212"/>
      <c r="AE85" s="212"/>
      <c r="AF85" s="212"/>
      <c r="AG85" s="212" t="s">
        <v>216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2" x14ac:dyDescent="0.25">
      <c r="A86" s="219"/>
      <c r="B86" s="220"/>
      <c r="C86" s="259" t="s">
        <v>446</v>
      </c>
      <c r="D86" s="252"/>
      <c r="E86" s="252"/>
      <c r="F86" s="252"/>
      <c r="G86" s="25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196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5">
      <c r="A87" s="219"/>
      <c r="B87" s="220"/>
      <c r="C87" s="260" t="s">
        <v>530</v>
      </c>
      <c r="D87" s="253"/>
      <c r="E87" s="253"/>
      <c r="F87" s="253"/>
      <c r="G87" s="253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196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19"/>
      <c r="B88" s="220"/>
      <c r="C88" s="260" t="s">
        <v>448</v>
      </c>
      <c r="D88" s="253"/>
      <c r="E88" s="253"/>
      <c r="F88" s="253"/>
      <c r="G88" s="253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196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19"/>
      <c r="B89" s="220"/>
      <c r="C89" s="260" t="s">
        <v>449</v>
      </c>
      <c r="D89" s="253"/>
      <c r="E89" s="253"/>
      <c r="F89" s="253"/>
      <c r="G89" s="253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196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5">
      <c r="A90" s="219"/>
      <c r="B90" s="220"/>
      <c r="C90" s="260" t="s">
        <v>450</v>
      </c>
      <c r="D90" s="253"/>
      <c r="E90" s="253"/>
      <c r="F90" s="253"/>
      <c r="G90" s="253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196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5">
      <c r="A91" s="219"/>
      <c r="B91" s="220"/>
      <c r="C91" s="260" t="s">
        <v>451</v>
      </c>
      <c r="D91" s="253"/>
      <c r="E91" s="253"/>
      <c r="F91" s="253"/>
      <c r="G91" s="253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196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5">
      <c r="A92" s="219"/>
      <c r="B92" s="220"/>
      <c r="C92" s="260" t="s">
        <v>452</v>
      </c>
      <c r="D92" s="253"/>
      <c r="E92" s="253"/>
      <c r="F92" s="253"/>
      <c r="G92" s="253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196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5">
      <c r="A93" s="219"/>
      <c r="B93" s="220"/>
      <c r="C93" s="260" t="s">
        <v>453</v>
      </c>
      <c r="D93" s="253"/>
      <c r="E93" s="253"/>
      <c r="F93" s="253"/>
      <c r="G93" s="253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196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5">
      <c r="A94" s="219"/>
      <c r="B94" s="220"/>
      <c r="C94" s="260" t="s">
        <v>454</v>
      </c>
      <c r="D94" s="253"/>
      <c r="E94" s="253"/>
      <c r="F94" s="253"/>
      <c r="G94" s="253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196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19"/>
      <c r="B95" s="220"/>
      <c r="C95" s="260" t="s">
        <v>326</v>
      </c>
      <c r="D95" s="253"/>
      <c r="E95" s="253"/>
      <c r="F95" s="253"/>
      <c r="G95" s="253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196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5">
      <c r="A96" s="219"/>
      <c r="B96" s="220"/>
      <c r="C96" s="260" t="s">
        <v>455</v>
      </c>
      <c r="D96" s="253"/>
      <c r="E96" s="253"/>
      <c r="F96" s="253"/>
      <c r="G96" s="253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196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5">
      <c r="A97" s="219"/>
      <c r="B97" s="220"/>
      <c r="C97" s="260" t="s">
        <v>456</v>
      </c>
      <c r="D97" s="253"/>
      <c r="E97" s="253"/>
      <c r="F97" s="253"/>
      <c r="G97" s="253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196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19"/>
      <c r="B98" s="220"/>
      <c r="C98" s="260" t="s">
        <v>327</v>
      </c>
      <c r="D98" s="253"/>
      <c r="E98" s="253"/>
      <c r="F98" s="253"/>
      <c r="G98" s="253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196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0.399999999999999" outlineLevel="1" x14ac:dyDescent="0.25">
      <c r="A99" s="236">
        <v>18</v>
      </c>
      <c r="B99" s="237" t="s">
        <v>328</v>
      </c>
      <c r="C99" s="255" t="s">
        <v>329</v>
      </c>
      <c r="D99" s="238" t="s">
        <v>259</v>
      </c>
      <c r="E99" s="239">
        <v>1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0</v>
      </c>
      <c r="O99" s="239">
        <f>ROUND(E99*N99,2)</f>
        <v>0</v>
      </c>
      <c r="P99" s="239">
        <v>0</v>
      </c>
      <c r="Q99" s="239">
        <f>ROUND(E99*P99,2)</f>
        <v>0</v>
      </c>
      <c r="R99" s="241"/>
      <c r="S99" s="241" t="s">
        <v>247</v>
      </c>
      <c r="T99" s="242" t="s">
        <v>248</v>
      </c>
      <c r="U99" s="222">
        <v>0</v>
      </c>
      <c r="V99" s="222">
        <f>ROUND(E99*U99,2)</f>
        <v>0</v>
      </c>
      <c r="W99" s="222"/>
      <c r="X99" s="222" t="s">
        <v>215</v>
      </c>
      <c r="Y99" s="222" t="s">
        <v>167</v>
      </c>
      <c r="Z99" s="212"/>
      <c r="AA99" s="212"/>
      <c r="AB99" s="212"/>
      <c r="AC99" s="212"/>
      <c r="AD99" s="212"/>
      <c r="AE99" s="212"/>
      <c r="AF99" s="212"/>
      <c r="AG99" s="212" t="s">
        <v>216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2" x14ac:dyDescent="0.25">
      <c r="A100" s="219"/>
      <c r="B100" s="220"/>
      <c r="C100" s="259" t="s">
        <v>457</v>
      </c>
      <c r="D100" s="252"/>
      <c r="E100" s="252"/>
      <c r="F100" s="252"/>
      <c r="G100" s="25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196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19"/>
      <c r="B101" s="220"/>
      <c r="C101" s="260" t="s">
        <v>458</v>
      </c>
      <c r="D101" s="253"/>
      <c r="E101" s="253"/>
      <c r="F101" s="253"/>
      <c r="G101" s="253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196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5">
      <c r="A102" s="219"/>
      <c r="B102" s="220"/>
      <c r="C102" s="260" t="s">
        <v>459</v>
      </c>
      <c r="D102" s="253"/>
      <c r="E102" s="253"/>
      <c r="F102" s="253"/>
      <c r="G102" s="253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196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5">
      <c r="A103" s="219"/>
      <c r="B103" s="220"/>
      <c r="C103" s="260" t="s">
        <v>460</v>
      </c>
      <c r="D103" s="253"/>
      <c r="E103" s="253"/>
      <c r="F103" s="253"/>
      <c r="G103" s="253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196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19"/>
      <c r="B104" s="220"/>
      <c r="C104" s="260" t="s">
        <v>330</v>
      </c>
      <c r="D104" s="253"/>
      <c r="E104" s="253"/>
      <c r="F104" s="253"/>
      <c r="G104" s="253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196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19"/>
      <c r="B105" s="220"/>
      <c r="C105" s="260" t="s">
        <v>461</v>
      </c>
      <c r="D105" s="253"/>
      <c r="E105" s="253"/>
      <c r="F105" s="253"/>
      <c r="G105" s="253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196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5">
      <c r="A106" s="219"/>
      <c r="B106" s="220"/>
      <c r="C106" s="260" t="s">
        <v>462</v>
      </c>
      <c r="D106" s="253"/>
      <c r="E106" s="253"/>
      <c r="F106" s="253"/>
      <c r="G106" s="253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196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5">
      <c r="A107" s="219"/>
      <c r="B107" s="220"/>
      <c r="C107" s="260" t="s">
        <v>463</v>
      </c>
      <c r="D107" s="253"/>
      <c r="E107" s="253"/>
      <c r="F107" s="253"/>
      <c r="G107" s="253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196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5">
      <c r="A108" s="219"/>
      <c r="B108" s="220"/>
      <c r="C108" s="260" t="s">
        <v>331</v>
      </c>
      <c r="D108" s="253"/>
      <c r="E108" s="253"/>
      <c r="F108" s="253"/>
      <c r="G108" s="253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196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5">
      <c r="A109" s="219"/>
      <c r="B109" s="220"/>
      <c r="C109" s="260" t="s">
        <v>464</v>
      </c>
      <c r="D109" s="253"/>
      <c r="E109" s="253"/>
      <c r="F109" s="253"/>
      <c r="G109" s="253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196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19"/>
      <c r="B110" s="220"/>
      <c r="C110" s="260" t="s">
        <v>465</v>
      </c>
      <c r="D110" s="253"/>
      <c r="E110" s="253"/>
      <c r="F110" s="253"/>
      <c r="G110" s="253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196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19"/>
      <c r="B111" s="220"/>
      <c r="C111" s="260" t="s">
        <v>466</v>
      </c>
      <c r="D111" s="253"/>
      <c r="E111" s="253"/>
      <c r="F111" s="253"/>
      <c r="G111" s="253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196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5">
      <c r="A112" s="219"/>
      <c r="B112" s="220"/>
      <c r="C112" s="260" t="s">
        <v>332</v>
      </c>
      <c r="D112" s="253"/>
      <c r="E112" s="253"/>
      <c r="F112" s="253"/>
      <c r="G112" s="253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196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5">
      <c r="A113" s="219"/>
      <c r="B113" s="220"/>
      <c r="C113" s="260" t="s">
        <v>333</v>
      </c>
      <c r="D113" s="253"/>
      <c r="E113" s="253"/>
      <c r="F113" s="253"/>
      <c r="G113" s="253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196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5">
      <c r="A114" s="219"/>
      <c r="B114" s="220"/>
      <c r="C114" s="260" t="s">
        <v>467</v>
      </c>
      <c r="D114" s="253"/>
      <c r="E114" s="253"/>
      <c r="F114" s="253"/>
      <c r="G114" s="253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196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43" t="str">
        <f>C114</f>
        <v>monitoring sítě, ochrana před ostrovním provozem, konfigurovatelný účiník, konfigurovatelné prahové hodnoty země</v>
      </c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5">
      <c r="A115" s="219"/>
      <c r="B115" s="220"/>
      <c r="C115" s="260" t="s">
        <v>468</v>
      </c>
      <c r="D115" s="253"/>
      <c r="E115" s="253"/>
      <c r="F115" s="253"/>
      <c r="G115" s="253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196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5">
      <c r="A116" s="219"/>
      <c r="B116" s="220"/>
      <c r="C116" s="260" t="s">
        <v>334</v>
      </c>
      <c r="D116" s="253"/>
      <c r="E116" s="253"/>
      <c r="F116" s="253"/>
      <c r="G116" s="253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196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5">
      <c r="A117" s="219"/>
      <c r="B117" s="220"/>
      <c r="C117" s="260" t="s">
        <v>469</v>
      </c>
      <c r="D117" s="253"/>
      <c r="E117" s="253"/>
      <c r="F117" s="253"/>
      <c r="G117" s="253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196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19"/>
      <c r="B118" s="220"/>
      <c r="C118" s="260" t="s">
        <v>335</v>
      </c>
      <c r="D118" s="253"/>
      <c r="E118" s="253"/>
      <c r="F118" s="253"/>
      <c r="G118" s="253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196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x14ac:dyDescent="0.25">
      <c r="A119" s="229" t="s">
        <v>159</v>
      </c>
      <c r="B119" s="230" t="s">
        <v>117</v>
      </c>
      <c r="C119" s="254" t="s">
        <v>118</v>
      </c>
      <c r="D119" s="231"/>
      <c r="E119" s="232"/>
      <c r="F119" s="233"/>
      <c r="G119" s="233">
        <f>SUMIF(AG120:AG130,"&lt;&gt;NOR",G120:G130)</f>
        <v>0</v>
      </c>
      <c r="H119" s="233"/>
      <c r="I119" s="233">
        <f>SUM(I120:I130)</f>
        <v>0</v>
      </c>
      <c r="J119" s="233"/>
      <c r="K119" s="233">
        <f>SUM(K120:K130)</f>
        <v>0</v>
      </c>
      <c r="L119" s="233"/>
      <c r="M119" s="233">
        <f>SUM(M120:M130)</f>
        <v>0</v>
      </c>
      <c r="N119" s="232"/>
      <c r="O119" s="232">
        <f>SUM(O120:O130)</f>
        <v>0</v>
      </c>
      <c r="P119" s="232"/>
      <c r="Q119" s="232">
        <f>SUM(Q120:Q130)</f>
        <v>0</v>
      </c>
      <c r="R119" s="233"/>
      <c r="S119" s="233"/>
      <c r="T119" s="234"/>
      <c r="U119" s="228"/>
      <c r="V119" s="228">
        <f>SUM(V120:V130)</f>
        <v>0</v>
      </c>
      <c r="W119" s="228"/>
      <c r="X119" s="228"/>
      <c r="Y119" s="228"/>
      <c r="AG119" t="s">
        <v>160</v>
      </c>
    </row>
    <row r="120" spans="1:60" outlineLevel="1" x14ac:dyDescent="0.25">
      <c r="A120" s="236">
        <v>19</v>
      </c>
      <c r="B120" s="237" t="s">
        <v>345</v>
      </c>
      <c r="C120" s="255" t="s">
        <v>346</v>
      </c>
      <c r="D120" s="238" t="s">
        <v>347</v>
      </c>
      <c r="E120" s="239">
        <v>50</v>
      </c>
      <c r="F120" s="240"/>
      <c r="G120" s="241">
        <f>ROUND(E120*F120,2)</f>
        <v>0</v>
      </c>
      <c r="H120" s="240"/>
      <c r="I120" s="241">
        <f>ROUND(E120*H120,2)</f>
        <v>0</v>
      </c>
      <c r="J120" s="240"/>
      <c r="K120" s="241">
        <f>ROUND(E120*J120,2)</f>
        <v>0</v>
      </c>
      <c r="L120" s="241">
        <v>21</v>
      </c>
      <c r="M120" s="241">
        <f>G120*(1+L120/100)</f>
        <v>0</v>
      </c>
      <c r="N120" s="239">
        <v>0</v>
      </c>
      <c r="O120" s="239">
        <f>ROUND(E120*N120,2)</f>
        <v>0</v>
      </c>
      <c r="P120" s="239">
        <v>0</v>
      </c>
      <c r="Q120" s="239">
        <f>ROUND(E120*P120,2)</f>
        <v>0</v>
      </c>
      <c r="R120" s="241"/>
      <c r="S120" s="241" t="s">
        <v>247</v>
      </c>
      <c r="T120" s="242" t="s">
        <v>248</v>
      </c>
      <c r="U120" s="222">
        <v>0</v>
      </c>
      <c r="V120" s="222">
        <f>ROUND(E120*U120,2)</f>
        <v>0</v>
      </c>
      <c r="W120" s="222"/>
      <c r="X120" s="222" t="s">
        <v>166</v>
      </c>
      <c r="Y120" s="222" t="s">
        <v>167</v>
      </c>
      <c r="Z120" s="212"/>
      <c r="AA120" s="212"/>
      <c r="AB120" s="212"/>
      <c r="AC120" s="212"/>
      <c r="AD120" s="212"/>
      <c r="AE120" s="212"/>
      <c r="AF120" s="212"/>
      <c r="AG120" s="212" t="s">
        <v>168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2" x14ac:dyDescent="0.25">
      <c r="A121" s="219"/>
      <c r="B121" s="220"/>
      <c r="C121" s="259" t="s">
        <v>348</v>
      </c>
      <c r="D121" s="252"/>
      <c r="E121" s="252"/>
      <c r="F121" s="252"/>
      <c r="G121" s="25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196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5">
      <c r="A122" s="219"/>
      <c r="B122" s="220"/>
      <c r="C122" s="260" t="s">
        <v>906</v>
      </c>
      <c r="D122" s="253"/>
      <c r="E122" s="253"/>
      <c r="F122" s="253"/>
      <c r="G122" s="253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196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5">
      <c r="A123" s="219"/>
      <c r="B123" s="220"/>
      <c r="C123" s="260" t="s">
        <v>907</v>
      </c>
      <c r="D123" s="253"/>
      <c r="E123" s="253"/>
      <c r="F123" s="253"/>
      <c r="G123" s="253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196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5">
      <c r="A124" s="219"/>
      <c r="B124" s="220"/>
      <c r="C124" s="260" t="s">
        <v>908</v>
      </c>
      <c r="D124" s="253"/>
      <c r="E124" s="253"/>
      <c r="F124" s="253"/>
      <c r="G124" s="253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196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43" t="str">
        <f>C124</f>
        <v>- demontáž / zpětná montáž stávajícího kazetového podhledu 60x60 cm na chodbě, rozsah odhadem cca 4,2*1,2m</v>
      </c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19"/>
      <c r="B125" s="220"/>
      <c r="C125" s="260" t="s">
        <v>349</v>
      </c>
      <c r="D125" s="253"/>
      <c r="E125" s="253"/>
      <c r="F125" s="253"/>
      <c r="G125" s="253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196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5">
      <c r="A126" s="219"/>
      <c r="B126" s="220"/>
      <c r="C126" s="260" t="s">
        <v>506</v>
      </c>
      <c r="D126" s="253"/>
      <c r="E126" s="253"/>
      <c r="F126" s="253"/>
      <c r="G126" s="253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196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5">
      <c r="A127" s="219"/>
      <c r="B127" s="220"/>
      <c r="C127" s="260" t="s">
        <v>351</v>
      </c>
      <c r="D127" s="253"/>
      <c r="E127" s="253"/>
      <c r="F127" s="253"/>
      <c r="G127" s="253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196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5">
      <c r="A128" s="219"/>
      <c r="B128" s="220"/>
      <c r="C128" s="260" t="s">
        <v>352</v>
      </c>
      <c r="D128" s="253"/>
      <c r="E128" s="253"/>
      <c r="F128" s="253"/>
      <c r="G128" s="253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196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ht="20.399999999999999" outlineLevel="1" x14ac:dyDescent="0.25">
      <c r="A129" s="236">
        <v>20</v>
      </c>
      <c r="B129" s="237" t="s">
        <v>353</v>
      </c>
      <c r="C129" s="255" t="s">
        <v>354</v>
      </c>
      <c r="D129" s="238" t="s">
        <v>259</v>
      </c>
      <c r="E129" s="239">
        <v>1</v>
      </c>
      <c r="F129" s="240"/>
      <c r="G129" s="241">
        <f>ROUND(E129*F129,2)</f>
        <v>0</v>
      </c>
      <c r="H129" s="240"/>
      <c r="I129" s="241">
        <f>ROUND(E129*H129,2)</f>
        <v>0</v>
      </c>
      <c r="J129" s="240"/>
      <c r="K129" s="241">
        <f>ROUND(E129*J129,2)</f>
        <v>0</v>
      </c>
      <c r="L129" s="241">
        <v>21</v>
      </c>
      <c r="M129" s="241">
        <f>G129*(1+L129/100)</f>
        <v>0</v>
      </c>
      <c r="N129" s="239">
        <v>0</v>
      </c>
      <c r="O129" s="239">
        <f>ROUND(E129*N129,2)</f>
        <v>0</v>
      </c>
      <c r="P129" s="239">
        <v>0</v>
      </c>
      <c r="Q129" s="239">
        <f>ROUND(E129*P129,2)</f>
        <v>0</v>
      </c>
      <c r="R129" s="241"/>
      <c r="S129" s="241" t="s">
        <v>247</v>
      </c>
      <c r="T129" s="242" t="s">
        <v>248</v>
      </c>
      <c r="U129" s="222">
        <v>0</v>
      </c>
      <c r="V129" s="222">
        <f>ROUND(E129*U129,2)</f>
        <v>0</v>
      </c>
      <c r="W129" s="222"/>
      <c r="X129" s="222" t="s">
        <v>166</v>
      </c>
      <c r="Y129" s="222" t="s">
        <v>167</v>
      </c>
      <c r="Z129" s="212"/>
      <c r="AA129" s="212"/>
      <c r="AB129" s="212"/>
      <c r="AC129" s="212"/>
      <c r="AD129" s="212"/>
      <c r="AE129" s="212"/>
      <c r="AF129" s="212"/>
      <c r="AG129" s="212" t="s">
        <v>168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2" x14ac:dyDescent="0.25">
      <c r="A130" s="219"/>
      <c r="B130" s="220"/>
      <c r="C130" s="259" t="s">
        <v>355</v>
      </c>
      <c r="D130" s="252"/>
      <c r="E130" s="252"/>
      <c r="F130" s="252"/>
      <c r="G130" s="25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196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x14ac:dyDescent="0.25">
      <c r="A131" s="229" t="s">
        <v>159</v>
      </c>
      <c r="B131" s="230" t="s">
        <v>119</v>
      </c>
      <c r="C131" s="254" t="s">
        <v>120</v>
      </c>
      <c r="D131" s="231"/>
      <c r="E131" s="232"/>
      <c r="F131" s="233"/>
      <c r="G131" s="233">
        <f>SUMIF(AG132:AG144,"&lt;&gt;NOR",G132:G144)</f>
        <v>0</v>
      </c>
      <c r="H131" s="233"/>
      <c r="I131" s="233">
        <f>SUM(I132:I144)</f>
        <v>0</v>
      </c>
      <c r="J131" s="233"/>
      <c r="K131" s="233">
        <f>SUM(K132:K144)</f>
        <v>0</v>
      </c>
      <c r="L131" s="233"/>
      <c r="M131" s="233">
        <f>SUM(M132:M144)</f>
        <v>0</v>
      </c>
      <c r="N131" s="232"/>
      <c r="O131" s="232">
        <f>SUM(O132:O144)</f>
        <v>0</v>
      </c>
      <c r="P131" s="232"/>
      <c r="Q131" s="232">
        <f>SUM(Q132:Q144)</f>
        <v>0</v>
      </c>
      <c r="R131" s="233"/>
      <c r="S131" s="233"/>
      <c r="T131" s="234"/>
      <c r="U131" s="228"/>
      <c r="V131" s="228">
        <f>SUM(V132:V144)</f>
        <v>0</v>
      </c>
      <c r="W131" s="228"/>
      <c r="X131" s="228"/>
      <c r="Y131" s="228"/>
      <c r="AG131" t="s">
        <v>160</v>
      </c>
    </row>
    <row r="132" spans="1:60" outlineLevel="1" x14ac:dyDescent="0.25">
      <c r="A132" s="236">
        <v>21</v>
      </c>
      <c r="B132" s="237" t="s">
        <v>356</v>
      </c>
      <c r="C132" s="255" t="s">
        <v>357</v>
      </c>
      <c r="D132" s="238" t="s">
        <v>358</v>
      </c>
      <c r="E132" s="239">
        <v>1</v>
      </c>
      <c r="F132" s="240"/>
      <c r="G132" s="241">
        <f>ROUND(E132*F132,2)</f>
        <v>0</v>
      </c>
      <c r="H132" s="240"/>
      <c r="I132" s="241">
        <f>ROUND(E132*H132,2)</f>
        <v>0</v>
      </c>
      <c r="J132" s="240"/>
      <c r="K132" s="241">
        <f>ROUND(E132*J132,2)</f>
        <v>0</v>
      </c>
      <c r="L132" s="241">
        <v>21</v>
      </c>
      <c r="M132" s="241">
        <f>G132*(1+L132/100)</f>
        <v>0</v>
      </c>
      <c r="N132" s="239">
        <v>0</v>
      </c>
      <c r="O132" s="239">
        <f>ROUND(E132*N132,2)</f>
        <v>0</v>
      </c>
      <c r="P132" s="239">
        <v>0</v>
      </c>
      <c r="Q132" s="239">
        <f>ROUND(E132*P132,2)</f>
        <v>0</v>
      </c>
      <c r="R132" s="241"/>
      <c r="S132" s="241" t="s">
        <v>247</v>
      </c>
      <c r="T132" s="242" t="s">
        <v>248</v>
      </c>
      <c r="U132" s="222">
        <v>0</v>
      </c>
      <c r="V132" s="222">
        <f>ROUND(E132*U132,2)</f>
        <v>0</v>
      </c>
      <c r="W132" s="222"/>
      <c r="X132" s="222" t="s">
        <v>166</v>
      </c>
      <c r="Y132" s="222" t="s">
        <v>167</v>
      </c>
      <c r="Z132" s="212"/>
      <c r="AA132" s="212"/>
      <c r="AB132" s="212"/>
      <c r="AC132" s="212"/>
      <c r="AD132" s="212"/>
      <c r="AE132" s="212"/>
      <c r="AF132" s="212"/>
      <c r="AG132" s="212" t="s">
        <v>168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2" x14ac:dyDescent="0.25">
      <c r="A133" s="219"/>
      <c r="B133" s="220"/>
      <c r="C133" s="259" t="s">
        <v>359</v>
      </c>
      <c r="D133" s="252"/>
      <c r="E133" s="252"/>
      <c r="F133" s="252"/>
      <c r="G133" s="25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196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19"/>
      <c r="B134" s="220"/>
      <c r="C134" s="260" t="s">
        <v>360</v>
      </c>
      <c r="D134" s="253"/>
      <c r="E134" s="253"/>
      <c r="F134" s="253"/>
      <c r="G134" s="253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196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5">
      <c r="A135" s="236">
        <v>22</v>
      </c>
      <c r="B135" s="237" t="s">
        <v>361</v>
      </c>
      <c r="C135" s="255" t="s">
        <v>362</v>
      </c>
      <c r="D135" s="238" t="s">
        <v>358</v>
      </c>
      <c r="E135" s="239">
        <v>1</v>
      </c>
      <c r="F135" s="240"/>
      <c r="G135" s="241">
        <f>ROUND(E135*F135,2)</f>
        <v>0</v>
      </c>
      <c r="H135" s="240"/>
      <c r="I135" s="241">
        <f>ROUND(E135*H135,2)</f>
        <v>0</v>
      </c>
      <c r="J135" s="240"/>
      <c r="K135" s="241">
        <f>ROUND(E135*J135,2)</f>
        <v>0</v>
      </c>
      <c r="L135" s="241">
        <v>21</v>
      </c>
      <c r="M135" s="241">
        <f>G135*(1+L135/100)</f>
        <v>0</v>
      </c>
      <c r="N135" s="239">
        <v>0</v>
      </c>
      <c r="O135" s="239">
        <f>ROUND(E135*N135,2)</f>
        <v>0</v>
      </c>
      <c r="P135" s="239">
        <v>0</v>
      </c>
      <c r="Q135" s="239">
        <f>ROUND(E135*P135,2)</f>
        <v>0</v>
      </c>
      <c r="R135" s="241"/>
      <c r="S135" s="241" t="s">
        <v>247</v>
      </c>
      <c r="T135" s="242" t="s">
        <v>248</v>
      </c>
      <c r="U135" s="222">
        <v>0</v>
      </c>
      <c r="V135" s="222">
        <f>ROUND(E135*U135,2)</f>
        <v>0</v>
      </c>
      <c r="W135" s="222"/>
      <c r="X135" s="222" t="s">
        <v>166</v>
      </c>
      <c r="Y135" s="222" t="s">
        <v>167</v>
      </c>
      <c r="Z135" s="212"/>
      <c r="AA135" s="212"/>
      <c r="AB135" s="212"/>
      <c r="AC135" s="212"/>
      <c r="AD135" s="212"/>
      <c r="AE135" s="212"/>
      <c r="AF135" s="212"/>
      <c r="AG135" s="212" t="s">
        <v>168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5">
      <c r="A136" s="219"/>
      <c r="B136" s="220"/>
      <c r="C136" s="259" t="s">
        <v>359</v>
      </c>
      <c r="D136" s="252"/>
      <c r="E136" s="252"/>
      <c r="F136" s="252"/>
      <c r="G136" s="25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196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5">
      <c r="A137" s="219"/>
      <c r="B137" s="220"/>
      <c r="C137" s="260" t="s">
        <v>909</v>
      </c>
      <c r="D137" s="253"/>
      <c r="E137" s="253"/>
      <c r="F137" s="253"/>
      <c r="G137" s="253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196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43" t="str">
        <f>C137</f>
        <v>1) osazení HDO a jeho zapojení ve stávajícím elektroměrovém rozvaděči RH-pole 1 na samostatný jistič 1x2A, char. B</v>
      </c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5">
      <c r="A138" s="219"/>
      <c r="B138" s="220"/>
      <c r="C138" s="260" t="s">
        <v>910</v>
      </c>
      <c r="D138" s="253"/>
      <c r="E138" s="253"/>
      <c r="F138" s="253"/>
      <c r="G138" s="253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196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ht="20.399999999999999" outlineLevel="1" x14ac:dyDescent="0.25">
      <c r="A139" s="236">
        <v>23</v>
      </c>
      <c r="B139" s="237" t="s">
        <v>367</v>
      </c>
      <c r="C139" s="255" t="s">
        <v>371</v>
      </c>
      <c r="D139" s="238" t="s">
        <v>358</v>
      </c>
      <c r="E139" s="239">
        <v>1</v>
      </c>
      <c r="F139" s="240"/>
      <c r="G139" s="241">
        <f>ROUND(E139*F139,2)</f>
        <v>0</v>
      </c>
      <c r="H139" s="240"/>
      <c r="I139" s="241">
        <f>ROUND(E139*H139,2)</f>
        <v>0</v>
      </c>
      <c r="J139" s="240"/>
      <c r="K139" s="241">
        <f>ROUND(E139*J139,2)</f>
        <v>0</v>
      </c>
      <c r="L139" s="241">
        <v>21</v>
      </c>
      <c r="M139" s="241">
        <f>G139*(1+L139/100)</f>
        <v>0</v>
      </c>
      <c r="N139" s="239">
        <v>0</v>
      </c>
      <c r="O139" s="239">
        <f>ROUND(E139*N139,2)</f>
        <v>0</v>
      </c>
      <c r="P139" s="239">
        <v>0</v>
      </c>
      <c r="Q139" s="239">
        <f>ROUND(E139*P139,2)</f>
        <v>0</v>
      </c>
      <c r="R139" s="241"/>
      <c r="S139" s="241" t="s">
        <v>247</v>
      </c>
      <c r="T139" s="242" t="s">
        <v>248</v>
      </c>
      <c r="U139" s="222">
        <v>0</v>
      </c>
      <c r="V139" s="222">
        <f>ROUND(E139*U139,2)</f>
        <v>0</v>
      </c>
      <c r="W139" s="222"/>
      <c r="X139" s="222" t="s">
        <v>476</v>
      </c>
      <c r="Y139" s="222" t="s">
        <v>167</v>
      </c>
      <c r="Z139" s="212"/>
      <c r="AA139" s="212"/>
      <c r="AB139" s="212"/>
      <c r="AC139" s="212"/>
      <c r="AD139" s="212"/>
      <c r="AE139" s="212"/>
      <c r="AF139" s="212"/>
      <c r="AG139" s="212" t="s">
        <v>477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ht="31.2" outlineLevel="2" x14ac:dyDescent="0.25">
      <c r="A140" s="219"/>
      <c r="B140" s="220"/>
      <c r="C140" s="259" t="s">
        <v>372</v>
      </c>
      <c r="D140" s="252"/>
      <c r="E140" s="252"/>
      <c r="F140" s="252"/>
      <c r="G140" s="25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196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43" t="str">
        <f>C140</f>
        <v>- součástí této položky je zajištění výchozích podkladů od stávajícího hromosvodu v součinnosti s objednatelem (výchozí revizní zpráva hromosvodu, poslední periodická revizní zpráva hromosvodu, nejaktuálnější archivní dokumentace hromosvodu) tj. výchozích podkladů pro zpracování RDS úprav a doplnění hromosvodu</v>
      </c>
      <c r="BB140" s="212"/>
      <c r="BC140" s="212"/>
      <c r="BD140" s="212"/>
      <c r="BE140" s="212"/>
      <c r="BF140" s="212"/>
      <c r="BG140" s="212"/>
      <c r="BH140" s="212"/>
    </row>
    <row r="141" spans="1:60" ht="21" outlineLevel="3" x14ac:dyDescent="0.25">
      <c r="A141" s="219"/>
      <c r="B141" s="220"/>
      <c r="C141" s="260" t="s">
        <v>373</v>
      </c>
      <c r="D141" s="253"/>
      <c r="E141" s="253"/>
      <c r="F141" s="253"/>
      <c r="G141" s="253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196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43" t="str">
        <f>C141</f>
        <v>- součástí této položky je zajištění prověření technického stavu stávající hromosvodové soustavy včetně zjištění zemních odporů stávajících svodů na dotčených budovách či jejich částí = výchozí podklad pro zpracování RDS úprav a doplnění hromosvodu</v>
      </c>
      <c r="BB141" s="212"/>
      <c r="BC141" s="212"/>
      <c r="BD141" s="212"/>
      <c r="BE141" s="212"/>
      <c r="BF141" s="212"/>
      <c r="BG141" s="212"/>
      <c r="BH141" s="212"/>
    </row>
    <row r="142" spans="1:60" ht="41.4" outlineLevel="3" x14ac:dyDescent="0.25">
      <c r="A142" s="219"/>
      <c r="B142" s="220"/>
      <c r="C142" s="260" t="s">
        <v>374</v>
      </c>
      <c r="D142" s="253"/>
      <c r="E142" s="253"/>
      <c r="F142" s="253"/>
      <c r="G142" s="253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196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43" t="str">
        <f>C142</f>
        <v>- součástí této položky je zajištění zpracování RDS úprav a doplnění stávajícího hromosvodu v souladu s požadavky ČSN EN 62305-3 ed. 2 pro zajištění dostatečné vzdálenosti hromosvodu na střeše od rozvodů a kovových konstrukcí navrhované střešní FVE a ochrany FV panelů proti přímému úderu blesku. Součástí RDS bude zpracování analýzy rizika pro LPS dle ČSN EN 62305-3 ed. 2, vlastní návrh úprav a doplnění hromosvodu včetně případného doplnění uzemnění, položkový výkaz výměr.</v>
      </c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5">
      <c r="A143" s="236">
        <v>24</v>
      </c>
      <c r="B143" s="237" t="s">
        <v>375</v>
      </c>
      <c r="C143" s="255" t="s">
        <v>376</v>
      </c>
      <c r="D143" s="238" t="s">
        <v>377</v>
      </c>
      <c r="E143" s="239">
        <v>1</v>
      </c>
      <c r="F143" s="240"/>
      <c r="G143" s="241">
        <f>ROUND(E143*F143,2)</f>
        <v>0</v>
      </c>
      <c r="H143" s="240"/>
      <c r="I143" s="241">
        <f>ROUND(E143*H143,2)</f>
        <v>0</v>
      </c>
      <c r="J143" s="240"/>
      <c r="K143" s="241">
        <f>ROUND(E143*J143,2)</f>
        <v>0</v>
      </c>
      <c r="L143" s="241">
        <v>21</v>
      </c>
      <c r="M143" s="241">
        <f>G143*(1+L143/100)</f>
        <v>0</v>
      </c>
      <c r="N143" s="239">
        <v>0</v>
      </c>
      <c r="O143" s="239">
        <f>ROUND(E143*N143,2)</f>
        <v>0</v>
      </c>
      <c r="P143" s="239">
        <v>0</v>
      </c>
      <c r="Q143" s="239">
        <f>ROUND(E143*P143,2)</f>
        <v>0</v>
      </c>
      <c r="R143" s="241"/>
      <c r="S143" s="241" t="s">
        <v>165</v>
      </c>
      <c r="T143" s="242" t="s">
        <v>248</v>
      </c>
      <c r="U143" s="222">
        <v>0</v>
      </c>
      <c r="V143" s="222">
        <f>ROUND(E143*U143,2)</f>
        <v>0</v>
      </c>
      <c r="W143" s="222"/>
      <c r="X143" s="222" t="s">
        <v>378</v>
      </c>
      <c r="Y143" s="222" t="s">
        <v>167</v>
      </c>
      <c r="Z143" s="212"/>
      <c r="AA143" s="212"/>
      <c r="AB143" s="212"/>
      <c r="AC143" s="212"/>
      <c r="AD143" s="212"/>
      <c r="AE143" s="212"/>
      <c r="AF143" s="212"/>
      <c r="AG143" s="212" t="s">
        <v>379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5">
      <c r="A144" s="219"/>
      <c r="B144" s="220"/>
      <c r="C144" s="259" t="s">
        <v>380</v>
      </c>
      <c r="D144" s="252"/>
      <c r="E144" s="252"/>
      <c r="F144" s="252"/>
      <c r="G144" s="25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196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43" t="str">
        <f>C144</f>
        <v>náklady spojené s provedením všech technickými normami předepsaných zkoušek a revizí stavebních konstrukcí nebo stavebních prací.</v>
      </c>
      <c r="BB144" s="212"/>
      <c r="BC144" s="212"/>
      <c r="BD144" s="212"/>
      <c r="BE144" s="212"/>
      <c r="BF144" s="212"/>
      <c r="BG144" s="212"/>
      <c r="BH144" s="212"/>
    </row>
    <row r="145" spans="1:60" x14ac:dyDescent="0.25">
      <c r="A145" s="229" t="s">
        <v>159</v>
      </c>
      <c r="B145" s="230" t="s">
        <v>123</v>
      </c>
      <c r="C145" s="254" t="s">
        <v>124</v>
      </c>
      <c r="D145" s="231"/>
      <c r="E145" s="232"/>
      <c r="F145" s="233"/>
      <c r="G145" s="233">
        <f>SUMIF(AG146:AG157,"&lt;&gt;NOR",G146:G157)</f>
        <v>0</v>
      </c>
      <c r="H145" s="233"/>
      <c r="I145" s="233">
        <f>SUM(I146:I157)</f>
        <v>0</v>
      </c>
      <c r="J145" s="233"/>
      <c r="K145" s="233">
        <f>SUM(K146:K157)</f>
        <v>0</v>
      </c>
      <c r="L145" s="233"/>
      <c r="M145" s="233">
        <f>SUM(M146:M157)</f>
        <v>0</v>
      </c>
      <c r="N145" s="232"/>
      <c r="O145" s="232">
        <f>SUM(O146:O157)</f>
        <v>0.02</v>
      </c>
      <c r="P145" s="232"/>
      <c r="Q145" s="232">
        <f>SUM(Q146:Q157)</f>
        <v>0</v>
      </c>
      <c r="R145" s="233"/>
      <c r="S145" s="233"/>
      <c r="T145" s="234"/>
      <c r="U145" s="228"/>
      <c r="V145" s="228">
        <f>SUM(V146:V157)</f>
        <v>6.37</v>
      </c>
      <c r="W145" s="228"/>
      <c r="X145" s="228"/>
      <c r="Y145" s="228"/>
      <c r="AG145" t="s">
        <v>160</v>
      </c>
    </row>
    <row r="146" spans="1:60" outlineLevel="1" x14ac:dyDescent="0.25">
      <c r="A146" s="236">
        <v>25</v>
      </c>
      <c r="B146" s="237" t="s">
        <v>911</v>
      </c>
      <c r="C146" s="255" t="s">
        <v>912</v>
      </c>
      <c r="D146" s="238" t="s">
        <v>193</v>
      </c>
      <c r="E146" s="239">
        <v>1</v>
      </c>
      <c r="F146" s="240"/>
      <c r="G146" s="241">
        <f>ROUND(E146*F146,2)</f>
        <v>0</v>
      </c>
      <c r="H146" s="240"/>
      <c r="I146" s="241">
        <f>ROUND(E146*H146,2)</f>
        <v>0</v>
      </c>
      <c r="J146" s="240"/>
      <c r="K146" s="241">
        <f>ROUND(E146*J146,2)</f>
        <v>0</v>
      </c>
      <c r="L146" s="241">
        <v>21</v>
      </c>
      <c r="M146" s="241">
        <f>G146*(1+L146/100)</f>
        <v>0</v>
      </c>
      <c r="N146" s="239">
        <v>0</v>
      </c>
      <c r="O146" s="239">
        <f>ROUND(E146*N146,2)</f>
        <v>0</v>
      </c>
      <c r="P146" s="239">
        <v>0</v>
      </c>
      <c r="Q146" s="239">
        <f>ROUND(E146*P146,2)</f>
        <v>0</v>
      </c>
      <c r="R146" s="241" t="s">
        <v>123</v>
      </c>
      <c r="S146" s="241" t="s">
        <v>165</v>
      </c>
      <c r="T146" s="242" t="s">
        <v>165</v>
      </c>
      <c r="U146" s="222">
        <v>1.3</v>
      </c>
      <c r="V146" s="222">
        <f>ROUND(E146*U146,2)</f>
        <v>1.3</v>
      </c>
      <c r="W146" s="222"/>
      <c r="X146" s="222" t="s">
        <v>166</v>
      </c>
      <c r="Y146" s="222" t="s">
        <v>167</v>
      </c>
      <c r="Z146" s="212"/>
      <c r="AA146" s="212"/>
      <c r="AB146" s="212"/>
      <c r="AC146" s="212"/>
      <c r="AD146" s="212"/>
      <c r="AE146" s="212"/>
      <c r="AF146" s="212"/>
      <c r="AG146" s="212" t="s">
        <v>168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2" x14ac:dyDescent="0.25">
      <c r="A147" s="219"/>
      <c r="B147" s="220"/>
      <c r="C147" s="256" t="s">
        <v>829</v>
      </c>
      <c r="D147" s="223"/>
      <c r="E147" s="224">
        <v>1</v>
      </c>
      <c r="F147" s="222"/>
      <c r="G147" s="22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170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5">
      <c r="A148" s="236">
        <v>26</v>
      </c>
      <c r="B148" s="237" t="s">
        <v>389</v>
      </c>
      <c r="C148" s="255" t="s">
        <v>390</v>
      </c>
      <c r="D148" s="238" t="s">
        <v>220</v>
      </c>
      <c r="E148" s="239">
        <v>8</v>
      </c>
      <c r="F148" s="240"/>
      <c r="G148" s="241">
        <f>ROUND(E148*F148,2)</f>
        <v>0</v>
      </c>
      <c r="H148" s="240"/>
      <c r="I148" s="241">
        <f>ROUND(E148*H148,2)</f>
        <v>0</v>
      </c>
      <c r="J148" s="240"/>
      <c r="K148" s="241">
        <f>ROUND(E148*J148,2)</f>
        <v>0</v>
      </c>
      <c r="L148" s="241">
        <v>21</v>
      </c>
      <c r="M148" s="241">
        <f>G148*(1+L148/100)</f>
        <v>0</v>
      </c>
      <c r="N148" s="239">
        <v>1.6000000000000001E-4</v>
      </c>
      <c r="O148" s="239">
        <f>ROUND(E148*N148,2)</f>
        <v>0</v>
      </c>
      <c r="P148" s="239">
        <v>0</v>
      </c>
      <c r="Q148" s="239">
        <f>ROUND(E148*P148,2)</f>
        <v>0</v>
      </c>
      <c r="R148" s="241" t="s">
        <v>123</v>
      </c>
      <c r="S148" s="241" t="s">
        <v>165</v>
      </c>
      <c r="T148" s="242" t="s">
        <v>165</v>
      </c>
      <c r="U148" s="222">
        <v>9.955E-2</v>
      </c>
      <c r="V148" s="222">
        <f>ROUND(E148*U148,2)</f>
        <v>0.8</v>
      </c>
      <c r="W148" s="222"/>
      <c r="X148" s="222" t="s">
        <v>166</v>
      </c>
      <c r="Y148" s="222" t="s">
        <v>167</v>
      </c>
      <c r="Z148" s="212"/>
      <c r="AA148" s="212"/>
      <c r="AB148" s="212"/>
      <c r="AC148" s="212"/>
      <c r="AD148" s="212"/>
      <c r="AE148" s="212"/>
      <c r="AF148" s="212"/>
      <c r="AG148" s="212" t="s">
        <v>168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2" x14ac:dyDescent="0.25">
      <c r="A149" s="219"/>
      <c r="B149" s="220"/>
      <c r="C149" s="256" t="s">
        <v>913</v>
      </c>
      <c r="D149" s="223"/>
      <c r="E149" s="224">
        <v>8</v>
      </c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170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5">
      <c r="A150" s="236">
        <v>27</v>
      </c>
      <c r="B150" s="237" t="s">
        <v>517</v>
      </c>
      <c r="C150" s="255" t="s">
        <v>518</v>
      </c>
      <c r="D150" s="238" t="s">
        <v>220</v>
      </c>
      <c r="E150" s="239">
        <v>6</v>
      </c>
      <c r="F150" s="240"/>
      <c r="G150" s="241">
        <f>ROUND(E150*F150,2)</f>
        <v>0</v>
      </c>
      <c r="H150" s="240"/>
      <c r="I150" s="241">
        <f>ROUND(E150*H150,2)</f>
        <v>0</v>
      </c>
      <c r="J150" s="240"/>
      <c r="K150" s="241">
        <f>ROUND(E150*J150,2)</f>
        <v>0</v>
      </c>
      <c r="L150" s="241">
        <v>21</v>
      </c>
      <c r="M150" s="241">
        <f>G150*(1+L150/100)</f>
        <v>0</v>
      </c>
      <c r="N150" s="239">
        <v>0</v>
      </c>
      <c r="O150" s="239">
        <f>ROUND(E150*N150,2)</f>
        <v>0</v>
      </c>
      <c r="P150" s="239">
        <v>0</v>
      </c>
      <c r="Q150" s="239">
        <f>ROUND(E150*P150,2)</f>
        <v>0</v>
      </c>
      <c r="R150" s="241" t="s">
        <v>123</v>
      </c>
      <c r="S150" s="241" t="s">
        <v>165</v>
      </c>
      <c r="T150" s="242" t="s">
        <v>165</v>
      </c>
      <c r="U150" s="222">
        <v>0.27123000000000003</v>
      </c>
      <c r="V150" s="222">
        <f>ROUND(E150*U150,2)</f>
        <v>1.63</v>
      </c>
      <c r="W150" s="222"/>
      <c r="X150" s="222" t="s">
        <v>166</v>
      </c>
      <c r="Y150" s="222" t="s">
        <v>167</v>
      </c>
      <c r="Z150" s="212"/>
      <c r="AA150" s="212"/>
      <c r="AB150" s="212"/>
      <c r="AC150" s="212"/>
      <c r="AD150" s="212"/>
      <c r="AE150" s="212"/>
      <c r="AF150" s="212"/>
      <c r="AG150" s="212" t="s">
        <v>168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2" x14ac:dyDescent="0.25">
      <c r="A151" s="219"/>
      <c r="B151" s="220"/>
      <c r="C151" s="256" t="s">
        <v>914</v>
      </c>
      <c r="D151" s="223"/>
      <c r="E151" s="224">
        <v>2</v>
      </c>
      <c r="F151" s="222"/>
      <c r="G151" s="22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170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5">
      <c r="A152" s="219"/>
      <c r="B152" s="220"/>
      <c r="C152" s="256" t="s">
        <v>915</v>
      </c>
      <c r="D152" s="223"/>
      <c r="E152" s="224">
        <v>4</v>
      </c>
      <c r="F152" s="222"/>
      <c r="G152" s="222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170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5">
      <c r="A153" s="236">
        <v>28</v>
      </c>
      <c r="B153" s="237" t="s">
        <v>520</v>
      </c>
      <c r="C153" s="255" t="s">
        <v>521</v>
      </c>
      <c r="D153" s="238" t="s">
        <v>193</v>
      </c>
      <c r="E153" s="239">
        <v>10</v>
      </c>
      <c r="F153" s="240"/>
      <c r="G153" s="241">
        <f>ROUND(E153*F153,2)</f>
        <v>0</v>
      </c>
      <c r="H153" s="240"/>
      <c r="I153" s="241">
        <f>ROUND(E153*H153,2)</f>
        <v>0</v>
      </c>
      <c r="J153" s="240"/>
      <c r="K153" s="241">
        <f>ROUND(E153*J153,2)</f>
        <v>0</v>
      </c>
      <c r="L153" s="241">
        <v>21</v>
      </c>
      <c r="M153" s="241">
        <f>G153*(1+L153/100)</f>
        <v>0</v>
      </c>
      <c r="N153" s="239">
        <v>0</v>
      </c>
      <c r="O153" s="239">
        <f>ROUND(E153*N153,2)</f>
        <v>0</v>
      </c>
      <c r="P153" s="239">
        <v>0</v>
      </c>
      <c r="Q153" s="239">
        <f>ROUND(E153*P153,2)</f>
        <v>0</v>
      </c>
      <c r="R153" s="241" t="s">
        <v>123</v>
      </c>
      <c r="S153" s="241" t="s">
        <v>165</v>
      </c>
      <c r="T153" s="242" t="s">
        <v>165</v>
      </c>
      <c r="U153" s="222">
        <v>0.26350000000000001</v>
      </c>
      <c r="V153" s="222">
        <f>ROUND(E153*U153,2)</f>
        <v>2.64</v>
      </c>
      <c r="W153" s="222"/>
      <c r="X153" s="222" t="s">
        <v>166</v>
      </c>
      <c r="Y153" s="222" t="s">
        <v>167</v>
      </c>
      <c r="Z153" s="212"/>
      <c r="AA153" s="212"/>
      <c r="AB153" s="212"/>
      <c r="AC153" s="212"/>
      <c r="AD153" s="212"/>
      <c r="AE153" s="212"/>
      <c r="AF153" s="212"/>
      <c r="AG153" s="212" t="s">
        <v>168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2" x14ac:dyDescent="0.25">
      <c r="A154" s="219"/>
      <c r="B154" s="220"/>
      <c r="C154" s="256" t="s">
        <v>916</v>
      </c>
      <c r="D154" s="223"/>
      <c r="E154" s="224">
        <v>5</v>
      </c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170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5">
      <c r="A155" s="219"/>
      <c r="B155" s="220"/>
      <c r="C155" s="256" t="s">
        <v>917</v>
      </c>
      <c r="D155" s="223"/>
      <c r="E155" s="224">
        <v>5</v>
      </c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170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5">
      <c r="A156" s="245">
        <v>29</v>
      </c>
      <c r="B156" s="246" t="s">
        <v>524</v>
      </c>
      <c r="C156" s="258" t="s">
        <v>525</v>
      </c>
      <c r="D156" s="247" t="s">
        <v>220</v>
      </c>
      <c r="E156" s="248">
        <v>6</v>
      </c>
      <c r="F156" s="249"/>
      <c r="G156" s="250">
        <f>ROUND(E156*F156,2)</f>
        <v>0</v>
      </c>
      <c r="H156" s="249"/>
      <c r="I156" s="250">
        <f>ROUND(E156*H156,2)</f>
        <v>0</v>
      </c>
      <c r="J156" s="249"/>
      <c r="K156" s="250">
        <f>ROUND(E156*J156,2)</f>
        <v>0</v>
      </c>
      <c r="L156" s="250">
        <v>21</v>
      </c>
      <c r="M156" s="250">
        <f>G156*(1+L156/100)</f>
        <v>0</v>
      </c>
      <c r="N156" s="248">
        <v>3.0599999999999998E-3</v>
      </c>
      <c r="O156" s="248">
        <f>ROUND(E156*N156,2)</f>
        <v>0.02</v>
      </c>
      <c r="P156" s="248">
        <v>0</v>
      </c>
      <c r="Q156" s="248">
        <f>ROUND(E156*P156,2)</f>
        <v>0</v>
      </c>
      <c r="R156" s="250"/>
      <c r="S156" s="250" t="s">
        <v>247</v>
      </c>
      <c r="T156" s="251" t="s">
        <v>248</v>
      </c>
      <c r="U156" s="222">
        <v>0</v>
      </c>
      <c r="V156" s="222">
        <f>ROUND(E156*U156,2)</f>
        <v>0</v>
      </c>
      <c r="W156" s="222"/>
      <c r="X156" s="222" t="s">
        <v>215</v>
      </c>
      <c r="Y156" s="222" t="s">
        <v>167</v>
      </c>
      <c r="Z156" s="212"/>
      <c r="AA156" s="212"/>
      <c r="AB156" s="212"/>
      <c r="AC156" s="212"/>
      <c r="AD156" s="212"/>
      <c r="AE156" s="212"/>
      <c r="AF156" s="212"/>
      <c r="AG156" s="212" t="s">
        <v>216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5">
      <c r="A157" s="245">
        <v>30</v>
      </c>
      <c r="B157" s="246" t="s">
        <v>918</v>
      </c>
      <c r="C157" s="258" t="s">
        <v>919</v>
      </c>
      <c r="D157" s="247" t="s">
        <v>193</v>
      </c>
      <c r="E157" s="248">
        <v>1</v>
      </c>
      <c r="F157" s="249"/>
      <c r="G157" s="250">
        <f>ROUND(E157*F157,2)</f>
        <v>0</v>
      </c>
      <c r="H157" s="249"/>
      <c r="I157" s="250">
        <f>ROUND(E157*H157,2)</f>
        <v>0</v>
      </c>
      <c r="J157" s="249"/>
      <c r="K157" s="250">
        <f>ROUND(E157*J157,2)</f>
        <v>0</v>
      </c>
      <c r="L157" s="250">
        <v>21</v>
      </c>
      <c r="M157" s="250">
        <f>G157*(1+L157/100)</f>
        <v>0</v>
      </c>
      <c r="N157" s="248">
        <v>3.0000000000000001E-3</v>
      </c>
      <c r="O157" s="248">
        <f>ROUND(E157*N157,2)</f>
        <v>0</v>
      </c>
      <c r="P157" s="248">
        <v>0</v>
      </c>
      <c r="Q157" s="248">
        <f>ROUND(E157*P157,2)</f>
        <v>0</v>
      </c>
      <c r="R157" s="250"/>
      <c r="S157" s="250" t="s">
        <v>247</v>
      </c>
      <c r="T157" s="251" t="s">
        <v>837</v>
      </c>
      <c r="U157" s="222">
        <v>0</v>
      </c>
      <c r="V157" s="222">
        <f>ROUND(E157*U157,2)</f>
        <v>0</v>
      </c>
      <c r="W157" s="222"/>
      <c r="X157" s="222" t="s">
        <v>215</v>
      </c>
      <c r="Y157" s="222" t="s">
        <v>167</v>
      </c>
      <c r="Z157" s="212"/>
      <c r="AA157" s="212"/>
      <c r="AB157" s="212"/>
      <c r="AC157" s="212"/>
      <c r="AD157" s="212"/>
      <c r="AE157" s="212"/>
      <c r="AF157" s="212"/>
      <c r="AG157" s="212" t="s">
        <v>216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x14ac:dyDescent="0.25">
      <c r="A158" s="229" t="s">
        <v>159</v>
      </c>
      <c r="B158" s="230" t="s">
        <v>129</v>
      </c>
      <c r="C158" s="254" t="s">
        <v>130</v>
      </c>
      <c r="D158" s="231"/>
      <c r="E158" s="232"/>
      <c r="F158" s="233"/>
      <c r="G158" s="233">
        <f>SUMIF(AG159:AG161,"&lt;&gt;NOR",G159:G161)</f>
        <v>0</v>
      </c>
      <c r="H158" s="233"/>
      <c r="I158" s="233">
        <f>SUM(I159:I161)</f>
        <v>0</v>
      </c>
      <c r="J158" s="233"/>
      <c r="K158" s="233">
        <f>SUM(K159:K161)</f>
        <v>0</v>
      </c>
      <c r="L158" s="233"/>
      <c r="M158" s="233">
        <f>SUM(M159:M161)</f>
        <v>0</v>
      </c>
      <c r="N158" s="232"/>
      <c r="O158" s="232">
        <f>SUM(O159:O161)</f>
        <v>0</v>
      </c>
      <c r="P158" s="232"/>
      <c r="Q158" s="232">
        <f>SUM(Q159:Q161)</f>
        <v>0</v>
      </c>
      <c r="R158" s="233"/>
      <c r="S158" s="233"/>
      <c r="T158" s="234"/>
      <c r="U158" s="228"/>
      <c r="V158" s="228">
        <f>SUM(V159:V161)</f>
        <v>0</v>
      </c>
      <c r="W158" s="228"/>
      <c r="X158" s="228"/>
      <c r="Y158" s="228"/>
      <c r="AG158" t="s">
        <v>160</v>
      </c>
    </row>
    <row r="159" spans="1:60" ht="20.399999999999999" outlineLevel="1" x14ac:dyDescent="0.25">
      <c r="A159" s="245">
        <v>31</v>
      </c>
      <c r="B159" s="246" t="s">
        <v>410</v>
      </c>
      <c r="C159" s="258" t="s">
        <v>411</v>
      </c>
      <c r="D159" s="247" t="s">
        <v>358</v>
      </c>
      <c r="E159" s="248">
        <v>1</v>
      </c>
      <c r="F159" s="249"/>
      <c r="G159" s="250">
        <f>ROUND(E159*F159,2)</f>
        <v>0</v>
      </c>
      <c r="H159" s="249"/>
      <c r="I159" s="250">
        <f>ROUND(E159*H159,2)</f>
        <v>0</v>
      </c>
      <c r="J159" s="249"/>
      <c r="K159" s="250">
        <f>ROUND(E159*J159,2)</f>
        <v>0</v>
      </c>
      <c r="L159" s="250">
        <v>21</v>
      </c>
      <c r="M159" s="250">
        <f>G159*(1+L159/100)</f>
        <v>0</v>
      </c>
      <c r="N159" s="248">
        <v>0</v>
      </c>
      <c r="O159" s="248">
        <f>ROUND(E159*N159,2)</f>
        <v>0</v>
      </c>
      <c r="P159" s="248">
        <v>0</v>
      </c>
      <c r="Q159" s="248">
        <f>ROUND(E159*P159,2)</f>
        <v>0</v>
      </c>
      <c r="R159" s="250"/>
      <c r="S159" s="250" t="s">
        <v>247</v>
      </c>
      <c r="T159" s="251" t="s">
        <v>248</v>
      </c>
      <c r="U159" s="222">
        <v>0</v>
      </c>
      <c r="V159" s="222">
        <f>ROUND(E159*U159,2)</f>
        <v>0</v>
      </c>
      <c r="W159" s="222"/>
      <c r="X159" s="222" t="s">
        <v>166</v>
      </c>
      <c r="Y159" s="222" t="s">
        <v>167</v>
      </c>
      <c r="Z159" s="212"/>
      <c r="AA159" s="212"/>
      <c r="AB159" s="212"/>
      <c r="AC159" s="212"/>
      <c r="AD159" s="212"/>
      <c r="AE159" s="212"/>
      <c r="AF159" s="212"/>
      <c r="AG159" s="212" t="s">
        <v>168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5">
      <c r="A160" s="245">
        <v>32</v>
      </c>
      <c r="B160" s="246" t="s">
        <v>412</v>
      </c>
      <c r="C160" s="258" t="s">
        <v>413</v>
      </c>
      <c r="D160" s="247" t="s">
        <v>358</v>
      </c>
      <c r="E160" s="248">
        <v>1</v>
      </c>
      <c r="F160" s="249"/>
      <c r="G160" s="250">
        <f>ROUND(E160*F160,2)</f>
        <v>0</v>
      </c>
      <c r="H160" s="249"/>
      <c r="I160" s="250">
        <f>ROUND(E160*H160,2)</f>
        <v>0</v>
      </c>
      <c r="J160" s="249"/>
      <c r="K160" s="250">
        <f>ROUND(E160*J160,2)</f>
        <v>0</v>
      </c>
      <c r="L160" s="250">
        <v>21</v>
      </c>
      <c r="M160" s="250">
        <f>G160*(1+L160/100)</f>
        <v>0</v>
      </c>
      <c r="N160" s="248">
        <v>0</v>
      </c>
      <c r="O160" s="248">
        <f>ROUND(E160*N160,2)</f>
        <v>0</v>
      </c>
      <c r="P160" s="248">
        <v>0</v>
      </c>
      <c r="Q160" s="248">
        <f>ROUND(E160*P160,2)</f>
        <v>0</v>
      </c>
      <c r="R160" s="250"/>
      <c r="S160" s="250" t="s">
        <v>247</v>
      </c>
      <c r="T160" s="251" t="s">
        <v>248</v>
      </c>
      <c r="U160" s="222">
        <v>0</v>
      </c>
      <c r="V160" s="222">
        <f>ROUND(E160*U160,2)</f>
        <v>0</v>
      </c>
      <c r="W160" s="222"/>
      <c r="X160" s="222" t="s">
        <v>378</v>
      </c>
      <c r="Y160" s="222" t="s">
        <v>167</v>
      </c>
      <c r="Z160" s="212"/>
      <c r="AA160" s="212"/>
      <c r="AB160" s="212"/>
      <c r="AC160" s="212"/>
      <c r="AD160" s="212"/>
      <c r="AE160" s="212"/>
      <c r="AF160" s="212"/>
      <c r="AG160" s="212" t="s">
        <v>379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ht="20.399999999999999" outlineLevel="1" x14ac:dyDescent="0.25">
      <c r="A161" s="245">
        <v>33</v>
      </c>
      <c r="B161" s="246" t="s">
        <v>414</v>
      </c>
      <c r="C161" s="258" t="s">
        <v>415</v>
      </c>
      <c r="D161" s="247" t="s">
        <v>358</v>
      </c>
      <c r="E161" s="248">
        <v>1</v>
      </c>
      <c r="F161" s="249"/>
      <c r="G161" s="250">
        <f>ROUND(E161*F161,2)</f>
        <v>0</v>
      </c>
      <c r="H161" s="249"/>
      <c r="I161" s="250">
        <f>ROUND(E161*H161,2)</f>
        <v>0</v>
      </c>
      <c r="J161" s="249"/>
      <c r="K161" s="250">
        <f>ROUND(E161*J161,2)</f>
        <v>0</v>
      </c>
      <c r="L161" s="250">
        <v>21</v>
      </c>
      <c r="M161" s="250">
        <f>G161*(1+L161/100)</f>
        <v>0</v>
      </c>
      <c r="N161" s="248">
        <v>0</v>
      </c>
      <c r="O161" s="248">
        <f>ROUND(E161*N161,2)</f>
        <v>0</v>
      </c>
      <c r="P161" s="248">
        <v>0</v>
      </c>
      <c r="Q161" s="248">
        <f>ROUND(E161*P161,2)</f>
        <v>0</v>
      </c>
      <c r="R161" s="250"/>
      <c r="S161" s="250" t="s">
        <v>247</v>
      </c>
      <c r="T161" s="251" t="s">
        <v>248</v>
      </c>
      <c r="U161" s="222">
        <v>0</v>
      </c>
      <c r="V161" s="222">
        <f>ROUND(E161*U161,2)</f>
        <v>0</v>
      </c>
      <c r="W161" s="222"/>
      <c r="X161" s="222" t="s">
        <v>378</v>
      </c>
      <c r="Y161" s="222" t="s">
        <v>167</v>
      </c>
      <c r="Z161" s="212"/>
      <c r="AA161" s="212"/>
      <c r="AB161" s="212"/>
      <c r="AC161" s="212"/>
      <c r="AD161" s="212"/>
      <c r="AE161" s="212"/>
      <c r="AF161" s="212"/>
      <c r="AG161" s="212" t="s">
        <v>379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x14ac:dyDescent="0.25">
      <c r="A162" s="229" t="s">
        <v>159</v>
      </c>
      <c r="B162" s="230" t="s">
        <v>128</v>
      </c>
      <c r="C162" s="254" t="s">
        <v>28</v>
      </c>
      <c r="D162" s="231"/>
      <c r="E162" s="232"/>
      <c r="F162" s="233"/>
      <c r="G162" s="233">
        <f>SUMIF(AG163:AG179,"&lt;&gt;NOR",G163:G179)</f>
        <v>0</v>
      </c>
      <c r="H162" s="233"/>
      <c r="I162" s="233">
        <f>SUM(I163:I179)</f>
        <v>0</v>
      </c>
      <c r="J162" s="233"/>
      <c r="K162" s="233">
        <f>SUM(K163:K179)</f>
        <v>0</v>
      </c>
      <c r="L162" s="233"/>
      <c r="M162" s="233">
        <f>SUM(M163:M179)</f>
        <v>0</v>
      </c>
      <c r="N162" s="232"/>
      <c r="O162" s="232">
        <f>SUM(O163:O179)</f>
        <v>0</v>
      </c>
      <c r="P162" s="232"/>
      <c r="Q162" s="232">
        <f>SUM(Q163:Q179)</f>
        <v>0</v>
      </c>
      <c r="R162" s="233"/>
      <c r="S162" s="233"/>
      <c r="T162" s="234"/>
      <c r="U162" s="228"/>
      <c r="V162" s="228">
        <f>SUM(V163:V179)</f>
        <v>0</v>
      </c>
      <c r="W162" s="228"/>
      <c r="X162" s="228"/>
      <c r="Y162" s="228"/>
      <c r="AG162" t="s">
        <v>160</v>
      </c>
    </row>
    <row r="163" spans="1:60" outlineLevel="1" x14ac:dyDescent="0.25">
      <c r="A163" s="245">
        <v>34</v>
      </c>
      <c r="B163" s="246" t="s">
        <v>416</v>
      </c>
      <c r="C163" s="258" t="s">
        <v>417</v>
      </c>
      <c r="D163" s="247" t="s">
        <v>269</v>
      </c>
      <c r="E163" s="248">
        <v>1</v>
      </c>
      <c r="F163" s="249"/>
      <c r="G163" s="250">
        <f>ROUND(E163*F163,2)</f>
        <v>0</v>
      </c>
      <c r="H163" s="249"/>
      <c r="I163" s="250">
        <f>ROUND(E163*H163,2)</f>
        <v>0</v>
      </c>
      <c r="J163" s="249"/>
      <c r="K163" s="250">
        <f>ROUND(E163*J163,2)</f>
        <v>0</v>
      </c>
      <c r="L163" s="250">
        <v>21</v>
      </c>
      <c r="M163" s="250">
        <f>G163*(1+L163/100)</f>
        <v>0</v>
      </c>
      <c r="N163" s="248">
        <v>0</v>
      </c>
      <c r="O163" s="248">
        <f>ROUND(E163*N163,2)</f>
        <v>0</v>
      </c>
      <c r="P163" s="248">
        <v>0</v>
      </c>
      <c r="Q163" s="248">
        <f>ROUND(E163*P163,2)</f>
        <v>0</v>
      </c>
      <c r="R163" s="250"/>
      <c r="S163" s="250" t="s">
        <v>247</v>
      </c>
      <c r="T163" s="251" t="s">
        <v>248</v>
      </c>
      <c r="U163" s="222">
        <v>0</v>
      </c>
      <c r="V163" s="222">
        <f>ROUND(E163*U163,2)</f>
        <v>0</v>
      </c>
      <c r="W163" s="222"/>
      <c r="X163" s="222" t="s">
        <v>215</v>
      </c>
      <c r="Y163" s="222" t="s">
        <v>167</v>
      </c>
      <c r="Z163" s="212"/>
      <c r="AA163" s="212"/>
      <c r="AB163" s="212"/>
      <c r="AC163" s="212"/>
      <c r="AD163" s="212"/>
      <c r="AE163" s="212"/>
      <c r="AF163" s="212"/>
      <c r="AG163" s="212" t="s">
        <v>216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5">
      <c r="A164" s="236">
        <v>35</v>
      </c>
      <c r="B164" s="237" t="s">
        <v>418</v>
      </c>
      <c r="C164" s="255" t="s">
        <v>419</v>
      </c>
      <c r="D164" s="238" t="s">
        <v>269</v>
      </c>
      <c r="E164" s="239">
        <v>1</v>
      </c>
      <c r="F164" s="240"/>
      <c r="G164" s="241">
        <f>ROUND(E164*F164,2)</f>
        <v>0</v>
      </c>
      <c r="H164" s="240"/>
      <c r="I164" s="241">
        <f>ROUND(E164*H164,2)</f>
        <v>0</v>
      </c>
      <c r="J164" s="240"/>
      <c r="K164" s="241">
        <f>ROUND(E164*J164,2)</f>
        <v>0</v>
      </c>
      <c r="L164" s="241">
        <v>21</v>
      </c>
      <c r="M164" s="241">
        <f>G164*(1+L164/100)</f>
        <v>0</v>
      </c>
      <c r="N164" s="239">
        <v>0</v>
      </c>
      <c r="O164" s="239">
        <f>ROUND(E164*N164,2)</f>
        <v>0</v>
      </c>
      <c r="P164" s="239">
        <v>0</v>
      </c>
      <c r="Q164" s="239">
        <f>ROUND(E164*P164,2)</f>
        <v>0</v>
      </c>
      <c r="R164" s="241"/>
      <c r="S164" s="241" t="s">
        <v>247</v>
      </c>
      <c r="T164" s="242" t="s">
        <v>248</v>
      </c>
      <c r="U164" s="222">
        <v>0</v>
      </c>
      <c r="V164" s="222">
        <f>ROUND(E164*U164,2)</f>
        <v>0</v>
      </c>
      <c r="W164" s="222"/>
      <c r="X164" s="222" t="s">
        <v>420</v>
      </c>
      <c r="Y164" s="222" t="s">
        <v>167</v>
      </c>
      <c r="Z164" s="212"/>
      <c r="AA164" s="212"/>
      <c r="AB164" s="212"/>
      <c r="AC164" s="212"/>
      <c r="AD164" s="212"/>
      <c r="AE164" s="212"/>
      <c r="AF164" s="212"/>
      <c r="AG164" s="212" t="s">
        <v>421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5">
      <c r="A165" s="219"/>
      <c r="B165" s="220"/>
      <c r="C165" s="259" t="s">
        <v>422</v>
      </c>
      <c r="D165" s="252"/>
      <c r="E165" s="252"/>
      <c r="F165" s="252"/>
      <c r="G165" s="25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196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43" t="str">
        <f>C165</f>
        <v>- vertikální doprava jeřábem na střechu budovy, vč. přistavení, zporovoznění, složení a zpětné dopravy jeřábu</v>
      </c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5">
      <c r="A166" s="219"/>
      <c r="B166" s="220"/>
      <c r="C166" s="260" t="s">
        <v>423</v>
      </c>
      <c r="D166" s="253"/>
      <c r="E166" s="253"/>
      <c r="F166" s="253"/>
      <c r="G166" s="253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196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5">
      <c r="A167" s="236">
        <v>36</v>
      </c>
      <c r="B167" s="237" t="s">
        <v>424</v>
      </c>
      <c r="C167" s="255" t="s">
        <v>425</v>
      </c>
      <c r="D167" s="238" t="s">
        <v>377</v>
      </c>
      <c r="E167" s="239">
        <v>1</v>
      </c>
      <c r="F167" s="240"/>
      <c r="G167" s="241">
        <f>ROUND(E167*F167,2)</f>
        <v>0</v>
      </c>
      <c r="H167" s="240"/>
      <c r="I167" s="241">
        <f>ROUND(E167*H167,2)</f>
        <v>0</v>
      </c>
      <c r="J167" s="240"/>
      <c r="K167" s="241">
        <f>ROUND(E167*J167,2)</f>
        <v>0</v>
      </c>
      <c r="L167" s="241">
        <v>21</v>
      </c>
      <c r="M167" s="241">
        <f>G167*(1+L167/100)</f>
        <v>0</v>
      </c>
      <c r="N167" s="239">
        <v>0</v>
      </c>
      <c r="O167" s="239">
        <f>ROUND(E167*N167,2)</f>
        <v>0</v>
      </c>
      <c r="P167" s="239">
        <v>0</v>
      </c>
      <c r="Q167" s="239">
        <f>ROUND(E167*P167,2)</f>
        <v>0</v>
      </c>
      <c r="R167" s="241"/>
      <c r="S167" s="241" t="s">
        <v>165</v>
      </c>
      <c r="T167" s="242" t="s">
        <v>248</v>
      </c>
      <c r="U167" s="222">
        <v>0</v>
      </c>
      <c r="V167" s="222">
        <f>ROUND(E167*U167,2)</f>
        <v>0</v>
      </c>
      <c r="W167" s="222"/>
      <c r="X167" s="222" t="s">
        <v>378</v>
      </c>
      <c r="Y167" s="222" t="s">
        <v>167</v>
      </c>
      <c r="Z167" s="212"/>
      <c r="AA167" s="212"/>
      <c r="AB167" s="212"/>
      <c r="AC167" s="212"/>
      <c r="AD167" s="212"/>
      <c r="AE167" s="212"/>
      <c r="AF167" s="212"/>
      <c r="AG167" s="212" t="s">
        <v>426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2" x14ac:dyDescent="0.25">
      <c r="A168" s="219"/>
      <c r="B168" s="220"/>
      <c r="C168" s="259" t="s">
        <v>427</v>
      </c>
      <c r="D168" s="252"/>
      <c r="E168" s="252"/>
      <c r="F168" s="252"/>
      <c r="G168" s="25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196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5">
      <c r="A169" s="219"/>
      <c r="B169" s="220"/>
      <c r="C169" s="260" t="s">
        <v>527</v>
      </c>
      <c r="D169" s="253"/>
      <c r="E169" s="253"/>
      <c r="F169" s="253"/>
      <c r="G169" s="253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196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ht="31.2" outlineLevel="3" x14ac:dyDescent="0.25">
      <c r="A170" s="219"/>
      <c r="B170" s="220"/>
      <c r="C170" s="260" t="s">
        <v>528</v>
      </c>
      <c r="D170" s="253"/>
      <c r="E170" s="253"/>
      <c r="F170" s="253"/>
      <c r="G170" s="253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196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43" t="str">
        <f>C170</f>
        <v>- obsahuje veškeré náklady na zajištění BOZP dle požadavků platných vyhlášek a nařízení v oblasti bezpečnosti práce včetně návrhu a  instalace pevných prvků záchytného systému na střeše. Systém ochrany osob proti pádu je uvažován pomocí samostatných kotvících prvků  v kombinaci s osobním ochranným prostředkem proti pádu (OOPP), výška případného pádu na spojovacím prostředku nesmí být delší než 1,50 metru</v>
      </c>
      <c r="BB170" s="212"/>
      <c r="BC170" s="212"/>
      <c r="BD170" s="212"/>
      <c r="BE170" s="212"/>
      <c r="BF170" s="212"/>
      <c r="BG170" s="212"/>
      <c r="BH170" s="212"/>
    </row>
    <row r="171" spans="1:60" ht="21" outlineLevel="3" x14ac:dyDescent="0.25">
      <c r="A171" s="219"/>
      <c r="B171" s="220"/>
      <c r="C171" s="260" t="s">
        <v>529</v>
      </c>
      <c r="D171" s="253"/>
      <c r="E171" s="253"/>
      <c r="F171" s="253"/>
      <c r="G171" s="253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196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43" t="str">
        <f>C171</f>
        <v>- návrh systému ochrany osob proti pádu bude respektovat požadavky  ČSN EN 795, pro realizaci budou užity certifikovanné kotvící zařízení (střešní oka)</v>
      </c>
      <c r="BB171" s="212"/>
      <c r="BC171" s="212"/>
      <c r="BD171" s="212"/>
      <c r="BE171" s="212"/>
      <c r="BF171" s="212"/>
      <c r="BG171" s="212"/>
      <c r="BH171" s="212"/>
    </row>
    <row r="172" spans="1:60" ht="21" outlineLevel="3" x14ac:dyDescent="0.25">
      <c r="A172" s="219"/>
      <c r="B172" s="220"/>
      <c r="C172" s="260" t="s">
        <v>431</v>
      </c>
      <c r="D172" s="253"/>
      <c r="E172" s="253"/>
      <c r="F172" s="253"/>
      <c r="G172" s="253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196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43" t="str">
        <f>C172</f>
        <v>- návrh rozmístění kotvícího zařízení/prvků se provádí vždy pro daný systém daného výrobce, obecný návrh bez respektování požadavků není možný. Z tohoto důvodu není návrh systému ochrany osob proti pádu obsažen v této projektové dokumentaci.</v>
      </c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5">
      <c r="A173" s="236">
        <v>37</v>
      </c>
      <c r="B173" s="237" t="s">
        <v>432</v>
      </c>
      <c r="C173" s="255" t="s">
        <v>433</v>
      </c>
      <c r="D173" s="238" t="s">
        <v>377</v>
      </c>
      <c r="E173" s="239">
        <v>1</v>
      </c>
      <c r="F173" s="240"/>
      <c r="G173" s="241">
        <f>ROUND(E173*F173,2)</f>
        <v>0</v>
      </c>
      <c r="H173" s="240"/>
      <c r="I173" s="241">
        <f>ROUND(E173*H173,2)</f>
        <v>0</v>
      </c>
      <c r="J173" s="240"/>
      <c r="K173" s="241">
        <f>ROUND(E173*J173,2)</f>
        <v>0</v>
      </c>
      <c r="L173" s="241">
        <v>21</v>
      </c>
      <c r="M173" s="241">
        <f>G173*(1+L173/100)</f>
        <v>0</v>
      </c>
      <c r="N173" s="239">
        <v>0</v>
      </c>
      <c r="O173" s="239">
        <f>ROUND(E173*N173,2)</f>
        <v>0</v>
      </c>
      <c r="P173" s="239">
        <v>0</v>
      </c>
      <c r="Q173" s="239">
        <f>ROUND(E173*P173,2)</f>
        <v>0</v>
      </c>
      <c r="R173" s="241"/>
      <c r="S173" s="241" t="s">
        <v>165</v>
      </c>
      <c r="T173" s="242" t="s">
        <v>248</v>
      </c>
      <c r="U173" s="222">
        <v>0</v>
      </c>
      <c r="V173" s="222">
        <f>ROUND(E173*U173,2)</f>
        <v>0</v>
      </c>
      <c r="W173" s="222"/>
      <c r="X173" s="222" t="s">
        <v>378</v>
      </c>
      <c r="Y173" s="222" t="s">
        <v>167</v>
      </c>
      <c r="Z173" s="212"/>
      <c r="AA173" s="212"/>
      <c r="AB173" s="212"/>
      <c r="AC173" s="212"/>
      <c r="AD173" s="212"/>
      <c r="AE173" s="212"/>
      <c r="AF173" s="212"/>
      <c r="AG173" s="212" t="s">
        <v>379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ht="21" outlineLevel="2" x14ac:dyDescent="0.25">
      <c r="A174" s="219"/>
      <c r="B174" s="220"/>
      <c r="C174" s="259" t="s">
        <v>434</v>
      </c>
      <c r="D174" s="252"/>
      <c r="E174" s="252"/>
      <c r="F174" s="252"/>
      <c r="G174" s="25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196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43" t="str">
        <f>C174</f>
        <v>Náklady zhotovitele, související s prováděním zkoušek a revizí předepsaných technickými normami nebo objednatelem a které jsou pro provedení díla nezbytné.</v>
      </c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5">
      <c r="A175" s="236">
        <v>38</v>
      </c>
      <c r="B175" s="237" t="s">
        <v>435</v>
      </c>
      <c r="C175" s="255" t="s">
        <v>436</v>
      </c>
      <c r="D175" s="238" t="s">
        <v>377</v>
      </c>
      <c r="E175" s="239">
        <v>1</v>
      </c>
      <c r="F175" s="240"/>
      <c r="G175" s="241">
        <f>ROUND(E175*F175,2)</f>
        <v>0</v>
      </c>
      <c r="H175" s="240"/>
      <c r="I175" s="241">
        <f>ROUND(E175*H175,2)</f>
        <v>0</v>
      </c>
      <c r="J175" s="240"/>
      <c r="K175" s="241">
        <f>ROUND(E175*J175,2)</f>
        <v>0</v>
      </c>
      <c r="L175" s="241">
        <v>21</v>
      </c>
      <c r="M175" s="241">
        <f>G175*(1+L175/100)</f>
        <v>0</v>
      </c>
      <c r="N175" s="239">
        <v>0</v>
      </c>
      <c r="O175" s="239">
        <f>ROUND(E175*N175,2)</f>
        <v>0</v>
      </c>
      <c r="P175" s="239">
        <v>0</v>
      </c>
      <c r="Q175" s="239">
        <f>ROUND(E175*P175,2)</f>
        <v>0</v>
      </c>
      <c r="R175" s="241"/>
      <c r="S175" s="241" t="s">
        <v>165</v>
      </c>
      <c r="T175" s="242" t="s">
        <v>248</v>
      </c>
      <c r="U175" s="222">
        <v>0</v>
      </c>
      <c r="V175" s="222">
        <f>ROUND(E175*U175,2)</f>
        <v>0</v>
      </c>
      <c r="W175" s="222"/>
      <c r="X175" s="222" t="s">
        <v>378</v>
      </c>
      <c r="Y175" s="222" t="s">
        <v>167</v>
      </c>
      <c r="Z175" s="212"/>
      <c r="AA175" s="212"/>
      <c r="AB175" s="212"/>
      <c r="AC175" s="212"/>
      <c r="AD175" s="212"/>
      <c r="AE175" s="212"/>
      <c r="AF175" s="212"/>
      <c r="AG175" s="212" t="s">
        <v>379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2" x14ac:dyDescent="0.25">
      <c r="A176" s="219"/>
      <c r="B176" s="220"/>
      <c r="C176" s="259" t="s">
        <v>437</v>
      </c>
      <c r="D176" s="252"/>
      <c r="E176" s="252"/>
      <c r="F176" s="252"/>
      <c r="G176" s="25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196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43" t="str">
        <f>C176</f>
        <v>Náklady na individuální zkoušky dodaných a smontovaných technologických zařízení včetně komplexního vyzkoušení.</v>
      </c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5">
      <c r="A177" s="236">
        <v>39</v>
      </c>
      <c r="B177" s="237" t="s">
        <v>438</v>
      </c>
      <c r="C177" s="255" t="s">
        <v>439</v>
      </c>
      <c r="D177" s="238" t="s">
        <v>377</v>
      </c>
      <c r="E177" s="239">
        <v>1</v>
      </c>
      <c r="F177" s="240"/>
      <c r="G177" s="241">
        <f>ROUND(E177*F177,2)</f>
        <v>0</v>
      </c>
      <c r="H177" s="240"/>
      <c r="I177" s="241">
        <f>ROUND(E177*H177,2)</f>
        <v>0</v>
      </c>
      <c r="J177" s="240"/>
      <c r="K177" s="241">
        <f>ROUND(E177*J177,2)</f>
        <v>0</v>
      </c>
      <c r="L177" s="241">
        <v>21</v>
      </c>
      <c r="M177" s="241">
        <f>G177*(1+L177/100)</f>
        <v>0</v>
      </c>
      <c r="N177" s="239">
        <v>0</v>
      </c>
      <c r="O177" s="239">
        <f>ROUND(E177*N177,2)</f>
        <v>0</v>
      </c>
      <c r="P177" s="239">
        <v>0</v>
      </c>
      <c r="Q177" s="239">
        <f>ROUND(E177*P177,2)</f>
        <v>0</v>
      </c>
      <c r="R177" s="241"/>
      <c r="S177" s="241" t="s">
        <v>165</v>
      </c>
      <c r="T177" s="242" t="s">
        <v>248</v>
      </c>
      <c r="U177" s="222">
        <v>0</v>
      </c>
      <c r="V177" s="222">
        <f>ROUND(E177*U177,2)</f>
        <v>0</v>
      </c>
      <c r="W177" s="222"/>
      <c r="X177" s="222" t="s">
        <v>378</v>
      </c>
      <c r="Y177" s="222" t="s">
        <v>167</v>
      </c>
      <c r="Z177" s="212"/>
      <c r="AA177" s="212"/>
      <c r="AB177" s="212"/>
      <c r="AC177" s="212"/>
      <c r="AD177" s="212"/>
      <c r="AE177" s="212"/>
      <c r="AF177" s="212"/>
      <c r="AG177" s="212" t="s">
        <v>379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2" x14ac:dyDescent="0.25">
      <c r="A178" s="219"/>
      <c r="B178" s="220"/>
      <c r="C178" s="259" t="s">
        <v>440</v>
      </c>
      <c r="D178" s="252"/>
      <c r="E178" s="252"/>
      <c r="F178" s="252"/>
      <c r="G178" s="25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196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43" t="str">
        <f>C178</f>
        <v>Náklady na vyhotovení dokumentace skutečného provedení stavby a její předání objednateli v požadované formě a požadovaném počtu.</v>
      </c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5">
      <c r="A179" s="236">
        <v>40</v>
      </c>
      <c r="B179" s="237" t="s">
        <v>441</v>
      </c>
      <c r="C179" s="255" t="s">
        <v>442</v>
      </c>
      <c r="D179" s="238" t="s">
        <v>358</v>
      </c>
      <c r="E179" s="239">
        <v>1</v>
      </c>
      <c r="F179" s="240"/>
      <c r="G179" s="241">
        <f>ROUND(E179*F179,2)</f>
        <v>0</v>
      </c>
      <c r="H179" s="240"/>
      <c r="I179" s="241">
        <f>ROUND(E179*H179,2)</f>
        <v>0</v>
      </c>
      <c r="J179" s="240"/>
      <c r="K179" s="241">
        <f>ROUND(E179*J179,2)</f>
        <v>0</v>
      </c>
      <c r="L179" s="241">
        <v>21</v>
      </c>
      <c r="M179" s="241">
        <f>G179*(1+L179/100)</f>
        <v>0</v>
      </c>
      <c r="N179" s="239">
        <v>0</v>
      </c>
      <c r="O179" s="239">
        <f>ROUND(E179*N179,2)</f>
        <v>0</v>
      </c>
      <c r="P179" s="239">
        <v>0</v>
      </c>
      <c r="Q179" s="239">
        <f>ROUND(E179*P179,2)</f>
        <v>0</v>
      </c>
      <c r="R179" s="241"/>
      <c r="S179" s="241" t="s">
        <v>247</v>
      </c>
      <c r="T179" s="242" t="s">
        <v>248</v>
      </c>
      <c r="U179" s="222">
        <v>0</v>
      </c>
      <c r="V179" s="222">
        <f>ROUND(E179*U179,2)</f>
        <v>0</v>
      </c>
      <c r="W179" s="222"/>
      <c r="X179" s="222" t="s">
        <v>378</v>
      </c>
      <c r="Y179" s="222" t="s">
        <v>167</v>
      </c>
      <c r="Z179" s="212"/>
      <c r="AA179" s="212"/>
      <c r="AB179" s="212"/>
      <c r="AC179" s="212"/>
      <c r="AD179" s="212"/>
      <c r="AE179" s="212"/>
      <c r="AF179" s="212"/>
      <c r="AG179" s="212" t="s">
        <v>379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x14ac:dyDescent="0.25">
      <c r="A180" s="3"/>
      <c r="B180" s="4"/>
      <c r="C180" s="261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E180">
        <v>15</v>
      </c>
      <c r="AF180">
        <v>21</v>
      </c>
      <c r="AG180" t="s">
        <v>145</v>
      </c>
    </row>
    <row r="181" spans="1:60" x14ac:dyDescent="0.25">
      <c r="A181" s="215"/>
      <c r="B181" s="216" t="s">
        <v>29</v>
      </c>
      <c r="C181" s="262"/>
      <c r="D181" s="217"/>
      <c r="E181" s="218"/>
      <c r="F181" s="218"/>
      <c r="G181" s="235">
        <f>G8+G119+G131+G145+G158+G162</f>
        <v>0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E181">
        <f>SUMIF(L7:L179,AE180,G7:G179)</f>
        <v>0</v>
      </c>
      <c r="AF181">
        <f>SUMIF(L7:L179,AF180,G7:G179)</f>
        <v>0</v>
      </c>
      <c r="AG181" t="s">
        <v>443</v>
      </c>
    </row>
    <row r="182" spans="1:60" x14ac:dyDescent="0.25">
      <c r="C182" s="263"/>
      <c r="D182" s="10"/>
      <c r="AG182" t="s">
        <v>470</v>
      </c>
    </row>
    <row r="183" spans="1:60" x14ac:dyDescent="0.25">
      <c r="D183" s="10"/>
    </row>
    <row r="184" spans="1:60" x14ac:dyDescent="0.25">
      <c r="D184" s="10"/>
    </row>
    <row r="185" spans="1:60" x14ac:dyDescent="0.25">
      <c r="D185" s="10"/>
    </row>
    <row r="186" spans="1:60" x14ac:dyDescent="0.25">
      <c r="D186" s="10"/>
    </row>
    <row r="187" spans="1:60" x14ac:dyDescent="0.25">
      <c r="D187" s="10"/>
    </row>
    <row r="188" spans="1:60" x14ac:dyDescent="0.25">
      <c r="D188" s="10"/>
    </row>
    <row r="189" spans="1:60" x14ac:dyDescent="0.25">
      <c r="D189" s="10"/>
    </row>
    <row r="190" spans="1:60" x14ac:dyDescent="0.25">
      <c r="D190" s="10"/>
    </row>
    <row r="191" spans="1:60" x14ac:dyDescent="0.25">
      <c r="D191" s="10"/>
    </row>
    <row r="192" spans="1:60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lDmYhQruG33hGeE8HxJGLhg7R2xXTsycqGKf40o9x66YhYOwZvQgCK3/qpTvPFEstDfrkVmwdFS8Fgr0pcwpQ==" saltValue="ca11E5xLqyWZO/aeQSPw+A==" spinCount="100000" sheet="1" formatRows="0"/>
  <mergeCells count="99">
    <mergeCell ref="C174:G174"/>
    <mergeCell ref="C176:G176"/>
    <mergeCell ref="C178:G178"/>
    <mergeCell ref="C166:G166"/>
    <mergeCell ref="C168:G168"/>
    <mergeCell ref="C169:G169"/>
    <mergeCell ref="C170:G170"/>
    <mergeCell ref="C171:G171"/>
    <mergeCell ref="C172:G172"/>
    <mergeCell ref="C138:G138"/>
    <mergeCell ref="C140:G140"/>
    <mergeCell ref="C141:G141"/>
    <mergeCell ref="C142:G142"/>
    <mergeCell ref="C144:G144"/>
    <mergeCell ref="C165:G165"/>
    <mergeCell ref="C128:G128"/>
    <mergeCell ref="C130:G130"/>
    <mergeCell ref="C133:G133"/>
    <mergeCell ref="C134:G134"/>
    <mergeCell ref="C136:G136"/>
    <mergeCell ref="C137:G137"/>
    <mergeCell ref="C122:G122"/>
    <mergeCell ref="C123:G123"/>
    <mergeCell ref="C124:G124"/>
    <mergeCell ref="C125:G125"/>
    <mergeCell ref="C126:G126"/>
    <mergeCell ref="C127:G127"/>
    <mergeCell ref="C114:G114"/>
    <mergeCell ref="C115:G115"/>
    <mergeCell ref="C116:G116"/>
    <mergeCell ref="C117:G117"/>
    <mergeCell ref="C118:G118"/>
    <mergeCell ref="C121:G121"/>
    <mergeCell ref="C108:G108"/>
    <mergeCell ref="C109:G109"/>
    <mergeCell ref="C110:G110"/>
    <mergeCell ref="C111:G111"/>
    <mergeCell ref="C112:G112"/>
    <mergeCell ref="C113:G113"/>
    <mergeCell ref="C102:G102"/>
    <mergeCell ref="C103:G103"/>
    <mergeCell ref="C104:G104"/>
    <mergeCell ref="C105:G105"/>
    <mergeCell ref="C106:G106"/>
    <mergeCell ref="C107:G107"/>
    <mergeCell ref="C95:G95"/>
    <mergeCell ref="C96:G96"/>
    <mergeCell ref="C97:G97"/>
    <mergeCell ref="C98:G98"/>
    <mergeCell ref="C100:G100"/>
    <mergeCell ref="C101:G101"/>
    <mergeCell ref="C89:G89"/>
    <mergeCell ref="C90:G90"/>
    <mergeCell ref="C91:G91"/>
    <mergeCell ref="C92:G92"/>
    <mergeCell ref="C93:G93"/>
    <mergeCell ref="C94:G94"/>
    <mergeCell ref="C82:G82"/>
    <mergeCell ref="C83:G83"/>
    <mergeCell ref="C84:G84"/>
    <mergeCell ref="C86:G86"/>
    <mergeCell ref="C87:G87"/>
    <mergeCell ref="C88:G88"/>
    <mergeCell ref="C75:G75"/>
    <mergeCell ref="C76:G76"/>
    <mergeCell ref="C77:G77"/>
    <mergeCell ref="C78:G78"/>
    <mergeCell ref="C80:G80"/>
    <mergeCell ref="C81:G81"/>
    <mergeCell ref="C62:G62"/>
    <mergeCell ref="C68:G68"/>
    <mergeCell ref="C69:G69"/>
    <mergeCell ref="C70:G70"/>
    <mergeCell ref="C72:G72"/>
    <mergeCell ref="C74:G74"/>
    <mergeCell ref="C55:G55"/>
    <mergeCell ref="C56:G56"/>
    <mergeCell ref="C57:G57"/>
    <mergeCell ref="C58:G58"/>
    <mergeCell ref="C59:G59"/>
    <mergeCell ref="C61:G61"/>
    <mergeCell ref="C49:G49"/>
    <mergeCell ref="C50:G50"/>
    <mergeCell ref="C51:G51"/>
    <mergeCell ref="C52:G52"/>
    <mergeCell ref="C53:G53"/>
    <mergeCell ref="C54:G54"/>
    <mergeCell ref="C32:G32"/>
    <mergeCell ref="C39:G39"/>
    <mergeCell ref="C40:G40"/>
    <mergeCell ref="C42:G42"/>
    <mergeCell ref="C43:G43"/>
    <mergeCell ref="C45:G45"/>
    <mergeCell ref="A1:G1"/>
    <mergeCell ref="C2:G2"/>
    <mergeCell ref="C3:G3"/>
    <mergeCell ref="C4:G4"/>
    <mergeCell ref="C10:G10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131</v>
      </c>
      <c r="B1" s="197"/>
      <c r="C1" s="197"/>
      <c r="D1" s="197"/>
      <c r="E1" s="197"/>
      <c r="F1" s="197"/>
      <c r="G1" s="197"/>
      <c r="AG1" t="s">
        <v>132</v>
      </c>
    </row>
    <row r="2" spans="1:60" ht="25.05" customHeight="1" x14ac:dyDescent="0.25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133</v>
      </c>
    </row>
    <row r="3" spans="1:60" ht="25.05" customHeight="1" x14ac:dyDescent="0.25">
      <c r="A3" s="198" t="s">
        <v>8</v>
      </c>
      <c r="B3" s="49" t="s">
        <v>54</v>
      </c>
      <c r="C3" s="201" t="s">
        <v>45</v>
      </c>
      <c r="D3" s="199"/>
      <c r="E3" s="199"/>
      <c r="F3" s="199"/>
      <c r="G3" s="200"/>
      <c r="AC3" s="176" t="s">
        <v>134</v>
      </c>
      <c r="AG3" t="s">
        <v>135</v>
      </c>
    </row>
    <row r="4" spans="1:60" ht="25.05" customHeight="1" x14ac:dyDescent="0.25">
      <c r="A4" s="202" t="s">
        <v>9</v>
      </c>
      <c r="B4" s="203" t="s">
        <v>71</v>
      </c>
      <c r="C4" s="204" t="s">
        <v>72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  <c r="Y6" s="211" t="s">
        <v>158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9" t="s">
        <v>159</v>
      </c>
      <c r="B8" s="230" t="s">
        <v>101</v>
      </c>
      <c r="C8" s="254" t="s">
        <v>102</v>
      </c>
      <c r="D8" s="231"/>
      <c r="E8" s="232"/>
      <c r="F8" s="233"/>
      <c r="G8" s="233">
        <f>SUMIF(AG9:AG12,"&lt;&gt;NOR",G9:G12)</f>
        <v>0</v>
      </c>
      <c r="H8" s="233"/>
      <c r="I8" s="233">
        <f>SUM(I9:I12)</f>
        <v>0</v>
      </c>
      <c r="J8" s="233"/>
      <c r="K8" s="233">
        <f>SUM(K9:K12)</f>
        <v>0</v>
      </c>
      <c r="L8" s="233"/>
      <c r="M8" s="233">
        <f>SUM(M9:M12)</f>
        <v>0</v>
      </c>
      <c r="N8" s="232"/>
      <c r="O8" s="232">
        <f>SUM(O9:O12)</f>
        <v>0</v>
      </c>
      <c r="P8" s="232"/>
      <c r="Q8" s="232">
        <f>SUM(Q9:Q12)</f>
        <v>0.13</v>
      </c>
      <c r="R8" s="233"/>
      <c r="S8" s="233"/>
      <c r="T8" s="234"/>
      <c r="U8" s="228"/>
      <c r="V8" s="228">
        <f>SUM(V9:V12)</f>
        <v>12.969999999999999</v>
      </c>
      <c r="W8" s="228"/>
      <c r="X8" s="228"/>
      <c r="Y8" s="228"/>
      <c r="AG8" t="s">
        <v>160</v>
      </c>
    </row>
    <row r="9" spans="1:60" ht="20.399999999999999" outlineLevel="1" x14ac:dyDescent="0.25">
      <c r="A9" s="236">
        <v>1</v>
      </c>
      <c r="B9" s="237" t="s">
        <v>171</v>
      </c>
      <c r="C9" s="255" t="s">
        <v>172</v>
      </c>
      <c r="D9" s="238" t="s">
        <v>163</v>
      </c>
      <c r="E9" s="239">
        <v>12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3.3E-4</v>
      </c>
      <c r="O9" s="239">
        <f>ROUND(E9*N9,2)</f>
        <v>0</v>
      </c>
      <c r="P9" s="239">
        <v>1.068E-2</v>
      </c>
      <c r="Q9" s="239">
        <f>ROUND(E9*P9,2)</f>
        <v>0.13</v>
      </c>
      <c r="R9" s="241" t="s">
        <v>164</v>
      </c>
      <c r="S9" s="241" t="s">
        <v>165</v>
      </c>
      <c r="T9" s="242" t="s">
        <v>165</v>
      </c>
      <c r="U9" s="222">
        <v>0.21099999999999999</v>
      </c>
      <c r="V9" s="222">
        <f>ROUND(E9*U9,2)</f>
        <v>2.5299999999999998</v>
      </c>
      <c r="W9" s="222"/>
      <c r="X9" s="222" t="s">
        <v>166</v>
      </c>
      <c r="Y9" s="222" t="s">
        <v>167</v>
      </c>
      <c r="Z9" s="212"/>
      <c r="AA9" s="212"/>
      <c r="AB9" s="212"/>
      <c r="AC9" s="212"/>
      <c r="AD9" s="212"/>
      <c r="AE9" s="212"/>
      <c r="AF9" s="212"/>
      <c r="AG9" s="212" t="s">
        <v>168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56" t="s">
        <v>920</v>
      </c>
      <c r="D10" s="223"/>
      <c r="E10" s="224">
        <v>12</v>
      </c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170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0.399999999999999" outlineLevel="1" x14ac:dyDescent="0.25">
      <c r="A11" s="236">
        <v>2</v>
      </c>
      <c r="B11" s="237" t="s">
        <v>174</v>
      </c>
      <c r="C11" s="255" t="s">
        <v>175</v>
      </c>
      <c r="D11" s="238" t="s">
        <v>163</v>
      </c>
      <c r="E11" s="239">
        <v>12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39">
        <v>6.0000000000000002E-5</v>
      </c>
      <c r="O11" s="239">
        <f>ROUND(E11*N11,2)</f>
        <v>0</v>
      </c>
      <c r="P11" s="239">
        <v>0</v>
      </c>
      <c r="Q11" s="239">
        <f>ROUND(E11*P11,2)</f>
        <v>0</v>
      </c>
      <c r="R11" s="241" t="s">
        <v>176</v>
      </c>
      <c r="S11" s="241" t="s">
        <v>165</v>
      </c>
      <c r="T11" s="242" t="s">
        <v>165</v>
      </c>
      <c r="U11" s="222">
        <v>0.87</v>
      </c>
      <c r="V11" s="222">
        <f>ROUND(E11*U11,2)</f>
        <v>10.44</v>
      </c>
      <c r="W11" s="222"/>
      <c r="X11" s="222" t="s">
        <v>166</v>
      </c>
      <c r="Y11" s="222" t="s">
        <v>167</v>
      </c>
      <c r="Z11" s="212"/>
      <c r="AA11" s="212"/>
      <c r="AB11" s="212"/>
      <c r="AC11" s="212"/>
      <c r="AD11" s="212"/>
      <c r="AE11" s="212"/>
      <c r="AF11" s="212"/>
      <c r="AG11" s="212" t="s">
        <v>168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5">
      <c r="A12" s="219"/>
      <c r="B12" s="220"/>
      <c r="C12" s="256" t="s">
        <v>920</v>
      </c>
      <c r="D12" s="223"/>
      <c r="E12" s="224">
        <v>12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170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5">
      <c r="A13" s="229" t="s">
        <v>159</v>
      </c>
      <c r="B13" s="230" t="s">
        <v>107</v>
      </c>
      <c r="C13" s="254" t="s">
        <v>108</v>
      </c>
      <c r="D13" s="231"/>
      <c r="E13" s="232"/>
      <c r="F13" s="233"/>
      <c r="G13" s="233">
        <f>SUMIF(AG14:AG16,"&lt;&gt;NOR",G14:G16)</f>
        <v>0</v>
      </c>
      <c r="H13" s="233"/>
      <c r="I13" s="233">
        <f>SUM(I14:I16)</f>
        <v>0</v>
      </c>
      <c r="J13" s="233"/>
      <c r="K13" s="233">
        <f>SUM(K14:K16)</f>
        <v>0</v>
      </c>
      <c r="L13" s="233"/>
      <c r="M13" s="233">
        <f>SUM(M14:M16)</f>
        <v>0</v>
      </c>
      <c r="N13" s="232"/>
      <c r="O13" s="232">
        <f>SUM(O14:O16)</f>
        <v>0</v>
      </c>
      <c r="P13" s="232"/>
      <c r="Q13" s="232">
        <f>SUM(Q14:Q16)</f>
        <v>0</v>
      </c>
      <c r="R13" s="233"/>
      <c r="S13" s="233"/>
      <c r="T13" s="234"/>
      <c r="U13" s="228"/>
      <c r="V13" s="228">
        <f>SUM(V14:V16)</f>
        <v>1.4</v>
      </c>
      <c r="W13" s="228"/>
      <c r="X13" s="228"/>
      <c r="Y13" s="228"/>
      <c r="AG13" t="s">
        <v>160</v>
      </c>
    </row>
    <row r="14" spans="1:60" ht="20.399999999999999" outlineLevel="1" x14ac:dyDescent="0.25">
      <c r="A14" s="236">
        <v>3</v>
      </c>
      <c r="B14" s="237" t="s">
        <v>921</v>
      </c>
      <c r="C14" s="255" t="s">
        <v>922</v>
      </c>
      <c r="D14" s="238" t="s">
        <v>193</v>
      </c>
      <c r="E14" s="239">
        <v>2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2.2499999999999998E-3</v>
      </c>
      <c r="O14" s="239">
        <f>ROUND(E14*N14,2)</f>
        <v>0</v>
      </c>
      <c r="P14" s="239">
        <v>0</v>
      </c>
      <c r="Q14" s="239">
        <f>ROUND(E14*P14,2)</f>
        <v>0</v>
      </c>
      <c r="R14" s="241" t="s">
        <v>923</v>
      </c>
      <c r="S14" s="241" t="s">
        <v>165</v>
      </c>
      <c r="T14" s="242" t="s">
        <v>165</v>
      </c>
      <c r="U14" s="222">
        <v>0.7</v>
      </c>
      <c r="V14" s="222">
        <f>ROUND(E14*U14,2)</f>
        <v>1.4</v>
      </c>
      <c r="W14" s="222"/>
      <c r="X14" s="222" t="s">
        <v>166</v>
      </c>
      <c r="Y14" s="222" t="s">
        <v>167</v>
      </c>
      <c r="Z14" s="212"/>
      <c r="AA14" s="212"/>
      <c r="AB14" s="212"/>
      <c r="AC14" s="212"/>
      <c r="AD14" s="212"/>
      <c r="AE14" s="212"/>
      <c r="AF14" s="212"/>
      <c r="AG14" s="212" t="s">
        <v>168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5">
      <c r="A15" s="219"/>
      <c r="B15" s="220"/>
      <c r="C15" s="257" t="s">
        <v>924</v>
      </c>
      <c r="D15" s="244"/>
      <c r="E15" s="244"/>
      <c r="F15" s="244"/>
      <c r="G15" s="244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183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5">
      <c r="A16" s="219"/>
      <c r="B16" s="220"/>
      <c r="C16" s="260" t="s">
        <v>925</v>
      </c>
      <c r="D16" s="253"/>
      <c r="E16" s="253"/>
      <c r="F16" s="253"/>
      <c r="G16" s="253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196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5">
      <c r="A17" s="229" t="s">
        <v>159</v>
      </c>
      <c r="B17" s="230" t="s">
        <v>109</v>
      </c>
      <c r="C17" s="254" t="s">
        <v>110</v>
      </c>
      <c r="D17" s="231"/>
      <c r="E17" s="232"/>
      <c r="F17" s="233"/>
      <c r="G17" s="233">
        <f>SUMIF(AG18:AG164,"&lt;&gt;NOR",G18:G164)</f>
        <v>0</v>
      </c>
      <c r="H17" s="233"/>
      <c r="I17" s="233">
        <f>SUM(I18:I164)</f>
        <v>0</v>
      </c>
      <c r="J17" s="233"/>
      <c r="K17" s="233">
        <f>SUM(K18:K164)</f>
        <v>0</v>
      </c>
      <c r="L17" s="233"/>
      <c r="M17" s="233">
        <f>SUM(M18:M164)</f>
        <v>0</v>
      </c>
      <c r="N17" s="232"/>
      <c r="O17" s="232">
        <f>SUM(O18:O164)</f>
        <v>6.08</v>
      </c>
      <c r="P17" s="232"/>
      <c r="Q17" s="232">
        <f>SUM(Q18:Q164)</f>
        <v>0</v>
      </c>
      <c r="R17" s="233"/>
      <c r="S17" s="233"/>
      <c r="T17" s="234"/>
      <c r="U17" s="228"/>
      <c r="V17" s="228">
        <f>SUM(V18:V164)</f>
        <v>776.48</v>
      </c>
      <c r="W17" s="228"/>
      <c r="X17" s="228"/>
      <c r="Y17" s="228"/>
      <c r="AG17" t="s">
        <v>160</v>
      </c>
    </row>
    <row r="18" spans="1:60" outlineLevel="1" x14ac:dyDescent="0.25">
      <c r="A18" s="236">
        <v>4</v>
      </c>
      <c r="B18" s="237" t="s">
        <v>218</v>
      </c>
      <c r="C18" s="255" t="s">
        <v>219</v>
      </c>
      <c r="D18" s="238" t="s">
        <v>220</v>
      </c>
      <c r="E18" s="239">
        <v>44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 t="s">
        <v>119</v>
      </c>
      <c r="S18" s="241" t="s">
        <v>165</v>
      </c>
      <c r="T18" s="242" t="s">
        <v>165</v>
      </c>
      <c r="U18" s="222">
        <v>0.57950000000000002</v>
      </c>
      <c r="V18" s="222">
        <f>ROUND(E18*U18,2)</f>
        <v>25.5</v>
      </c>
      <c r="W18" s="222"/>
      <c r="X18" s="222" t="s">
        <v>166</v>
      </c>
      <c r="Y18" s="222" t="s">
        <v>167</v>
      </c>
      <c r="Z18" s="212"/>
      <c r="AA18" s="212"/>
      <c r="AB18" s="212"/>
      <c r="AC18" s="212"/>
      <c r="AD18" s="212"/>
      <c r="AE18" s="212"/>
      <c r="AF18" s="212"/>
      <c r="AG18" s="212" t="s">
        <v>168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19"/>
      <c r="B19" s="220"/>
      <c r="C19" s="259" t="s">
        <v>221</v>
      </c>
      <c r="D19" s="252"/>
      <c r="E19" s="252"/>
      <c r="F19" s="252"/>
      <c r="G19" s="25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196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5">
      <c r="A20" s="219"/>
      <c r="B20" s="220"/>
      <c r="C20" s="256" t="s">
        <v>926</v>
      </c>
      <c r="D20" s="223"/>
      <c r="E20" s="224">
        <v>20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170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19"/>
      <c r="B21" s="220"/>
      <c r="C21" s="256" t="s">
        <v>927</v>
      </c>
      <c r="D21" s="223"/>
      <c r="E21" s="224">
        <v>4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170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5">
      <c r="A22" s="219"/>
      <c r="B22" s="220"/>
      <c r="C22" s="256" t="s">
        <v>928</v>
      </c>
      <c r="D22" s="223"/>
      <c r="E22" s="224">
        <v>20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170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0.399999999999999" outlineLevel="1" x14ac:dyDescent="0.25">
      <c r="A23" s="236">
        <v>5</v>
      </c>
      <c r="B23" s="237" t="s">
        <v>929</v>
      </c>
      <c r="C23" s="255" t="s">
        <v>930</v>
      </c>
      <c r="D23" s="238" t="s">
        <v>193</v>
      </c>
      <c r="E23" s="239">
        <v>242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/>
      <c r="S23" s="241" t="s">
        <v>165</v>
      </c>
      <c r="T23" s="242" t="s">
        <v>165</v>
      </c>
      <c r="U23" s="222">
        <v>1.3</v>
      </c>
      <c r="V23" s="222">
        <f>ROUND(E23*U23,2)</f>
        <v>314.60000000000002</v>
      </c>
      <c r="W23" s="222"/>
      <c r="X23" s="222" t="s">
        <v>166</v>
      </c>
      <c r="Y23" s="222" t="s">
        <v>167</v>
      </c>
      <c r="Z23" s="212"/>
      <c r="AA23" s="212"/>
      <c r="AB23" s="212"/>
      <c r="AC23" s="212"/>
      <c r="AD23" s="212"/>
      <c r="AE23" s="212"/>
      <c r="AF23" s="212"/>
      <c r="AG23" s="212" t="s">
        <v>168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5">
      <c r="A24" s="219"/>
      <c r="B24" s="220"/>
      <c r="C24" s="259" t="s">
        <v>931</v>
      </c>
      <c r="D24" s="252"/>
      <c r="E24" s="252"/>
      <c r="F24" s="252"/>
      <c r="G24" s="25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196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43" t="str">
        <f>C24</f>
        <v>Montáž nosné konstrukce panelů kotvené přes střešní krytinu do nosné konstrukce střechy. Položka neobsahuje dodávku kotvicích prvků.</v>
      </c>
      <c r="BB24" s="212"/>
      <c r="BC24" s="212"/>
      <c r="BD24" s="212"/>
      <c r="BE24" s="212"/>
      <c r="BF24" s="212"/>
      <c r="BG24" s="212"/>
      <c r="BH24" s="212"/>
    </row>
    <row r="25" spans="1:60" outlineLevel="2" x14ac:dyDescent="0.25">
      <c r="A25" s="219"/>
      <c r="B25" s="220"/>
      <c r="C25" s="256" t="s">
        <v>891</v>
      </c>
      <c r="D25" s="223"/>
      <c r="E25" s="224">
        <v>54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170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19"/>
      <c r="B26" s="220"/>
      <c r="C26" s="256" t="s">
        <v>932</v>
      </c>
      <c r="D26" s="223"/>
      <c r="E26" s="224">
        <v>40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170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5">
      <c r="A27" s="219"/>
      <c r="B27" s="220"/>
      <c r="C27" s="256" t="s">
        <v>933</v>
      </c>
      <c r="D27" s="223"/>
      <c r="E27" s="224">
        <v>54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170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19"/>
      <c r="B28" s="220"/>
      <c r="C28" s="256" t="s">
        <v>934</v>
      </c>
      <c r="D28" s="223"/>
      <c r="E28" s="224">
        <v>54</v>
      </c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170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5">
      <c r="A29" s="219"/>
      <c r="B29" s="220"/>
      <c r="C29" s="256" t="s">
        <v>935</v>
      </c>
      <c r="D29" s="223"/>
      <c r="E29" s="224">
        <v>40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170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36">
        <v>6</v>
      </c>
      <c r="B30" s="237" t="s">
        <v>936</v>
      </c>
      <c r="C30" s="255" t="s">
        <v>937</v>
      </c>
      <c r="D30" s="238" t="s">
        <v>193</v>
      </c>
      <c r="E30" s="239">
        <v>242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/>
      <c r="S30" s="241" t="s">
        <v>165</v>
      </c>
      <c r="T30" s="242" t="s">
        <v>165</v>
      </c>
      <c r="U30" s="222">
        <v>1.1399999999999999</v>
      </c>
      <c r="V30" s="222">
        <f>ROUND(E30*U30,2)</f>
        <v>275.88</v>
      </c>
      <c r="W30" s="222"/>
      <c r="X30" s="222" t="s">
        <v>166</v>
      </c>
      <c r="Y30" s="222" t="s">
        <v>167</v>
      </c>
      <c r="Z30" s="212"/>
      <c r="AA30" s="212"/>
      <c r="AB30" s="212"/>
      <c r="AC30" s="212"/>
      <c r="AD30" s="212"/>
      <c r="AE30" s="212"/>
      <c r="AF30" s="212"/>
      <c r="AG30" s="212" t="s">
        <v>168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5">
      <c r="A31" s="219"/>
      <c r="B31" s="220"/>
      <c r="C31" s="256" t="s">
        <v>891</v>
      </c>
      <c r="D31" s="223"/>
      <c r="E31" s="224">
        <v>54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170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19"/>
      <c r="B32" s="220"/>
      <c r="C32" s="256" t="s">
        <v>932</v>
      </c>
      <c r="D32" s="223"/>
      <c r="E32" s="224">
        <v>40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170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19"/>
      <c r="B33" s="220"/>
      <c r="C33" s="256" t="s">
        <v>933</v>
      </c>
      <c r="D33" s="223"/>
      <c r="E33" s="224">
        <v>54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170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19"/>
      <c r="B34" s="220"/>
      <c r="C34" s="256" t="s">
        <v>934</v>
      </c>
      <c r="D34" s="223"/>
      <c r="E34" s="224">
        <v>54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170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5">
      <c r="A35" s="219"/>
      <c r="B35" s="220"/>
      <c r="C35" s="256" t="s">
        <v>935</v>
      </c>
      <c r="D35" s="223"/>
      <c r="E35" s="224">
        <v>40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170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0.399999999999999" outlineLevel="1" x14ac:dyDescent="0.25">
      <c r="A36" s="236">
        <v>7</v>
      </c>
      <c r="B36" s="237" t="s">
        <v>938</v>
      </c>
      <c r="C36" s="255" t="s">
        <v>939</v>
      </c>
      <c r="D36" s="238" t="s">
        <v>193</v>
      </c>
      <c r="E36" s="239">
        <v>1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41"/>
      <c r="S36" s="241" t="s">
        <v>165</v>
      </c>
      <c r="T36" s="242" t="s">
        <v>165</v>
      </c>
      <c r="U36" s="222">
        <v>19.399999999999999</v>
      </c>
      <c r="V36" s="222">
        <f>ROUND(E36*U36,2)</f>
        <v>19.399999999999999</v>
      </c>
      <c r="W36" s="222"/>
      <c r="X36" s="222" t="s">
        <v>166</v>
      </c>
      <c r="Y36" s="222" t="s">
        <v>167</v>
      </c>
      <c r="Z36" s="212"/>
      <c r="AA36" s="212"/>
      <c r="AB36" s="212"/>
      <c r="AC36" s="212"/>
      <c r="AD36" s="212"/>
      <c r="AE36" s="212"/>
      <c r="AF36" s="212"/>
      <c r="AG36" s="212" t="s">
        <v>168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5">
      <c r="A37" s="219"/>
      <c r="B37" s="220"/>
      <c r="C37" s="256" t="s">
        <v>940</v>
      </c>
      <c r="D37" s="223"/>
      <c r="E37" s="224">
        <v>1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170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0.399999999999999" outlineLevel="1" x14ac:dyDescent="0.25">
      <c r="A38" s="236">
        <v>8</v>
      </c>
      <c r="B38" s="237" t="s">
        <v>674</v>
      </c>
      <c r="C38" s="255" t="s">
        <v>675</v>
      </c>
      <c r="D38" s="238" t="s">
        <v>193</v>
      </c>
      <c r="E38" s="239">
        <v>2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/>
      <c r="S38" s="241" t="s">
        <v>165</v>
      </c>
      <c r="T38" s="242" t="s">
        <v>165</v>
      </c>
      <c r="U38" s="222">
        <v>23.3</v>
      </c>
      <c r="V38" s="222">
        <f>ROUND(E38*U38,2)</f>
        <v>46.6</v>
      </c>
      <c r="W38" s="222"/>
      <c r="X38" s="222" t="s">
        <v>166</v>
      </c>
      <c r="Y38" s="222" t="s">
        <v>167</v>
      </c>
      <c r="Z38" s="212"/>
      <c r="AA38" s="212"/>
      <c r="AB38" s="212"/>
      <c r="AC38" s="212"/>
      <c r="AD38" s="212"/>
      <c r="AE38" s="212"/>
      <c r="AF38" s="212"/>
      <c r="AG38" s="212" t="s">
        <v>168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5">
      <c r="A39" s="219"/>
      <c r="B39" s="220"/>
      <c r="C39" s="256" t="s">
        <v>941</v>
      </c>
      <c r="D39" s="223"/>
      <c r="E39" s="224">
        <v>1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170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19"/>
      <c r="B40" s="220"/>
      <c r="C40" s="256" t="s">
        <v>942</v>
      </c>
      <c r="D40" s="223"/>
      <c r="E40" s="224">
        <v>1</v>
      </c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170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0.399999999999999" outlineLevel="1" x14ac:dyDescent="0.25">
      <c r="A41" s="236">
        <v>9</v>
      </c>
      <c r="B41" s="237" t="s">
        <v>253</v>
      </c>
      <c r="C41" s="255" t="s">
        <v>254</v>
      </c>
      <c r="D41" s="238" t="s">
        <v>220</v>
      </c>
      <c r="E41" s="239">
        <v>120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41"/>
      <c r="S41" s="241" t="s">
        <v>247</v>
      </c>
      <c r="T41" s="242" t="s">
        <v>248</v>
      </c>
      <c r="U41" s="222">
        <v>0</v>
      </c>
      <c r="V41" s="222">
        <f>ROUND(E41*U41,2)</f>
        <v>0</v>
      </c>
      <c r="W41" s="222"/>
      <c r="X41" s="222" t="s">
        <v>166</v>
      </c>
      <c r="Y41" s="222" t="s">
        <v>167</v>
      </c>
      <c r="Z41" s="212"/>
      <c r="AA41" s="212"/>
      <c r="AB41" s="212"/>
      <c r="AC41" s="212"/>
      <c r="AD41" s="212"/>
      <c r="AE41" s="212"/>
      <c r="AF41" s="212"/>
      <c r="AG41" s="212" t="s">
        <v>168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5">
      <c r="A42" s="219"/>
      <c r="B42" s="220"/>
      <c r="C42" s="259" t="s">
        <v>255</v>
      </c>
      <c r="D42" s="252"/>
      <c r="E42" s="252"/>
      <c r="F42" s="252"/>
      <c r="G42" s="25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196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5">
      <c r="A43" s="219"/>
      <c r="B43" s="220"/>
      <c r="C43" s="260" t="s">
        <v>943</v>
      </c>
      <c r="D43" s="253"/>
      <c r="E43" s="253"/>
      <c r="F43" s="253"/>
      <c r="G43" s="253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196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0.399999999999999" outlineLevel="1" x14ac:dyDescent="0.25">
      <c r="A44" s="236">
        <v>10</v>
      </c>
      <c r="B44" s="237" t="s">
        <v>257</v>
      </c>
      <c r="C44" s="255" t="s">
        <v>258</v>
      </c>
      <c r="D44" s="238" t="s">
        <v>259</v>
      </c>
      <c r="E44" s="239">
        <v>242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41"/>
      <c r="S44" s="241" t="s">
        <v>247</v>
      </c>
      <c r="T44" s="242" t="s">
        <v>248</v>
      </c>
      <c r="U44" s="222">
        <v>0</v>
      </c>
      <c r="V44" s="222">
        <f>ROUND(E44*U44,2)</f>
        <v>0</v>
      </c>
      <c r="W44" s="222"/>
      <c r="X44" s="222" t="s">
        <v>166</v>
      </c>
      <c r="Y44" s="222" t="s">
        <v>167</v>
      </c>
      <c r="Z44" s="212"/>
      <c r="AA44" s="212"/>
      <c r="AB44" s="212"/>
      <c r="AC44" s="212"/>
      <c r="AD44" s="212"/>
      <c r="AE44" s="212"/>
      <c r="AF44" s="212"/>
      <c r="AG44" s="212" t="s">
        <v>168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5">
      <c r="A45" s="219"/>
      <c r="B45" s="220"/>
      <c r="C45" s="259" t="s">
        <v>260</v>
      </c>
      <c r="D45" s="252"/>
      <c r="E45" s="252"/>
      <c r="F45" s="252"/>
      <c r="G45" s="25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196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43" t="str">
        <f>C45</f>
        <v>- uzemnění FV panelů kabelem H07V-K 6 (CYA 6) vč. koncových kabelových oček s nerezovým šroubem a vějířovou podložkou</v>
      </c>
      <c r="BB45" s="212"/>
      <c r="BC45" s="212"/>
      <c r="BD45" s="212"/>
      <c r="BE45" s="212"/>
      <c r="BF45" s="212"/>
      <c r="BG45" s="212"/>
      <c r="BH45" s="212"/>
    </row>
    <row r="46" spans="1:60" outlineLevel="3" x14ac:dyDescent="0.25">
      <c r="A46" s="219"/>
      <c r="B46" s="220"/>
      <c r="C46" s="260" t="s">
        <v>261</v>
      </c>
      <c r="D46" s="253"/>
      <c r="E46" s="253"/>
      <c r="F46" s="253"/>
      <c r="G46" s="253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196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43" t="str">
        <f>C46</f>
        <v>- uzemnění montážní konstrukce kabelem H07V-K 16 (CYA 16) vč. koncových kabelových oček s nerezovým šroubem</v>
      </c>
      <c r="BB46" s="212"/>
      <c r="BC46" s="212"/>
      <c r="BD46" s="212"/>
      <c r="BE46" s="212"/>
      <c r="BF46" s="212"/>
      <c r="BG46" s="212"/>
      <c r="BH46" s="212"/>
    </row>
    <row r="47" spans="1:60" ht="20.399999999999999" outlineLevel="1" x14ac:dyDescent="0.25">
      <c r="A47" s="236">
        <v>11</v>
      </c>
      <c r="B47" s="237" t="s">
        <v>262</v>
      </c>
      <c r="C47" s="255" t="s">
        <v>263</v>
      </c>
      <c r="D47" s="238" t="s">
        <v>220</v>
      </c>
      <c r="E47" s="239">
        <v>1500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41"/>
      <c r="S47" s="241" t="s">
        <v>247</v>
      </c>
      <c r="T47" s="242" t="s">
        <v>248</v>
      </c>
      <c r="U47" s="222">
        <v>6.3E-2</v>
      </c>
      <c r="V47" s="222">
        <f>ROUND(E47*U47,2)</f>
        <v>94.5</v>
      </c>
      <c r="W47" s="222"/>
      <c r="X47" s="222" t="s">
        <v>180</v>
      </c>
      <c r="Y47" s="222" t="s">
        <v>167</v>
      </c>
      <c r="Z47" s="212"/>
      <c r="AA47" s="212"/>
      <c r="AB47" s="212"/>
      <c r="AC47" s="212"/>
      <c r="AD47" s="212"/>
      <c r="AE47" s="212"/>
      <c r="AF47" s="212"/>
      <c r="AG47" s="212" t="s">
        <v>181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5">
      <c r="A48" s="219"/>
      <c r="B48" s="220"/>
      <c r="C48" s="259" t="s">
        <v>264</v>
      </c>
      <c r="D48" s="252"/>
      <c r="E48" s="252"/>
      <c r="F48" s="252"/>
      <c r="G48" s="25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196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5">
      <c r="A49" s="219"/>
      <c r="B49" s="220"/>
      <c r="C49" s="256" t="s">
        <v>944</v>
      </c>
      <c r="D49" s="223"/>
      <c r="E49" s="224">
        <v>1488.3</v>
      </c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170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19"/>
      <c r="B50" s="220"/>
      <c r="C50" s="256" t="s">
        <v>945</v>
      </c>
      <c r="D50" s="223"/>
      <c r="E50" s="224">
        <v>11.7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170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36">
        <v>12</v>
      </c>
      <c r="B51" s="237" t="s">
        <v>267</v>
      </c>
      <c r="C51" s="255" t="s">
        <v>946</v>
      </c>
      <c r="D51" s="238" t="s">
        <v>269</v>
      </c>
      <c r="E51" s="239">
        <v>2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41"/>
      <c r="S51" s="241" t="s">
        <v>247</v>
      </c>
      <c r="T51" s="242" t="s">
        <v>248</v>
      </c>
      <c r="U51" s="222">
        <v>0</v>
      </c>
      <c r="V51" s="222">
        <f>ROUND(E51*U51,2)</f>
        <v>0</v>
      </c>
      <c r="W51" s="222"/>
      <c r="X51" s="222" t="s">
        <v>180</v>
      </c>
      <c r="Y51" s="222" t="s">
        <v>167</v>
      </c>
      <c r="Z51" s="212"/>
      <c r="AA51" s="212"/>
      <c r="AB51" s="212"/>
      <c r="AC51" s="212"/>
      <c r="AD51" s="212"/>
      <c r="AE51" s="212"/>
      <c r="AF51" s="212"/>
      <c r="AG51" s="212" t="s">
        <v>181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5">
      <c r="A52" s="219"/>
      <c r="B52" s="220"/>
      <c r="C52" s="259" t="s">
        <v>947</v>
      </c>
      <c r="D52" s="252"/>
      <c r="E52" s="252"/>
      <c r="F52" s="252"/>
      <c r="G52" s="25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196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5">
      <c r="A53" s="219"/>
      <c r="B53" s="220"/>
      <c r="C53" s="260" t="s">
        <v>683</v>
      </c>
      <c r="D53" s="253"/>
      <c r="E53" s="253"/>
      <c r="F53" s="253"/>
      <c r="G53" s="253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196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5">
      <c r="A54" s="219"/>
      <c r="B54" s="220"/>
      <c r="C54" s="260" t="s">
        <v>490</v>
      </c>
      <c r="D54" s="253"/>
      <c r="E54" s="253"/>
      <c r="F54" s="253"/>
      <c r="G54" s="253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196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19"/>
      <c r="B55" s="220"/>
      <c r="C55" s="260" t="s">
        <v>273</v>
      </c>
      <c r="D55" s="253"/>
      <c r="E55" s="253"/>
      <c r="F55" s="253"/>
      <c r="G55" s="253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196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5">
      <c r="A56" s="219"/>
      <c r="B56" s="220"/>
      <c r="C56" s="260" t="s">
        <v>274</v>
      </c>
      <c r="D56" s="253"/>
      <c r="E56" s="253"/>
      <c r="F56" s="253"/>
      <c r="G56" s="253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196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5">
      <c r="A57" s="219"/>
      <c r="B57" s="220"/>
      <c r="C57" s="260" t="s">
        <v>948</v>
      </c>
      <c r="D57" s="253"/>
      <c r="E57" s="253"/>
      <c r="F57" s="253"/>
      <c r="G57" s="253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196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19"/>
      <c r="B58" s="220"/>
      <c r="C58" s="260" t="s">
        <v>276</v>
      </c>
      <c r="D58" s="253"/>
      <c r="E58" s="253"/>
      <c r="F58" s="253"/>
      <c r="G58" s="253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196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19"/>
      <c r="B59" s="220"/>
      <c r="C59" s="260" t="s">
        <v>949</v>
      </c>
      <c r="D59" s="253"/>
      <c r="E59" s="253"/>
      <c r="F59" s="253"/>
      <c r="G59" s="253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196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43" t="str">
        <f>C59</f>
        <v>- FU1.1-FU1.3 - pojistkový odpínač pro válcové pojistky 10x38 pro FV aplikace, 1000 V DC + 2x válcová pojistka PV4 -25A gPV - 3 kpl</v>
      </c>
      <c r="BB59" s="212"/>
      <c r="BC59" s="212"/>
      <c r="BD59" s="212"/>
      <c r="BE59" s="212"/>
      <c r="BF59" s="212"/>
      <c r="BG59" s="212"/>
      <c r="BH59" s="212"/>
    </row>
    <row r="60" spans="1:60" outlineLevel="3" x14ac:dyDescent="0.25">
      <c r="A60" s="219"/>
      <c r="B60" s="220"/>
      <c r="C60" s="260" t="s">
        <v>1035</v>
      </c>
      <c r="D60" s="253"/>
      <c r="E60" s="253"/>
      <c r="F60" s="253"/>
      <c r="G60" s="253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196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43" t="str">
        <f>C60</f>
        <v>- FU2.1-FU2.3 - svodič přepětí - 3 pól. přepěťová ochrana třídy T1+T2 pro FV střešní aplikace, bleskový proud 5kA, Imax=40 kA - 3 ks</v>
      </c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19"/>
      <c r="B61" s="220"/>
      <c r="C61" s="260" t="s">
        <v>278</v>
      </c>
      <c r="D61" s="253"/>
      <c r="E61" s="253"/>
      <c r="F61" s="253"/>
      <c r="G61" s="253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196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19"/>
      <c r="B62" s="220"/>
      <c r="C62" s="260" t="s">
        <v>279</v>
      </c>
      <c r="D62" s="253"/>
      <c r="E62" s="253"/>
      <c r="F62" s="253"/>
      <c r="G62" s="253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196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5">
      <c r="A63" s="219"/>
      <c r="B63" s="220"/>
      <c r="C63" s="256" t="s">
        <v>950</v>
      </c>
      <c r="D63" s="223"/>
      <c r="E63" s="224">
        <v>1</v>
      </c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170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19"/>
      <c r="B64" s="220"/>
      <c r="C64" s="256" t="s">
        <v>951</v>
      </c>
      <c r="D64" s="223"/>
      <c r="E64" s="224">
        <v>1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170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36">
        <v>13</v>
      </c>
      <c r="B65" s="237" t="s">
        <v>680</v>
      </c>
      <c r="C65" s="255" t="s">
        <v>952</v>
      </c>
      <c r="D65" s="238" t="s">
        <v>269</v>
      </c>
      <c r="E65" s="239">
        <v>1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41"/>
      <c r="S65" s="241" t="s">
        <v>247</v>
      </c>
      <c r="T65" s="242" t="s">
        <v>248</v>
      </c>
      <c r="U65" s="222">
        <v>0</v>
      </c>
      <c r="V65" s="222">
        <f>ROUND(E65*U65,2)</f>
        <v>0</v>
      </c>
      <c r="W65" s="222"/>
      <c r="X65" s="222" t="s">
        <v>180</v>
      </c>
      <c r="Y65" s="222" t="s">
        <v>167</v>
      </c>
      <c r="Z65" s="212"/>
      <c r="AA65" s="212"/>
      <c r="AB65" s="212"/>
      <c r="AC65" s="212"/>
      <c r="AD65" s="212"/>
      <c r="AE65" s="212"/>
      <c r="AF65" s="212"/>
      <c r="AG65" s="212" t="s">
        <v>181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5">
      <c r="A66" s="219"/>
      <c r="B66" s="220"/>
      <c r="C66" s="259" t="s">
        <v>953</v>
      </c>
      <c r="D66" s="252"/>
      <c r="E66" s="252"/>
      <c r="F66" s="252"/>
      <c r="G66" s="25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196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5">
      <c r="A67" s="219"/>
      <c r="B67" s="220"/>
      <c r="C67" s="260" t="s">
        <v>683</v>
      </c>
      <c r="D67" s="253"/>
      <c r="E67" s="253"/>
      <c r="F67" s="253"/>
      <c r="G67" s="253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196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5">
      <c r="A68" s="219"/>
      <c r="B68" s="220"/>
      <c r="C68" s="260" t="s">
        <v>490</v>
      </c>
      <c r="D68" s="253"/>
      <c r="E68" s="253"/>
      <c r="F68" s="253"/>
      <c r="G68" s="253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196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19"/>
      <c r="B69" s="220"/>
      <c r="C69" s="260" t="s">
        <v>273</v>
      </c>
      <c r="D69" s="253"/>
      <c r="E69" s="253"/>
      <c r="F69" s="253"/>
      <c r="G69" s="253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196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5">
      <c r="A70" s="219"/>
      <c r="B70" s="220"/>
      <c r="C70" s="260" t="s">
        <v>274</v>
      </c>
      <c r="D70" s="253"/>
      <c r="E70" s="253"/>
      <c r="F70" s="253"/>
      <c r="G70" s="253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196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5">
      <c r="A71" s="219"/>
      <c r="B71" s="220"/>
      <c r="C71" s="260" t="s">
        <v>954</v>
      </c>
      <c r="D71" s="253"/>
      <c r="E71" s="253"/>
      <c r="F71" s="253"/>
      <c r="G71" s="253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196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5">
      <c r="A72" s="219"/>
      <c r="B72" s="220"/>
      <c r="C72" s="260" t="s">
        <v>276</v>
      </c>
      <c r="D72" s="253"/>
      <c r="E72" s="253"/>
      <c r="F72" s="253"/>
      <c r="G72" s="253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196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19"/>
      <c r="B73" s="220"/>
      <c r="C73" s="260" t="s">
        <v>955</v>
      </c>
      <c r="D73" s="253"/>
      <c r="E73" s="253"/>
      <c r="F73" s="253"/>
      <c r="G73" s="253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196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43" t="str">
        <f>C73</f>
        <v>- FU1.1-FU1.2 - pojistkový odpínač pro válcové pojistky 10x38 pro FV aplikace, 1000 V DC + 2x válcová pojistka PV4 -25A gPV - 3 kpl</v>
      </c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19"/>
      <c r="B74" s="220"/>
      <c r="C74" s="260" t="s">
        <v>1036</v>
      </c>
      <c r="D74" s="253"/>
      <c r="E74" s="253"/>
      <c r="F74" s="253"/>
      <c r="G74" s="253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196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43" t="str">
        <f>C74</f>
        <v>- FU2.1-FU2.2 - svodič přepětí - 3 pól. přepěťová ochrana třídy T1+T2 pro FV střešní aplikace, bleskový proud 5kA, Imax=40 kA - 3 ks</v>
      </c>
      <c r="BB74" s="212"/>
      <c r="BC74" s="212"/>
      <c r="BD74" s="212"/>
      <c r="BE74" s="212"/>
      <c r="BF74" s="212"/>
      <c r="BG74" s="212"/>
      <c r="BH74" s="212"/>
    </row>
    <row r="75" spans="1:60" outlineLevel="3" x14ac:dyDescent="0.25">
      <c r="A75" s="219"/>
      <c r="B75" s="220"/>
      <c r="C75" s="260" t="s">
        <v>278</v>
      </c>
      <c r="D75" s="253"/>
      <c r="E75" s="253"/>
      <c r="F75" s="253"/>
      <c r="G75" s="253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196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5">
      <c r="A76" s="219"/>
      <c r="B76" s="220"/>
      <c r="C76" s="260" t="s">
        <v>279</v>
      </c>
      <c r="D76" s="253"/>
      <c r="E76" s="253"/>
      <c r="F76" s="253"/>
      <c r="G76" s="253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196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5">
      <c r="A77" s="219"/>
      <c r="B77" s="220"/>
      <c r="C77" s="256" t="s">
        <v>956</v>
      </c>
      <c r="D77" s="223"/>
      <c r="E77" s="224">
        <v>1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170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36">
        <v>14</v>
      </c>
      <c r="B78" s="237" t="s">
        <v>280</v>
      </c>
      <c r="C78" s="255" t="s">
        <v>281</v>
      </c>
      <c r="D78" s="238" t="s">
        <v>269</v>
      </c>
      <c r="E78" s="239">
        <v>3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0.06</v>
      </c>
      <c r="O78" s="239">
        <f>ROUND(E78*N78,2)</f>
        <v>0.18</v>
      </c>
      <c r="P78" s="239">
        <v>0</v>
      </c>
      <c r="Q78" s="239">
        <f>ROUND(E78*P78,2)</f>
        <v>0</v>
      </c>
      <c r="R78" s="241"/>
      <c r="S78" s="241" t="s">
        <v>247</v>
      </c>
      <c r="T78" s="242" t="s">
        <v>248</v>
      </c>
      <c r="U78" s="222">
        <v>0</v>
      </c>
      <c r="V78" s="222">
        <f>ROUND(E78*U78,2)</f>
        <v>0</v>
      </c>
      <c r="W78" s="222"/>
      <c r="X78" s="222" t="s">
        <v>180</v>
      </c>
      <c r="Y78" s="222" t="s">
        <v>167</v>
      </c>
      <c r="Z78" s="212"/>
      <c r="AA78" s="212"/>
      <c r="AB78" s="212"/>
      <c r="AC78" s="212"/>
      <c r="AD78" s="212"/>
      <c r="AE78" s="212"/>
      <c r="AF78" s="212"/>
      <c r="AG78" s="212" t="s">
        <v>181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5">
      <c r="A79" s="219"/>
      <c r="B79" s="220"/>
      <c r="C79" s="259" t="s">
        <v>282</v>
      </c>
      <c r="D79" s="252"/>
      <c r="E79" s="252"/>
      <c r="F79" s="252"/>
      <c r="G79" s="25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196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5">
      <c r="A80" s="219"/>
      <c r="B80" s="220"/>
      <c r="C80" s="260" t="s">
        <v>957</v>
      </c>
      <c r="D80" s="253"/>
      <c r="E80" s="253"/>
      <c r="F80" s="253"/>
      <c r="G80" s="253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196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5">
      <c r="A81" s="219"/>
      <c r="B81" s="220"/>
      <c r="C81" s="260" t="s">
        <v>958</v>
      </c>
      <c r="D81" s="253"/>
      <c r="E81" s="253"/>
      <c r="F81" s="253"/>
      <c r="G81" s="253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196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43" t="str">
        <f>C81</f>
        <v>- v případě RFVE-A doplněno o venkovní nástěnnou rozvodnici s IP65 vystrojenou opakovačem bezdrátového přenosu signálu HDO</v>
      </c>
      <c r="BB81" s="212"/>
      <c r="BC81" s="212"/>
      <c r="BD81" s="212"/>
      <c r="BE81" s="212"/>
      <c r="BF81" s="212"/>
      <c r="BG81" s="212"/>
      <c r="BH81" s="212"/>
    </row>
    <row r="82" spans="1:60" outlineLevel="2" x14ac:dyDescent="0.25">
      <c r="A82" s="219"/>
      <c r="B82" s="220"/>
      <c r="C82" s="256" t="s">
        <v>959</v>
      </c>
      <c r="D82" s="223"/>
      <c r="E82" s="224">
        <v>1</v>
      </c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170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19"/>
      <c r="B83" s="220"/>
      <c r="C83" s="256" t="s">
        <v>960</v>
      </c>
      <c r="D83" s="223"/>
      <c r="E83" s="224">
        <v>1</v>
      </c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170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5">
      <c r="A84" s="219"/>
      <c r="B84" s="220"/>
      <c r="C84" s="256" t="s">
        <v>961</v>
      </c>
      <c r="D84" s="223"/>
      <c r="E84" s="224">
        <v>1</v>
      </c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170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5">
      <c r="A85" s="236">
        <v>15</v>
      </c>
      <c r="B85" s="237" t="s">
        <v>293</v>
      </c>
      <c r="C85" s="255" t="s">
        <v>294</v>
      </c>
      <c r="D85" s="238" t="s">
        <v>259</v>
      </c>
      <c r="E85" s="239">
        <v>3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41"/>
      <c r="S85" s="241" t="s">
        <v>247</v>
      </c>
      <c r="T85" s="242" t="s">
        <v>248</v>
      </c>
      <c r="U85" s="222">
        <v>0</v>
      </c>
      <c r="V85" s="222">
        <f>ROUND(E85*U85,2)</f>
        <v>0</v>
      </c>
      <c r="W85" s="222"/>
      <c r="X85" s="222" t="s">
        <v>180</v>
      </c>
      <c r="Y85" s="222" t="s">
        <v>167</v>
      </c>
      <c r="Z85" s="212"/>
      <c r="AA85" s="212"/>
      <c r="AB85" s="212"/>
      <c r="AC85" s="212"/>
      <c r="AD85" s="212"/>
      <c r="AE85" s="212"/>
      <c r="AF85" s="212"/>
      <c r="AG85" s="212" t="s">
        <v>181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2" x14ac:dyDescent="0.25">
      <c r="A86" s="219"/>
      <c r="B86" s="220"/>
      <c r="C86" s="259" t="s">
        <v>295</v>
      </c>
      <c r="D86" s="252"/>
      <c r="E86" s="252"/>
      <c r="F86" s="252"/>
      <c r="G86" s="25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196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5">
      <c r="A87" s="219"/>
      <c r="B87" s="220"/>
      <c r="C87" s="260" t="s">
        <v>296</v>
      </c>
      <c r="D87" s="253"/>
      <c r="E87" s="253"/>
      <c r="F87" s="253"/>
      <c r="G87" s="253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196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19"/>
      <c r="B88" s="220"/>
      <c r="C88" s="260" t="s">
        <v>297</v>
      </c>
      <c r="D88" s="253"/>
      <c r="E88" s="253"/>
      <c r="F88" s="253"/>
      <c r="G88" s="253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196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5">
      <c r="A89" s="219"/>
      <c r="B89" s="220"/>
      <c r="C89" s="256" t="s">
        <v>941</v>
      </c>
      <c r="D89" s="223"/>
      <c r="E89" s="224">
        <v>1</v>
      </c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170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5">
      <c r="A90" s="219"/>
      <c r="B90" s="220"/>
      <c r="C90" s="256" t="s">
        <v>940</v>
      </c>
      <c r="D90" s="223"/>
      <c r="E90" s="224">
        <v>1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170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5">
      <c r="A91" s="219"/>
      <c r="B91" s="220"/>
      <c r="C91" s="256" t="s">
        <v>942</v>
      </c>
      <c r="D91" s="223"/>
      <c r="E91" s="224">
        <v>1</v>
      </c>
      <c r="F91" s="222"/>
      <c r="G91" s="22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170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5">
      <c r="A92" s="236">
        <v>16</v>
      </c>
      <c r="B92" s="237" t="s">
        <v>298</v>
      </c>
      <c r="C92" s="255" t="s">
        <v>299</v>
      </c>
      <c r="D92" s="238" t="s">
        <v>259</v>
      </c>
      <c r="E92" s="239">
        <v>48</v>
      </c>
      <c r="F92" s="240"/>
      <c r="G92" s="241">
        <f>ROUND(E92*F92,2)</f>
        <v>0</v>
      </c>
      <c r="H92" s="240"/>
      <c r="I92" s="241">
        <f>ROUND(E92*H92,2)</f>
        <v>0</v>
      </c>
      <c r="J92" s="240"/>
      <c r="K92" s="241">
        <f>ROUND(E92*J92,2)</f>
        <v>0</v>
      </c>
      <c r="L92" s="241">
        <v>21</v>
      </c>
      <c r="M92" s="241">
        <f>G92*(1+L92/100)</f>
        <v>0</v>
      </c>
      <c r="N92" s="239">
        <v>0</v>
      </c>
      <c r="O92" s="239">
        <f>ROUND(E92*N92,2)</f>
        <v>0</v>
      </c>
      <c r="P92" s="239">
        <v>0</v>
      </c>
      <c r="Q92" s="239">
        <f>ROUND(E92*P92,2)</f>
        <v>0</v>
      </c>
      <c r="R92" s="241"/>
      <c r="S92" s="241" t="s">
        <v>247</v>
      </c>
      <c r="T92" s="242" t="s">
        <v>248</v>
      </c>
      <c r="U92" s="222">
        <v>0</v>
      </c>
      <c r="V92" s="222">
        <f>ROUND(E92*U92,2)</f>
        <v>0</v>
      </c>
      <c r="W92" s="222"/>
      <c r="X92" s="222" t="s">
        <v>180</v>
      </c>
      <c r="Y92" s="222" t="s">
        <v>167</v>
      </c>
      <c r="Z92" s="212"/>
      <c r="AA92" s="212"/>
      <c r="AB92" s="212"/>
      <c r="AC92" s="212"/>
      <c r="AD92" s="212"/>
      <c r="AE92" s="212"/>
      <c r="AF92" s="212"/>
      <c r="AG92" s="212" t="s">
        <v>181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5">
      <c r="A93" s="219"/>
      <c r="B93" s="220"/>
      <c r="C93" s="256" t="s">
        <v>962</v>
      </c>
      <c r="D93" s="223"/>
      <c r="E93" s="224">
        <v>16</v>
      </c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170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5">
      <c r="A94" s="219"/>
      <c r="B94" s="220"/>
      <c r="C94" s="256" t="s">
        <v>963</v>
      </c>
      <c r="D94" s="223"/>
      <c r="E94" s="224">
        <v>16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170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19"/>
      <c r="B95" s="220"/>
      <c r="C95" s="256" t="s">
        <v>964</v>
      </c>
      <c r="D95" s="223"/>
      <c r="E95" s="224">
        <v>16</v>
      </c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170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0.399999999999999" outlineLevel="1" x14ac:dyDescent="0.25">
      <c r="A96" s="236">
        <v>17</v>
      </c>
      <c r="B96" s="237" t="s">
        <v>307</v>
      </c>
      <c r="C96" s="255" t="s">
        <v>308</v>
      </c>
      <c r="D96" s="238" t="s">
        <v>259</v>
      </c>
      <c r="E96" s="239">
        <v>1000</v>
      </c>
      <c r="F96" s="240"/>
      <c r="G96" s="241">
        <f>ROUND(E96*F96,2)</f>
        <v>0</v>
      </c>
      <c r="H96" s="240"/>
      <c r="I96" s="241">
        <f>ROUND(E96*H96,2)</f>
        <v>0</v>
      </c>
      <c r="J96" s="240"/>
      <c r="K96" s="241">
        <f>ROUND(E96*J96,2)</f>
        <v>0</v>
      </c>
      <c r="L96" s="241">
        <v>21</v>
      </c>
      <c r="M96" s="241">
        <f>G96*(1+L96/100)</f>
        <v>0</v>
      </c>
      <c r="N96" s="239">
        <v>0</v>
      </c>
      <c r="O96" s="239">
        <f>ROUND(E96*N96,2)</f>
        <v>0</v>
      </c>
      <c r="P96" s="239">
        <v>0</v>
      </c>
      <c r="Q96" s="239">
        <f>ROUND(E96*P96,2)</f>
        <v>0</v>
      </c>
      <c r="R96" s="241"/>
      <c r="S96" s="241" t="s">
        <v>247</v>
      </c>
      <c r="T96" s="242" t="s">
        <v>248</v>
      </c>
      <c r="U96" s="222">
        <v>0</v>
      </c>
      <c r="V96" s="222">
        <f>ROUND(E96*U96,2)</f>
        <v>0</v>
      </c>
      <c r="W96" s="222"/>
      <c r="X96" s="222" t="s">
        <v>180</v>
      </c>
      <c r="Y96" s="222" t="s">
        <v>167</v>
      </c>
      <c r="Z96" s="212"/>
      <c r="AA96" s="212"/>
      <c r="AB96" s="212"/>
      <c r="AC96" s="212"/>
      <c r="AD96" s="212"/>
      <c r="AE96" s="212"/>
      <c r="AF96" s="212"/>
      <c r="AG96" s="212" t="s">
        <v>181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5">
      <c r="A97" s="219"/>
      <c r="B97" s="220"/>
      <c r="C97" s="259" t="s">
        <v>309</v>
      </c>
      <c r="D97" s="252"/>
      <c r="E97" s="252"/>
      <c r="F97" s="252"/>
      <c r="G97" s="25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196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0.399999999999999" outlineLevel="1" x14ac:dyDescent="0.25">
      <c r="A98" s="236">
        <v>18</v>
      </c>
      <c r="B98" s="237" t="s">
        <v>494</v>
      </c>
      <c r="C98" s="255" t="s">
        <v>965</v>
      </c>
      <c r="D98" s="238" t="s">
        <v>259</v>
      </c>
      <c r="E98" s="239">
        <v>242</v>
      </c>
      <c r="F98" s="240"/>
      <c r="G98" s="241">
        <f>ROUND(E98*F98,2)</f>
        <v>0</v>
      </c>
      <c r="H98" s="240"/>
      <c r="I98" s="241">
        <f>ROUND(E98*H98,2)</f>
        <v>0</v>
      </c>
      <c r="J98" s="240"/>
      <c r="K98" s="241">
        <f>ROUND(E98*J98,2)</f>
        <v>0</v>
      </c>
      <c r="L98" s="241">
        <v>21</v>
      </c>
      <c r="M98" s="241">
        <f>G98*(1+L98/100)</f>
        <v>0</v>
      </c>
      <c r="N98" s="239">
        <v>2.8999999999999998E-3</v>
      </c>
      <c r="O98" s="239">
        <f>ROUND(E98*N98,2)</f>
        <v>0.7</v>
      </c>
      <c r="P98" s="239">
        <v>0</v>
      </c>
      <c r="Q98" s="239">
        <f>ROUND(E98*P98,2)</f>
        <v>0</v>
      </c>
      <c r="R98" s="241"/>
      <c r="S98" s="241" t="s">
        <v>247</v>
      </c>
      <c r="T98" s="242" t="s">
        <v>248</v>
      </c>
      <c r="U98" s="222">
        <v>0</v>
      </c>
      <c r="V98" s="222">
        <f>ROUND(E98*U98,2)</f>
        <v>0</v>
      </c>
      <c r="W98" s="222"/>
      <c r="X98" s="222" t="s">
        <v>215</v>
      </c>
      <c r="Y98" s="222" t="s">
        <v>167</v>
      </c>
      <c r="Z98" s="212"/>
      <c r="AA98" s="212"/>
      <c r="AB98" s="212"/>
      <c r="AC98" s="212"/>
      <c r="AD98" s="212"/>
      <c r="AE98" s="212"/>
      <c r="AF98" s="212"/>
      <c r="AG98" s="212" t="s">
        <v>216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5">
      <c r="A99" s="219"/>
      <c r="B99" s="220"/>
      <c r="C99" s="259" t="s">
        <v>966</v>
      </c>
      <c r="D99" s="252"/>
      <c r="E99" s="252"/>
      <c r="F99" s="252"/>
      <c r="G99" s="25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196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5">
      <c r="A100" s="219"/>
      <c r="B100" s="220"/>
      <c r="C100" s="260" t="s">
        <v>967</v>
      </c>
      <c r="D100" s="253"/>
      <c r="E100" s="253"/>
      <c r="F100" s="253"/>
      <c r="G100" s="253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196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19"/>
      <c r="B101" s="220"/>
      <c r="C101" s="260" t="s">
        <v>968</v>
      </c>
      <c r="D101" s="253"/>
      <c r="E101" s="253"/>
      <c r="F101" s="253"/>
      <c r="G101" s="253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196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5">
      <c r="A102" s="219"/>
      <c r="B102" s="220"/>
      <c r="C102" s="260" t="s">
        <v>969</v>
      </c>
      <c r="D102" s="253"/>
      <c r="E102" s="253"/>
      <c r="F102" s="253"/>
      <c r="G102" s="253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196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5">
      <c r="A103" s="219"/>
      <c r="B103" s="220"/>
      <c r="C103" s="260" t="s">
        <v>970</v>
      </c>
      <c r="D103" s="253"/>
      <c r="E103" s="253"/>
      <c r="F103" s="253"/>
      <c r="G103" s="253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196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43" t="str">
        <f>C103</f>
        <v>kotvení montážních lišt pomocí kombi šrounů M10x200 přes střešní krytinu do konstrukce dřevěného krovu</v>
      </c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19"/>
      <c r="B104" s="220"/>
      <c r="C104" s="260" t="s">
        <v>314</v>
      </c>
      <c r="D104" s="253"/>
      <c r="E104" s="253"/>
      <c r="F104" s="253"/>
      <c r="G104" s="253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196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19"/>
      <c r="B105" s="220"/>
      <c r="C105" s="260" t="s">
        <v>971</v>
      </c>
      <c r="D105" s="253"/>
      <c r="E105" s="253"/>
      <c r="F105" s="253"/>
      <c r="G105" s="253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196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5">
      <c r="A106" s="236">
        <v>19</v>
      </c>
      <c r="B106" s="237" t="s">
        <v>498</v>
      </c>
      <c r="C106" s="255" t="s">
        <v>499</v>
      </c>
      <c r="D106" s="238" t="s">
        <v>259</v>
      </c>
      <c r="E106" s="239">
        <v>242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39">
        <v>2.1499999999999998E-2</v>
      </c>
      <c r="O106" s="239">
        <f>ROUND(E106*N106,2)</f>
        <v>5.2</v>
      </c>
      <c r="P106" s="239">
        <v>0</v>
      </c>
      <c r="Q106" s="239">
        <f>ROUND(E106*P106,2)</f>
        <v>0</v>
      </c>
      <c r="R106" s="241"/>
      <c r="S106" s="241" t="s">
        <v>247</v>
      </c>
      <c r="T106" s="242" t="s">
        <v>248</v>
      </c>
      <c r="U106" s="222">
        <v>0</v>
      </c>
      <c r="V106" s="222">
        <f>ROUND(E106*U106,2)</f>
        <v>0</v>
      </c>
      <c r="W106" s="222"/>
      <c r="X106" s="222" t="s">
        <v>215</v>
      </c>
      <c r="Y106" s="222" t="s">
        <v>167</v>
      </c>
      <c r="Z106" s="212"/>
      <c r="AA106" s="212"/>
      <c r="AB106" s="212"/>
      <c r="AC106" s="212"/>
      <c r="AD106" s="212"/>
      <c r="AE106" s="212"/>
      <c r="AF106" s="212"/>
      <c r="AG106" s="212" t="s">
        <v>216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5">
      <c r="A107" s="219"/>
      <c r="B107" s="220"/>
      <c r="C107" s="259" t="s">
        <v>319</v>
      </c>
      <c r="D107" s="252"/>
      <c r="E107" s="252"/>
      <c r="F107" s="252"/>
      <c r="G107" s="25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196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5">
      <c r="A108" s="219"/>
      <c r="B108" s="220"/>
      <c r="C108" s="260" t="s">
        <v>500</v>
      </c>
      <c r="D108" s="253"/>
      <c r="E108" s="253"/>
      <c r="F108" s="253"/>
      <c r="G108" s="253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196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5">
      <c r="A109" s="219"/>
      <c r="B109" s="220"/>
      <c r="C109" s="260" t="s">
        <v>501</v>
      </c>
      <c r="D109" s="253"/>
      <c r="E109" s="253"/>
      <c r="F109" s="253"/>
      <c r="G109" s="253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196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19"/>
      <c r="B110" s="220"/>
      <c r="C110" s="260" t="s">
        <v>502</v>
      </c>
      <c r="D110" s="253"/>
      <c r="E110" s="253"/>
      <c r="F110" s="253"/>
      <c r="G110" s="253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196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19"/>
      <c r="B111" s="220"/>
      <c r="C111" s="260" t="s">
        <v>503</v>
      </c>
      <c r="D111" s="253"/>
      <c r="E111" s="253"/>
      <c r="F111" s="253"/>
      <c r="G111" s="253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196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0.399999999999999" outlineLevel="1" x14ac:dyDescent="0.25">
      <c r="A112" s="236">
        <v>20</v>
      </c>
      <c r="B112" s="237" t="s">
        <v>324</v>
      </c>
      <c r="C112" s="255" t="s">
        <v>325</v>
      </c>
      <c r="D112" s="238" t="s">
        <v>259</v>
      </c>
      <c r="E112" s="239">
        <v>122</v>
      </c>
      <c r="F112" s="240"/>
      <c r="G112" s="241">
        <f>ROUND(E112*F112,2)</f>
        <v>0</v>
      </c>
      <c r="H112" s="240"/>
      <c r="I112" s="241">
        <f>ROUND(E112*H112,2)</f>
        <v>0</v>
      </c>
      <c r="J112" s="240"/>
      <c r="K112" s="241">
        <f>ROUND(E112*J112,2)</f>
        <v>0</v>
      </c>
      <c r="L112" s="241">
        <v>21</v>
      </c>
      <c r="M112" s="241">
        <f>G112*(1+L112/100)</f>
        <v>0</v>
      </c>
      <c r="N112" s="239">
        <v>0</v>
      </c>
      <c r="O112" s="239">
        <f>ROUND(E112*N112,2)</f>
        <v>0</v>
      </c>
      <c r="P112" s="239">
        <v>0</v>
      </c>
      <c r="Q112" s="239">
        <f>ROUND(E112*P112,2)</f>
        <v>0</v>
      </c>
      <c r="R112" s="241"/>
      <c r="S112" s="241" t="s">
        <v>247</v>
      </c>
      <c r="T112" s="242" t="s">
        <v>248</v>
      </c>
      <c r="U112" s="222">
        <v>0</v>
      </c>
      <c r="V112" s="222">
        <f>ROUND(E112*U112,2)</f>
        <v>0</v>
      </c>
      <c r="W112" s="222"/>
      <c r="X112" s="222" t="s">
        <v>215</v>
      </c>
      <c r="Y112" s="222" t="s">
        <v>167</v>
      </c>
      <c r="Z112" s="212"/>
      <c r="AA112" s="212"/>
      <c r="AB112" s="212"/>
      <c r="AC112" s="212"/>
      <c r="AD112" s="212"/>
      <c r="AE112" s="212"/>
      <c r="AF112" s="212"/>
      <c r="AG112" s="212" t="s">
        <v>216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 x14ac:dyDescent="0.25">
      <c r="A113" s="219"/>
      <c r="B113" s="220"/>
      <c r="C113" s="259" t="s">
        <v>446</v>
      </c>
      <c r="D113" s="252"/>
      <c r="E113" s="252"/>
      <c r="F113" s="252"/>
      <c r="G113" s="25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196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5">
      <c r="A114" s="219"/>
      <c r="B114" s="220"/>
      <c r="C114" s="260" t="s">
        <v>530</v>
      </c>
      <c r="D114" s="253"/>
      <c r="E114" s="253"/>
      <c r="F114" s="253"/>
      <c r="G114" s="253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196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5">
      <c r="A115" s="219"/>
      <c r="B115" s="220"/>
      <c r="C115" s="260" t="s">
        <v>448</v>
      </c>
      <c r="D115" s="253"/>
      <c r="E115" s="253"/>
      <c r="F115" s="253"/>
      <c r="G115" s="253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196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5">
      <c r="A116" s="219"/>
      <c r="B116" s="220"/>
      <c r="C116" s="260" t="s">
        <v>449</v>
      </c>
      <c r="D116" s="253"/>
      <c r="E116" s="253"/>
      <c r="F116" s="253"/>
      <c r="G116" s="253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196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5">
      <c r="A117" s="219"/>
      <c r="B117" s="220"/>
      <c r="C117" s="260" t="s">
        <v>450</v>
      </c>
      <c r="D117" s="253"/>
      <c r="E117" s="253"/>
      <c r="F117" s="253"/>
      <c r="G117" s="253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196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19"/>
      <c r="B118" s="220"/>
      <c r="C118" s="260" t="s">
        <v>451</v>
      </c>
      <c r="D118" s="253"/>
      <c r="E118" s="253"/>
      <c r="F118" s="253"/>
      <c r="G118" s="253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196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19"/>
      <c r="B119" s="220"/>
      <c r="C119" s="260" t="s">
        <v>452</v>
      </c>
      <c r="D119" s="253"/>
      <c r="E119" s="253"/>
      <c r="F119" s="253"/>
      <c r="G119" s="253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196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19"/>
      <c r="B120" s="220"/>
      <c r="C120" s="260" t="s">
        <v>453</v>
      </c>
      <c r="D120" s="253"/>
      <c r="E120" s="253"/>
      <c r="F120" s="253"/>
      <c r="G120" s="253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196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19"/>
      <c r="B121" s="220"/>
      <c r="C121" s="260" t="s">
        <v>454</v>
      </c>
      <c r="D121" s="253"/>
      <c r="E121" s="253"/>
      <c r="F121" s="253"/>
      <c r="G121" s="253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196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5">
      <c r="A122" s="219"/>
      <c r="B122" s="220"/>
      <c r="C122" s="260" t="s">
        <v>326</v>
      </c>
      <c r="D122" s="253"/>
      <c r="E122" s="253"/>
      <c r="F122" s="253"/>
      <c r="G122" s="253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196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5">
      <c r="A123" s="219"/>
      <c r="B123" s="220"/>
      <c r="C123" s="260" t="s">
        <v>455</v>
      </c>
      <c r="D123" s="253"/>
      <c r="E123" s="253"/>
      <c r="F123" s="253"/>
      <c r="G123" s="253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196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5">
      <c r="A124" s="219"/>
      <c r="B124" s="220"/>
      <c r="C124" s="260" t="s">
        <v>456</v>
      </c>
      <c r="D124" s="253"/>
      <c r="E124" s="253"/>
      <c r="F124" s="253"/>
      <c r="G124" s="253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196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19"/>
      <c r="B125" s="220"/>
      <c r="C125" s="260" t="s">
        <v>327</v>
      </c>
      <c r="D125" s="253"/>
      <c r="E125" s="253"/>
      <c r="F125" s="253"/>
      <c r="G125" s="253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196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5">
      <c r="A126" s="236">
        <v>21</v>
      </c>
      <c r="B126" s="237" t="s">
        <v>700</v>
      </c>
      <c r="C126" s="255" t="s">
        <v>972</v>
      </c>
      <c r="D126" s="238" t="s">
        <v>259</v>
      </c>
      <c r="E126" s="239">
        <v>2</v>
      </c>
      <c r="F126" s="240"/>
      <c r="G126" s="241">
        <f>ROUND(E126*F126,2)</f>
        <v>0</v>
      </c>
      <c r="H126" s="240"/>
      <c r="I126" s="241">
        <f>ROUND(E126*H126,2)</f>
        <v>0</v>
      </c>
      <c r="J126" s="240"/>
      <c r="K126" s="241">
        <f>ROUND(E126*J126,2)</f>
        <v>0</v>
      </c>
      <c r="L126" s="241">
        <v>21</v>
      </c>
      <c r="M126" s="241">
        <f>G126*(1+L126/100)</f>
        <v>0</v>
      </c>
      <c r="N126" s="239">
        <v>0</v>
      </c>
      <c r="O126" s="239">
        <f>ROUND(E126*N126,2)</f>
        <v>0</v>
      </c>
      <c r="P126" s="239">
        <v>0</v>
      </c>
      <c r="Q126" s="239">
        <f>ROUND(E126*P126,2)</f>
        <v>0</v>
      </c>
      <c r="R126" s="241"/>
      <c r="S126" s="241" t="s">
        <v>247</v>
      </c>
      <c r="T126" s="242" t="s">
        <v>248</v>
      </c>
      <c r="U126" s="222">
        <v>0</v>
      </c>
      <c r="V126" s="222">
        <f>ROUND(E126*U126,2)</f>
        <v>0</v>
      </c>
      <c r="W126" s="222"/>
      <c r="X126" s="222" t="s">
        <v>215</v>
      </c>
      <c r="Y126" s="222" t="s">
        <v>167</v>
      </c>
      <c r="Z126" s="212"/>
      <c r="AA126" s="212"/>
      <c r="AB126" s="212"/>
      <c r="AC126" s="212"/>
      <c r="AD126" s="212"/>
      <c r="AE126" s="212"/>
      <c r="AF126" s="212"/>
      <c r="AG126" s="212" t="s">
        <v>216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5">
      <c r="A127" s="219"/>
      <c r="B127" s="220"/>
      <c r="C127" s="259" t="s">
        <v>1037</v>
      </c>
      <c r="D127" s="252"/>
      <c r="E127" s="252"/>
      <c r="F127" s="252"/>
      <c r="G127" s="25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196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5">
      <c r="A128" s="219"/>
      <c r="B128" s="220"/>
      <c r="C128" s="260" t="s">
        <v>1038</v>
      </c>
      <c r="D128" s="253"/>
      <c r="E128" s="253"/>
      <c r="F128" s="253"/>
      <c r="G128" s="253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196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5">
      <c r="A129" s="219"/>
      <c r="B129" s="220"/>
      <c r="C129" s="260" t="s">
        <v>1039</v>
      </c>
      <c r="D129" s="253"/>
      <c r="E129" s="253"/>
      <c r="F129" s="253"/>
      <c r="G129" s="253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196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5">
      <c r="A130" s="219"/>
      <c r="B130" s="220"/>
      <c r="C130" s="260" t="s">
        <v>460</v>
      </c>
      <c r="D130" s="253"/>
      <c r="E130" s="253"/>
      <c r="F130" s="253"/>
      <c r="G130" s="253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196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5">
      <c r="A131" s="219"/>
      <c r="B131" s="220"/>
      <c r="C131" s="260" t="s">
        <v>1040</v>
      </c>
      <c r="D131" s="253"/>
      <c r="E131" s="253"/>
      <c r="F131" s="253"/>
      <c r="G131" s="253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196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5">
      <c r="A132" s="219"/>
      <c r="B132" s="220"/>
      <c r="C132" s="260" t="s">
        <v>1041</v>
      </c>
      <c r="D132" s="253"/>
      <c r="E132" s="253"/>
      <c r="F132" s="253"/>
      <c r="G132" s="253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196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5">
      <c r="A133" s="219"/>
      <c r="B133" s="220"/>
      <c r="C133" s="260" t="s">
        <v>463</v>
      </c>
      <c r="D133" s="253"/>
      <c r="E133" s="253"/>
      <c r="F133" s="253"/>
      <c r="G133" s="253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196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19"/>
      <c r="B134" s="220"/>
      <c r="C134" s="260" t="s">
        <v>331</v>
      </c>
      <c r="D134" s="253"/>
      <c r="E134" s="253"/>
      <c r="F134" s="253"/>
      <c r="G134" s="253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196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5">
      <c r="A135" s="219"/>
      <c r="B135" s="220"/>
      <c r="C135" s="260" t="s">
        <v>464</v>
      </c>
      <c r="D135" s="253"/>
      <c r="E135" s="253"/>
      <c r="F135" s="253"/>
      <c r="G135" s="253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196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5">
      <c r="A136" s="219"/>
      <c r="B136" s="220"/>
      <c r="C136" s="260" t="s">
        <v>1042</v>
      </c>
      <c r="D136" s="253"/>
      <c r="E136" s="253"/>
      <c r="F136" s="253"/>
      <c r="G136" s="253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196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5">
      <c r="A137" s="219"/>
      <c r="B137" s="220"/>
      <c r="C137" s="260" t="s">
        <v>332</v>
      </c>
      <c r="D137" s="253"/>
      <c r="E137" s="253"/>
      <c r="F137" s="253"/>
      <c r="G137" s="253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196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5">
      <c r="A138" s="219"/>
      <c r="B138" s="220"/>
      <c r="C138" s="260" t="s">
        <v>973</v>
      </c>
      <c r="D138" s="253"/>
      <c r="E138" s="253"/>
      <c r="F138" s="253"/>
      <c r="G138" s="253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196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5">
      <c r="A139" s="219"/>
      <c r="B139" s="220"/>
      <c r="C139" s="260" t="s">
        <v>467</v>
      </c>
      <c r="D139" s="253"/>
      <c r="E139" s="253"/>
      <c r="F139" s="253"/>
      <c r="G139" s="253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196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43" t="str">
        <f>C139</f>
        <v>monitoring sítě, ochrana před ostrovním provozem, konfigurovatelný účiník, konfigurovatelné prahové hodnoty země</v>
      </c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5">
      <c r="A140" s="219"/>
      <c r="B140" s="220"/>
      <c r="C140" s="260" t="s">
        <v>468</v>
      </c>
      <c r="D140" s="253"/>
      <c r="E140" s="253"/>
      <c r="F140" s="253"/>
      <c r="G140" s="253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196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5">
      <c r="A141" s="219"/>
      <c r="B141" s="220"/>
      <c r="C141" s="260" t="s">
        <v>974</v>
      </c>
      <c r="D141" s="253"/>
      <c r="E141" s="253"/>
      <c r="F141" s="253"/>
      <c r="G141" s="253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196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5">
      <c r="A142" s="219"/>
      <c r="B142" s="220"/>
      <c r="C142" s="260" t="s">
        <v>469</v>
      </c>
      <c r="D142" s="253"/>
      <c r="E142" s="253"/>
      <c r="F142" s="253"/>
      <c r="G142" s="253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196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5">
      <c r="A143" s="219"/>
      <c r="B143" s="220"/>
      <c r="C143" s="260" t="s">
        <v>335</v>
      </c>
      <c r="D143" s="253"/>
      <c r="E143" s="253"/>
      <c r="F143" s="253"/>
      <c r="G143" s="253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196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5">
      <c r="A144" s="219"/>
      <c r="B144" s="220"/>
      <c r="C144" s="256" t="s">
        <v>941</v>
      </c>
      <c r="D144" s="223"/>
      <c r="E144" s="224">
        <v>1</v>
      </c>
      <c r="F144" s="222"/>
      <c r="G144" s="22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170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5">
      <c r="A145" s="219"/>
      <c r="B145" s="220"/>
      <c r="C145" s="256" t="s">
        <v>942</v>
      </c>
      <c r="D145" s="223"/>
      <c r="E145" s="224">
        <v>1</v>
      </c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170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5">
      <c r="A146" s="236">
        <v>22</v>
      </c>
      <c r="B146" s="237" t="s">
        <v>572</v>
      </c>
      <c r="C146" s="255" t="s">
        <v>975</v>
      </c>
      <c r="D146" s="238" t="s">
        <v>259</v>
      </c>
      <c r="E146" s="239">
        <v>1</v>
      </c>
      <c r="F146" s="240"/>
      <c r="G146" s="241">
        <f>ROUND(E146*F146,2)</f>
        <v>0</v>
      </c>
      <c r="H146" s="240"/>
      <c r="I146" s="241">
        <f>ROUND(E146*H146,2)</f>
        <v>0</v>
      </c>
      <c r="J146" s="240"/>
      <c r="K146" s="241">
        <f>ROUND(E146*J146,2)</f>
        <v>0</v>
      </c>
      <c r="L146" s="241">
        <v>21</v>
      </c>
      <c r="M146" s="241">
        <f>G146*(1+L146/100)</f>
        <v>0</v>
      </c>
      <c r="N146" s="239">
        <v>0</v>
      </c>
      <c r="O146" s="239">
        <f>ROUND(E146*N146,2)</f>
        <v>0</v>
      </c>
      <c r="P146" s="239">
        <v>0</v>
      </c>
      <c r="Q146" s="239">
        <f>ROUND(E146*P146,2)</f>
        <v>0</v>
      </c>
      <c r="R146" s="241"/>
      <c r="S146" s="241" t="s">
        <v>247</v>
      </c>
      <c r="T146" s="242" t="s">
        <v>248</v>
      </c>
      <c r="U146" s="222">
        <v>0</v>
      </c>
      <c r="V146" s="222">
        <f>ROUND(E146*U146,2)</f>
        <v>0</v>
      </c>
      <c r="W146" s="222"/>
      <c r="X146" s="222" t="s">
        <v>215</v>
      </c>
      <c r="Y146" s="222" t="s">
        <v>167</v>
      </c>
      <c r="Z146" s="212"/>
      <c r="AA146" s="212"/>
      <c r="AB146" s="212"/>
      <c r="AC146" s="212"/>
      <c r="AD146" s="212"/>
      <c r="AE146" s="212"/>
      <c r="AF146" s="212"/>
      <c r="AG146" s="212" t="s">
        <v>216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2" x14ac:dyDescent="0.25">
      <c r="A147" s="219"/>
      <c r="B147" s="220"/>
      <c r="C147" s="259" t="s">
        <v>1037</v>
      </c>
      <c r="D147" s="252"/>
      <c r="E147" s="252"/>
      <c r="F147" s="252"/>
      <c r="G147" s="25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196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5">
      <c r="A148" s="219"/>
      <c r="B148" s="220"/>
      <c r="C148" s="260" t="s">
        <v>1043</v>
      </c>
      <c r="D148" s="253"/>
      <c r="E148" s="253"/>
      <c r="F148" s="253"/>
      <c r="G148" s="253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196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5">
      <c r="A149" s="219"/>
      <c r="B149" s="220"/>
      <c r="C149" s="260" t="s">
        <v>1044</v>
      </c>
      <c r="D149" s="253"/>
      <c r="E149" s="253"/>
      <c r="F149" s="253"/>
      <c r="G149" s="253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196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5">
      <c r="A150" s="219"/>
      <c r="B150" s="220"/>
      <c r="C150" s="260" t="s">
        <v>1045</v>
      </c>
      <c r="D150" s="253"/>
      <c r="E150" s="253"/>
      <c r="F150" s="253"/>
      <c r="G150" s="253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196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5">
      <c r="A151" s="219"/>
      <c r="B151" s="220"/>
      <c r="C151" s="260" t="s">
        <v>1046</v>
      </c>
      <c r="D151" s="253"/>
      <c r="E151" s="253"/>
      <c r="F151" s="253"/>
      <c r="G151" s="253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196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5">
      <c r="A152" s="219"/>
      <c r="B152" s="220"/>
      <c r="C152" s="260" t="s">
        <v>1047</v>
      </c>
      <c r="D152" s="253"/>
      <c r="E152" s="253"/>
      <c r="F152" s="253"/>
      <c r="G152" s="253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196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5">
      <c r="A153" s="219"/>
      <c r="B153" s="220"/>
      <c r="C153" s="260" t="s">
        <v>463</v>
      </c>
      <c r="D153" s="253"/>
      <c r="E153" s="253"/>
      <c r="F153" s="253"/>
      <c r="G153" s="253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196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5">
      <c r="A154" s="219"/>
      <c r="B154" s="220"/>
      <c r="C154" s="260" t="s">
        <v>331</v>
      </c>
      <c r="D154" s="253"/>
      <c r="E154" s="253"/>
      <c r="F154" s="253"/>
      <c r="G154" s="253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196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5">
      <c r="A155" s="219"/>
      <c r="B155" s="220"/>
      <c r="C155" s="260" t="s">
        <v>464</v>
      </c>
      <c r="D155" s="253"/>
      <c r="E155" s="253"/>
      <c r="F155" s="253"/>
      <c r="G155" s="253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196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5">
      <c r="A156" s="219"/>
      <c r="B156" s="220"/>
      <c r="C156" s="260" t="s">
        <v>1048</v>
      </c>
      <c r="D156" s="253"/>
      <c r="E156" s="253"/>
      <c r="F156" s="253"/>
      <c r="G156" s="253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196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5">
      <c r="A157" s="219"/>
      <c r="B157" s="220"/>
      <c r="C157" s="260" t="s">
        <v>976</v>
      </c>
      <c r="D157" s="253"/>
      <c r="E157" s="253"/>
      <c r="F157" s="253"/>
      <c r="G157" s="253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196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5">
      <c r="A158" s="219"/>
      <c r="B158" s="220"/>
      <c r="C158" s="260" t="s">
        <v>973</v>
      </c>
      <c r="D158" s="253"/>
      <c r="E158" s="253"/>
      <c r="F158" s="253"/>
      <c r="G158" s="253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196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5">
      <c r="A159" s="219"/>
      <c r="B159" s="220"/>
      <c r="C159" s="260" t="s">
        <v>467</v>
      </c>
      <c r="D159" s="253"/>
      <c r="E159" s="253"/>
      <c r="F159" s="253"/>
      <c r="G159" s="253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196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43" t="str">
        <f>C159</f>
        <v>monitoring sítě, ochrana před ostrovním provozem, konfigurovatelný účiník, konfigurovatelné prahové hodnoty země</v>
      </c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5">
      <c r="A160" s="219"/>
      <c r="B160" s="220"/>
      <c r="C160" s="260" t="s">
        <v>1049</v>
      </c>
      <c r="D160" s="253"/>
      <c r="E160" s="253"/>
      <c r="F160" s="253"/>
      <c r="G160" s="253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196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5">
      <c r="A161" s="219"/>
      <c r="B161" s="220"/>
      <c r="C161" s="260" t="s">
        <v>974</v>
      </c>
      <c r="D161" s="253"/>
      <c r="E161" s="253"/>
      <c r="F161" s="253"/>
      <c r="G161" s="253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196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5">
      <c r="A162" s="219"/>
      <c r="B162" s="220"/>
      <c r="C162" s="260" t="s">
        <v>469</v>
      </c>
      <c r="D162" s="253"/>
      <c r="E162" s="253"/>
      <c r="F162" s="253"/>
      <c r="G162" s="253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196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5">
      <c r="A163" s="219"/>
      <c r="B163" s="220"/>
      <c r="C163" s="260" t="s">
        <v>335</v>
      </c>
      <c r="D163" s="253"/>
      <c r="E163" s="253"/>
      <c r="F163" s="253"/>
      <c r="G163" s="253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196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2" x14ac:dyDescent="0.25">
      <c r="A164" s="219"/>
      <c r="B164" s="220"/>
      <c r="C164" s="256" t="s">
        <v>940</v>
      </c>
      <c r="D164" s="223"/>
      <c r="E164" s="224">
        <v>1</v>
      </c>
      <c r="F164" s="222"/>
      <c r="G164" s="22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170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x14ac:dyDescent="0.25">
      <c r="A165" s="229" t="s">
        <v>159</v>
      </c>
      <c r="B165" s="230" t="s">
        <v>111</v>
      </c>
      <c r="C165" s="254" t="s">
        <v>112</v>
      </c>
      <c r="D165" s="231"/>
      <c r="E165" s="232"/>
      <c r="F165" s="233"/>
      <c r="G165" s="233">
        <f>SUMIF(AG166:AG173,"&lt;&gt;NOR",G166:G173)</f>
        <v>0</v>
      </c>
      <c r="H165" s="233"/>
      <c r="I165" s="233">
        <f>SUM(I166:I173)</f>
        <v>0</v>
      </c>
      <c r="J165" s="233"/>
      <c r="K165" s="233">
        <f>SUM(K166:K173)</f>
        <v>0</v>
      </c>
      <c r="L165" s="233"/>
      <c r="M165" s="233">
        <f>SUM(M166:M173)</f>
        <v>0</v>
      </c>
      <c r="N165" s="232"/>
      <c r="O165" s="232">
        <f>SUM(O166:O173)</f>
        <v>0.06</v>
      </c>
      <c r="P165" s="232"/>
      <c r="Q165" s="232">
        <f>SUM(Q166:Q173)</f>
        <v>0</v>
      </c>
      <c r="R165" s="233"/>
      <c r="S165" s="233"/>
      <c r="T165" s="234"/>
      <c r="U165" s="228"/>
      <c r="V165" s="228">
        <f>SUM(V166:V173)</f>
        <v>0.3</v>
      </c>
      <c r="W165" s="228"/>
      <c r="X165" s="228"/>
      <c r="Y165" s="228"/>
      <c r="AG165" t="s">
        <v>160</v>
      </c>
    </row>
    <row r="166" spans="1:60" outlineLevel="1" x14ac:dyDescent="0.25">
      <c r="A166" s="236">
        <v>23</v>
      </c>
      <c r="B166" s="237" t="s">
        <v>977</v>
      </c>
      <c r="C166" s="255" t="s">
        <v>978</v>
      </c>
      <c r="D166" s="238" t="s">
        <v>241</v>
      </c>
      <c r="E166" s="239">
        <v>0.06</v>
      </c>
      <c r="F166" s="240"/>
      <c r="G166" s="241">
        <f>ROUND(E166*F166,2)</f>
        <v>0</v>
      </c>
      <c r="H166" s="240"/>
      <c r="I166" s="241">
        <f>ROUND(E166*H166,2)</f>
        <v>0</v>
      </c>
      <c r="J166" s="240"/>
      <c r="K166" s="241">
        <f>ROUND(E166*J166,2)</f>
        <v>0</v>
      </c>
      <c r="L166" s="241">
        <v>21</v>
      </c>
      <c r="M166" s="241">
        <f>G166*(1+L166/100)</f>
        <v>0</v>
      </c>
      <c r="N166" s="239">
        <v>0</v>
      </c>
      <c r="O166" s="239">
        <f>ROUND(E166*N166,2)</f>
        <v>0</v>
      </c>
      <c r="P166" s="239">
        <v>0</v>
      </c>
      <c r="Q166" s="239">
        <f>ROUND(E166*P166,2)</f>
        <v>0</v>
      </c>
      <c r="R166" s="241" t="s">
        <v>979</v>
      </c>
      <c r="S166" s="241" t="s">
        <v>165</v>
      </c>
      <c r="T166" s="242" t="s">
        <v>165</v>
      </c>
      <c r="U166" s="222">
        <v>4.9470000000000001</v>
      </c>
      <c r="V166" s="222">
        <f>ROUND(E166*U166,2)</f>
        <v>0.3</v>
      </c>
      <c r="W166" s="222"/>
      <c r="X166" s="222" t="s">
        <v>166</v>
      </c>
      <c r="Y166" s="222" t="s">
        <v>167</v>
      </c>
      <c r="Z166" s="212"/>
      <c r="AA166" s="212"/>
      <c r="AB166" s="212"/>
      <c r="AC166" s="212"/>
      <c r="AD166" s="212"/>
      <c r="AE166" s="212"/>
      <c r="AF166" s="212"/>
      <c r="AG166" s="212" t="s">
        <v>168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2" x14ac:dyDescent="0.25">
      <c r="A167" s="219"/>
      <c r="B167" s="220"/>
      <c r="C167" s="257" t="s">
        <v>243</v>
      </c>
      <c r="D167" s="244"/>
      <c r="E167" s="244"/>
      <c r="F167" s="244"/>
      <c r="G167" s="244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183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ht="20.399999999999999" outlineLevel="1" x14ac:dyDescent="0.25">
      <c r="A168" s="236">
        <v>24</v>
      </c>
      <c r="B168" s="237" t="s">
        <v>980</v>
      </c>
      <c r="C168" s="255" t="s">
        <v>981</v>
      </c>
      <c r="D168" s="238" t="s">
        <v>269</v>
      </c>
      <c r="E168" s="239">
        <v>3</v>
      </c>
      <c r="F168" s="240"/>
      <c r="G168" s="241">
        <f>ROUND(E168*F168,2)</f>
        <v>0</v>
      </c>
      <c r="H168" s="240"/>
      <c r="I168" s="241">
        <f>ROUND(E168*H168,2)</f>
        <v>0</v>
      </c>
      <c r="J168" s="240"/>
      <c r="K168" s="241">
        <f>ROUND(E168*J168,2)</f>
        <v>0</v>
      </c>
      <c r="L168" s="241">
        <v>21</v>
      </c>
      <c r="M168" s="241">
        <f>G168*(1+L168/100)</f>
        <v>0</v>
      </c>
      <c r="N168" s="239">
        <v>0.02</v>
      </c>
      <c r="O168" s="239">
        <f>ROUND(E168*N168,2)</f>
        <v>0.06</v>
      </c>
      <c r="P168" s="239">
        <v>0</v>
      </c>
      <c r="Q168" s="239">
        <f>ROUND(E168*P168,2)</f>
        <v>0</v>
      </c>
      <c r="R168" s="241"/>
      <c r="S168" s="241" t="s">
        <v>247</v>
      </c>
      <c r="T168" s="242" t="s">
        <v>248</v>
      </c>
      <c r="U168" s="222">
        <v>0</v>
      </c>
      <c r="V168" s="222">
        <f>ROUND(E168*U168,2)</f>
        <v>0</v>
      </c>
      <c r="W168" s="222"/>
      <c r="X168" s="222" t="s">
        <v>180</v>
      </c>
      <c r="Y168" s="222" t="s">
        <v>167</v>
      </c>
      <c r="Z168" s="212"/>
      <c r="AA168" s="212"/>
      <c r="AB168" s="212"/>
      <c r="AC168" s="212"/>
      <c r="AD168" s="212"/>
      <c r="AE168" s="212"/>
      <c r="AF168" s="212"/>
      <c r="AG168" s="212" t="s">
        <v>181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2" x14ac:dyDescent="0.25">
      <c r="A169" s="219"/>
      <c r="B169" s="220"/>
      <c r="C169" s="259" t="s">
        <v>982</v>
      </c>
      <c r="D169" s="252"/>
      <c r="E169" s="252"/>
      <c r="F169" s="252"/>
      <c r="G169" s="25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196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43" t="str">
        <f>C169</f>
        <v>- plechová vana s půdorysným přesahem min. 0,50 metru přes průmět technologie FVE (střídač, rozvaděče)</v>
      </c>
      <c r="BB169" s="212"/>
      <c r="BC169" s="212"/>
      <c r="BD169" s="212"/>
      <c r="BE169" s="212"/>
      <c r="BF169" s="212"/>
      <c r="BG169" s="212"/>
      <c r="BH169" s="212"/>
    </row>
    <row r="170" spans="1:60" ht="21" outlineLevel="3" x14ac:dyDescent="0.25">
      <c r="A170" s="219"/>
      <c r="B170" s="220"/>
      <c r="C170" s="260" t="s">
        <v>983</v>
      </c>
      <c r="D170" s="253"/>
      <c r="E170" s="253"/>
      <c r="F170" s="253"/>
      <c r="G170" s="253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196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43" t="str">
        <f>C170</f>
        <v>- položka bude užita v případě neprokázání klasifikace Broof(t3) stávajcí střešní krytiny z PVC-P folie ploché střechy v místě osazení technologie FVE</v>
      </c>
      <c r="BB170" s="212"/>
      <c r="BC170" s="212"/>
      <c r="BD170" s="212"/>
      <c r="BE170" s="212"/>
      <c r="BF170" s="212"/>
      <c r="BG170" s="212"/>
      <c r="BH170" s="212"/>
    </row>
    <row r="171" spans="1:60" outlineLevel="2" x14ac:dyDescent="0.25">
      <c r="A171" s="219"/>
      <c r="B171" s="220"/>
      <c r="C171" s="256" t="s">
        <v>941</v>
      </c>
      <c r="D171" s="223"/>
      <c r="E171" s="224">
        <v>1</v>
      </c>
      <c r="F171" s="222"/>
      <c r="G171" s="22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170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5">
      <c r="A172" s="219"/>
      <c r="B172" s="220"/>
      <c r="C172" s="256" t="s">
        <v>940</v>
      </c>
      <c r="D172" s="223"/>
      <c r="E172" s="224">
        <v>1</v>
      </c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170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5">
      <c r="A173" s="219"/>
      <c r="B173" s="220"/>
      <c r="C173" s="256" t="s">
        <v>942</v>
      </c>
      <c r="D173" s="223"/>
      <c r="E173" s="224">
        <v>1</v>
      </c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170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x14ac:dyDescent="0.25">
      <c r="A174" s="229" t="s">
        <v>159</v>
      </c>
      <c r="B174" s="230" t="s">
        <v>117</v>
      </c>
      <c r="C174" s="254" t="s">
        <v>118</v>
      </c>
      <c r="D174" s="231"/>
      <c r="E174" s="232"/>
      <c r="F174" s="233"/>
      <c r="G174" s="233">
        <f>SUMIF(AG175:AG191,"&lt;&gt;NOR",G175:G191)</f>
        <v>0</v>
      </c>
      <c r="H174" s="233"/>
      <c r="I174" s="233">
        <f>SUM(I175:I191)</f>
        <v>0</v>
      </c>
      <c r="J174" s="233"/>
      <c r="K174" s="233">
        <f>SUM(K175:K191)</f>
        <v>0</v>
      </c>
      <c r="L174" s="233"/>
      <c r="M174" s="233">
        <f>SUM(M175:M191)</f>
        <v>0</v>
      </c>
      <c r="N174" s="232"/>
      <c r="O174" s="232">
        <f>SUM(O175:O191)</f>
        <v>0</v>
      </c>
      <c r="P174" s="232"/>
      <c r="Q174" s="232">
        <f>SUM(Q175:Q191)</f>
        <v>0</v>
      </c>
      <c r="R174" s="233"/>
      <c r="S174" s="233"/>
      <c r="T174" s="234"/>
      <c r="U174" s="228"/>
      <c r="V174" s="228">
        <f>SUM(V175:V191)</f>
        <v>0</v>
      </c>
      <c r="W174" s="228"/>
      <c r="X174" s="228"/>
      <c r="Y174" s="228"/>
      <c r="AG174" t="s">
        <v>160</v>
      </c>
    </row>
    <row r="175" spans="1:60" outlineLevel="1" x14ac:dyDescent="0.25">
      <c r="A175" s="236">
        <v>25</v>
      </c>
      <c r="B175" s="237" t="s">
        <v>345</v>
      </c>
      <c r="C175" s="255" t="s">
        <v>346</v>
      </c>
      <c r="D175" s="238" t="s">
        <v>347</v>
      </c>
      <c r="E175" s="239">
        <v>100</v>
      </c>
      <c r="F175" s="240"/>
      <c r="G175" s="241">
        <f>ROUND(E175*F175,2)</f>
        <v>0</v>
      </c>
      <c r="H175" s="240"/>
      <c r="I175" s="241">
        <f>ROUND(E175*H175,2)</f>
        <v>0</v>
      </c>
      <c r="J175" s="240"/>
      <c r="K175" s="241">
        <f>ROUND(E175*J175,2)</f>
        <v>0</v>
      </c>
      <c r="L175" s="241">
        <v>21</v>
      </c>
      <c r="M175" s="241">
        <f>G175*(1+L175/100)</f>
        <v>0</v>
      </c>
      <c r="N175" s="239">
        <v>0</v>
      </c>
      <c r="O175" s="239">
        <f>ROUND(E175*N175,2)</f>
        <v>0</v>
      </c>
      <c r="P175" s="239">
        <v>0</v>
      </c>
      <c r="Q175" s="239">
        <f>ROUND(E175*P175,2)</f>
        <v>0</v>
      </c>
      <c r="R175" s="241"/>
      <c r="S175" s="241" t="s">
        <v>247</v>
      </c>
      <c r="T175" s="242" t="s">
        <v>248</v>
      </c>
      <c r="U175" s="222">
        <v>0</v>
      </c>
      <c r="V175" s="222">
        <f>ROUND(E175*U175,2)</f>
        <v>0</v>
      </c>
      <c r="W175" s="222"/>
      <c r="X175" s="222" t="s">
        <v>166</v>
      </c>
      <c r="Y175" s="222" t="s">
        <v>167</v>
      </c>
      <c r="Z175" s="212"/>
      <c r="AA175" s="212"/>
      <c r="AB175" s="212"/>
      <c r="AC175" s="212"/>
      <c r="AD175" s="212"/>
      <c r="AE175" s="212"/>
      <c r="AF175" s="212"/>
      <c r="AG175" s="212" t="s">
        <v>168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2" x14ac:dyDescent="0.25">
      <c r="A176" s="219"/>
      <c r="B176" s="220"/>
      <c r="C176" s="259" t="s">
        <v>348</v>
      </c>
      <c r="D176" s="252"/>
      <c r="E176" s="252"/>
      <c r="F176" s="252"/>
      <c r="G176" s="25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196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1" outlineLevel="3" x14ac:dyDescent="0.25">
      <c r="A177" s="219"/>
      <c r="B177" s="220"/>
      <c r="C177" s="260" t="s">
        <v>984</v>
      </c>
      <c r="D177" s="253"/>
      <c r="E177" s="253"/>
      <c r="F177" s="253"/>
      <c r="G177" s="253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196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43" t="str">
        <f>C177</f>
        <v>- provedení stavebních prostupů plochou střechou nebo nástavbou šachty, vč. prostupových tvarovek pro ploché foliové střechy, pro kabely průměru do 25 mm</v>
      </c>
      <c r="BB177" s="212"/>
      <c r="BC177" s="212"/>
      <c r="BD177" s="212"/>
      <c r="BE177" s="212"/>
      <c r="BF177" s="212"/>
      <c r="BG177" s="212"/>
      <c r="BH177" s="212"/>
    </row>
    <row r="178" spans="1:60" ht="21" outlineLevel="3" x14ac:dyDescent="0.25">
      <c r="A178" s="219"/>
      <c r="B178" s="220"/>
      <c r="C178" s="260" t="s">
        <v>985</v>
      </c>
      <c r="D178" s="253"/>
      <c r="E178" s="253"/>
      <c r="F178" s="253"/>
      <c r="G178" s="253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196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43" t="str">
        <f>C178</f>
        <v>- stavební přípomoce pro montáž kabelů do stávajících svislých instalačních šachet, vč. zapravení případných prostupů v úrovni stropních konstrukcí, vč. případných protipožárních opatření</v>
      </c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5">
      <c r="A179" s="219"/>
      <c r="B179" s="220"/>
      <c r="C179" s="260" t="s">
        <v>986</v>
      </c>
      <c r="D179" s="253"/>
      <c r="E179" s="253"/>
      <c r="F179" s="253"/>
      <c r="G179" s="253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196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43" t="str">
        <f>C179</f>
        <v>- demontáž / zpětná montáž stávajícího kazetového podhledu 60x60 cm na chodbě v 1.PP budovy A, rozsah odhadem 12m2</v>
      </c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5">
      <c r="A180" s="219"/>
      <c r="B180" s="220"/>
      <c r="C180" s="260" t="s">
        <v>349</v>
      </c>
      <c r="D180" s="253"/>
      <c r="E180" s="253"/>
      <c r="F180" s="253"/>
      <c r="G180" s="253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196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5">
      <c r="A181" s="219"/>
      <c r="B181" s="220"/>
      <c r="C181" s="260" t="s">
        <v>506</v>
      </c>
      <c r="D181" s="253"/>
      <c r="E181" s="253"/>
      <c r="F181" s="253"/>
      <c r="G181" s="253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196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5">
      <c r="A182" s="219"/>
      <c r="B182" s="220"/>
      <c r="C182" s="260" t="s">
        <v>351</v>
      </c>
      <c r="D182" s="253"/>
      <c r="E182" s="253"/>
      <c r="F182" s="253"/>
      <c r="G182" s="253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22"/>
      <c r="Z182" s="212"/>
      <c r="AA182" s="212"/>
      <c r="AB182" s="212"/>
      <c r="AC182" s="212"/>
      <c r="AD182" s="212"/>
      <c r="AE182" s="212"/>
      <c r="AF182" s="212"/>
      <c r="AG182" s="212" t="s">
        <v>196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5">
      <c r="A183" s="219"/>
      <c r="B183" s="220"/>
      <c r="C183" s="260" t="s">
        <v>352</v>
      </c>
      <c r="D183" s="253"/>
      <c r="E183" s="253"/>
      <c r="F183" s="253"/>
      <c r="G183" s="253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196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2" x14ac:dyDescent="0.25">
      <c r="A184" s="219"/>
      <c r="B184" s="220"/>
      <c r="C184" s="256" t="s">
        <v>987</v>
      </c>
      <c r="D184" s="223"/>
      <c r="E184" s="224">
        <v>40</v>
      </c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170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5">
      <c r="A185" s="219"/>
      <c r="B185" s="220"/>
      <c r="C185" s="256" t="s">
        <v>988</v>
      </c>
      <c r="D185" s="223"/>
      <c r="E185" s="224">
        <v>30</v>
      </c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170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5">
      <c r="A186" s="219"/>
      <c r="B186" s="220"/>
      <c r="C186" s="256" t="s">
        <v>989</v>
      </c>
      <c r="D186" s="223"/>
      <c r="E186" s="224">
        <v>30</v>
      </c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170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ht="20.399999999999999" outlineLevel="1" x14ac:dyDescent="0.25">
      <c r="A187" s="236">
        <v>26</v>
      </c>
      <c r="B187" s="237" t="s">
        <v>353</v>
      </c>
      <c r="C187" s="255" t="s">
        <v>354</v>
      </c>
      <c r="D187" s="238" t="s">
        <v>259</v>
      </c>
      <c r="E187" s="239">
        <v>7</v>
      </c>
      <c r="F187" s="240"/>
      <c r="G187" s="241">
        <f>ROUND(E187*F187,2)</f>
        <v>0</v>
      </c>
      <c r="H187" s="240"/>
      <c r="I187" s="241">
        <f>ROUND(E187*H187,2)</f>
        <v>0</v>
      </c>
      <c r="J187" s="240"/>
      <c r="K187" s="241">
        <f>ROUND(E187*J187,2)</f>
        <v>0</v>
      </c>
      <c r="L187" s="241">
        <v>21</v>
      </c>
      <c r="M187" s="241">
        <f>G187*(1+L187/100)</f>
        <v>0</v>
      </c>
      <c r="N187" s="239">
        <v>0</v>
      </c>
      <c r="O187" s="239">
        <f>ROUND(E187*N187,2)</f>
        <v>0</v>
      </c>
      <c r="P187" s="239">
        <v>0</v>
      </c>
      <c r="Q187" s="239">
        <f>ROUND(E187*P187,2)</f>
        <v>0</v>
      </c>
      <c r="R187" s="241"/>
      <c r="S187" s="241" t="s">
        <v>247</v>
      </c>
      <c r="T187" s="242" t="s">
        <v>248</v>
      </c>
      <c r="U187" s="222">
        <v>0</v>
      </c>
      <c r="V187" s="222">
        <f>ROUND(E187*U187,2)</f>
        <v>0</v>
      </c>
      <c r="W187" s="222"/>
      <c r="X187" s="222" t="s">
        <v>166</v>
      </c>
      <c r="Y187" s="222" t="s">
        <v>167</v>
      </c>
      <c r="Z187" s="212"/>
      <c r="AA187" s="212"/>
      <c r="AB187" s="212"/>
      <c r="AC187" s="212"/>
      <c r="AD187" s="212"/>
      <c r="AE187" s="212"/>
      <c r="AF187" s="212"/>
      <c r="AG187" s="212" t="s">
        <v>168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2" x14ac:dyDescent="0.25">
      <c r="A188" s="219"/>
      <c r="B188" s="220"/>
      <c r="C188" s="259" t="s">
        <v>355</v>
      </c>
      <c r="D188" s="252"/>
      <c r="E188" s="252"/>
      <c r="F188" s="252"/>
      <c r="G188" s="25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196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2" x14ac:dyDescent="0.25">
      <c r="A189" s="219"/>
      <c r="B189" s="220"/>
      <c r="C189" s="256" t="s">
        <v>990</v>
      </c>
      <c r="D189" s="223"/>
      <c r="E189" s="224">
        <v>3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170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25">
      <c r="A190" s="219"/>
      <c r="B190" s="220"/>
      <c r="C190" s="256" t="s">
        <v>991</v>
      </c>
      <c r="D190" s="223"/>
      <c r="E190" s="224">
        <v>2</v>
      </c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22"/>
      <c r="Z190" s="212"/>
      <c r="AA190" s="212"/>
      <c r="AB190" s="212"/>
      <c r="AC190" s="212"/>
      <c r="AD190" s="212"/>
      <c r="AE190" s="212"/>
      <c r="AF190" s="212"/>
      <c r="AG190" s="212" t="s">
        <v>170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5">
      <c r="A191" s="219"/>
      <c r="B191" s="220"/>
      <c r="C191" s="256" t="s">
        <v>992</v>
      </c>
      <c r="D191" s="223"/>
      <c r="E191" s="224">
        <v>2</v>
      </c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170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x14ac:dyDescent="0.25">
      <c r="A192" s="229" t="s">
        <v>159</v>
      </c>
      <c r="B192" s="230" t="s">
        <v>119</v>
      </c>
      <c r="C192" s="254" t="s">
        <v>120</v>
      </c>
      <c r="D192" s="231"/>
      <c r="E192" s="232"/>
      <c r="F192" s="233"/>
      <c r="G192" s="233">
        <f>SUMIF(AG193:AG207,"&lt;&gt;NOR",G193:G207)</f>
        <v>0</v>
      </c>
      <c r="H192" s="233"/>
      <c r="I192" s="233">
        <f>SUM(I193:I207)</f>
        <v>0</v>
      </c>
      <c r="J192" s="233"/>
      <c r="K192" s="233">
        <f>SUM(K193:K207)</f>
        <v>0</v>
      </c>
      <c r="L192" s="233"/>
      <c r="M192" s="233">
        <f>SUM(M193:M207)</f>
        <v>0</v>
      </c>
      <c r="N192" s="232"/>
      <c r="O192" s="232">
        <f>SUM(O193:O207)</f>
        <v>0</v>
      </c>
      <c r="P192" s="232"/>
      <c r="Q192" s="232">
        <f>SUM(Q193:Q207)</f>
        <v>0</v>
      </c>
      <c r="R192" s="233"/>
      <c r="S192" s="233"/>
      <c r="T192" s="234"/>
      <c r="U192" s="228"/>
      <c r="V192" s="228">
        <f>SUM(V193:V207)</f>
        <v>0</v>
      </c>
      <c r="W192" s="228"/>
      <c r="X192" s="228"/>
      <c r="Y192" s="228"/>
      <c r="AG192" t="s">
        <v>160</v>
      </c>
    </row>
    <row r="193" spans="1:60" outlineLevel="1" x14ac:dyDescent="0.25">
      <c r="A193" s="236">
        <v>27</v>
      </c>
      <c r="B193" s="237" t="s">
        <v>356</v>
      </c>
      <c r="C193" s="255" t="s">
        <v>357</v>
      </c>
      <c r="D193" s="238" t="s">
        <v>358</v>
      </c>
      <c r="E193" s="239">
        <v>1</v>
      </c>
      <c r="F193" s="240"/>
      <c r="G193" s="241">
        <f>ROUND(E193*F193,2)</f>
        <v>0</v>
      </c>
      <c r="H193" s="240"/>
      <c r="I193" s="241">
        <f>ROUND(E193*H193,2)</f>
        <v>0</v>
      </c>
      <c r="J193" s="240"/>
      <c r="K193" s="241">
        <f>ROUND(E193*J193,2)</f>
        <v>0</v>
      </c>
      <c r="L193" s="241">
        <v>21</v>
      </c>
      <c r="M193" s="241">
        <f>G193*(1+L193/100)</f>
        <v>0</v>
      </c>
      <c r="N193" s="239">
        <v>0</v>
      </c>
      <c r="O193" s="239">
        <f>ROUND(E193*N193,2)</f>
        <v>0</v>
      </c>
      <c r="P193" s="239">
        <v>0</v>
      </c>
      <c r="Q193" s="239">
        <f>ROUND(E193*P193,2)</f>
        <v>0</v>
      </c>
      <c r="R193" s="241"/>
      <c r="S193" s="241" t="s">
        <v>247</v>
      </c>
      <c r="T193" s="242" t="s">
        <v>248</v>
      </c>
      <c r="U193" s="222">
        <v>0</v>
      </c>
      <c r="V193" s="222">
        <f>ROUND(E193*U193,2)</f>
        <v>0</v>
      </c>
      <c r="W193" s="222"/>
      <c r="X193" s="222" t="s">
        <v>166</v>
      </c>
      <c r="Y193" s="222" t="s">
        <v>167</v>
      </c>
      <c r="Z193" s="212"/>
      <c r="AA193" s="212"/>
      <c r="AB193" s="212"/>
      <c r="AC193" s="212"/>
      <c r="AD193" s="212"/>
      <c r="AE193" s="212"/>
      <c r="AF193" s="212"/>
      <c r="AG193" s="212" t="s">
        <v>168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2" x14ac:dyDescent="0.25">
      <c r="A194" s="219"/>
      <c r="B194" s="220"/>
      <c r="C194" s="259" t="s">
        <v>359</v>
      </c>
      <c r="D194" s="252"/>
      <c r="E194" s="252"/>
      <c r="F194" s="252"/>
      <c r="G194" s="25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22"/>
      <c r="Z194" s="212"/>
      <c r="AA194" s="212"/>
      <c r="AB194" s="212"/>
      <c r="AC194" s="212"/>
      <c r="AD194" s="212"/>
      <c r="AE194" s="212"/>
      <c r="AF194" s="212"/>
      <c r="AG194" s="212" t="s">
        <v>196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3" x14ac:dyDescent="0.25">
      <c r="A195" s="219"/>
      <c r="B195" s="220"/>
      <c r="C195" s="260" t="s">
        <v>360</v>
      </c>
      <c r="D195" s="253"/>
      <c r="E195" s="253"/>
      <c r="F195" s="253"/>
      <c r="G195" s="253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196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5">
      <c r="A196" s="219"/>
      <c r="B196" s="220"/>
      <c r="C196" s="260" t="s">
        <v>993</v>
      </c>
      <c r="D196" s="253"/>
      <c r="E196" s="253"/>
      <c r="F196" s="253"/>
      <c r="G196" s="253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196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43" t="str">
        <f>C196</f>
        <v>2) dle potřeby prostorová úprava vystrojení stávajících rozvaděčů určených pro napojení kabelové trasy od RFVE</v>
      </c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5">
      <c r="A197" s="236">
        <v>28</v>
      </c>
      <c r="B197" s="237" t="s">
        <v>361</v>
      </c>
      <c r="C197" s="255" t="s">
        <v>362</v>
      </c>
      <c r="D197" s="238" t="s">
        <v>358</v>
      </c>
      <c r="E197" s="239">
        <v>1</v>
      </c>
      <c r="F197" s="240"/>
      <c r="G197" s="241">
        <f>ROUND(E197*F197,2)</f>
        <v>0</v>
      </c>
      <c r="H197" s="240"/>
      <c r="I197" s="241">
        <f>ROUND(E197*H197,2)</f>
        <v>0</v>
      </c>
      <c r="J197" s="240"/>
      <c r="K197" s="241">
        <f>ROUND(E197*J197,2)</f>
        <v>0</v>
      </c>
      <c r="L197" s="241">
        <v>21</v>
      </c>
      <c r="M197" s="241">
        <f>G197*(1+L197/100)</f>
        <v>0</v>
      </c>
      <c r="N197" s="239">
        <v>0</v>
      </c>
      <c r="O197" s="239">
        <f>ROUND(E197*N197,2)</f>
        <v>0</v>
      </c>
      <c r="P197" s="239">
        <v>0</v>
      </c>
      <c r="Q197" s="239">
        <f>ROUND(E197*P197,2)</f>
        <v>0</v>
      </c>
      <c r="R197" s="241"/>
      <c r="S197" s="241" t="s">
        <v>247</v>
      </c>
      <c r="T197" s="242" t="s">
        <v>248</v>
      </c>
      <c r="U197" s="222">
        <v>0</v>
      </c>
      <c r="V197" s="222">
        <f>ROUND(E197*U197,2)</f>
        <v>0</v>
      </c>
      <c r="W197" s="222"/>
      <c r="X197" s="222" t="s">
        <v>166</v>
      </c>
      <c r="Y197" s="222" t="s">
        <v>167</v>
      </c>
      <c r="Z197" s="212"/>
      <c r="AA197" s="212"/>
      <c r="AB197" s="212"/>
      <c r="AC197" s="212"/>
      <c r="AD197" s="212"/>
      <c r="AE197" s="212"/>
      <c r="AF197" s="212"/>
      <c r="AG197" s="212" t="s">
        <v>168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2" x14ac:dyDescent="0.25">
      <c r="A198" s="219"/>
      <c r="B198" s="220"/>
      <c r="C198" s="259" t="s">
        <v>359</v>
      </c>
      <c r="D198" s="252"/>
      <c r="E198" s="252"/>
      <c r="F198" s="252"/>
      <c r="G198" s="25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22"/>
      <c r="Z198" s="212"/>
      <c r="AA198" s="212"/>
      <c r="AB198" s="212"/>
      <c r="AC198" s="212"/>
      <c r="AD198" s="212"/>
      <c r="AE198" s="212"/>
      <c r="AF198" s="212"/>
      <c r="AG198" s="212" t="s">
        <v>196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ht="21" outlineLevel="3" x14ac:dyDescent="0.25">
      <c r="A199" s="219"/>
      <c r="B199" s="220"/>
      <c r="C199" s="260" t="s">
        <v>994</v>
      </c>
      <c r="D199" s="253"/>
      <c r="E199" s="253"/>
      <c r="F199" s="253"/>
      <c r="G199" s="253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196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43" t="str">
        <f>C199</f>
        <v>1) osazení přijímače HDO a jeho zapojení ve stávající skříni USM v trafostanici LB_4190, vč. napojení na samostatný jistič 1x2A, char. B z rezervního vývodu NN odběratelského rozvaděče</v>
      </c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5">
      <c r="A200" s="219"/>
      <c r="B200" s="220"/>
      <c r="C200" s="260" t="s">
        <v>995</v>
      </c>
      <c r="D200" s="253"/>
      <c r="E200" s="253"/>
      <c r="F200" s="253"/>
      <c r="G200" s="253"/>
      <c r="H200" s="222"/>
      <c r="I200" s="222"/>
      <c r="J200" s="222"/>
      <c r="K200" s="222"/>
      <c r="L200" s="222"/>
      <c r="M200" s="222"/>
      <c r="N200" s="221"/>
      <c r="O200" s="221"/>
      <c r="P200" s="221"/>
      <c r="Q200" s="221"/>
      <c r="R200" s="222"/>
      <c r="S200" s="222"/>
      <c r="T200" s="222"/>
      <c r="U200" s="222"/>
      <c r="V200" s="222"/>
      <c r="W200" s="222"/>
      <c r="X200" s="222"/>
      <c r="Y200" s="222"/>
      <c r="Z200" s="212"/>
      <c r="AA200" s="212"/>
      <c r="AB200" s="212"/>
      <c r="AC200" s="212"/>
      <c r="AD200" s="212"/>
      <c r="AE200" s="212"/>
      <c r="AF200" s="212"/>
      <c r="AG200" s="212" t="s">
        <v>196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43" t="str">
        <f>C200</f>
        <v>2) příprava pro osazení 4Q elektroměru, stávající MTP - kontrola, zajistit soulad s Připojovacími podmínkami PDS</v>
      </c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5">
      <c r="A201" s="219"/>
      <c r="B201" s="220"/>
      <c r="C201" s="260" t="s">
        <v>996</v>
      </c>
      <c r="D201" s="253"/>
      <c r="E201" s="253"/>
      <c r="F201" s="253"/>
      <c r="G201" s="253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196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43" t="str">
        <f>C201</f>
        <v>3) doplnění vysílacího prvku signálu HDO vč. externí antény na vnější stěně trafostanice, vč. napojení na samostatný jistič 1x6A</v>
      </c>
      <c r="BB201" s="212"/>
      <c r="BC201" s="212"/>
      <c r="BD201" s="212"/>
      <c r="BE201" s="212"/>
      <c r="BF201" s="212"/>
      <c r="BG201" s="212"/>
      <c r="BH201" s="212"/>
    </row>
    <row r="202" spans="1:60" ht="20.399999999999999" outlineLevel="1" x14ac:dyDescent="0.25">
      <c r="A202" s="236">
        <v>29</v>
      </c>
      <c r="B202" s="237" t="s">
        <v>367</v>
      </c>
      <c r="C202" s="255" t="s">
        <v>371</v>
      </c>
      <c r="D202" s="238" t="s">
        <v>358</v>
      </c>
      <c r="E202" s="239">
        <v>1</v>
      </c>
      <c r="F202" s="240"/>
      <c r="G202" s="241">
        <f>ROUND(E202*F202,2)</f>
        <v>0</v>
      </c>
      <c r="H202" s="240"/>
      <c r="I202" s="241">
        <f>ROUND(E202*H202,2)</f>
        <v>0</v>
      </c>
      <c r="J202" s="240"/>
      <c r="K202" s="241">
        <f>ROUND(E202*J202,2)</f>
        <v>0</v>
      </c>
      <c r="L202" s="241">
        <v>21</v>
      </c>
      <c r="M202" s="241">
        <f>G202*(1+L202/100)</f>
        <v>0</v>
      </c>
      <c r="N202" s="239">
        <v>0</v>
      </c>
      <c r="O202" s="239">
        <f>ROUND(E202*N202,2)</f>
        <v>0</v>
      </c>
      <c r="P202" s="239">
        <v>0</v>
      </c>
      <c r="Q202" s="239">
        <f>ROUND(E202*P202,2)</f>
        <v>0</v>
      </c>
      <c r="R202" s="241"/>
      <c r="S202" s="241" t="s">
        <v>247</v>
      </c>
      <c r="T202" s="242" t="s">
        <v>248</v>
      </c>
      <c r="U202" s="222">
        <v>0</v>
      </c>
      <c r="V202" s="222">
        <f>ROUND(E202*U202,2)</f>
        <v>0</v>
      </c>
      <c r="W202" s="222"/>
      <c r="X202" s="222" t="s">
        <v>476</v>
      </c>
      <c r="Y202" s="222" t="s">
        <v>167</v>
      </c>
      <c r="Z202" s="212"/>
      <c r="AA202" s="212"/>
      <c r="AB202" s="212"/>
      <c r="AC202" s="212"/>
      <c r="AD202" s="212"/>
      <c r="AE202" s="212"/>
      <c r="AF202" s="212"/>
      <c r="AG202" s="212" t="s">
        <v>477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ht="31.2" outlineLevel="2" x14ac:dyDescent="0.25">
      <c r="A203" s="219"/>
      <c r="B203" s="220"/>
      <c r="C203" s="259" t="s">
        <v>372</v>
      </c>
      <c r="D203" s="252"/>
      <c r="E203" s="252"/>
      <c r="F203" s="252"/>
      <c r="G203" s="252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22"/>
      <c r="Z203" s="212"/>
      <c r="AA203" s="212"/>
      <c r="AB203" s="212"/>
      <c r="AC203" s="212"/>
      <c r="AD203" s="212"/>
      <c r="AE203" s="212"/>
      <c r="AF203" s="212"/>
      <c r="AG203" s="212" t="s">
        <v>196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43" t="str">
        <f>C203</f>
        <v>- součástí této položky je zajištění výchozích podkladů od stávajícího hromosvodu v součinnosti s objednatelem (výchozí revizní zpráva hromosvodu, poslední periodická revizní zpráva hromosvodu, nejaktuálnější archivní dokumentace hromosvodu) tj. výchozích podkladů pro zpracování RDS úprav a doplnění hromosvodu</v>
      </c>
      <c r="BB203" s="212"/>
      <c r="BC203" s="212"/>
      <c r="BD203" s="212"/>
      <c r="BE203" s="212"/>
      <c r="BF203" s="212"/>
      <c r="BG203" s="212"/>
      <c r="BH203" s="212"/>
    </row>
    <row r="204" spans="1:60" ht="21" outlineLevel="3" x14ac:dyDescent="0.25">
      <c r="A204" s="219"/>
      <c r="B204" s="220"/>
      <c r="C204" s="260" t="s">
        <v>373</v>
      </c>
      <c r="D204" s="253"/>
      <c r="E204" s="253"/>
      <c r="F204" s="253"/>
      <c r="G204" s="253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22"/>
      <c r="Z204" s="212"/>
      <c r="AA204" s="212"/>
      <c r="AB204" s="212"/>
      <c r="AC204" s="212"/>
      <c r="AD204" s="212"/>
      <c r="AE204" s="212"/>
      <c r="AF204" s="212"/>
      <c r="AG204" s="212" t="s">
        <v>196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43" t="str">
        <f>C204</f>
        <v>- součástí této položky je zajištění prověření technického stavu stávající hromosvodové soustavy včetně zjištění zemních odporů stávajících svodů na dotčených budovách či jejich částí = výchozí podklad pro zpracování RDS úprav a doplnění hromosvodu</v>
      </c>
      <c r="BB204" s="212"/>
      <c r="BC204" s="212"/>
      <c r="BD204" s="212"/>
      <c r="BE204" s="212"/>
      <c r="BF204" s="212"/>
      <c r="BG204" s="212"/>
      <c r="BH204" s="212"/>
    </row>
    <row r="205" spans="1:60" ht="41.4" outlineLevel="3" x14ac:dyDescent="0.25">
      <c r="A205" s="219"/>
      <c r="B205" s="220"/>
      <c r="C205" s="260" t="s">
        <v>374</v>
      </c>
      <c r="D205" s="253"/>
      <c r="E205" s="253"/>
      <c r="F205" s="253"/>
      <c r="G205" s="253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196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43" t="str">
        <f>C205</f>
        <v>- součástí této položky je zajištění zpracování RDS úprav a doplnění stávajícího hromosvodu v souladu s požadavky ČSN EN 62305-3 ed. 2 pro zajištění dostatečné vzdálenosti hromosvodu na střeše od rozvodů a kovových konstrukcí navrhované střešní FVE a ochrany FV panelů proti přímému úderu blesku. Součástí RDS bude zpracování analýzy rizika pro LPS dle ČSN EN 62305-3 ed. 2, vlastní návrh úprav a doplnění hromosvodu včetně případného doplnění uzemnění, položkový výkaz výměr.</v>
      </c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5">
      <c r="A206" s="236">
        <v>30</v>
      </c>
      <c r="B206" s="237" t="s">
        <v>375</v>
      </c>
      <c r="C206" s="255" t="s">
        <v>376</v>
      </c>
      <c r="D206" s="238" t="s">
        <v>377</v>
      </c>
      <c r="E206" s="239">
        <v>1</v>
      </c>
      <c r="F206" s="240"/>
      <c r="G206" s="241">
        <f>ROUND(E206*F206,2)</f>
        <v>0</v>
      </c>
      <c r="H206" s="240"/>
      <c r="I206" s="241">
        <f>ROUND(E206*H206,2)</f>
        <v>0</v>
      </c>
      <c r="J206" s="240"/>
      <c r="K206" s="241">
        <f>ROUND(E206*J206,2)</f>
        <v>0</v>
      </c>
      <c r="L206" s="241">
        <v>21</v>
      </c>
      <c r="M206" s="241">
        <f>G206*(1+L206/100)</f>
        <v>0</v>
      </c>
      <c r="N206" s="239">
        <v>0</v>
      </c>
      <c r="O206" s="239">
        <f>ROUND(E206*N206,2)</f>
        <v>0</v>
      </c>
      <c r="P206" s="239">
        <v>0</v>
      </c>
      <c r="Q206" s="239">
        <f>ROUND(E206*P206,2)</f>
        <v>0</v>
      </c>
      <c r="R206" s="241"/>
      <c r="S206" s="241" t="s">
        <v>165</v>
      </c>
      <c r="T206" s="242" t="s">
        <v>248</v>
      </c>
      <c r="U206" s="222">
        <v>0</v>
      </c>
      <c r="V206" s="222">
        <f>ROUND(E206*U206,2)</f>
        <v>0</v>
      </c>
      <c r="W206" s="222"/>
      <c r="X206" s="222" t="s">
        <v>378</v>
      </c>
      <c r="Y206" s="222" t="s">
        <v>167</v>
      </c>
      <c r="Z206" s="212"/>
      <c r="AA206" s="212"/>
      <c r="AB206" s="212"/>
      <c r="AC206" s="212"/>
      <c r="AD206" s="212"/>
      <c r="AE206" s="212"/>
      <c r="AF206" s="212"/>
      <c r="AG206" s="212" t="s">
        <v>379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2" x14ac:dyDescent="0.25">
      <c r="A207" s="219"/>
      <c r="B207" s="220"/>
      <c r="C207" s="259" t="s">
        <v>380</v>
      </c>
      <c r="D207" s="252"/>
      <c r="E207" s="252"/>
      <c r="F207" s="252"/>
      <c r="G207" s="25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196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43" t="str">
        <f>C207</f>
        <v>náklady spojené s provedením všech technickými normami předepsaných zkoušek a revizí stavebních konstrukcí nebo stavebních prací.</v>
      </c>
      <c r="BB207" s="212"/>
      <c r="BC207" s="212"/>
      <c r="BD207" s="212"/>
      <c r="BE207" s="212"/>
      <c r="BF207" s="212"/>
      <c r="BG207" s="212"/>
      <c r="BH207" s="212"/>
    </row>
    <row r="208" spans="1:60" x14ac:dyDescent="0.25">
      <c r="A208" s="229" t="s">
        <v>159</v>
      </c>
      <c r="B208" s="230" t="s">
        <v>123</v>
      </c>
      <c r="C208" s="254" t="s">
        <v>124</v>
      </c>
      <c r="D208" s="231"/>
      <c r="E208" s="232"/>
      <c r="F208" s="233"/>
      <c r="G208" s="233">
        <f>SUMIF(AG209:AG242,"&lt;&gt;NOR",G209:G242)</f>
        <v>0</v>
      </c>
      <c r="H208" s="233"/>
      <c r="I208" s="233">
        <f>SUM(I209:I242)</f>
        <v>0</v>
      </c>
      <c r="J208" s="233"/>
      <c r="K208" s="233">
        <f>SUM(K209:K242)</f>
        <v>0</v>
      </c>
      <c r="L208" s="233"/>
      <c r="M208" s="233">
        <f>SUM(M209:M242)</f>
        <v>0</v>
      </c>
      <c r="N208" s="232"/>
      <c r="O208" s="232">
        <f>SUM(O209:O242)</f>
        <v>0.13</v>
      </c>
      <c r="P208" s="232"/>
      <c r="Q208" s="232">
        <f>SUM(Q209:Q242)</f>
        <v>0</v>
      </c>
      <c r="R208" s="233"/>
      <c r="S208" s="233"/>
      <c r="T208" s="234"/>
      <c r="U208" s="228"/>
      <c r="V208" s="228">
        <f>SUM(V209:V242)</f>
        <v>31.88</v>
      </c>
      <c r="W208" s="228"/>
      <c r="X208" s="228"/>
      <c r="Y208" s="228"/>
      <c r="AG208" t="s">
        <v>160</v>
      </c>
    </row>
    <row r="209" spans="1:60" ht="20.399999999999999" outlineLevel="1" x14ac:dyDescent="0.25">
      <c r="A209" s="236">
        <v>31</v>
      </c>
      <c r="B209" s="237" t="s">
        <v>997</v>
      </c>
      <c r="C209" s="255" t="s">
        <v>998</v>
      </c>
      <c r="D209" s="238" t="s">
        <v>220</v>
      </c>
      <c r="E209" s="239">
        <v>5</v>
      </c>
      <c r="F209" s="240"/>
      <c r="G209" s="241">
        <f>ROUND(E209*F209,2)</f>
        <v>0</v>
      </c>
      <c r="H209" s="240"/>
      <c r="I209" s="241">
        <f>ROUND(E209*H209,2)</f>
        <v>0</v>
      </c>
      <c r="J209" s="240"/>
      <c r="K209" s="241">
        <f>ROUND(E209*J209,2)</f>
        <v>0</v>
      </c>
      <c r="L209" s="241">
        <v>21</v>
      </c>
      <c r="M209" s="241">
        <f>G209*(1+L209/100)</f>
        <v>0</v>
      </c>
      <c r="N209" s="239">
        <v>8.0000000000000004E-4</v>
      </c>
      <c r="O209" s="239">
        <f>ROUND(E209*N209,2)</f>
        <v>0</v>
      </c>
      <c r="P209" s="239">
        <v>0</v>
      </c>
      <c r="Q209" s="239">
        <f>ROUND(E209*P209,2)</f>
        <v>0</v>
      </c>
      <c r="R209" s="241" t="s">
        <v>119</v>
      </c>
      <c r="S209" s="241" t="s">
        <v>165</v>
      </c>
      <c r="T209" s="242" t="s">
        <v>165</v>
      </c>
      <c r="U209" s="222">
        <v>0.12062</v>
      </c>
      <c r="V209" s="222">
        <f>ROUND(E209*U209,2)</f>
        <v>0.6</v>
      </c>
      <c r="W209" s="222"/>
      <c r="X209" s="222" t="s">
        <v>166</v>
      </c>
      <c r="Y209" s="222" t="s">
        <v>167</v>
      </c>
      <c r="Z209" s="212"/>
      <c r="AA209" s="212"/>
      <c r="AB209" s="212"/>
      <c r="AC209" s="212"/>
      <c r="AD209" s="212"/>
      <c r="AE209" s="212"/>
      <c r="AF209" s="212"/>
      <c r="AG209" s="212" t="s">
        <v>168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2" x14ac:dyDescent="0.25">
      <c r="A210" s="219"/>
      <c r="B210" s="220"/>
      <c r="C210" s="256" t="s">
        <v>999</v>
      </c>
      <c r="D210" s="223"/>
      <c r="E210" s="224">
        <v>5</v>
      </c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22"/>
      <c r="Z210" s="212"/>
      <c r="AA210" s="212"/>
      <c r="AB210" s="212"/>
      <c r="AC210" s="212"/>
      <c r="AD210" s="212"/>
      <c r="AE210" s="212"/>
      <c r="AF210" s="212"/>
      <c r="AG210" s="212" t="s">
        <v>170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ht="20.399999999999999" outlineLevel="1" x14ac:dyDescent="0.25">
      <c r="A211" s="236">
        <v>32</v>
      </c>
      <c r="B211" s="237" t="s">
        <v>1000</v>
      </c>
      <c r="C211" s="255" t="s">
        <v>1001</v>
      </c>
      <c r="D211" s="238" t="s">
        <v>220</v>
      </c>
      <c r="E211" s="239">
        <v>10</v>
      </c>
      <c r="F211" s="240"/>
      <c r="G211" s="241">
        <f>ROUND(E211*F211,2)</f>
        <v>0</v>
      </c>
      <c r="H211" s="240"/>
      <c r="I211" s="241">
        <f>ROUND(E211*H211,2)</f>
        <v>0</v>
      </c>
      <c r="J211" s="240"/>
      <c r="K211" s="241">
        <f>ROUND(E211*J211,2)</f>
        <v>0</v>
      </c>
      <c r="L211" s="241">
        <v>21</v>
      </c>
      <c r="M211" s="241">
        <f>G211*(1+L211/100)</f>
        <v>0</v>
      </c>
      <c r="N211" s="239">
        <v>1.1999999999999999E-3</v>
      </c>
      <c r="O211" s="239">
        <f>ROUND(E211*N211,2)</f>
        <v>0.01</v>
      </c>
      <c r="P211" s="239">
        <v>0</v>
      </c>
      <c r="Q211" s="239">
        <f>ROUND(E211*P211,2)</f>
        <v>0</v>
      </c>
      <c r="R211" s="241" t="s">
        <v>119</v>
      </c>
      <c r="S211" s="241" t="s">
        <v>165</v>
      </c>
      <c r="T211" s="242" t="s">
        <v>165</v>
      </c>
      <c r="U211" s="222">
        <v>0.14391000000000001</v>
      </c>
      <c r="V211" s="222">
        <f>ROUND(E211*U211,2)</f>
        <v>1.44</v>
      </c>
      <c r="W211" s="222"/>
      <c r="X211" s="222" t="s">
        <v>166</v>
      </c>
      <c r="Y211" s="222" t="s">
        <v>167</v>
      </c>
      <c r="Z211" s="212"/>
      <c r="AA211" s="212"/>
      <c r="AB211" s="212"/>
      <c r="AC211" s="212"/>
      <c r="AD211" s="212"/>
      <c r="AE211" s="212"/>
      <c r="AF211" s="212"/>
      <c r="AG211" s="212" t="s">
        <v>168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2" x14ac:dyDescent="0.25">
      <c r="A212" s="219"/>
      <c r="B212" s="220"/>
      <c r="C212" s="256" t="s">
        <v>1002</v>
      </c>
      <c r="D212" s="223"/>
      <c r="E212" s="224">
        <v>5</v>
      </c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22"/>
      <c r="Z212" s="212"/>
      <c r="AA212" s="212"/>
      <c r="AB212" s="212"/>
      <c r="AC212" s="212"/>
      <c r="AD212" s="212"/>
      <c r="AE212" s="212"/>
      <c r="AF212" s="212"/>
      <c r="AG212" s="212" t="s">
        <v>170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3" x14ac:dyDescent="0.25">
      <c r="A213" s="219"/>
      <c r="B213" s="220"/>
      <c r="C213" s="256" t="s">
        <v>1003</v>
      </c>
      <c r="D213" s="223"/>
      <c r="E213" s="224">
        <v>5</v>
      </c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170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5">
      <c r="A214" s="236">
        <v>33</v>
      </c>
      <c r="B214" s="237" t="s">
        <v>866</v>
      </c>
      <c r="C214" s="255" t="s">
        <v>867</v>
      </c>
      <c r="D214" s="238" t="s">
        <v>193</v>
      </c>
      <c r="E214" s="239">
        <v>3</v>
      </c>
      <c r="F214" s="240"/>
      <c r="G214" s="241">
        <f>ROUND(E214*F214,2)</f>
        <v>0</v>
      </c>
      <c r="H214" s="240"/>
      <c r="I214" s="241">
        <f>ROUND(E214*H214,2)</f>
        <v>0</v>
      </c>
      <c r="J214" s="240"/>
      <c r="K214" s="241">
        <f>ROUND(E214*J214,2)</f>
        <v>0</v>
      </c>
      <c r="L214" s="241">
        <v>21</v>
      </c>
      <c r="M214" s="241">
        <f>G214*(1+L214/100)</f>
        <v>0</v>
      </c>
      <c r="N214" s="239">
        <v>0</v>
      </c>
      <c r="O214" s="239">
        <f>ROUND(E214*N214,2)</f>
        <v>0</v>
      </c>
      <c r="P214" s="239">
        <v>0</v>
      </c>
      <c r="Q214" s="239">
        <f>ROUND(E214*P214,2)</f>
        <v>0</v>
      </c>
      <c r="R214" s="241" t="s">
        <v>123</v>
      </c>
      <c r="S214" s="241" t="s">
        <v>165</v>
      </c>
      <c r="T214" s="242" t="s">
        <v>165</v>
      </c>
      <c r="U214" s="222">
        <v>0.9</v>
      </c>
      <c r="V214" s="222">
        <f>ROUND(E214*U214,2)</f>
        <v>2.7</v>
      </c>
      <c r="W214" s="222"/>
      <c r="X214" s="222" t="s">
        <v>166</v>
      </c>
      <c r="Y214" s="222" t="s">
        <v>167</v>
      </c>
      <c r="Z214" s="212"/>
      <c r="AA214" s="212"/>
      <c r="AB214" s="212"/>
      <c r="AC214" s="212"/>
      <c r="AD214" s="212"/>
      <c r="AE214" s="212"/>
      <c r="AF214" s="212"/>
      <c r="AG214" s="212" t="s">
        <v>168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2" x14ac:dyDescent="0.25">
      <c r="A215" s="219"/>
      <c r="B215" s="220"/>
      <c r="C215" s="256" t="s">
        <v>1004</v>
      </c>
      <c r="D215" s="223"/>
      <c r="E215" s="224">
        <v>1</v>
      </c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170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5">
      <c r="A216" s="219"/>
      <c r="B216" s="220"/>
      <c r="C216" s="256" t="s">
        <v>1005</v>
      </c>
      <c r="D216" s="223"/>
      <c r="E216" s="224">
        <v>1</v>
      </c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22"/>
      <c r="Z216" s="212"/>
      <c r="AA216" s="212"/>
      <c r="AB216" s="212"/>
      <c r="AC216" s="212"/>
      <c r="AD216" s="212"/>
      <c r="AE216" s="212"/>
      <c r="AF216" s="212"/>
      <c r="AG216" s="212" t="s">
        <v>170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5">
      <c r="A217" s="219"/>
      <c r="B217" s="220"/>
      <c r="C217" s="256" t="s">
        <v>1006</v>
      </c>
      <c r="D217" s="223"/>
      <c r="E217" s="224">
        <v>1</v>
      </c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22"/>
      <c r="Z217" s="212"/>
      <c r="AA217" s="212"/>
      <c r="AB217" s="212"/>
      <c r="AC217" s="212"/>
      <c r="AD217" s="212"/>
      <c r="AE217" s="212"/>
      <c r="AF217" s="212"/>
      <c r="AG217" s="212" t="s">
        <v>170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5">
      <c r="A218" s="236">
        <v>34</v>
      </c>
      <c r="B218" s="237" t="s">
        <v>1007</v>
      </c>
      <c r="C218" s="255" t="s">
        <v>1008</v>
      </c>
      <c r="D218" s="238" t="s">
        <v>220</v>
      </c>
      <c r="E218" s="239">
        <v>244</v>
      </c>
      <c r="F218" s="240"/>
      <c r="G218" s="241">
        <f>ROUND(E218*F218,2)</f>
        <v>0</v>
      </c>
      <c r="H218" s="240"/>
      <c r="I218" s="241">
        <f>ROUND(E218*H218,2)</f>
        <v>0</v>
      </c>
      <c r="J218" s="240"/>
      <c r="K218" s="241">
        <f>ROUND(E218*J218,2)</f>
        <v>0</v>
      </c>
      <c r="L218" s="241">
        <v>21</v>
      </c>
      <c r="M218" s="241">
        <f>G218*(1+L218/100)</f>
        <v>0</v>
      </c>
      <c r="N218" s="239">
        <v>0</v>
      </c>
      <c r="O218" s="239">
        <f>ROUND(E218*N218,2)</f>
        <v>0</v>
      </c>
      <c r="P218" s="239">
        <v>0</v>
      </c>
      <c r="Q218" s="239">
        <f>ROUND(E218*P218,2)</f>
        <v>0</v>
      </c>
      <c r="R218" s="241" t="s">
        <v>123</v>
      </c>
      <c r="S218" s="241" t="s">
        <v>165</v>
      </c>
      <c r="T218" s="242" t="s">
        <v>165</v>
      </c>
      <c r="U218" s="222">
        <v>9.4E-2</v>
      </c>
      <c r="V218" s="222">
        <f>ROUND(E218*U218,2)</f>
        <v>22.94</v>
      </c>
      <c r="W218" s="222"/>
      <c r="X218" s="222" t="s">
        <v>166</v>
      </c>
      <c r="Y218" s="222" t="s">
        <v>167</v>
      </c>
      <c r="Z218" s="212"/>
      <c r="AA218" s="212"/>
      <c r="AB218" s="212"/>
      <c r="AC218" s="212"/>
      <c r="AD218" s="212"/>
      <c r="AE218" s="212"/>
      <c r="AF218" s="212"/>
      <c r="AG218" s="212" t="s">
        <v>168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2" x14ac:dyDescent="0.25">
      <c r="A219" s="219"/>
      <c r="B219" s="220"/>
      <c r="C219" s="256" t="s">
        <v>1009</v>
      </c>
      <c r="D219" s="223"/>
      <c r="E219" s="224">
        <v>108</v>
      </c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170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5">
      <c r="A220" s="219"/>
      <c r="B220" s="220"/>
      <c r="C220" s="256" t="s">
        <v>1010</v>
      </c>
      <c r="D220" s="223"/>
      <c r="E220" s="224">
        <v>68</v>
      </c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170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5">
      <c r="A221" s="219"/>
      <c r="B221" s="220"/>
      <c r="C221" s="256" t="s">
        <v>1011</v>
      </c>
      <c r="D221" s="223"/>
      <c r="E221" s="224">
        <v>68</v>
      </c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22"/>
      <c r="Z221" s="212"/>
      <c r="AA221" s="212"/>
      <c r="AB221" s="212"/>
      <c r="AC221" s="212"/>
      <c r="AD221" s="212"/>
      <c r="AE221" s="212"/>
      <c r="AF221" s="212"/>
      <c r="AG221" s="212" t="s">
        <v>170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5">
      <c r="A222" s="236">
        <v>35</v>
      </c>
      <c r="B222" s="237" t="s">
        <v>389</v>
      </c>
      <c r="C222" s="255" t="s">
        <v>390</v>
      </c>
      <c r="D222" s="238" t="s">
        <v>220</v>
      </c>
      <c r="E222" s="239">
        <v>10</v>
      </c>
      <c r="F222" s="240"/>
      <c r="G222" s="241">
        <f>ROUND(E222*F222,2)</f>
        <v>0</v>
      </c>
      <c r="H222" s="240"/>
      <c r="I222" s="241">
        <f>ROUND(E222*H222,2)</f>
        <v>0</v>
      </c>
      <c r="J222" s="240"/>
      <c r="K222" s="241">
        <f>ROUND(E222*J222,2)</f>
        <v>0</v>
      </c>
      <c r="L222" s="241">
        <v>21</v>
      </c>
      <c r="M222" s="241">
        <f>G222*(1+L222/100)</f>
        <v>0</v>
      </c>
      <c r="N222" s="239">
        <v>1.6000000000000001E-4</v>
      </c>
      <c r="O222" s="239">
        <f>ROUND(E222*N222,2)</f>
        <v>0</v>
      </c>
      <c r="P222" s="239">
        <v>0</v>
      </c>
      <c r="Q222" s="239">
        <f>ROUND(E222*P222,2)</f>
        <v>0</v>
      </c>
      <c r="R222" s="241" t="s">
        <v>123</v>
      </c>
      <c r="S222" s="241" t="s">
        <v>165</v>
      </c>
      <c r="T222" s="242" t="s">
        <v>165</v>
      </c>
      <c r="U222" s="222">
        <v>9.955E-2</v>
      </c>
      <c r="V222" s="222">
        <f>ROUND(E222*U222,2)</f>
        <v>1</v>
      </c>
      <c r="W222" s="222"/>
      <c r="X222" s="222" t="s">
        <v>166</v>
      </c>
      <c r="Y222" s="222" t="s">
        <v>167</v>
      </c>
      <c r="Z222" s="212"/>
      <c r="AA222" s="212"/>
      <c r="AB222" s="212"/>
      <c r="AC222" s="212"/>
      <c r="AD222" s="212"/>
      <c r="AE222" s="212"/>
      <c r="AF222" s="212"/>
      <c r="AG222" s="212" t="s">
        <v>168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2" x14ac:dyDescent="0.25">
      <c r="A223" s="219"/>
      <c r="B223" s="220"/>
      <c r="C223" s="256" t="s">
        <v>1012</v>
      </c>
      <c r="D223" s="223"/>
      <c r="E223" s="224">
        <v>10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170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5">
      <c r="A224" s="236">
        <v>36</v>
      </c>
      <c r="B224" s="237" t="s">
        <v>875</v>
      </c>
      <c r="C224" s="255" t="s">
        <v>876</v>
      </c>
      <c r="D224" s="238" t="s">
        <v>193</v>
      </c>
      <c r="E224" s="239">
        <v>39</v>
      </c>
      <c r="F224" s="240"/>
      <c r="G224" s="241">
        <f>ROUND(E224*F224,2)</f>
        <v>0</v>
      </c>
      <c r="H224" s="240"/>
      <c r="I224" s="241">
        <f>ROUND(E224*H224,2)</f>
        <v>0</v>
      </c>
      <c r="J224" s="240"/>
      <c r="K224" s="241">
        <f>ROUND(E224*J224,2)</f>
        <v>0</v>
      </c>
      <c r="L224" s="241">
        <v>21</v>
      </c>
      <c r="M224" s="241">
        <f>G224*(1+L224/100)</f>
        <v>0</v>
      </c>
      <c r="N224" s="239">
        <v>0</v>
      </c>
      <c r="O224" s="239">
        <f>ROUND(E224*N224,2)</f>
        <v>0</v>
      </c>
      <c r="P224" s="239">
        <v>0</v>
      </c>
      <c r="Q224" s="239">
        <f>ROUND(E224*P224,2)</f>
        <v>0</v>
      </c>
      <c r="R224" s="241" t="s">
        <v>123</v>
      </c>
      <c r="S224" s="241" t="s">
        <v>165</v>
      </c>
      <c r="T224" s="242" t="s">
        <v>165</v>
      </c>
      <c r="U224" s="222">
        <v>8.2170000000000007E-2</v>
      </c>
      <c r="V224" s="222">
        <f>ROUND(E224*U224,2)</f>
        <v>3.2</v>
      </c>
      <c r="W224" s="222"/>
      <c r="X224" s="222" t="s">
        <v>166</v>
      </c>
      <c r="Y224" s="222" t="s">
        <v>167</v>
      </c>
      <c r="Z224" s="212"/>
      <c r="AA224" s="212"/>
      <c r="AB224" s="212"/>
      <c r="AC224" s="212"/>
      <c r="AD224" s="212"/>
      <c r="AE224" s="212"/>
      <c r="AF224" s="212"/>
      <c r="AG224" s="212" t="s">
        <v>168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2" x14ac:dyDescent="0.25">
      <c r="A225" s="219"/>
      <c r="B225" s="220"/>
      <c r="C225" s="256" t="s">
        <v>1013</v>
      </c>
      <c r="D225" s="223"/>
      <c r="E225" s="224">
        <v>27</v>
      </c>
      <c r="F225" s="222"/>
      <c r="G225" s="222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22"/>
      <c r="Z225" s="212"/>
      <c r="AA225" s="212"/>
      <c r="AB225" s="212"/>
      <c r="AC225" s="212"/>
      <c r="AD225" s="212"/>
      <c r="AE225" s="212"/>
      <c r="AF225" s="212"/>
      <c r="AG225" s="212" t="s">
        <v>170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 x14ac:dyDescent="0.25">
      <c r="A226" s="219"/>
      <c r="B226" s="220"/>
      <c r="C226" s="256" t="s">
        <v>1014</v>
      </c>
      <c r="D226" s="223"/>
      <c r="E226" s="224">
        <v>4</v>
      </c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170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5">
      <c r="A227" s="219"/>
      <c r="B227" s="220"/>
      <c r="C227" s="256" t="s">
        <v>1015</v>
      </c>
      <c r="D227" s="223"/>
      <c r="E227" s="224">
        <v>4</v>
      </c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170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5">
      <c r="A228" s="219"/>
      <c r="B228" s="220"/>
      <c r="C228" s="256" t="s">
        <v>1016</v>
      </c>
      <c r="D228" s="223"/>
      <c r="E228" s="224">
        <v>4</v>
      </c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22"/>
      <c r="Z228" s="212"/>
      <c r="AA228" s="212"/>
      <c r="AB228" s="212"/>
      <c r="AC228" s="212"/>
      <c r="AD228" s="212"/>
      <c r="AE228" s="212"/>
      <c r="AF228" s="212"/>
      <c r="AG228" s="212" t="s">
        <v>170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ht="40.799999999999997" outlineLevel="1" x14ac:dyDescent="0.25">
      <c r="A229" s="236">
        <v>37</v>
      </c>
      <c r="B229" s="237" t="s">
        <v>1017</v>
      </c>
      <c r="C229" s="255" t="s">
        <v>1018</v>
      </c>
      <c r="D229" s="238" t="s">
        <v>220</v>
      </c>
      <c r="E229" s="239">
        <v>122</v>
      </c>
      <c r="F229" s="240"/>
      <c r="G229" s="241">
        <f>ROUND(E229*F229,2)</f>
        <v>0</v>
      </c>
      <c r="H229" s="240"/>
      <c r="I229" s="241">
        <f>ROUND(E229*H229,2)</f>
        <v>0</v>
      </c>
      <c r="J229" s="240"/>
      <c r="K229" s="241">
        <f>ROUND(E229*J229,2)</f>
        <v>0</v>
      </c>
      <c r="L229" s="241">
        <v>21</v>
      </c>
      <c r="M229" s="241">
        <f>G229*(1+L229/100)</f>
        <v>0</v>
      </c>
      <c r="N229" s="239">
        <v>2.1000000000000001E-4</v>
      </c>
      <c r="O229" s="239">
        <f>ROUND(E229*N229,2)</f>
        <v>0.03</v>
      </c>
      <c r="P229" s="239">
        <v>0</v>
      </c>
      <c r="Q229" s="239">
        <f>ROUND(E229*P229,2)</f>
        <v>0</v>
      </c>
      <c r="R229" s="241" t="s">
        <v>214</v>
      </c>
      <c r="S229" s="241" t="s">
        <v>165</v>
      </c>
      <c r="T229" s="242" t="s">
        <v>165</v>
      </c>
      <c r="U229" s="222">
        <v>0</v>
      </c>
      <c r="V229" s="222">
        <f>ROUND(E229*U229,2)</f>
        <v>0</v>
      </c>
      <c r="W229" s="222"/>
      <c r="X229" s="222" t="s">
        <v>215</v>
      </c>
      <c r="Y229" s="222" t="s">
        <v>167</v>
      </c>
      <c r="Z229" s="212"/>
      <c r="AA229" s="212"/>
      <c r="AB229" s="212"/>
      <c r="AC229" s="212"/>
      <c r="AD229" s="212"/>
      <c r="AE229" s="212"/>
      <c r="AF229" s="212"/>
      <c r="AG229" s="212" t="s">
        <v>216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2" x14ac:dyDescent="0.25">
      <c r="A230" s="219"/>
      <c r="B230" s="220"/>
      <c r="C230" s="256" t="s">
        <v>1019</v>
      </c>
      <c r="D230" s="223"/>
      <c r="E230" s="224">
        <v>54</v>
      </c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170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5">
      <c r="A231" s="219"/>
      <c r="B231" s="220"/>
      <c r="C231" s="256" t="s">
        <v>1020</v>
      </c>
      <c r="D231" s="223"/>
      <c r="E231" s="224">
        <v>34</v>
      </c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170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5">
      <c r="A232" s="219"/>
      <c r="B232" s="220"/>
      <c r="C232" s="256" t="s">
        <v>1021</v>
      </c>
      <c r="D232" s="223"/>
      <c r="E232" s="224">
        <v>34</v>
      </c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170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ht="40.799999999999997" outlineLevel="1" x14ac:dyDescent="0.25">
      <c r="A233" s="236">
        <v>38</v>
      </c>
      <c r="B233" s="237" t="s">
        <v>1022</v>
      </c>
      <c r="C233" s="255" t="s">
        <v>1023</v>
      </c>
      <c r="D233" s="238" t="s">
        <v>220</v>
      </c>
      <c r="E233" s="239">
        <v>34</v>
      </c>
      <c r="F233" s="240"/>
      <c r="G233" s="241">
        <f>ROUND(E233*F233,2)</f>
        <v>0</v>
      </c>
      <c r="H233" s="240"/>
      <c r="I233" s="241">
        <f>ROUND(E233*H233,2)</f>
        <v>0</v>
      </c>
      <c r="J233" s="240"/>
      <c r="K233" s="241">
        <f>ROUND(E233*J233,2)</f>
        <v>0</v>
      </c>
      <c r="L233" s="241">
        <v>21</v>
      </c>
      <c r="M233" s="241">
        <f>G233*(1+L233/100)</f>
        <v>0</v>
      </c>
      <c r="N233" s="239">
        <v>5.8E-4</v>
      </c>
      <c r="O233" s="239">
        <f>ROUND(E233*N233,2)</f>
        <v>0.02</v>
      </c>
      <c r="P233" s="239">
        <v>0</v>
      </c>
      <c r="Q233" s="239">
        <f>ROUND(E233*P233,2)</f>
        <v>0</v>
      </c>
      <c r="R233" s="241" t="s">
        <v>214</v>
      </c>
      <c r="S233" s="241" t="s">
        <v>165</v>
      </c>
      <c r="T233" s="242" t="s">
        <v>165</v>
      </c>
      <c r="U233" s="222">
        <v>0</v>
      </c>
      <c r="V233" s="222">
        <f>ROUND(E233*U233,2)</f>
        <v>0</v>
      </c>
      <c r="W233" s="222"/>
      <c r="X233" s="222" t="s">
        <v>215</v>
      </c>
      <c r="Y233" s="222" t="s">
        <v>167</v>
      </c>
      <c r="Z233" s="212"/>
      <c r="AA233" s="212"/>
      <c r="AB233" s="212"/>
      <c r="AC233" s="212"/>
      <c r="AD233" s="212"/>
      <c r="AE233" s="212"/>
      <c r="AF233" s="212"/>
      <c r="AG233" s="212" t="s">
        <v>216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2" x14ac:dyDescent="0.25">
      <c r="A234" s="219"/>
      <c r="B234" s="220"/>
      <c r="C234" s="256" t="s">
        <v>1020</v>
      </c>
      <c r="D234" s="223"/>
      <c r="E234" s="224">
        <v>34</v>
      </c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170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ht="40.799999999999997" outlineLevel="1" x14ac:dyDescent="0.25">
      <c r="A235" s="236">
        <v>39</v>
      </c>
      <c r="B235" s="237" t="s">
        <v>1024</v>
      </c>
      <c r="C235" s="255" t="s">
        <v>1025</v>
      </c>
      <c r="D235" s="238" t="s">
        <v>220</v>
      </c>
      <c r="E235" s="239">
        <v>88</v>
      </c>
      <c r="F235" s="240"/>
      <c r="G235" s="241">
        <f>ROUND(E235*F235,2)</f>
        <v>0</v>
      </c>
      <c r="H235" s="240"/>
      <c r="I235" s="241">
        <f>ROUND(E235*H235,2)</f>
        <v>0</v>
      </c>
      <c r="J235" s="240"/>
      <c r="K235" s="241">
        <f>ROUND(E235*J235,2)</f>
        <v>0</v>
      </c>
      <c r="L235" s="241">
        <v>21</v>
      </c>
      <c r="M235" s="241">
        <f>G235*(1+L235/100)</f>
        <v>0</v>
      </c>
      <c r="N235" s="239">
        <v>8.4999999999999995E-4</v>
      </c>
      <c r="O235" s="239">
        <f>ROUND(E235*N235,2)</f>
        <v>7.0000000000000007E-2</v>
      </c>
      <c r="P235" s="239">
        <v>0</v>
      </c>
      <c r="Q235" s="239">
        <f>ROUND(E235*P235,2)</f>
        <v>0</v>
      </c>
      <c r="R235" s="241" t="s">
        <v>214</v>
      </c>
      <c r="S235" s="241" t="s">
        <v>165</v>
      </c>
      <c r="T235" s="242" t="s">
        <v>165</v>
      </c>
      <c r="U235" s="222">
        <v>0</v>
      </c>
      <c r="V235" s="222">
        <f>ROUND(E235*U235,2)</f>
        <v>0</v>
      </c>
      <c r="W235" s="222"/>
      <c r="X235" s="222" t="s">
        <v>215</v>
      </c>
      <c r="Y235" s="222" t="s">
        <v>167</v>
      </c>
      <c r="Z235" s="212"/>
      <c r="AA235" s="212"/>
      <c r="AB235" s="212"/>
      <c r="AC235" s="212"/>
      <c r="AD235" s="212"/>
      <c r="AE235" s="212"/>
      <c r="AF235" s="212"/>
      <c r="AG235" s="212" t="s">
        <v>216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2" x14ac:dyDescent="0.25">
      <c r="A236" s="219"/>
      <c r="B236" s="220"/>
      <c r="C236" s="256" t="s">
        <v>1019</v>
      </c>
      <c r="D236" s="223"/>
      <c r="E236" s="224">
        <v>54</v>
      </c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170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5">
      <c r="A237" s="219"/>
      <c r="B237" s="220"/>
      <c r="C237" s="256" t="s">
        <v>1021</v>
      </c>
      <c r="D237" s="223"/>
      <c r="E237" s="224">
        <v>34</v>
      </c>
      <c r="F237" s="222"/>
      <c r="G237" s="22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22"/>
      <c r="Z237" s="212"/>
      <c r="AA237" s="212"/>
      <c r="AB237" s="212"/>
      <c r="AC237" s="212"/>
      <c r="AD237" s="212"/>
      <c r="AE237" s="212"/>
      <c r="AF237" s="212"/>
      <c r="AG237" s="212" t="s">
        <v>170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ht="20.399999999999999" outlineLevel="1" x14ac:dyDescent="0.25">
      <c r="A238" s="236">
        <v>40</v>
      </c>
      <c r="B238" s="237" t="s">
        <v>1026</v>
      </c>
      <c r="C238" s="255" t="s">
        <v>1027</v>
      </c>
      <c r="D238" s="238" t="s">
        <v>193</v>
      </c>
      <c r="E238" s="239">
        <v>1</v>
      </c>
      <c r="F238" s="240"/>
      <c r="G238" s="241">
        <f>ROUND(E238*F238,2)</f>
        <v>0</v>
      </c>
      <c r="H238" s="240"/>
      <c r="I238" s="241">
        <f>ROUND(E238*H238,2)</f>
        <v>0</v>
      </c>
      <c r="J238" s="240"/>
      <c r="K238" s="241">
        <f>ROUND(E238*J238,2)</f>
        <v>0</v>
      </c>
      <c r="L238" s="241">
        <v>21</v>
      </c>
      <c r="M238" s="241">
        <f>G238*(1+L238/100)</f>
        <v>0</v>
      </c>
      <c r="N238" s="239">
        <v>5.0000000000000001E-4</v>
      </c>
      <c r="O238" s="239">
        <f>ROUND(E238*N238,2)</f>
        <v>0</v>
      </c>
      <c r="P238" s="239">
        <v>0</v>
      </c>
      <c r="Q238" s="239">
        <f>ROUND(E238*P238,2)</f>
        <v>0</v>
      </c>
      <c r="R238" s="241" t="s">
        <v>214</v>
      </c>
      <c r="S238" s="241" t="s">
        <v>165</v>
      </c>
      <c r="T238" s="242" t="s">
        <v>165</v>
      </c>
      <c r="U238" s="222">
        <v>0</v>
      </c>
      <c r="V238" s="222">
        <f>ROUND(E238*U238,2)</f>
        <v>0</v>
      </c>
      <c r="W238" s="222"/>
      <c r="X238" s="222" t="s">
        <v>215</v>
      </c>
      <c r="Y238" s="222" t="s">
        <v>167</v>
      </c>
      <c r="Z238" s="212"/>
      <c r="AA238" s="212"/>
      <c r="AB238" s="212"/>
      <c r="AC238" s="212"/>
      <c r="AD238" s="212"/>
      <c r="AE238" s="212"/>
      <c r="AF238" s="212"/>
      <c r="AG238" s="212" t="s">
        <v>216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2" x14ac:dyDescent="0.25">
      <c r="A239" s="219"/>
      <c r="B239" s="220"/>
      <c r="C239" s="256" t="s">
        <v>1005</v>
      </c>
      <c r="D239" s="223"/>
      <c r="E239" s="224">
        <v>1</v>
      </c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22"/>
      <c r="Z239" s="212"/>
      <c r="AA239" s="212"/>
      <c r="AB239" s="212"/>
      <c r="AC239" s="212"/>
      <c r="AD239" s="212"/>
      <c r="AE239" s="212"/>
      <c r="AF239" s="212"/>
      <c r="AG239" s="212" t="s">
        <v>170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ht="20.399999999999999" outlineLevel="1" x14ac:dyDescent="0.25">
      <c r="A240" s="236">
        <v>41</v>
      </c>
      <c r="B240" s="237" t="s">
        <v>1028</v>
      </c>
      <c r="C240" s="255" t="s">
        <v>1029</v>
      </c>
      <c r="D240" s="238" t="s">
        <v>193</v>
      </c>
      <c r="E240" s="239">
        <v>2</v>
      </c>
      <c r="F240" s="240"/>
      <c r="G240" s="241">
        <f>ROUND(E240*F240,2)</f>
        <v>0</v>
      </c>
      <c r="H240" s="240"/>
      <c r="I240" s="241">
        <f>ROUND(E240*H240,2)</f>
        <v>0</v>
      </c>
      <c r="J240" s="240"/>
      <c r="K240" s="241">
        <f>ROUND(E240*J240,2)</f>
        <v>0</v>
      </c>
      <c r="L240" s="241">
        <v>21</v>
      </c>
      <c r="M240" s="241">
        <f>G240*(1+L240/100)</f>
        <v>0</v>
      </c>
      <c r="N240" s="239">
        <v>5.0000000000000001E-4</v>
      </c>
      <c r="O240" s="239">
        <f>ROUND(E240*N240,2)</f>
        <v>0</v>
      </c>
      <c r="P240" s="239">
        <v>0</v>
      </c>
      <c r="Q240" s="239">
        <f>ROUND(E240*P240,2)</f>
        <v>0</v>
      </c>
      <c r="R240" s="241" t="s">
        <v>214</v>
      </c>
      <c r="S240" s="241" t="s">
        <v>165</v>
      </c>
      <c r="T240" s="242" t="s">
        <v>165</v>
      </c>
      <c r="U240" s="222">
        <v>0</v>
      </c>
      <c r="V240" s="222">
        <f>ROUND(E240*U240,2)</f>
        <v>0</v>
      </c>
      <c r="W240" s="222"/>
      <c r="X240" s="222" t="s">
        <v>215</v>
      </c>
      <c r="Y240" s="222" t="s">
        <v>167</v>
      </c>
      <c r="Z240" s="212"/>
      <c r="AA240" s="212"/>
      <c r="AB240" s="212"/>
      <c r="AC240" s="212"/>
      <c r="AD240" s="212"/>
      <c r="AE240" s="212"/>
      <c r="AF240" s="212"/>
      <c r="AG240" s="212" t="s">
        <v>216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2" x14ac:dyDescent="0.25">
      <c r="A241" s="219"/>
      <c r="B241" s="220"/>
      <c r="C241" s="256" t="s">
        <v>1004</v>
      </c>
      <c r="D241" s="223"/>
      <c r="E241" s="224">
        <v>1</v>
      </c>
      <c r="F241" s="222"/>
      <c r="G241" s="22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22"/>
      <c r="Z241" s="212"/>
      <c r="AA241" s="212"/>
      <c r="AB241" s="212"/>
      <c r="AC241" s="212"/>
      <c r="AD241" s="212"/>
      <c r="AE241" s="212"/>
      <c r="AF241" s="212"/>
      <c r="AG241" s="212" t="s">
        <v>170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5">
      <c r="A242" s="219"/>
      <c r="B242" s="220"/>
      <c r="C242" s="256" t="s">
        <v>1006</v>
      </c>
      <c r="D242" s="223"/>
      <c r="E242" s="224">
        <v>1</v>
      </c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22"/>
      <c r="Z242" s="212"/>
      <c r="AA242" s="212"/>
      <c r="AB242" s="212"/>
      <c r="AC242" s="212"/>
      <c r="AD242" s="212"/>
      <c r="AE242" s="212"/>
      <c r="AF242" s="212"/>
      <c r="AG242" s="212" t="s">
        <v>170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x14ac:dyDescent="0.25">
      <c r="A243" s="229" t="s">
        <v>159</v>
      </c>
      <c r="B243" s="230" t="s">
        <v>125</v>
      </c>
      <c r="C243" s="254" t="s">
        <v>27</v>
      </c>
      <c r="D243" s="231"/>
      <c r="E243" s="232"/>
      <c r="F243" s="233"/>
      <c r="G243" s="233">
        <f>SUMIF(AG244:AG246,"&lt;&gt;NOR",G244:G246)</f>
        <v>0</v>
      </c>
      <c r="H243" s="233"/>
      <c r="I243" s="233">
        <f>SUM(I244:I246)</f>
        <v>0</v>
      </c>
      <c r="J243" s="233"/>
      <c r="K243" s="233">
        <f>SUM(K244:K246)</f>
        <v>0</v>
      </c>
      <c r="L243" s="233"/>
      <c r="M243" s="233">
        <f>SUM(M244:M246)</f>
        <v>0</v>
      </c>
      <c r="N243" s="232"/>
      <c r="O243" s="232">
        <f>SUM(O244:O246)</f>
        <v>0</v>
      </c>
      <c r="P243" s="232"/>
      <c r="Q243" s="232">
        <f>SUM(Q244:Q246)</f>
        <v>0</v>
      </c>
      <c r="R243" s="233"/>
      <c r="S243" s="233"/>
      <c r="T243" s="234"/>
      <c r="U243" s="228"/>
      <c r="V243" s="228">
        <f>SUM(V244:V246)</f>
        <v>0</v>
      </c>
      <c r="W243" s="228"/>
      <c r="X243" s="228"/>
      <c r="Y243" s="228"/>
      <c r="AG243" t="s">
        <v>160</v>
      </c>
    </row>
    <row r="244" spans="1:60" outlineLevel="1" x14ac:dyDescent="0.25">
      <c r="A244" s="236">
        <v>42</v>
      </c>
      <c r="B244" s="237" t="s">
        <v>1030</v>
      </c>
      <c r="C244" s="255" t="s">
        <v>1031</v>
      </c>
      <c r="D244" s="238" t="s">
        <v>377</v>
      </c>
      <c r="E244" s="239">
        <v>1</v>
      </c>
      <c r="F244" s="240"/>
      <c r="G244" s="241">
        <f>ROUND(E244*F244,2)</f>
        <v>0</v>
      </c>
      <c r="H244" s="240"/>
      <c r="I244" s="241">
        <f>ROUND(E244*H244,2)</f>
        <v>0</v>
      </c>
      <c r="J244" s="240"/>
      <c r="K244" s="241">
        <f>ROUND(E244*J244,2)</f>
        <v>0</v>
      </c>
      <c r="L244" s="241">
        <v>21</v>
      </c>
      <c r="M244" s="241">
        <f>G244*(1+L244/100)</f>
        <v>0</v>
      </c>
      <c r="N244" s="239">
        <v>0</v>
      </c>
      <c r="O244" s="239">
        <f>ROUND(E244*N244,2)</f>
        <v>0</v>
      </c>
      <c r="P244" s="239">
        <v>0</v>
      </c>
      <c r="Q244" s="239">
        <f>ROUND(E244*P244,2)</f>
        <v>0</v>
      </c>
      <c r="R244" s="241"/>
      <c r="S244" s="241" t="s">
        <v>165</v>
      </c>
      <c r="T244" s="242" t="s">
        <v>248</v>
      </c>
      <c r="U244" s="222">
        <v>0</v>
      </c>
      <c r="V244" s="222">
        <f>ROUND(E244*U244,2)</f>
        <v>0</v>
      </c>
      <c r="W244" s="222"/>
      <c r="X244" s="222" t="s">
        <v>378</v>
      </c>
      <c r="Y244" s="222" t="s">
        <v>167</v>
      </c>
      <c r="Z244" s="212"/>
      <c r="AA244" s="212"/>
      <c r="AB244" s="212"/>
      <c r="AC244" s="212"/>
      <c r="AD244" s="212"/>
      <c r="AE244" s="212"/>
      <c r="AF244" s="212"/>
      <c r="AG244" s="212" t="s">
        <v>379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ht="31.2" outlineLevel="2" x14ac:dyDescent="0.25">
      <c r="A245" s="219"/>
      <c r="B245" s="220"/>
      <c r="C245" s="259" t="s">
        <v>1032</v>
      </c>
      <c r="D245" s="252"/>
      <c r="E245" s="252"/>
      <c r="F245" s="252"/>
      <c r="G245" s="25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22"/>
      <c r="Z245" s="212"/>
      <c r="AA245" s="212"/>
      <c r="AB245" s="212"/>
      <c r="AC245" s="212"/>
      <c r="AD245" s="212"/>
      <c r="AE245" s="212"/>
      <c r="AF245" s="212"/>
      <c r="AG245" s="212" t="s">
        <v>196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43" t="str">
        <f>C245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45" s="212"/>
      <c r="BC245" s="212"/>
      <c r="BD245" s="212"/>
      <c r="BE245" s="212"/>
      <c r="BF245" s="212"/>
      <c r="BG245" s="212"/>
      <c r="BH245" s="212"/>
    </row>
    <row r="246" spans="1:60" outlineLevel="3" x14ac:dyDescent="0.25">
      <c r="A246" s="219"/>
      <c r="B246" s="220"/>
      <c r="C246" s="260" t="s">
        <v>1033</v>
      </c>
      <c r="D246" s="253"/>
      <c r="E246" s="253"/>
      <c r="F246" s="253"/>
      <c r="G246" s="253"/>
      <c r="H246" s="222"/>
      <c r="I246" s="222"/>
      <c r="J246" s="222"/>
      <c r="K246" s="222"/>
      <c r="L246" s="222"/>
      <c r="M246" s="222"/>
      <c r="N246" s="221"/>
      <c r="O246" s="221"/>
      <c r="P246" s="221"/>
      <c r="Q246" s="221"/>
      <c r="R246" s="222"/>
      <c r="S246" s="222"/>
      <c r="T246" s="222"/>
      <c r="U246" s="222"/>
      <c r="V246" s="222"/>
      <c r="W246" s="222"/>
      <c r="X246" s="222"/>
      <c r="Y246" s="222"/>
      <c r="Z246" s="212"/>
      <c r="AA246" s="212"/>
      <c r="AB246" s="212"/>
      <c r="AC246" s="212"/>
      <c r="AD246" s="212"/>
      <c r="AE246" s="212"/>
      <c r="AF246" s="212"/>
      <c r="AG246" s="212" t="s">
        <v>196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x14ac:dyDescent="0.25">
      <c r="A247" s="229" t="s">
        <v>159</v>
      </c>
      <c r="B247" s="230" t="s">
        <v>129</v>
      </c>
      <c r="C247" s="254" t="s">
        <v>130</v>
      </c>
      <c r="D247" s="231"/>
      <c r="E247" s="232"/>
      <c r="F247" s="233"/>
      <c r="G247" s="233">
        <f>SUMIF(AG248:AG250,"&lt;&gt;NOR",G248:G250)</f>
        <v>0</v>
      </c>
      <c r="H247" s="233"/>
      <c r="I247" s="233">
        <f>SUM(I248:I250)</f>
        <v>0</v>
      </c>
      <c r="J247" s="233"/>
      <c r="K247" s="233">
        <f>SUM(K248:K250)</f>
        <v>0</v>
      </c>
      <c r="L247" s="233"/>
      <c r="M247" s="233">
        <f>SUM(M248:M250)</f>
        <v>0</v>
      </c>
      <c r="N247" s="232"/>
      <c r="O247" s="232">
        <f>SUM(O248:O250)</f>
        <v>0</v>
      </c>
      <c r="P247" s="232"/>
      <c r="Q247" s="232">
        <f>SUM(Q248:Q250)</f>
        <v>0</v>
      </c>
      <c r="R247" s="233"/>
      <c r="S247" s="233"/>
      <c r="T247" s="234"/>
      <c r="U247" s="228"/>
      <c r="V247" s="228">
        <f>SUM(V248:V250)</f>
        <v>0</v>
      </c>
      <c r="W247" s="228"/>
      <c r="X247" s="228"/>
      <c r="Y247" s="228"/>
      <c r="AG247" t="s">
        <v>160</v>
      </c>
    </row>
    <row r="248" spans="1:60" ht="20.399999999999999" outlineLevel="1" x14ac:dyDescent="0.25">
      <c r="A248" s="245">
        <v>43</v>
      </c>
      <c r="B248" s="246" t="s">
        <v>410</v>
      </c>
      <c r="C248" s="258" t="s">
        <v>411</v>
      </c>
      <c r="D248" s="247" t="s">
        <v>358</v>
      </c>
      <c r="E248" s="248">
        <v>1</v>
      </c>
      <c r="F248" s="249"/>
      <c r="G248" s="250">
        <f>ROUND(E248*F248,2)</f>
        <v>0</v>
      </c>
      <c r="H248" s="249"/>
      <c r="I248" s="250">
        <f>ROUND(E248*H248,2)</f>
        <v>0</v>
      </c>
      <c r="J248" s="249"/>
      <c r="K248" s="250">
        <f>ROUND(E248*J248,2)</f>
        <v>0</v>
      </c>
      <c r="L248" s="250">
        <v>21</v>
      </c>
      <c r="M248" s="250">
        <f>G248*(1+L248/100)</f>
        <v>0</v>
      </c>
      <c r="N248" s="248">
        <v>0</v>
      </c>
      <c r="O248" s="248">
        <f>ROUND(E248*N248,2)</f>
        <v>0</v>
      </c>
      <c r="P248" s="248">
        <v>0</v>
      </c>
      <c r="Q248" s="248">
        <f>ROUND(E248*P248,2)</f>
        <v>0</v>
      </c>
      <c r="R248" s="250"/>
      <c r="S248" s="250" t="s">
        <v>247</v>
      </c>
      <c r="T248" s="251" t="s">
        <v>248</v>
      </c>
      <c r="U248" s="222">
        <v>0</v>
      </c>
      <c r="V248" s="222">
        <f>ROUND(E248*U248,2)</f>
        <v>0</v>
      </c>
      <c r="W248" s="222"/>
      <c r="X248" s="222" t="s">
        <v>166</v>
      </c>
      <c r="Y248" s="222" t="s">
        <v>167</v>
      </c>
      <c r="Z248" s="212"/>
      <c r="AA248" s="212"/>
      <c r="AB248" s="212"/>
      <c r="AC248" s="212"/>
      <c r="AD248" s="212"/>
      <c r="AE248" s="212"/>
      <c r="AF248" s="212"/>
      <c r="AG248" s="212" t="s">
        <v>168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5">
      <c r="A249" s="245">
        <v>44</v>
      </c>
      <c r="B249" s="246" t="s">
        <v>412</v>
      </c>
      <c r="C249" s="258" t="s">
        <v>413</v>
      </c>
      <c r="D249" s="247" t="s">
        <v>358</v>
      </c>
      <c r="E249" s="248">
        <v>1</v>
      </c>
      <c r="F249" s="249"/>
      <c r="G249" s="250">
        <f>ROUND(E249*F249,2)</f>
        <v>0</v>
      </c>
      <c r="H249" s="249"/>
      <c r="I249" s="250">
        <f>ROUND(E249*H249,2)</f>
        <v>0</v>
      </c>
      <c r="J249" s="249"/>
      <c r="K249" s="250">
        <f>ROUND(E249*J249,2)</f>
        <v>0</v>
      </c>
      <c r="L249" s="250">
        <v>21</v>
      </c>
      <c r="M249" s="250">
        <f>G249*(1+L249/100)</f>
        <v>0</v>
      </c>
      <c r="N249" s="248">
        <v>0</v>
      </c>
      <c r="O249" s="248">
        <f>ROUND(E249*N249,2)</f>
        <v>0</v>
      </c>
      <c r="P249" s="248">
        <v>0</v>
      </c>
      <c r="Q249" s="248">
        <f>ROUND(E249*P249,2)</f>
        <v>0</v>
      </c>
      <c r="R249" s="250"/>
      <c r="S249" s="250" t="s">
        <v>247</v>
      </c>
      <c r="T249" s="251" t="s">
        <v>248</v>
      </c>
      <c r="U249" s="222">
        <v>0</v>
      </c>
      <c r="V249" s="222">
        <f>ROUND(E249*U249,2)</f>
        <v>0</v>
      </c>
      <c r="W249" s="222"/>
      <c r="X249" s="222" t="s">
        <v>378</v>
      </c>
      <c r="Y249" s="222" t="s">
        <v>167</v>
      </c>
      <c r="Z249" s="212"/>
      <c r="AA249" s="212"/>
      <c r="AB249" s="212"/>
      <c r="AC249" s="212"/>
      <c r="AD249" s="212"/>
      <c r="AE249" s="212"/>
      <c r="AF249" s="212"/>
      <c r="AG249" s="212" t="s">
        <v>379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ht="20.399999999999999" outlineLevel="1" x14ac:dyDescent="0.25">
      <c r="A250" s="245">
        <v>45</v>
      </c>
      <c r="B250" s="246" t="s">
        <v>414</v>
      </c>
      <c r="C250" s="258" t="s">
        <v>415</v>
      </c>
      <c r="D250" s="247" t="s">
        <v>358</v>
      </c>
      <c r="E250" s="248">
        <v>1</v>
      </c>
      <c r="F250" s="249"/>
      <c r="G250" s="250">
        <f>ROUND(E250*F250,2)</f>
        <v>0</v>
      </c>
      <c r="H250" s="249"/>
      <c r="I250" s="250">
        <f>ROUND(E250*H250,2)</f>
        <v>0</v>
      </c>
      <c r="J250" s="249"/>
      <c r="K250" s="250">
        <f>ROUND(E250*J250,2)</f>
        <v>0</v>
      </c>
      <c r="L250" s="250">
        <v>21</v>
      </c>
      <c r="M250" s="250">
        <f>G250*(1+L250/100)</f>
        <v>0</v>
      </c>
      <c r="N250" s="248">
        <v>0</v>
      </c>
      <c r="O250" s="248">
        <f>ROUND(E250*N250,2)</f>
        <v>0</v>
      </c>
      <c r="P250" s="248">
        <v>0</v>
      </c>
      <c r="Q250" s="248">
        <f>ROUND(E250*P250,2)</f>
        <v>0</v>
      </c>
      <c r="R250" s="250"/>
      <c r="S250" s="250" t="s">
        <v>247</v>
      </c>
      <c r="T250" s="251" t="s">
        <v>248</v>
      </c>
      <c r="U250" s="222">
        <v>0</v>
      </c>
      <c r="V250" s="222">
        <f>ROUND(E250*U250,2)</f>
        <v>0</v>
      </c>
      <c r="W250" s="222"/>
      <c r="X250" s="222" t="s">
        <v>378</v>
      </c>
      <c r="Y250" s="222" t="s">
        <v>167</v>
      </c>
      <c r="Z250" s="212"/>
      <c r="AA250" s="212"/>
      <c r="AB250" s="212"/>
      <c r="AC250" s="212"/>
      <c r="AD250" s="212"/>
      <c r="AE250" s="212"/>
      <c r="AF250" s="212"/>
      <c r="AG250" s="212" t="s">
        <v>379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x14ac:dyDescent="0.25">
      <c r="A251" s="229" t="s">
        <v>159</v>
      </c>
      <c r="B251" s="230" t="s">
        <v>128</v>
      </c>
      <c r="C251" s="254" t="s">
        <v>28</v>
      </c>
      <c r="D251" s="231"/>
      <c r="E251" s="232"/>
      <c r="F251" s="233"/>
      <c r="G251" s="233">
        <f>SUMIF(AG252:AG268,"&lt;&gt;NOR",G252:G268)</f>
        <v>0</v>
      </c>
      <c r="H251" s="233"/>
      <c r="I251" s="233">
        <f>SUM(I252:I268)</f>
        <v>0</v>
      </c>
      <c r="J251" s="233"/>
      <c r="K251" s="233">
        <f>SUM(K252:K268)</f>
        <v>0</v>
      </c>
      <c r="L251" s="233"/>
      <c r="M251" s="233">
        <f>SUM(M252:M268)</f>
        <v>0</v>
      </c>
      <c r="N251" s="232"/>
      <c r="O251" s="232">
        <f>SUM(O252:O268)</f>
        <v>0</v>
      </c>
      <c r="P251" s="232"/>
      <c r="Q251" s="232">
        <f>SUM(Q252:Q268)</f>
        <v>0</v>
      </c>
      <c r="R251" s="233"/>
      <c r="S251" s="233"/>
      <c r="T251" s="234"/>
      <c r="U251" s="228"/>
      <c r="V251" s="228">
        <f>SUM(V252:V268)</f>
        <v>0</v>
      </c>
      <c r="W251" s="228"/>
      <c r="X251" s="228"/>
      <c r="Y251" s="228"/>
      <c r="AG251" t="s">
        <v>160</v>
      </c>
    </row>
    <row r="252" spans="1:60" outlineLevel="1" x14ac:dyDescent="0.25">
      <c r="A252" s="245">
        <v>46</v>
      </c>
      <c r="B252" s="246" t="s">
        <v>416</v>
      </c>
      <c r="C252" s="258" t="s">
        <v>417</v>
      </c>
      <c r="D252" s="247" t="s">
        <v>269</v>
      </c>
      <c r="E252" s="248">
        <v>1</v>
      </c>
      <c r="F252" s="249"/>
      <c r="G252" s="250">
        <f>ROUND(E252*F252,2)</f>
        <v>0</v>
      </c>
      <c r="H252" s="249"/>
      <c r="I252" s="250">
        <f>ROUND(E252*H252,2)</f>
        <v>0</v>
      </c>
      <c r="J252" s="249"/>
      <c r="K252" s="250">
        <f>ROUND(E252*J252,2)</f>
        <v>0</v>
      </c>
      <c r="L252" s="250">
        <v>21</v>
      </c>
      <c r="M252" s="250">
        <f>G252*(1+L252/100)</f>
        <v>0</v>
      </c>
      <c r="N252" s="248">
        <v>0</v>
      </c>
      <c r="O252" s="248">
        <f>ROUND(E252*N252,2)</f>
        <v>0</v>
      </c>
      <c r="P252" s="248">
        <v>0</v>
      </c>
      <c r="Q252" s="248">
        <f>ROUND(E252*P252,2)</f>
        <v>0</v>
      </c>
      <c r="R252" s="250"/>
      <c r="S252" s="250" t="s">
        <v>247</v>
      </c>
      <c r="T252" s="251" t="s">
        <v>248</v>
      </c>
      <c r="U252" s="222">
        <v>0</v>
      </c>
      <c r="V252" s="222">
        <f>ROUND(E252*U252,2)</f>
        <v>0</v>
      </c>
      <c r="W252" s="222"/>
      <c r="X252" s="222" t="s">
        <v>215</v>
      </c>
      <c r="Y252" s="222" t="s">
        <v>167</v>
      </c>
      <c r="Z252" s="212"/>
      <c r="AA252" s="212"/>
      <c r="AB252" s="212"/>
      <c r="AC252" s="212"/>
      <c r="AD252" s="212"/>
      <c r="AE252" s="212"/>
      <c r="AF252" s="212"/>
      <c r="AG252" s="212" t="s">
        <v>216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5">
      <c r="A253" s="236">
        <v>47</v>
      </c>
      <c r="B253" s="237" t="s">
        <v>418</v>
      </c>
      <c r="C253" s="255" t="s">
        <v>419</v>
      </c>
      <c r="D253" s="238" t="s">
        <v>269</v>
      </c>
      <c r="E253" s="239">
        <v>1</v>
      </c>
      <c r="F253" s="240"/>
      <c r="G253" s="241">
        <f>ROUND(E253*F253,2)</f>
        <v>0</v>
      </c>
      <c r="H253" s="240"/>
      <c r="I253" s="241">
        <f>ROUND(E253*H253,2)</f>
        <v>0</v>
      </c>
      <c r="J253" s="240"/>
      <c r="K253" s="241">
        <f>ROUND(E253*J253,2)</f>
        <v>0</v>
      </c>
      <c r="L253" s="241">
        <v>21</v>
      </c>
      <c r="M253" s="241">
        <f>G253*(1+L253/100)</f>
        <v>0</v>
      </c>
      <c r="N253" s="239">
        <v>0</v>
      </c>
      <c r="O253" s="239">
        <f>ROUND(E253*N253,2)</f>
        <v>0</v>
      </c>
      <c r="P253" s="239">
        <v>0</v>
      </c>
      <c r="Q253" s="239">
        <f>ROUND(E253*P253,2)</f>
        <v>0</v>
      </c>
      <c r="R253" s="241"/>
      <c r="S253" s="241" t="s">
        <v>247</v>
      </c>
      <c r="T253" s="242" t="s">
        <v>248</v>
      </c>
      <c r="U253" s="222">
        <v>0</v>
      </c>
      <c r="V253" s="222">
        <f>ROUND(E253*U253,2)</f>
        <v>0</v>
      </c>
      <c r="W253" s="222"/>
      <c r="X253" s="222" t="s">
        <v>420</v>
      </c>
      <c r="Y253" s="222" t="s">
        <v>167</v>
      </c>
      <c r="Z253" s="212"/>
      <c r="AA253" s="212"/>
      <c r="AB253" s="212"/>
      <c r="AC253" s="212"/>
      <c r="AD253" s="212"/>
      <c r="AE253" s="212"/>
      <c r="AF253" s="212"/>
      <c r="AG253" s="212" t="s">
        <v>421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2" x14ac:dyDescent="0.25">
      <c r="A254" s="219"/>
      <c r="B254" s="220"/>
      <c r="C254" s="259" t="s">
        <v>422</v>
      </c>
      <c r="D254" s="252"/>
      <c r="E254" s="252"/>
      <c r="F254" s="252"/>
      <c r="G254" s="25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22"/>
      <c r="Z254" s="212"/>
      <c r="AA254" s="212"/>
      <c r="AB254" s="212"/>
      <c r="AC254" s="212"/>
      <c r="AD254" s="212"/>
      <c r="AE254" s="212"/>
      <c r="AF254" s="212"/>
      <c r="AG254" s="212" t="s">
        <v>196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43" t="str">
        <f>C254</f>
        <v>- vertikální doprava jeřábem na střechu budovy, vč. přistavení, zporovoznění, složení a zpětné dopravy jeřábu</v>
      </c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5">
      <c r="A255" s="219"/>
      <c r="B255" s="220"/>
      <c r="C255" s="260" t="s">
        <v>423</v>
      </c>
      <c r="D255" s="253"/>
      <c r="E255" s="253"/>
      <c r="F255" s="253"/>
      <c r="G255" s="253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22"/>
      <c r="Z255" s="212"/>
      <c r="AA255" s="212"/>
      <c r="AB255" s="212"/>
      <c r="AC255" s="212"/>
      <c r="AD255" s="212"/>
      <c r="AE255" s="212"/>
      <c r="AF255" s="212"/>
      <c r="AG255" s="212" t="s">
        <v>196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5">
      <c r="A256" s="236">
        <v>48</v>
      </c>
      <c r="B256" s="237" t="s">
        <v>424</v>
      </c>
      <c r="C256" s="255" t="s">
        <v>425</v>
      </c>
      <c r="D256" s="238" t="s">
        <v>377</v>
      </c>
      <c r="E256" s="239">
        <v>1</v>
      </c>
      <c r="F256" s="240"/>
      <c r="G256" s="241">
        <f>ROUND(E256*F256,2)</f>
        <v>0</v>
      </c>
      <c r="H256" s="240"/>
      <c r="I256" s="241">
        <f>ROUND(E256*H256,2)</f>
        <v>0</v>
      </c>
      <c r="J256" s="240"/>
      <c r="K256" s="241">
        <f>ROUND(E256*J256,2)</f>
        <v>0</v>
      </c>
      <c r="L256" s="241">
        <v>21</v>
      </c>
      <c r="M256" s="241">
        <f>G256*(1+L256/100)</f>
        <v>0</v>
      </c>
      <c r="N256" s="239">
        <v>0</v>
      </c>
      <c r="O256" s="239">
        <f>ROUND(E256*N256,2)</f>
        <v>0</v>
      </c>
      <c r="P256" s="239">
        <v>0</v>
      </c>
      <c r="Q256" s="239">
        <f>ROUND(E256*P256,2)</f>
        <v>0</v>
      </c>
      <c r="R256" s="241"/>
      <c r="S256" s="241" t="s">
        <v>165</v>
      </c>
      <c r="T256" s="242" t="s">
        <v>248</v>
      </c>
      <c r="U256" s="222">
        <v>0</v>
      </c>
      <c r="V256" s="222">
        <f>ROUND(E256*U256,2)</f>
        <v>0</v>
      </c>
      <c r="W256" s="222"/>
      <c r="X256" s="222" t="s">
        <v>378</v>
      </c>
      <c r="Y256" s="222" t="s">
        <v>167</v>
      </c>
      <c r="Z256" s="212"/>
      <c r="AA256" s="212"/>
      <c r="AB256" s="212"/>
      <c r="AC256" s="212"/>
      <c r="AD256" s="212"/>
      <c r="AE256" s="212"/>
      <c r="AF256" s="212"/>
      <c r="AG256" s="212" t="s">
        <v>426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2" x14ac:dyDescent="0.25">
      <c r="A257" s="219"/>
      <c r="B257" s="220"/>
      <c r="C257" s="259" t="s">
        <v>427</v>
      </c>
      <c r="D257" s="252"/>
      <c r="E257" s="252"/>
      <c r="F257" s="252"/>
      <c r="G257" s="25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22"/>
      <c r="Z257" s="212"/>
      <c r="AA257" s="212"/>
      <c r="AB257" s="212"/>
      <c r="AC257" s="212"/>
      <c r="AD257" s="212"/>
      <c r="AE257" s="212"/>
      <c r="AF257" s="212"/>
      <c r="AG257" s="212" t="s">
        <v>196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5">
      <c r="A258" s="219"/>
      <c r="B258" s="220"/>
      <c r="C258" s="260" t="s">
        <v>428</v>
      </c>
      <c r="D258" s="253"/>
      <c r="E258" s="253"/>
      <c r="F258" s="253"/>
      <c r="G258" s="253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22"/>
      <c r="Z258" s="212"/>
      <c r="AA258" s="212"/>
      <c r="AB258" s="212"/>
      <c r="AC258" s="212"/>
      <c r="AD258" s="212"/>
      <c r="AE258" s="212"/>
      <c r="AF258" s="212"/>
      <c r="AG258" s="212" t="s">
        <v>196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ht="41.4" outlineLevel="3" x14ac:dyDescent="0.25">
      <c r="A259" s="219"/>
      <c r="B259" s="220"/>
      <c r="C259" s="260" t="s">
        <v>429</v>
      </c>
      <c r="D259" s="253"/>
      <c r="E259" s="253"/>
      <c r="F259" s="253"/>
      <c r="G259" s="253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22"/>
      <c r="Z259" s="212"/>
      <c r="AA259" s="212"/>
      <c r="AB259" s="212"/>
      <c r="AC259" s="212"/>
      <c r="AD259" s="212"/>
      <c r="AE259" s="212"/>
      <c r="AF259" s="212"/>
      <c r="AG259" s="212" t="s">
        <v>196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43" t="str">
        <f>C259</f>
        <v>- obsahuje veškeré náklady na zajištění BOZP dle požadavků platných vyhlášek a nařízení v oblasti bezpečnosti práce včetně návrhu a  instalace pevných prvků záchytného systému na střeše. Systém ochrany osob proti pádu je uvažován pomocí samostatných kotvících prvků nebo jako systém kombinovaný s poddajným/pevným kotvícím vedením, v kombinaci s osobním ochranným prostředkem proti pádu (OOPP), výška případného pádu na spojovacím prostředku nesmí být delší než 1,50 metru</v>
      </c>
      <c r="BB259" s="212"/>
      <c r="BC259" s="212"/>
      <c r="BD259" s="212"/>
      <c r="BE259" s="212"/>
      <c r="BF259" s="212"/>
      <c r="BG259" s="212"/>
      <c r="BH259" s="212"/>
    </row>
    <row r="260" spans="1:60" ht="21" outlineLevel="3" x14ac:dyDescent="0.25">
      <c r="A260" s="219"/>
      <c r="B260" s="220"/>
      <c r="C260" s="260" t="s">
        <v>1034</v>
      </c>
      <c r="D260" s="253"/>
      <c r="E260" s="253"/>
      <c r="F260" s="253"/>
      <c r="G260" s="253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22"/>
      <c r="Z260" s="212"/>
      <c r="AA260" s="212"/>
      <c r="AB260" s="212"/>
      <c r="AC260" s="212"/>
      <c r="AD260" s="212"/>
      <c r="AE260" s="212"/>
      <c r="AF260" s="212"/>
      <c r="AG260" s="212" t="s">
        <v>196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43" t="str">
        <f>C260</f>
        <v>- návrh systému ochrany osob proti pádu bude respektovat požadavky  ČSN EN 795, pro realizaci budou užity certifikovanné kotvící zařízení (střešní háky)</v>
      </c>
      <c r="BB260" s="212"/>
      <c r="BC260" s="212"/>
      <c r="BD260" s="212"/>
      <c r="BE260" s="212"/>
      <c r="BF260" s="212"/>
      <c r="BG260" s="212"/>
      <c r="BH260" s="212"/>
    </row>
    <row r="261" spans="1:60" ht="21" outlineLevel="3" x14ac:dyDescent="0.25">
      <c r="A261" s="219"/>
      <c r="B261" s="220"/>
      <c r="C261" s="260" t="s">
        <v>431</v>
      </c>
      <c r="D261" s="253"/>
      <c r="E261" s="253"/>
      <c r="F261" s="253"/>
      <c r="G261" s="253"/>
      <c r="H261" s="222"/>
      <c r="I261" s="222"/>
      <c r="J261" s="222"/>
      <c r="K261" s="222"/>
      <c r="L261" s="222"/>
      <c r="M261" s="222"/>
      <c r="N261" s="221"/>
      <c r="O261" s="221"/>
      <c r="P261" s="221"/>
      <c r="Q261" s="221"/>
      <c r="R261" s="222"/>
      <c r="S261" s="222"/>
      <c r="T261" s="222"/>
      <c r="U261" s="222"/>
      <c r="V261" s="222"/>
      <c r="W261" s="222"/>
      <c r="X261" s="222"/>
      <c r="Y261" s="222"/>
      <c r="Z261" s="212"/>
      <c r="AA261" s="212"/>
      <c r="AB261" s="212"/>
      <c r="AC261" s="212"/>
      <c r="AD261" s="212"/>
      <c r="AE261" s="212"/>
      <c r="AF261" s="212"/>
      <c r="AG261" s="212" t="s">
        <v>196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43" t="str">
        <f>C261</f>
        <v>- návrh rozmístění kotvícího zařízení/prvků se provádí vždy pro daný systém daného výrobce, obecný návrh bez respektování požadavků není možný. Z tohoto důvodu není návrh systému ochrany osob proti pádu obsažen v této projektové dokumentaci.</v>
      </c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5">
      <c r="A262" s="236">
        <v>49</v>
      </c>
      <c r="B262" s="237" t="s">
        <v>432</v>
      </c>
      <c r="C262" s="255" t="s">
        <v>433</v>
      </c>
      <c r="D262" s="238" t="s">
        <v>377</v>
      </c>
      <c r="E262" s="239">
        <v>1</v>
      </c>
      <c r="F262" s="240"/>
      <c r="G262" s="241">
        <f>ROUND(E262*F262,2)</f>
        <v>0</v>
      </c>
      <c r="H262" s="240"/>
      <c r="I262" s="241">
        <f>ROUND(E262*H262,2)</f>
        <v>0</v>
      </c>
      <c r="J262" s="240"/>
      <c r="K262" s="241">
        <f>ROUND(E262*J262,2)</f>
        <v>0</v>
      </c>
      <c r="L262" s="241">
        <v>21</v>
      </c>
      <c r="M262" s="241">
        <f>G262*(1+L262/100)</f>
        <v>0</v>
      </c>
      <c r="N262" s="239">
        <v>0</v>
      </c>
      <c r="O262" s="239">
        <f>ROUND(E262*N262,2)</f>
        <v>0</v>
      </c>
      <c r="P262" s="239">
        <v>0</v>
      </c>
      <c r="Q262" s="239">
        <f>ROUND(E262*P262,2)</f>
        <v>0</v>
      </c>
      <c r="R262" s="241"/>
      <c r="S262" s="241" t="s">
        <v>165</v>
      </c>
      <c r="T262" s="242" t="s">
        <v>248</v>
      </c>
      <c r="U262" s="222">
        <v>0</v>
      </c>
      <c r="V262" s="222">
        <f>ROUND(E262*U262,2)</f>
        <v>0</v>
      </c>
      <c r="W262" s="222"/>
      <c r="X262" s="222" t="s">
        <v>378</v>
      </c>
      <c r="Y262" s="222" t="s">
        <v>167</v>
      </c>
      <c r="Z262" s="212"/>
      <c r="AA262" s="212"/>
      <c r="AB262" s="212"/>
      <c r="AC262" s="212"/>
      <c r="AD262" s="212"/>
      <c r="AE262" s="212"/>
      <c r="AF262" s="212"/>
      <c r="AG262" s="212" t="s">
        <v>379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ht="21" outlineLevel="2" x14ac:dyDescent="0.25">
      <c r="A263" s="219"/>
      <c r="B263" s="220"/>
      <c r="C263" s="259" t="s">
        <v>434</v>
      </c>
      <c r="D263" s="252"/>
      <c r="E263" s="252"/>
      <c r="F263" s="252"/>
      <c r="G263" s="25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22"/>
      <c r="Z263" s="212"/>
      <c r="AA263" s="212"/>
      <c r="AB263" s="212"/>
      <c r="AC263" s="212"/>
      <c r="AD263" s="212"/>
      <c r="AE263" s="212"/>
      <c r="AF263" s="212"/>
      <c r="AG263" s="212" t="s">
        <v>196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43" t="str">
        <f>C263</f>
        <v>Náklady zhotovitele, související s prováděním zkoušek a revizí předepsaných technickými normami nebo objednatelem a které jsou pro provedení díla nezbytné.</v>
      </c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5">
      <c r="A264" s="236">
        <v>50</v>
      </c>
      <c r="B264" s="237" t="s">
        <v>435</v>
      </c>
      <c r="C264" s="255" t="s">
        <v>436</v>
      </c>
      <c r="D264" s="238" t="s">
        <v>377</v>
      </c>
      <c r="E264" s="239">
        <v>1</v>
      </c>
      <c r="F264" s="240"/>
      <c r="G264" s="241">
        <f>ROUND(E264*F264,2)</f>
        <v>0</v>
      </c>
      <c r="H264" s="240"/>
      <c r="I264" s="241">
        <f>ROUND(E264*H264,2)</f>
        <v>0</v>
      </c>
      <c r="J264" s="240"/>
      <c r="K264" s="241">
        <f>ROUND(E264*J264,2)</f>
        <v>0</v>
      </c>
      <c r="L264" s="241">
        <v>21</v>
      </c>
      <c r="M264" s="241">
        <f>G264*(1+L264/100)</f>
        <v>0</v>
      </c>
      <c r="N264" s="239">
        <v>0</v>
      </c>
      <c r="O264" s="239">
        <f>ROUND(E264*N264,2)</f>
        <v>0</v>
      </c>
      <c r="P264" s="239">
        <v>0</v>
      </c>
      <c r="Q264" s="239">
        <f>ROUND(E264*P264,2)</f>
        <v>0</v>
      </c>
      <c r="R264" s="241"/>
      <c r="S264" s="241" t="s">
        <v>165</v>
      </c>
      <c r="T264" s="242" t="s">
        <v>248</v>
      </c>
      <c r="U264" s="222">
        <v>0</v>
      </c>
      <c r="V264" s="222">
        <f>ROUND(E264*U264,2)</f>
        <v>0</v>
      </c>
      <c r="W264" s="222"/>
      <c r="X264" s="222" t="s">
        <v>378</v>
      </c>
      <c r="Y264" s="222" t="s">
        <v>167</v>
      </c>
      <c r="Z264" s="212"/>
      <c r="AA264" s="212"/>
      <c r="AB264" s="212"/>
      <c r="AC264" s="212"/>
      <c r="AD264" s="212"/>
      <c r="AE264" s="212"/>
      <c r="AF264" s="212"/>
      <c r="AG264" s="212" t="s">
        <v>379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2" x14ac:dyDescent="0.25">
      <c r="A265" s="219"/>
      <c r="B265" s="220"/>
      <c r="C265" s="259" t="s">
        <v>437</v>
      </c>
      <c r="D265" s="252"/>
      <c r="E265" s="252"/>
      <c r="F265" s="252"/>
      <c r="G265" s="25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22"/>
      <c r="Z265" s="212"/>
      <c r="AA265" s="212"/>
      <c r="AB265" s="212"/>
      <c r="AC265" s="212"/>
      <c r="AD265" s="212"/>
      <c r="AE265" s="212"/>
      <c r="AF265" s="212"/>
      <c r="AG265" s="212" t="s">
        <v>196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43" t="str">
        <f>C265</f>
        <v>Náklady na individuální zkoušky dodaných a smontovaných technologických zařízení včetně komplexního vyzkoušení.</v>
      </c>
      <c r="BB265" s="212"/>
      <c r="BC265" s="212"/>
      <c r="BD265" s="212"/>
      <c r="BE265" s="212"/>
      <c r="BF265" s="212"/>
      <c r="BG265" s="212"/>
      <c r="BH265" s="212"/>
    </row>
    <row r="266" spans="1:60" outlineLevel="1" x14ac:dyDescent="0.25">
      <c r="A266" s="236">
        <v>51</v>
      </c>
      <c r="B266" s="237" t="s">
        <v>438</v>
      </c>
      <c r="C266" s="255" t="s">
        <v>439</v>
      </c>
      <c r="D266" s="238" t="s">
        <v>377</v>
      </c>
      <c r="E266" s="239">
        <v>1</v>
      </c>
      <c r="F266" s="240"/>
      <c r="G266" s="241">
        <f>ROUND(E266*F266,2)</f>
        <v>0</v>
      </c>
      <c r="H266" s="240"/>
      <c r="I266" s="241">
        <f>ROUND(E266*H266,2)</f>
        <v>0</v>
      </c>
      <c r="J266" s="240"/>
      <c r="K266" s="241">
        <f>ROUND(E266*J266,2)</f>
        <v>0</v>
      </c>
      <c r="L266" s="241">
        <v>21</v>
      </c>
      <c r="M266" s="241">
        <f>G266*(1+L266/100)</f>
        <v>0</v>
      </c>
      <c r="N266" s="239">
        <v>0</v>
      </c>
      <c r="O266" s="239">
        <f>ROUND(E266*N266,2)</f>
        <v>0</v>
      </c>
      <c r="P266" s="239">
        <v>0</v>
      </c>
      <c r="Q266" s="239">
        <f>ROUND(E266*P266,2)</f>
        <v>0</v>
      </c>
      <c r="R266" s="241"/>
      <c r="S266" s="241" t="s">
        <v>165</v>
      </c>
      <c r="T266" s="242" t="s">
        <v>248</v>
      </c>
      <c r="U266" s="222">
        <v>0</v>
      </c>
      <c r="V266" s="222">
        <f>ROUND(E266*U266,2)</f>
        <v>0</v>
      </c>
      <c r="W266" s="222"/>
      <c r="X266" s="222" t="s">
        <v>378</v>
      </c>
      <c r="Y266" s="222" t="s">
        <v>167</v>
      </c>
      <c r="Z266" s="212"/>
      <c r="AA266" s="212"/>
      <c r="AB266" s="212"/>
      <c r="AC266" s="212"/>
      <c r="AD266" s="212"/>
      <c r="AE266" s="212"/>
      <c r="AF266" s="212"/>
      <c r="AG266" s="212" t="s">
        <v>379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2" x14ac:dyDescent="0.25">
      <c r="A267" s="219"/>
      <c r="B267" s="220"/>
      <c r="C267" s="259" t="s">
        <v>440</v>
      </c>
      <c r="D267" s="252"/>
      <c r="E267" s="252"/>
      <c r="F267" s="252"/>
      <c r="G267" s="252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22"/>
      <c r="Z267" s="212"/>
      <c r="AA267" s="212"/>
      <c r="AB267" s="212"/>
      <c r="AC267" s="212"/>
      <c r="AD267" s="212"/>
      <c r="AE267" s="212"/>
      <c r="AF267" s="212"/>
      <c r="AG267" s="212" t="s">
        <v>196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43" t="str">
        <f>C267</f>
        <v>Náklady na vyhotovení dokumentace skutečného provedení stavby a její předání objednateli v požadované formě a požadovaném počtu.</v>
      </c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5">
      <c r="A268" s="236">
        <v>52</v>
      </c>
      <c r="B268" s="237" t="s">
        <v>441</v>
      </c>
      <c r="C268" s="255" t="s">
        <v>442</v>
      </c>
      <c r="D268" s="238" t="s">
        <v>358</v>
      </c>
      <c r="E268" s="239">
        <v>1</v>
      </c>
      <c r="F268" s="240"/>
      <c r="G268" s="241">
        <f>ROUND(E268*F268,2)</f>
        <v>0</v>
      </c>
      <c r="H268" s="240"/>
      <c r="I268" s="241">
        <f>ROUND(E268*H268,2)</f>
        <v>0</v>
      </c>
      <c r="J268" s="240"/>
      <c r="K268" s="241">
        <f>ROUND(E268*J268,2)</f>
        <v>0</v>
      </c>
      <c r="L268" s="241">
        <v>21</v>
      </c>
      <c r="M268" s="241">
        <f>G268*(1+L268/100)</f>
        <v>0</v>
      </c>
      <c r="N268" s="239">
        <v>0</v>
      </c>
      <c r="O268" s="239">
        <f>ROUND(E268*N268,2)</f>
        <v>0</v>
      </c>
      <c r="P268" s="239">
        <v>0</v>
      </c>
      <c r="Q268" s="239">
        <f>ROUND(E268*P268,2)</f>
        <v>0</v>
      </c>
      <c r="R268" s="241"/>
      <c r="S268" s="241" t="s">
        <v>247</v>
      </c>
      <c r="T268" s="242" t="s">
        <v>248</v>
      </c>
      <c r="U268" s="222">
        <v>0</v>
      </c>
      <c r="V268" s="222">
        <f>ROUND(E268*U268,2)</f>
        <v>0</v>
      </c>
      <c r="W268" s="222"/>
      <c r="X268" s="222" t="s">
        <v>378</v>
      </c>
      <c r="Y268" s="222" t="s">
        <v>167</v>
      </c>
      <c r="Z268" s="212"/>
      <c r="AA268" s="212"/>
      <c r="AB268" s="212"/>
      <c r="AC268" s="212"/>
      <c r="AD268" s="212"/>
      <c r="AE268" s="212"/>
      <c r="AF268" s="212"/>
      <c r="AG268" s="212" t="s">
        <v>379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x14ac:dyDescent="0.25">
      <c r="A269" s="3"/>
      <c r="B269" s="4"/>
      <c r="C269" s="261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AE269">
        <v>15</v>
      </c>
      <c r="AF269">
        <v>21</v>
      </c>
      <c r="AG269" t="s">
        <v>145</v>
      </c>
    </row>
    <row r="270" spans="1:60" x14ac:dyDescent="0.25">
      <c r="A270" s="215"/>
      <c r="B270" s="216" t="s">
        <v>29</v>
      </c>
      <c r="C270" s="262"/>
      <c r="D270" s="217"/>
      <c r="E270" s="218"/>
      <c r="F270" s="218"/>
      <c r="G270" s="235">
        <f>G8+G13+G17+G165+G174+G192+G208+G243+G247+G251</f>
        <v>0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AE270">
        <f>SUMIF(L7:L268,AE269,G7:G268)</f>
        <v>0</v>
      </c>
      <c r="AF270">
        <f>SUMIF(L7:L268,AF269,G7:G268)</f>
        <v>0</v>
      </c>
      <c r="AG270" t="s">
        <v>443</v>
      </c>
    </row>
    <row r="271" spans="1:60" x14ac:dyDescent="0.25">
      <c r="C271" s="263"/>
      <c r="D271" s="10"/>
      <c r="AG271" t="s">
        <v>470</v>
      </c>
    </row>
    <row r="272" spans="1:60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tx19kxAMT0v9IZ0xgPLHLxoX/Rn/nxC1lIMEY/UEriR11Pm7oRCrACyP8Al5O582PJXIwJxtcBtI84dKyfC+hg==" saltValue="usmMYjnFOG0BJZnXOJUavg==" spinCount="100000" sheet="1" formatRows="0"/>
  <mergeCells count="136">
    <mergeCell ref="C261:G261"/>
    <mergeCell ref="C263:G263"/>
    <mergeCell ref="C265:G265"/>
    <mergeCell ref="C267:G267"/>
    <mergeCell ref="C254:G254"/>
    <mergeCell ref="C255:G255"/>
    <mergeCell ref="C257:G257"/>
    <mergeCell ref="C258:G258"/>
    <mergeCell ref="C259:G259"/>
    <mergeCell ref="C260:G260"/>
    <mergeCell ref="C203:G203"/>
    <mergeCell ref="C204:G204"/>
    <mergeCell ref="C205:G205"/>
    <mergeCell ref="C207:G207"/>
    <mergeCell ref="C245:G245"/>
    <mergeCell ref="C246:G246"/>
    <mergeCell ref="C195:G195"/>
    <mergeCell ref="C196:G196"/>
    <mergeCell ref="C198:G198"/>
    <mergeCell ref="C199:G199"/>
    <mergeCell ref="C200:G200"/>
    <mergeCell ref="C201:G201"/>
    <mergeCell ref="C180:G180"/>
    <mergeCell ref="C181:G181"/>
    <mergeCell ref="C182:G182"/>
    <mergeCell ref="C183:G183"/>
    <mergeCell ref="C188:G188"/>
    <mergeCell ref="C194:G194"/>
    <mergeCell ref="C169:G169"/>
    <mergeCell ref="C170:G170"/>
    <mergeCell ref="C176:G176"/>
    <mergeCell ref="C177:G177"/>
    <mergeCell ref="C178:G178"/>
    <mergeCell ref="C179:G179"/>
    <mergeCell ref="C159:G159"/>
    <mergeCell ref="C160:G160"/>
    <mergeCell ref="C161:G161"/>
    <mergeCell ref="C162:G162"/>
    <mergeCell ref="C163:G163"/>
    <mergeCell ref="C167:G167"/>
    <mergeCell ref="C153:G153"/>
    <mergeCell ref="C154:G154"/>
    <mergeCell ref="C155:G155"/>
    <mergeCell ref="C156:G156"/>
    <mergeCell ref="C157:G157"/>
    <mergeCell ref="C158:G158"/>
    <mergeCell ref="C147:G147"/>
    <mergeCell ref="C148:G148"/>
    <mergeCell ref="C149:G149"/>
    <mergeCell ref="C150:G150"/>
    <mergeCell ref="C151:G151"/>
    <mergeCell ref="C152:G152"/>
    <mergeCell ref="C138:G138"/>
    <mergeCell ref="C139:G139"/>
    <mergeCell ref="C140:G140"/>
    <mergeCell ref="C141:G141"/>
    <mergeCell ref="C142:G142"/>
    <mergeCell ref="C143:G143"/>
    <mergeCell ref="C132:G132"/>
    <mergeCell ref="C133:G133"/>
    <mergeCell ref="C134:G134"/>
    <mergeCell ref="C135:G135"/>
    <mergeCell ref="C136:G136"/>
    <mergeCell ref="C137:G137"/>
    <mergeCell ref="C125:G125"/>
    <mergeCell ref="C127:G127"/>
    <mergeCell ref="C128:G128"/>
    <mergeCell ref="C129:G129"/>
    <mergeCell ref="C130:G130"/>
    <mergeCell ref="C131:G131"/>
    <mergeCell ref="C119:G119"/>
    <mergeCell ref="C120:G120"/>
    <mergeCell ref="C121:G121"/>
    <mergeCell ref="C122:G122"/>
    <mergeCell ref="C123:G123"/>
    <mergeCell ref="C124:G124"/>
    <mergeCell ref="C113:G113"/>
    <mergeCell ref="C114:G114"/>
    <mergeCell ref="C115:G115"/>
    <mergeCell ref="C116:G116"/>
    <mergeCell ref="C117:G117"/>
    <mergeCell ref="C118:G118"/>
    <mergeCell ref="C105:G105"/>
    <mergeCell ref="C107:G107"/>
    <mergeCell ref="C108:G108"/>
    <mergeCell ref="C109:G109"/>
    <mergeCell ref="C110:G110"/>
    <mergeCell ref="C111:G111"/>
    <mergeCell ref="C99:G99"/>
    <mergeCell ref="C100:G100"/>
    <mergeCell ref="C101:G101"/>
    <mergeCell ref="C102:G102"/>
    <mergeCell ref="C103:G103"/>
    <mergeCell ref="C104:G104"/>
    <mergeCell ref="C80:G80"/>
    <mergeCell ref="C81:G81"/>
    <mergeCell ref="C86:G86"/>
    <mergeCell ref="C87:G87"/>
    <mergeCell ref="C88:G88"/>
    <mergeCell ref="C97:G97"/>
    <mergeCell ref="C72:G72"/>
    <mergeCell ref="C73:G73"/>
    <mergeCell ref="C74:G74"/>
    <mergeCell ref="C75:G75"/>
    <mergeCell ref="C76:G76"/>
    <mergeCell ref="C79:G79"/>
    <mergeCell ref="C66:G66"/>
    <mergeCell ref="C67:G67"/>
    <mergeCell ref="C68:G68"/>
    <mergeCell ref="C69:G69"/>
    <mergeCell ref="C70:G70"/>
    <mergeCell ref="C71:G71"/>
    <mergeCell ref="C57:G57"/>
    <mergeCell ref="C58:G58"/>
    <mergeCell ref="C59:G59"/>
    <mergeCell ref="C60:G60"/>
    <mergeCell ref="C61:G61"/>
    <mergeCell ref="C62:G62"/>
    <mergeCell ref="C48:G48"/>
    <mergeCell ref="C52:G52"/>
    <mergeCell ref="C53:G53"/>
    <mergeCell ref="C54:G54"/>
    <mergeCell ref="C55:G55"/>
    <mergeCell ref="C56:G56"/>
    <mergeCell ref="C19:G19"/>
    <mergeCell ref="C24:G24"/>
    <mergeCell ref="C42:G42"/>
    <mergeCell ref="C43:G43"/>
    <mergeCell ref="C45:G45"/>
    <mergeCell ref="C46:G46"/>
    <mergeCell ref="A1:G1"/>
    <mergeCell ref="C2:G2"/>
    <mergeCell ref="C3:G3"/>
    <mergeCell ref="C4:G4"/>
    <mergeCell ref="C15:G15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131</v>
      </c>
      <c r="B1" s="197"/>
      <c r="C1" s="197"/>
      <c r="D1" s="197"/>
      <c r="E1" s="197"/>
      <c r="F1" s="197"/>
      <c r="G1" s="197"/>
      <c r="AG1" t="s">
        <v>132</v>
      </c>
    </row>
    <row r="2" spans="1:60" ht="25.05" customHeight="1" x14ac:dyDescent="0.25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133</v>
      </c>
    </row>
    <row r="3" spans="1:60" ht="25.05" customHeight="1" x14ac:dyDescent="0.25">
      <c r="A3" s="198" t="s">
        <v>8</v>
      </c>
      <c r="B3" s="49" t="s">
        <v>54</v>
      </c>
      <c r="C3" s="201" t="s">
        <v>45</v>
      </c>
      <c r="D3" s="199"/>
      <c r="E3" s="199"/>
      <c r="F3" s="199"/>
      <c r="G3" s="200"/>
      <c r="AC3" s="176" t="s">
        <v>134</v>
      </c>
      <c r="AG3" t="s">
        <v>135</v>
      </c>
    </row>
    <row r="4" spans="1:60" ht="25.05" customHeight="1" x14ac:dyDescent="0.25">
      <c r="A4" s="202" t="s">
        <v>9</v>
      </c>
      <c r="B4" s="203" t="s">
        <v>73</v>
      </c>
      <c r="C4" s="204" t="s">
        <v>74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  <c r="Y6" s="211" t="s">
        <v>158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9" t="s">
        <v>159</v>
      </c>
      <c r="B8" s="230" t="s">
        <v>109</v>
      </c>
      <c r="C8" s="254" t="s">
        <v>110</v>
      </c>
      <c r="D8" s="231"/>
      <c r="E8" s="232"/>
      <c r="F8" s="233"/>
      <c r="G8" s="233">
        <f>SUMIF(AG9:AG131,"&lt;&gt;NOR",G9:G131)</f>
        <v>0</v>
      </c>
      <c r="H8" s="233"/>
      <c r="I8" s="233">
        <f>SUM(I9:I131)</f>
        <v>0</v>
      </c>
      <c r="J8" s="233"/>
      <c r="K8" s="233">
        <f>SUM(K9:K131)</f>
        <v>0</v>
      </c>
      <c r="L8" s="233"/>
      <c r="M8" s="233">
        <f>SUM(M9:M131)</f>
        <v>0</v>
      </c>
      <c r="N8" s="232"/>
      <c r="O8" s="232">
        <f>SUM(O9:O131)</f>
        <v>4.5199999999999996</v>
      </c>
      <c r="P8" s="232"/>
      <c r="Q8" s="232">
        <f>SUM(Q9:Q131)</f>
        <v>0</v>
      </c>
      <c r="R8" s="233"/>
      <c r="S8" s="233"/>
      <c r="T8" s="234"/>
      <c r="U8" s="228"/>
      <c r="V8" s="228">
        <f>SUM(V9:V131)</f>
        <v>616.25</v>
      </c>
      <c r="W8" s="228"/>
      <c r="X8" s="228"/>
      <c r="Y8" s="228"/>
      <c r="AG8" t="s">
        <v>160</v>
      </c>
    </row>
    <row r="9" spans="1:60" outlineLevel="1" x14ac:dyDescent="0.25">
      <c r="A9" s="236">
        <v>1</v>
      </c>
      <c r="B9" s="237" t="s">
        <v>218</v>
      </c>
      <c r="C9" s="255" t="s">
        <v>219</v>
      </c>
      <c r="D9" s="238" t="s">
        <v>220</v>
      </c>
      <c r="E9" s="239">
        <v>143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119</v>
      </c>
      <c r="S9" s="241" t="s">
        <v>165</v>
      </c>
      <c r="T9" s="242" t="s">
        <v>165</v>
      </c>
      <c r="U9" s="222">
        <v>0.57950000000000002</v>
      </c>
      <c r="V9" s="222">
        <f>ROUND(E9*U9,2)</f>
        <v>82.87</v>
      </c>
      <c r="W9" s="222"/>
      <c r="X9" s="222" t="s">
        <v>166</v>
      </c>
      <c r="Y9" s="222" t="s">
        <v>167</v>
      </c>
      <c r="Z9" s="212"/>
      <c r="AA9" s="212"/>
      <c r="AB9" s="212"/>
      <c r="AC9" s="212"/>
      <c r="AD9" s="212"/>
      <c r="AE9" s="212"/>
      <c r="AF9" s="212"/>
      <c r="AG9" s="212" t="s">
        <v>168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59" t="s">
        <v>221</v>
      </c>
      <c r="D10" s="252"/>
      <c r="E10" s="252"/>
      <c r="F10" s="252"/>
      <c r="G10" s="25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196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5">
      <c r="A11" s="219"/>
      <c r="B11" s="220"/>
      <c r="C11" s="256" t="s">
        <v>1050</v>
      </c>
      <c r="D11" s="223"/>
      <c r="E11" s="224">
        <v>68.5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170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19"/>
      <c r="B12" s="220"/>
      <c r="C12" s="256" t="s">
        <v>1051</v>
      </c>
      <c r="D12" s="223"/>
      <c r="E12" s="224">
        <v>9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170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19"/>
      <c r="B13" s="220"/>
      <c r="C13" s="256" t="s">
        <v>1052</v>
      </c>
      <c r="D13" s="223"/>
      <c r="E13" s="224">
        <v>4</v>
      </c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170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19"/>
      <c r="B14" s="220"/>
      <c r="C14" s="256" t="s">
        <v>1053</v>
      </c>
      <c r="D14" s="223"/>
      <c r="E14" s="224">
        <v>3.5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170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19"/>
      <c r="B15" s="220"/>
      <c r="C15" s="256" t="s">
        <v>1054</v>
      </c>
      <c r="D15" s="223"/>
      <c r="E15" s="224">
        <v>7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170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19"/>
      <c r="B16" s="220"/>
      <c r="C16" s="256" t="s">
        <v>1055</v>
      </c>
      <c r="D16" s="223"/>
      <c r="E16" s="224">
        <v>35.5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170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5">
      <c r="A17" s="219"/>
      <c r="B17" s="220"/>
      <c r="C17" s="256" t="s">
        <v>1056</v>
      </c>
      <c r="D17" s="223"/>
      <c r="E17" s="224">
        <v>15.5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170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36">
        <v>2</v>
      </c>
      <c r="B18" s="237" t="s">
        <v>225</v>
      </c>
      <c r="C18" s="255" t="s">
        <v>226</v>
      </c>
      <c r="D18" s="238" t="s">
        <v>220</v>
      </c>
      <c r="E18" s="239">
        <v>2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 t="s">
        <v>119</v>
      </c>
      <c r="S18" s="241" t="s">
        <v>165</v>
      </c>
      <c r="T18" s="242" t="s">
        <v>165</v>
      </c>
      <c r="U18" s="222">
        <v>0.64832999999999996</v>
      </c>
      <c r="V18" s="222">
        <f>ROUND(E18*U18,2)</f>
        <v>1.3</v>
      </c>
      <c r="W18" s="222"/>
      <c r="X18" s="222" t="s">
        <v>166</v>
      </c>
      <c r="Y18" s="222" t="s">
        <v>167</v>
      </c>
      <c r="Z18" s="212"/>
      <c r="AA18" s="212"/>
      <c r="AB18" s="212"/>
      <c r="AC18" s="212"/>
      <c r="AD18" s="212"/>
      <c r="AE18" s="212"/>
      <c r="AF18" s="212"/>
      <c r="AG18" s="212" t="s">
        <v>168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19"/>
      <c r="B19" s="220"/>
      <c r="C19" s="259" t="s">
        <v>221</v>
      </c>
      <c r="D19" s="252"/>
      <c r="E19" s="252"/>
      <c r="F19" s="252"/>
      <c r="G19" s="25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196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5">
      <c r="A20" s="219"/>
      <c r="B20" s="220"/>
      <c r="C20" s="256" t="s">
        <v>537</v>
      </c>
      <c r="D20" s="223"/>
      <c r="E20" s="224">
        <v>2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170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36">
        <v>3</v>
      </c>
      <c r="B21" s="237" t="s">
        <v>230</v>
      </c>
      <c r="C21" s="255" t="s">
        <v>231</v>
      </c>
      <c r="D21" s="238" t="s">
        <v>193</v>
      </c>
      <c r="E21" s="239">
        <v>178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/>
      <c r="S21" s="241" t="s">
        <v>165</v>
      </c>
      <c r="T21" s="242" t="s">
        <v>165</v>
      </c>
      <c r="U21" s="222">
        <v>1.35</v>
      </c>
      <c r="V21" s="222">
        <f>ROUND(E21*U21,2)</f>
        <v>240.3</v>
      </c>
      <c r="W21" s="222"/>
      <c r="X21" s="222" t="s">
        <v>166</v>
      </c>
      <c r="Y21" s="222" t="s">
        <v>167</v>
      </c>
      <c r="Z21" s="212"/>
      <c r="AA21" s="212"/>
      <c r="AB21" s="212"/>
      <c r="AC21" s="212"/>
      <c r="AD21" s="212"/>
      <c r="AE21" s="212"/>
      <c r="AF21" s="212"/>
      <c r="AG21" s="212" t="s">
        <v>168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5">
      <c r="A22" s="219"/>
      <c r="B22" s="220"/>
      <c r="C22" s="256" t="s">
        <v>1057</v>
      </c>
      <c r="D22" s="223"/>
      <c r="E22" s="224">
        <v>64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170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5">
      <c r="A23" s="219"/>
      <c r="B23" s="220"/>
      <c r="C23" s="256" t="s">
        <v>1058</v>
      </c>
      <c r="D23" s="223"/>
      <c r="E23" s="224">
        <v>70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170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5">
      <c r="A24" s="219"/>
      <c r="B24" s="220"/>
      <c r="C24" s="256" t="s">
        <v>1059</v>
      </c>
      <c r="D24" s="223"/>
      <c r="E24" s="224">
        <v>44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170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36">
        <v>4</v>
      </c>
      <c r="B25" s="237" t="s">
        <v>235</v>
      </c>
      <c r="C25" s="255" t="s">
        <v>236</v>
      </c>
      <c r="D25" s="238" t="s">
        <v>193</v>
      </c>
      <c r="E25" s="239">
        <v>178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41"/>
      <c r="S25" s="241" t="s">
        <v>165</v>
      </c>
      <c r="T25" s="242" t="s">
        <v>165</v>
      </c>
      <c r="U25" s="222">
        <v>1.08</v>
      </c>
      <c r="V25" s="222">
        <f>ROUND(E25*U25,2)</f>
        <v>192.24</v>
      </c>
      <c r="W25" s="222"/>
      <c r="X25" s="222" t="s">
        <v>166</v>
      </c>
      <c r="Y25" s="222" t="s">
        <v>167</v>
      </c>
      <c r="Z25" s="212"/>
      <c r="AA25" s="212"/>
      <c r="AB25" s="212"/>
      <c r="AC25" s="212"/>
      <c r="AD25" s="212"/>
      <c r="AE25" s="212"/>
      <c r="AF25" s="212"/>
      <c r="AG25" s="212" t="s">
        <v>168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5">
      <c r="A26" s="219"/>
      <c r="B26" s="220"/>
      <c r="C26" s="256" t="s">
        <v>1057</v>
      </c>
      <c r="D26" s="223"/>
      <c r="E26" s="224">
        <v>64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170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5">
      <c r="A27" s="219"/>
      <c r="B27" s="220"/>
      <c r="C27" s="256" t="s">
        <v>1058</v>
      </c>
      <c r="D27" s="223"/>
      <c r="E27" s="224">
        <v>70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170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19"/>
      <c r="B28" s="220"/>
      <c r="C28" s="256" t="s">
        <v>1059</v>
      </c>
      <c r="D28" s="223"/>
      <c r="E28" s="224">
        <v>44</v>
      </c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170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0.399999999999999" outlineLevel="1" x14ac:dyDescent="0.25">
      <c r="A29" s="245">
        <v>5</v>
      </c>
      <c r="B29" s="246" t="s">
        <v>541</v>
      </c>
      <c r="C29" s="258" t="s">
        <v>542</v>
      </c>
      <c r="D29" s="247" t="s">
        <v>193</v>
      </c>
      <c r="E29" s="248">
        <v>1</v>
      </c>
      <c r="F29" s="249"/>
      <c r="G29" s="250">
        <f>ROUND(E29*F29,2)</f>
        <v>0</v>
      </c>
      <c r="H29" s="249"/>
      <c r="I29" s="250">
        <f>ROUND(E29*H29,2)</f>
        <v>0</v>
      </c>
      <c r="J29" s="249"/>
      <c r="K29" s="250">
        <f>ROUND(E29*J29,2)</f>
        <v>0</v>
      </c>
      <c r="L29" s="250">
        <v>21</v>
      </c>
      <c r="M29" s="250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50"/>
      <c r="S29" s="250" t="s">
        <v>165</v>
      </c>
      <c r="T29" s="251" t="s">
        <v>165</v>
      </c>
      <c r="U29" s="222">
        <v>29.9</v>
      </c>
      <c r="V29" s="222">
        <f>ROUND(E29*U29,2)</f>
        <v>29.9</v>
      </c>
      <c r="W29" s="222"/>
      <c r="X29" s="222" t="s">
        <v>166</v>
      </c>
      <c r="Y29" s="222" t="s">
        <v>167</v>
      </c>
      <c r="Z29" s="212"/>
      <c r="AA29" s="212"/>
      <c r="AB29" s="212"/>
      <c r="AC29" s="212"/>
      <c r="AD29" s="212"/>
      <c r="AE29" s="212"/>
      <c r="AF29" s="212"/>
      <c r="AG29" s="212" t="s">
        <v>168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36">
        <v>6</v>
      </c>
      <c r="B30" s="237" t="s">
        <v>239</v>
      </c>
      <c r="C30" s="255" t="s">
        <v>240</v>
      </c>
      <c r="D30" s="238" t="s">
        <v>241</v>
      </c>
      <c r="E30" s="239">
        <v>0.27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 t="s">
        <v>242</v>
      </c>
      <c r="S30" s="241" t="s">
        <v>165</v>
      </c>
      <c r="T30" s="242" t="s">
        <v>165</v>
      </c>
      <c r="U30" s="222">
        <v>1.2649999999999999</v>
      </c>
      <c r="V30" s="222">
        <f>ROUND(E30*U30,2)</f>
        <v>0.34</v>
      </c>
      <c r="W30" s="222"/>
      <c r="X30" s="222" t="s">
        <v>166</v>
      </c>
      <c r="Y30" s="222" t="s">
        <v>167</v>
      </c>
      <c r="Z30" s="212"/>
      <c r="AA30" s="212"/>
      <c r="AB30" s="212"/>
      <c r="AC30" s="212"/>
      <c r="AD30" s="212"/>
      <c r="AE30" s="212"/>
      <c r="AF30" s="212"/>
      <c r="AG30" s="212" t="s">
        <v>168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5">
      <c r="A31" s="219"/>
      <c r="B31" s="220"/>
      <c r="C31" s="257" t="s">
        <v>243</v>
      </c>
      <c r="D31" s="244"/>
      <c r="E31" s="244"/>
      <c r="F31" s="244"/>
      <c r="G31" s="244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183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0.399999999999999" outlineLevel="1" x14ac:dyDescent="0.25">
      <c r="A32" s="236">
        <v>7</v>
      </c>
      <c r="B32" s="237" t="s">
        <v>244</v>
      </c>
      <c r="C32" s="255" t="s">
        <v>245</v>
      </c>
      <c r="D32" s="238" t="s">
        <v>246</v>
      </c>
      <c r="E32" s="239">
        <v>270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1E-3</v>
      </c>
      <c r="O32" s="239">
        <f>ROUND(E32*N32,2)</f>
        <v>0.27</v>
      </c>
      <c r="P32" s="239">
        <v>0</v>
      </c>
      <c r="Q32" s="239">
        <f>ROUND(E32*P32,2)</f>
        <v>0</v>
      </c>
      <c r="R32" s="241"/>
      <c r="S32" s="241" t="s">
        <v>247</v>
      </c>
      <c r="T32" s="242" t="s">
        <v>248</v>
      </c>
      <c r="U32" s="222">
        <v>0</v>
      </c>
      <c r="V32" s="222">
        <f>ROUND(E32*U32,2)</f>
        <v>0</v>
      </c>
      <c r="W32" s="222"/>
      <c r="X32" s="222" t="s">
        <v>166</v>
      </c>
      <c r="Y32" s="222" t="s">
        <v>167</v>
      </c>
      <c r="Z32" s="212"/>
      <c r="AA32" s="212"/>
      <c r="AB32" s="212"/>
      <c r="AC32" s="212"/>
      <c r="AD32" s="212"/>
      <c r="AE32" s="212"/>
      <c r="AF32" s="212"/>
      <c r="AG32" s="212" t="s">
        <v>168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5">
      <c r="A33" s="219"/>
      <c r="B33" s="220"/>
      <c r="C33" s="259" t="s">
        <v>249</v>
      </c>
      <c r="D33" s="252"/>
      <c r="E33" s="252"/>
      <c r="F33" s="252"/>
      <c r="G33" s="25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196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5">
      <c r="A34" s="219"/>
      <c r="B34" s="220"/>
      <c r="C34" s="256" t="s">
        <v>1060</v>
      </c>
      <c r="D34" s="223"/>
      <c r="E34" s="224">
        <v>96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170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5">
      <c r="A35" s="219"/>
      <c r="B35" s="220"/>
      <c r="C35" s="256" t="s">
        <v>1061</v>
      </c>
      <c r="D35" s="223"/>
      <c r="E35" s="224">
        <v>120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170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19"/>
      <c r="B36" s="220"/>
      <c r="C36" s="256" t="s">
        <v>1062</v>
      </c>
      <c r="D36" s="223"/>
      <c r="E36" s="224">
        <v>54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170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0.399999999999999" outlineLevel="1" x14ac:dyDescent="0.25">
      <c r="A37" s="236">
        <v>8</v>
      </c>
      <c r="B37" s="237" t="s">
        <v>253</v>
      </c>
      <c r="C37" s="255" t="s">
        <v>254</v>
      </c>
      <c r="D37" s="238" t="s">
        <v>220</v>
      </c>
      <c r="E37" s="239">
        <v>50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41"/>
      <c r="S37" s="241" t="s">
        <v>247</v>
      </c>
      <c r="T37" s="242" t="s">
        <v>248</v>
      </c>
      <c r="U37" s="222">
        <v>0</v>
      </c>
      <c r="V37" s="222">
        <f>ROUND(E37*U37,2)</f>
        <v>0</v>
      </c>
      <c r="W37" s="222"/>
      <c r="X37" s="222" t="s">
        <v>166</v>
      </c>
      <c r="Y37" s="222" t="s">
        <v>167</v>
      </c>
      <c r="Z37" s="212"/>
      <c r="AA37" s="212"/>
      <c r="AB37" s="212"/>
      <c r="AC37" s="212"/>
      <c r="AD37" s="212"/>
      <c r="AE37" s="212"/>
      <c r="AF37" s="212"/>
      <c r="AG37" s="212" t="s">
        <v>168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5">
      <c r="A38" s="219"/>
      <c r="B38" s="220"/>
      <c r="C38" s="259" t="s">
        <v>255</v>
      </c>
      <c r="D38" s="252"/>
      <c r="E38" s="252"/>
      <c r="F38" s="252"/>
      <c r="G38" s="25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196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5">
      <c r="A39" s="219"/>
      <c r="B39" s="220"/>
      <c r="C39" s="260" t="s">
        <v>256</v>
      </c>
      <c r="D39" s="253"/>
      <c r="E39" s="253"/>
      <c r="F39" s="253"/>
      <c r="G39" s="253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196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0.399999999999999" outlineLevel="1" x14ac:dyDescent="0.25">
      <c r="A40" s="236">
        <v>9</v>
      </c>
      <c r="B40" s="237" t="s">
        <v>257</v>
      </c>
      <c r="C40" s="255" t="s">
        <v>258</v>
      </c>
      <c r="D40" s="238" t="s">
        <v>259</v>
      </c>
      <c r="E40" s="239">
        <v>178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41"/>
      <c r="S40" s="241" t="s">
        <v>247</v>
      </c>
      <c r="T40" s="242" t="s">
        <v>248</v>
      </c>
      <c r="U40" s="222">
        <v>0</v>
      </c>
      <c r="V40" s="222">
        <f>ROUND(E40*U40,2)</f>
        <v>0</v>
      </c>
      <c r="W40" s="222"/>
      <c r="X40" s="222" t="s">
        <v>166</v>
      </c>
      <c r="Y40" s="222" t="s">
        <v>167</v>
      </c>
      <c r="Z40" s="212"/>
      <c r="AA40" s="212"/>
      <c r="AB40" s="212"/>
      <c r="AC40" s="212"/>
      <c r="AD40" s="212"/>
      <c r="AE40" s="212"/>
      <c r="AF40" s="212"/>
      <c r="AG40" s="212" t="s">
        <v>168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5">
      <c r="A41" s="219"/>
      <c r="B41" s="220"/>
      <c r="C41" s="259" t="s">
        <v>260</v>
      </c>
      <c r="D41" s="252"/>
      <c r="E41" s="252"/>
      <c r="F41" s="252"/>
      <c r="G41" s="25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196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43" t="str">
        <f>C41</f>
        <v>- uzemnění FV panelů kabelem H07V-K 6 (CYA 6) vč. koncových kabelových oček s nerezovým šroubem a vějířovou podložkou</v>
      </c>
      <c r="BB41" s="212"/>
      <c r="BC41" s="212"/>
      <c r="BD41" s="212"/>
      <c r="BE41" s="212"/>
      <c r="BF41" s="212"/>
      <c r="BG41" s="212"/>
      <c r="BH41" s="212"/>
    </row>
    <row r="42" spans="1:60" outlineLevel="3" x14ac:dyDescent="0.25">
      <c r="A42" s="219"/>
      <c r="B42" s="220"/>
      <c r="C42" s="260" t="s">
        <v>261</v>
      </c>
      <c r="D42" s="253"/>
      <c r="E42" s="253"/>
      <c r="F42" s="253"/>
      <c r="G42" s="253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196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43" t="str">
        <f>C42</f>
        <v>- uzemnění montážní konstrukce kabelem H07V-K 16 (CYA 16) vč. koncových kabelových oček s nerezovým šroubem</v>
      </c>
      <c r="BB42" s="212"/>
      <c r="BC42" s="212"/>
      <c r="BD42" s="212"/>
      <c r="BE42" s="212"/>
      <c r="BF42" s="212"/>
      <c r="BG42" s="212"/>
      <c r="BH42" s="212"/>
    </row>
    <row r="43" spans="1:60" ht="20.399999999999999" outlineLevel="1" x14ac:dyDescent="0.25">
      <c r="A43" s="245">
        <v>10</v>
      </c>
      <c r="B43" s="246" t="s">
        <v>546</v>
      </c>
      <c r="C43" s="258" t="s">
        <v>547</v>
      </c>
      <c r="D43" s="247" t="s">
        <v>548</v>
      </c>
      <c r="E43" s="248">
        <v>1</v>
      </c>
      <c r="F43" s="249"/>
      <c r="G43" s="250">
        <f>ROUND(E43*F43,2)</f>
        <v>0</v>
      </c>
      <c r="H43" s="249"/>
      <c r="I43" s="250">
        <f>ROUND(E43*H43,2)</f>
        <v>0</v>
      </c>
      <c r="J43" s="249"/>
      <c r="K43" s="250">
        <f>ROUND(E43*J43,2)</f>
        <v>0</v>
      </c>
      <c r="L43" s="250">
        <v>21</v>
      </c>
      <c r="M43" s="250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50"/>
      <c r="S43" s="250" t="s">
        <v>165</v>
      </c>
      <c r="T43" s="251" t="s">
        <v>549</v>
      </c>
      <c r="U43" s="222">
        <v>0</v>
      </c>
      <c r="V43" s="222">
        <f>ROUND(E43*U43,2)</f>
        <v>0</v>
      </c>
      <c r="W43" s="222"/>
      <c r="X43" s="222" t="s">
        <v>180</v>
      </c>
      <c r="Y43" s="222" t="s">
        <v>167</v>
      </c>
      <c r="Z43" s="212"/>
      <c r="AA43" s="212"/>
      <c r="AB43" s="212"/>
      <c r="AC43" s="212"/>
      <c r="AD43" s="212"/>
      <c r="AE43" s="212"/>
      <c r="AF43" s="212"/>
      <c r="AG43" s="212" t="s">
        <v>181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45">
        <v>11</v>
      </c>
      <c r="B44" s="246" t="s">
        <v>550</v>
      </c>
      <c r="C44" s="258" t="s">
        <v>551</v>
      </c>
      <c r="D44" s="247" t="s">
        <v>548</v>
      </c>
      <c r="E44" s="248">
        <v>3</v>
      </c>
      <c r="F44" s="249"/>
      <c r="G44" s="250">
        <f>ROUND(E44*F44,2)</f>
        <v>0</v>
      </c>
      <c r="H44" s="249"/>
      <c r="I44" s="250">
        <f>ROUND(E44*H44,2)</f>
        <v>0</v>
      </c>
      <c r="J44" s="249"/>
      <c r="K44" s="250">
        <f>ROUND(E44*J44,2)</f>
        <v>0</v>
      </c>
      <c r="L44" s="250">
        <v>21</v>
      </c>
      <c r="M44" s="250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50"/>
      <c r="S44" s="250" t="s">
        <v>165</v>
      </c>
      <c r="T44" s="251" t="s">
        <v>549</v>
      </c>
      <c r="U44" s="222">
        <v>0</v>
      </c>
      <c r="V44" s="222">
        <f>ROUND(E44*U44,2)</f>
        <v>0</v>
      </c>
      <c r="W44" s="222"/>
      <c r="X44" s="222" t="s">
        <v>180</v>
      </c>
      <c r="Y44" s="222" t="s">
        <v>167</v>
      </c>
      <c r="Z44" s="212"/>
      <c r="AA44" s="212"/>
      <c r="AB44" s="212"/>
      <c r="AC44" s="212"/>
      <c r="AD44" s="212"/>
      <c r="AE44" s="212"/>
      <c r="AF44" s="212"/>
      <c r="AG44" s="212" t="s">
        <v>181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0.399999999999999" outlineLevel="1" x14ac:dyDescent="0.25">
      <c r="A45" s="236">
        <v>12</v>
      </c>
      <c r="B45" s="237" t="s">
        <v>262</v>
      </c>
      <c r="C45" s="255" t="s">
        <v>263</v>
      </c>
      <c r="D45" s="238" t="s">
        <v>220</v>
      </c>
      <c r="E45" s="239">
        <v>1100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41"/>
      <c r="S45" s="241" t="s">
        <v>247</v>
      </c>
      <c r="T45" s="242" t="s">
        <v>248</v>
      </c>
      <c r="U45" s="222">
        <v>6.3E-2</v>
      </c>
      <c r="V45" s="222">
        <f>ROUND(E45*U45,2)</f>
        <v>69.3</v>
      </c>
      <c r="W45" s="222"/>
      <c r="X45" s="222" t="s">
        <v>180</v>
      </c>
      <c r="Y45" s="222" t="s">
        <v>167</v>
      </c>
      <c r="Z45" s="212"/>
      <c r="AA45" s="212"/>
      <c r="AB45" s="212"/>
      <c r="AC45" s="212"/>
      <c r="AD45" s="212"/>
      <c r="AE45" s="212"/>
      <c r="AF45" s="212"/>
      <c r="AG45" s="212" t="s">
        <v>181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5">
      <c r="A46" s="219"/>
      <c r="B46" s="220"/>
      <c r="C46" s="259" t="s">
        <v>264</v>
      </c>
      <c r="D46" s="252"/>
      <c r="E46" s="252"/>
      <c r="F46" s="252"/>
      <c r="G46" s="25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196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5">
      <c r="A47" s="219"/>
      <c r="B47" s="220"/>
      <c r="C47" s="256" t="s">
        <v>1063</v>
      </c>
      <c r="D47" s="223"/>
      <c r="E47" s="224">
        <v>1094.7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170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19"/>
      <c r="B48" s="220"/>
      <c r="C48" s="256" t="s">
        <v>1064</v>
      </c>
      <c r="D48" s="223"/>
      <c r="E48" s="224">
        <v>5.3</v>
      </c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170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36">
        <v>13</v>
      </c>
      <c r="B49" s="237" t="s">
        <v>267</v>
      </c>
      <c r="C49" s="255" t="s">
        <v>268</v>
      </c>
      <c r="D49" s="238" t="s">
        <v>269</v>
      </c>
      <c r="E49" s="239">
        <v>1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41"/>
      <c r="S49" s="241" t="s">
        <v>247</v>
      </c>
      <c r="T49" s="242" t="s">
        <v>248</v>
      </c>
      <c r="U49" s="222">
        <v>0</v>
      </c>
      <c r="V49" s="222">
        <f>ROUND(E49*U49,2)</f>
        <v>0</v>
      </c>
      <c r="W49" s="222"/>
      <c r="X49" s="222" t="s">
        <v>180</v>
      </c>
      <c r="Y49" s="222" t="s">
        <v>167</v>
      </c>
      <c r="Z49" s="212"/>
      <c r="AA49" s="212"/>
      <c r="AB49" s="212"/>
      <c r="AC49" s="212"/>
      <c r="AD49" s="212"/>
      <c r="AE49" s="212"/>
      <c r="AF49" s="212"/>
      <c r="AG49" s="212" t="s">
        <v>181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5">
      <c r="A50" s="219"/>
      <c r="B50" s="220"/>
      <c r="C50" s="259" t="s">
        <v>1065</v>
      </c>
      <c r="D50" s="252"/>
      <c r="E50" s="252"/>
      <c r="F50" s="252"/>
      <c r="G50" s="25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196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19"/>
      <c r="B51" s="220"/>
      <c r="C51" s="260" t="s">
        <v>271</v>
      </c>
      <c r="D51" s="253"/>
      <c r="E51" s="253"/>
      <c r="F51" s="253"/>
      <c r="G51" s="253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196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5">
      <c r="A52" s="219"/>
      <c r="B52" s="220"/>
      <c r="C52" s="260" t="s">
        <v>272</v>
      </c>
      <c r="D52" s="253"/>
      <c r="E52" s="253"/>
      <c r="F52" s="253"/>
      <c r="G52" s="253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196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5">
      <c r="A53" s="219"/>
      <c r="B53" s="220"/>
      <c r="C53" s="260" t="s">
        <v>273</v>
      </c>
      <c r="D53" s="253"/>
      <c r="E53" s="253"/>
      <c r="F53" s="253"/>
      <c r="G53" s="253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196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5">
      <c r="A54" s="219"/>
      <c r="B54" s="220"/>
      <c r="C54" s="260" t="s">
        <v>274</v>
      </c>
      <c r="D54" s="253"/>
      <c r="E54" s="253"/>
      <c r="F54" s="253"/>
      <c r="G54" s="253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196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19"/>
      <c r="B55" s="220"/>
      <c r="C55" s="260" t="s">
        <v>275</v>
      </c>
      <c r="D55" s="253"/>
      <c r="E55" s="253"/>
      <c r="F55" s="253"/>
      <c r="G55" s="253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196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5">
      <c r="A56" s="219"/>
      <c r="B56" s="220"/>
      <c r="C56" s="260" t="s">
        <v>276</v>
      </c>
      <c r="D56" s="253"/>
      <c r="E56" s="253"/>
      <c r="F56" s="253"/>
      <c r="G56" s="253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196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5">
      <c r="A57" s="219"/>
      <c r="B57" s="220"/>
      <c r="C57" s="260" t="s">
        <v>277</v>
      </c>
      <c r="D57" s="253"/>
      <c r="E57" s="253"/>
      <c r="F57" s="253"/>
      <c r="G57" s="253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196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43" t="str">
        <f>C57</f>
        <v>- FU1.1-FU1.6 - pojistkový odpínač pro válcové pojistky 10x38 pro FV aplikace, 1000 V DC + 2x válcová pojistka PV4 -25A gPV - 6 kpl</v>
      </c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19"/>
      <c r="B58" s="220"/>
      <c r="C58" s="260" t="s">
        <v>445</v>
      </c>
      <c r="D58" s="253"/>
      <c r="E58" s="253"/>
      <c r="F58" s="253"/>
      <c r="G58" s="253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196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43" t="str">
        <f>C58</f>
        <v>- FU2.1-FU2.6 - svodič přepětí - 3 pól. přepěťová ochrana třídy T1+T2 pro FV střešní aplikace, bleskový proud 5kA, Imax=40 kA - 6 ks</v>
      </c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19"/>
      <c r="B59" s="220"/>
      <c r="C59" s="260" t="s">
        <v>278</v>
      </c>
      <c r="D59" s="253"/>
      <c r="E59" s="253"/>
      <c r="F59" s="253"/>
      <c r="G59" s="253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196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5">
      <c r="A60" s="219"/>
      <c r="B60" s="220"/>
      <c r="C60" s="260" t="s">
        <v>279</v>
      </c>
      <c r="D60" s="253"/>
      <c r="E60" s="253"/>
      <c r="F60" s="253"/>
      <c r="G60" s="253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196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36">
        <v>14</v>
      </c>
      <c r="B61" s="237" t="s">
        <v>680</v>
      </c>
      <c r="C61" s="255" t="s">
        <v>1066</v>
      </c>
      <c r="D61" s="238" t="s">
        <v>269</v>
      </c>
      <c r="E61" s="239">
        <v>1</v>
      </c>
      <c r="F61" s="240"/>
      <c r="G61" s="241">
        <f>ROUND(E61*F61,2)</f>
        <v>0</v>
      </c>
      <c r="H61" s="240"/>
      <c r="I61" s="241">
        <f>ROUND(E61*H61,2)</f>
        <v>0</v>
      </c>
      <c r="J61" s="240"/>
      <c r="K61" s="241">
        <f>ROUND(E61*J61,2)</f>
        <v>0</v>
      </c>
      <c r="L61" s="241">
        <v>21</v>
      </c>
      <c r="M61" s="241">
        <f>G61*(1+L61/100)</f>
        <v>0</v>
      </c>
      <c r="N61" s="239">
        <v>0.06</v>
      </c>
      <c r="O61" s="239">
        <f>ROUND(E61*N61,2)</f>
        <v>0.06</v>
      </c>
      <c r="P61" s="239">
        <v>0</v>
      </c>
      <c r="Q61" s="239">
        <f>ROUND(E61*P61,2)</f>
        <v>0</v>
      </c>
      <c r="R61" s="241"/>
      <c r="S61" s="241" t="s">
        <v>247</v>
      </c>
      <c r="T61" s="242" t="s">
        <v>248</v>
      </c>
      <c r="U61" s="222">
        <v>0</v>
      </c>
      <c r="V61" s="222">
        <f>ROUND(E61*U61,2)</f>
        <v>0</v>
      </c>
      <c r="W61" s="222"/>
      <c r="X61" s="222" t="s">
        <v>180</v>
      </c>
      <c r="Y61" s="222" t="s">
        <v>167</v>
      </c>
      <c r="Z61" s="212"/>
      <c r="AA61" s="212"/>
      <c r="AB61" s="212"/>
      <c r="AC61" s="212"/>
      <c r="AD61" s="212"/>
      <c r="AE61" s="212"/>
      <c r="AF61" s="212"/>
      <c r="AG61" s="212" t="s">
        <v>181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5">
      <c r="A62" s="219"/>
      <c r="B62" s="220"/>
      <c r="C62" s="259" t="s">
        <v>1067</v>
      </c>
      <c r="D62" s="252"/>
      <c r="E62" s="252"/>
      <c r="F62" s="252"/>
      <c r="G62" s="25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196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19"/>
      <c r="B63" s="220"/>
      <c r="C63" s="260" t="s">
        <v>283</v>
      </c>
      <c r="D63" s="253"/>
      <c r="E63" s="253"/>
      <c r="F63" s="253"/>
      <c r="G63" s="253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196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36">
        <v>15</v>
      </c>
      <c r="B64" s="237" t="s">
        <v>280</v>
      </c>
      <c r="C64" s="255" t="s">
        <v>281</v>
      </c>
      <c r="D64" s="238" t="s">
        <v>269</v>
      </c>
      <c r="E64" s="239">
        <v>1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39">
        <v>0.06</v>
      </c>
      <c r="O64" s="239">
        <f>ROUND(E64*N64,2)</f>
        <v>0.06</v>
      </c>
      <c r="P64" s="239">
        <v>0</v>
      </c>
      <c r="Q64" s="239">
        <f>ROUND(E64*P64,2)</f>
        <v>0</v>
      </c>
      <c r="R64" s="241"/>
      <c r="S64" s="241" t="s">
        <v>247</v>
      </c>
      <c r="T64" s="242" t="s">
        <v>248</v>
      </c>
      <c r="U64" s="222">
        <v>0</v>
      </c>
      <c r="V64" s="222">
        <f>ROUND(E64*U64,2)</f>
        <v>0</v>
      </c>
      <c r="W64" s="222"/>
      <c r="X64" s="222" t="s">
        <v>180</v>
      </c>
      <c r="Y64" s="222" t="s">
        <v>167</v>
      </c>
      <c r="Z64" s="212"/>
      <c r="AA64" s="212"/>
      <c r="AB64" s="212"/>
      <c r="AC64" s="212"/>
      <c r="AD64" s="212"/>
      <c r="AE64" s="212"/>
      <c r="AF64" s="212"/>
      <c r="AG64" s="212" t="s">
        <v>181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5">
      <c r="A65" s="219"/>
      <c r="B65" s="220"/>
      <c r="C65" s="259" t="s">
        <v>282</v>
      </c>
      <c r="D65" s="252"/>
      <c r="E65" s="252"/>
      <c r="F65" s="252"/>
      <c r="G65" s="25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196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5">
      <c r="A66" s="219"/>
      <c r="B66" s="220"/>
      <c r="C66" s="260" t="s">
        <v>1068</v>
      </c>
      <c r="D66" s="253"/>
      <c r="E66" s="253"/>
      <c r="F66" s="253"/>
      <c r="G66" s="253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196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36">
        <v>16</v>
      </c>
      <c r="B67" s="237" t="s">
        <v>293</v>
      </c>
      <c r="C67" s="255" t="s">
        <v>294</v>
      </c>
      <c r="D67" s="238" t="s">
        <v>259</v>
      </c>
      <c r="E67" s="239">
        <v>1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41"/>
      <c r="S67" s="241" t="s">
        <v>247</v>
      </c>
      <c r="T67" s="242" t="s">
        <v>248</v>
      </c>
      <c r="U67" s="222">
        <v>0</v>
      </c>
      <c r="V67" s="222">
        <f>ROUND(E67*U67,2)</f>
        <v>0</v>
      </c>
      <c r="W67" s="222"/>
      <c r="X67" s="222" t="s">
        <v>180</v>
      </c>
      <c r="Y67" s="222" t="s">
        <v>167</v>
      </c>
      <c r="Z67" s="212"/>
      <c r="AA67" s="212"/>
      <c r="AB67" s="212"/>
      <c r="AC67" s="212"/>
      <c r="AD67" s="212"/>
      <c r="AE67" s="212"/>
      <c r="AF67" s="212"/>
      <c r="AG67" s="212" t="s">
        <v>181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5">
      <c r="A68" s="219"/>
      <c r="B68" s="220"/>
      <c r="C68" s="259" t="s">
        <v>556</v>
      </c>
      <c r="D68" s="252"/>
      <c r="E68" s="252"/>
      <c r="F68" s="252"/>
      <c r="G68" s="25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196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19"/>
      <c r="B69" s="220"/>
      <c r="C69" s="260" t="s">
        <v>296</v>
      </c>
      <c r="D69" s="253"/>
      <c r="E69" s="253"/>
      <c r="F69" s="253"/>
      <c r="G69" s="253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196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5">
      <c r="A70" s="219"/>
      <c r="B70" s="220"/>
      <c r="C70" s="260" t="s">
        <v>297</v>
      </c>
      <c r="D70" s="253"/>
      <c r="E70" s="253"/>
      <c r="F70" s="253"/>
      <c r="G70" s="253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196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36">
        <v>17</v>
      </c>
      <c r="B71" s="237" t="s">
        <v>557</v>
      </c>
      <c r="C71" s="255" t="s">
        <v>558</v>
      </c>
      <c r="D71" s="238" t="s">
        <v>259</v>
      </c>
      <c r="E71" s="239">
        <v>1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41"/>
      <c r="S71" s="241" t="s">
        <v>247</v>
      </c>
      <c r="T71" s="242" t="s">
        <v>248</v>
      </c>
      <c r="U71" s="222">
        <v>0</v>
      </c>
      <c r="V71" s="222">
        <f>ROUND(E71*U71,2)</f>
        <v>0</v>
      </c>
      <c r="W71" s="222"/>
      <c r="X71" s="222" t="s">
        <v>180</v>
      </c>
      <c r="Y71" s="222" t="s">
        <v>167</v>
      </c>
      <c r="Z71" s="212"/>
      <c r="AA71" s="212"/>
      <c r="AB71" s="212"/>
      <c r="AC71" s="212"/>
      <c r="AD71" s="212"/>
      <c r="AE71" s="212"/>
      <c r="AF71" s="212"/>
      <c r="AG71" s="212" t="s">
        <v>181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5">
      <c r="A72" s="219"/>
      <c r="B72" s="220"/>
      <c r="C72" s="259" t="s">
        <v>559</v>
      </c>
      <c r="D72" s="252"/>
      <c r="E72" s="252"/>
      <c r="F72" s="252"/>
      <c r="G72" s="25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196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19"/>
      <c r="B73" s="220"/>
      <c r="C73" s="260" t="s">
        <v>1069</v>
      </c>
      <c r="D73" s="253"/>
      <c r="E73" s="253"/>
      <c r="F73" s="253"/>
      <c r="G73" s="253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196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19"/>
      <c r="B74" s="220"/>
      <c r="C74" s="260" t="s">
        <v>560</v>
      </c>
      <c r="D74" s="253"/>
      <c r="E74" s="253"/>
      <c r="F74" s="253"/>
      <c r="G74" s="253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196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5">
      <c r="A75" s="219"/>
      <c r="B75" s="220"/>
      <c r="C75" s="260" t="s">
        <v>561</v>
      </c>
      <c r="D75" s="253"/>
      <c r="E75" s="253"/>
      <c r="F75" s="253"/>
      <c r="G75" s="253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196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5">
      <c r="A76" s="236">
        <v>18</v>
      </c>
      <c r="B76" s="237" t="s">
        <v>298</v>
      </c>
      <c r="C76" s="255" t="s">
        <v>299</v>
      </c>
      <c r="D76" s="238" t="s">
        <v>259</v>
      </c>
      <c r="E76" s="239">
        <v>36</v>
      </c>
      <c r="F76" s="240"/>
      <c r="G76" s="241">
        <f>ROUND(E76*F76,2)</f>
        <v>0</v>
      </c>
      <c r="H76" s="240"/>
      <c r="I76" s="241">
        <f>ROUND(E76*H76,2)</f>
        <v>0</v>
      </c>
      <c r="J76" s="240"/>
      <c r="K76" s="241">
        <f>ROUND(E76*J76,2)</f>
        <v>0</v>
      </c>
      <c r="L76" s="241">
        <v>21</v>
      </c>
      <c r="M76" s="241">
        <f>G76*(1+L76/100)</f>
        <v>0</v>
      </c>
      <c r="N76" s="239">
        <v>0</v>
      </c>
      <c r="O76" s="239">
        <f>ROUND(E76*N76,2)</f>
        <v>0</v>
      </c>
      <c r="P76" s="239">
        <v>0</v>
      </c>
      <c r="Q76" s="239">
        <f>ROUND(E76*P76,2)</f>
        <v>0</v>
      </c>
      <c r="R76" s="241"/>
      <c r="S76" s="241" t="s">
        <v>247</v>
      </c>
      <c r="T76" s="242" t="s">
        <v>248</v>
      </c>
      <c r="U76" s="222">
        <v>0</v>
      </c>
      <c r="V76" s="222">
        <f>ROUND(E76*U76,2)</f>
        <v>0</v>
      </c>
      <c r="W76" s="222"/>
      <c r="X76" s="222" t="s">
        <v>180</v>
      </c>
      <c r="Y76" s="222" t="s">
        <v>167</v>
      </c>
      <c r="Z76" s="212"/>
      <c r="AA76" s="212"/>
      <c r="AB76" s="212"/>
      <c r="AC76" s="212"/>
      <c r="AD76" s="212"/>
      <c r="AE76" s="212"/>
      <c r="AF76" s="212"/>
      <c r="AG76" s="212" t="s">
        <v>181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5">
      <c r="A77" s="219"/>
      <c r="B77" s="220"/>
      <c r="C77" s="256" t="s">
        <v>562</v>
      </c>
      <c r="D77" s="223"/>
      <c r="E77" s="224">
        <v>12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170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5">
      <c r="A78" s="219"/>
      <c r="B78" s="220"/>
      <c r="C78" s="256" t="s">
        <v>563</v>
      </c>
      <c r="D78" s="223"/>
      <c r="E78" s="224">
        <v>12</v>
      </c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170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5">
      <c r="A79" s="219"/>
      <c r="B79" s="220"/>
      <c r="C79" s="256" t="s">
        <v>564</v>
      </c>
      <c r="D79" s="223"/>
      <c r="E79" s="224">
        <v>12</v>
      </c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170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0.399999999999999" outlineLevel="1" x14ac:dyDescent="0.25">
      <c r="A80" s="236">
        <v>19</v>
      </c>
      <c r="B80" s="237" t="s">
        <v>303</v>
      </c>
      <c r="C80" s="255" t="s">
        <v>304</v>
      </c>
      <c r="D80" s="238" t="s">
        <v>259</v>
      </c>
      <c r="E80" s="239">
        <v>2</v>
      </c>
      <c r="F80" s="240"/>
      <c r="G80" s="241">
        <f>ROUND(E80*F80,2)</f>
        <v>0</v>
      </c>
      <c r="H80" s="240"/>
      <c r="I80" s="241">
        <f>ROUND(E80*H80,2)</f>
        <v>0</v>
      </c>
      <c r="J80" s="240"/>
      <c r="K80" s="241">
        <f>ROUND(E80*J80,2)</f>
        <v>0</v>
      </c>
      <c r="L80" s="241">
        <v>21</v>
      </c>
      <c r="M80" s="241">
        <f>G80*(1+L80/100)</f>
        <v>0</v>
      </c>
      <c r="N80" s="239">
        <v>2E-3</v>
      </c>
      <c r="O80" s="239">
        <f>ROUND(E80*N80,2)</f>
        <v>0</v>
      </c>
      <c r="P80" s="239">
        <v>0</v>
      </c>
      <c r="Q80" s="239">
        <f>ROUND(E80*P80,2)</f>
        <v>0</v>
      </c>
      <c r="R80" s="241"/>
      <c r="S80" s="241" t="s">
        <v>247</v>
      </c>
      <c r="T80" s="242" t="s">
        <v>248</v>
      </c>
      <c r="U80" s="222">
        <v>0</v>
      </c>
      <c r="V80" s="222">
        <f>ROUND(E80*U80,2)</f>
        <v>0</v>
      </c>
      <c r="W80" s="222"/>
      <c r="X80" s="222" t="s">
        <v>180</v>
      </c>
      <c r="Y80" s="222" t="s">
        <v>167</v>
      </c>
      <c r="Z80" s="212"/>
      <c r="AA80" s="212"/>
      <c r="AB80" s="212"/>
      <c r="AC80" s="212"/>
      <c r="AD80" s="212"/>
      <c r="AE80" s="212"/>
      <c r="AF80" s="212"/>
      <c r="AG80" s="212" t="s">
        <v>181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2" x14ac:dyDescent="0.25">
      <c r="A81" s="219"/>
      <c r="B81" s="220"/>
      <c r="C81" s="259" t="s">
        <v>691</v>
      </c>
      <c r="D81" s="252"/>
      <c r="E81" s="252"/>
      <c r="F81" s="252"/>
      <c r="G81" s="25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196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5">
      <c r="A82" s="219"/>
      <c r="B82" s="220"/>
      <c r="C82" s="260" t="s">
        <v>566</v>
      </c>
      <c r="D82" s="253"/>
      <c r="E82" s="253"/>
      <c r="F82" s="253"/>
      <c r="G82" s="253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196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0.399999999999999" outlineLevel="1" x14ac:dyDescent="0.25">
      <c r="A83" s="236">
        <v>20</v>
      </c>
      <c r="B83" s="237" t="s">
        <v>307</v>
      </c>
      <c r="C83" s="255" t="s">
        <v>308</v>
      </c>
      <c r="D83" s="238" t="s">
        <v>259</v>
      </c>
      <c r="E83" s="239">
        <v>600</v>
      </c>
      <c r="F83" s="240"/>
      <c r="G83" s="241">
        <f>ROUND(E83*F83,2)</f>
        <v>0</v>
      </c>
      <c r="H83" s="240"/>
      <c r="I83" s="241">
        <f>ROUND(E83*H83,2)</f>
        <v>0</v>
      </c>
      <c r="J83" s="240"/>
      <c r="K83" s="241">
        <f>ROUND(E83*J83,2)</f>
        <v>0</v>
      </c>
      <c r="L83" s="241">
        <v>21</v>
      </c>
      <c r="M83" s="241">
        <f>G83*(1+L83/100)</f>
        <v>0</v>
      </c>
      <c r="N83" s="239">
        <v>0</v>
      </c>
      <c r="O83" s="239">
        <f>ROUND(E83*N83,2)</f>
        <v>0</v>
      </c>
      <c r="P83" s="239">
        <v>0</v>
      </c>
      <c r="Q83" s="239">
        <f>ROUND(E83*P83,2)</f>
        <v>0</v>
      </c>
      <c r="R83" s="241"/>
      <c r="S83" s="241" t="s">
        <v>247</v>
      </c>
      <c r="T83" s="242" t="s">
        <v>248</v>
      </c>
      <c r="U83" s="222">
        <v>0</v>
      </c>
      <c r="V83" s="222">
        <f>ROUND(E83*U83,2)</f>
        <v>0</v>
      </c>
      <c r="W83" s="222"/>
      <c r="X83" s="222" t="s">
        <v>180</v>
      </c>
      <c r="Y83" s="222" t="s">
        <v>167</v>
      </c>
      <c r="Z83" s="212"/>
      <c r="AA83" s="212"/>
      <c r="AB83" s="212"/>
      <c r="AC83" s="212"/>
      <c r="AD83" s="212"/>
      <c r="AE83" s="212"/>
      <c r="AF83" s="212"/>
      <c r="AG83" s="212" t="s">
        <v>181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2" x14ac:dyDescent="0.25">
      <c r="A84" s="219"/>
      <c r="B84" s="220"/>
      <c r="C84" s="259" t="s">
        <v>309</v>
      </c>
      <c r="D84" s="252"/>
      <c r="E84" s="252"/>
      <c r="F84" s="252"/>
      <c r="G84" s="25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196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0.399999999999999" outlineLevel="1" x14ac:dyDescent="0.25">
      <c r="A85" s="236">
        <v>21</v>
      </c>
      <c r="B85" s="237" t="s">
        <v>1070</v>
      </c>
      <c r="C85" s="255" t="s">
        <v>1071</v>
      </c>
      <c r="D85" s="238" t="s">
        <v>548</v>
      </c>
      <c r="E85" s="239">
        <v>1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41"/>
      <c r="S85" s="241" t="s">
        <v>247</v>
      </c>
      <c r="T85" s="242" t="s">
        <v>248</v>
      </c>
      <c r="U85" s="222">
        <v>0</v>
      </c>
      <c r="V85" s="222">
        <f>ROUND(E85*U85,2)</f>
        <v>0</v>
      </c>
      <c r="W85" s="222"/>
      <c r="X85" s="222" t="s">
        <v>180</v>
      </c>
      <c r="Y85" s="222" t="s">
        <v>167</v>
      </c>
      <c r="Z85" s="212"/>
      <c r="AA85" s="212"/>
      <c r="AB85" s="212"/>
      <c r="AC85" s="212"/>
      <c r="AD85" s="212"/>
      <c r="AE85" s="212"/>
      <c r="AF85" s="212"/>
      <c r="AG85" s="212" t="s">
        <v>181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2" x14ac:dyDescent="0.25">
      <c r="A86" s="219"/>
      <c r="B86" s="220"/>
      <c r="C86" s="259" t="s">
        <v>1072</v>
      </c>
      <c r="D86" s="252"/>
      <c r="E86" s="252"/>
      <c r="F86" s="252"/>
      <c r="G86" s="25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196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0.399999999999999" outlineLevel="1" x14ac:dyDescent="0.25">
      <c r="A87" s="236">
        <v>22</v>
      </c>
      <c r="B87" s="237" t="s">
        <v>494</v>
      </c>
      <c r="C87" s="255" t="s">
        <v>495</v>
      </c>
      <c r="D87" s="238" t="s">
        <v>259</v>
      </c>
      <c r="E87" s="239">
        <v>178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39">
        <v>1.6999999999999999E-3</v>
      </c>
      <c r="O87" s="239">
        <f>ROUND(E87*N87,2)</f>
        <v>0.3</v>
      </c>
      <c r="P87" s="239">
        <v>0</v>
      </c>
      <c r="Q87" s="239">
        <f>ROUND(E87*P87,2)</f>
        <v>0</v>
      </c>
      <c r="R87" s="241"/>
      <c r="S87" s="241" t="s">
        <v>247</v>
      </c>
      <c r="T87" s="242" t="s">
        <v>248</v>
      </c>
      <c r="U87" s="222">
        <v>0</v>
      </c>
      <c r="V87" s="222">
        <f>ROUND(E87*U87,2)</f>
        <v>0</v>
      </c>
      <c r="W87" s="222"/>
      <c r="X87" s="222" t="s">
        <v>215</v>
      </c>
      <c r="Y87" s="222" t="s">
        <v>167</v>
      </c>
      <c r="Z87" s="212"/>
      <c r="AA87" s="212"/>
      <c r="AB87" s="212"/>
      <c r="AC87" s="212"/>
      <c r="AD87" s="212"/>
      <c r="AE87" s="212"/>
      <c r="AF87" s="212"/>
      <c r="AG87" s="212" t="s">
        <v>216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25">
      <c r="A88" s="219"/>
      <c r="B88" s="220"/>
      <c r="C88" s="259" t="s">
        <v>312</v>
      </c>
      <c r="D88" s="252"/>
      <c r="E88" s="252"/>
      <c r="F88" s="252"/>
      <c r="G88" s="25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196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19"/>
      <c r="B89" s="220"/>
      <c r="C89" s="260" t="s">
        <v>496</v>
      </c>
      <c r="D89" s="253"/>
      <c r="E89" s="253"/>
      <c r="F89" s="253"/>
      <c r="G89" s="253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196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43" t="str">
        <f>C89</f>
        <v>systém se střechovitým uspořádáním panelů v orientaci V-Z, rozestup řad max. 2,51 metru pro FV panely rozměru 1722x1134x30 mm.</v>
      </c>
      <c r="BB89" s="212"/>
      <c r="BC89" s="212"/>
      <c r="BD89" s="212"/>
      <c r="BE89" s="212"/>
      <c r="BF89" s="212"/>
      <c r="BG89" s="212"/>
      <c r="BH89" s="212"/>
    </row>
    <row r="90" spans="1:60" outlineLevel="3" x14ac:dyDescent="0.25">
      <c r="A90" s="219"/>
      <c r="B90" s="220"/>
      <c r="C90" s="260" t="s">
        <v>314</v>
      </c>
      <c r="D90" s="253"/>
      <c r="E90" s="253"/>
      <c r="F90" s="253"/>
      <c r="G90" s="253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196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5">
      <c r="A91" s="219"/>
      <c r="B91" s="220"/>
      <c r="C91" s="260" t="s">
        <v>497</v>
      </c>
      <c r="D91" s="253"/>
      <c r="E91" s="253"/>
      <c r="F91" s="253"/>
      <c r="G91" s="253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196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5">
      <c r="A92" s="219"/>
      <c r="B92" s="220"/>
      <c r="C92" s="260" t="s">
        <v>316</v>
      </c>
      <c r="D92" s="253"/>
      <c r="E92" s="253"/>
      <c r="F92" s="253"/>
      <c r="G92" s="253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196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5">
      <c r="A93" s="236">
        <v>23</v>
      </c>
      <c r="B93" s="237" t="s">
        <v>498</v>
      </c>
      <c r="C93" s="255" t="s">
        <v>499</v>
      </c>
      <c r="D93" s="238" t="s">
        <v>259</v>
      </c>
      <c r="E93" s="239">
        <v>178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39">
        <v>2.1499999999999998E-2</v>
      </c>
      <c r="O93" s="239">
        <f>ROUND(E93*N93,2)</f>
        <v>3.83</v>
      </c>
      <c r="P93" s="239">
        <v>0</v>
      </c>
      <c r="Q93" s="239">
        <f>ROUND(E93*P93,2)</f>
        <v>0</v>
      </c>
      <c r="R93" s="241"/>
      <c r="S93" s="241" t="s">
        <v>247</v>
      </c>
      <c r="T93" s="242" t="s">
        <v>248</v>
      </c>
      <c r="U93" s="222">
        <v>0</v>
      </c>
      <c r="V93" s="222">
        <f>ROUND(E93*U93,2)</f>
        <v>0</v>
      </c>
      <c r="W93" s="222"/>
      <c r="X93" s="222" t="s">
        <v>215</v>
      </c>
      <c r="Y93" s="222" t="s">
        <v>167</v>
      </c>
      <c r="Z93" s="212"/>
      <c r="AA93" s="212"/>
      <c r="AB93" s="212"/>
      <c r="AC93" s="212"/>
      <c r="AD93" s="212"/>
      <c r="AE93" s="212"/>
      <c r="AF93" s="212"/>
      <c r="AG93" s="212" t="s">
        <v>216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5">
      <c r="A94" s="219"/>
      <c r="B94" s="220"/>
      <c r="C94" s="259" t="s">
        <v>319</v>
      </c>
      <c r="D94" s="252"/>
      <c r="E94" s="252"/>
      <c r="F94" s="252"/>
      <c r="G94" s="25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196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19"/>
      <c r="B95" s="220"/>
      <c r="C95" s="260" t="s">
        <v>500</v>
      </c>
      <c r="D95" s="253"/>
      <c r="E95" s="253"/>
      <c r="F95" s="253"/>
      <c r="G95" s="253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196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5">
      <c r="A96" s="219"/>
      <c r="B96" s="220"/>
      <c r="C96" s="260" t="s">
        <v>501</v>
      </c>
      <c r="D96" s="253"/>
      <c r="E96" s="253"/>
      <c r="F96" s="253"/>
      <c r="G96" s="253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196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5">
      <c r="A97" s="219"/>
      <c r="B97" s="220"/>
      <c r="C97" s="260" t="s">
        <v>502</v>
      </c>
      <c r="D97" s="253"/>
      <c r="E97" s="253"/>
      <c r="F97" s="253"/>
      <c r="G97" s="253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196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19"/>
      <c r="B98" s="220"/>
      <c r="C98" s="260" t="s">
        <v>503</v>
      </c>
      <c r="D98" s="253"/>
      <c r="E98" s="253"/>
      <c r="F98" s="253"/>
      <c r="G98" s="253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196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0.399999999999999" outlineLevel="1" x14ac:dyDescent="0.25">
      <c r="A99" s="236">
        <v>24</v>
      </c>
      <c r="B99" s="237" t="s">
        <v>324</v>
      </c>
      <c r="C99" s="255" t="s">
        <v>325</v>
      </c>
      <c r="D99" s="238" t="s">
        <v>259</v>
      </c>
      <c r="E99" s="239">
        <v>90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0</v>
      </c>
      <c r="O99" s="239">
        <f>ROUND(E99*N99,2)</f>
        <v>0</v>
      </c>
      <c r="P99" s="239">
        <v>0</v>
      </c>
      <c r="Q99" s="239">
        <f>ROUND(E99*P99,2)</f>
        <v>0</v>
      </c>
      <c r="R99" s="241"/>
      <c r="S99" s="241" t="s">
        <v>247</v>
      </c>
      <c r="T99" s="242" t="s">
        <v>248</v>
      </c>
      <c r="U99" s="222">
        <v>0</v>
      </c>
      <c r="V99" s="222">
        <f>ROUND(E99*U99,2)</f>
        <v>0</v>
      </c>
      <c r="W99" s="222"/>
      <c r="X99" s="222" t="s">
        <v>215</v>
      </c>
      <c r="Y99" s="222" t="s">
        <v>167</v>
      </c>
      <c r="Z99" s="212"/>
      <c r="AA99" s="212"/>
      <c r="AB99" s="212"/>
      <c r="AC99" s="212"/>
      <c r="AD99" s="212"/>
      <c r="AE99" s="212"/>
      <c r="AF99" s="212"/>
      <c r="AG99" s="212" t="s">
        <v>216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2" x14ac:dyDescent="0.25">
      <c r="A100" s="219"/>
      <c r="B100" s="220"/>
      <c r="C100" s="259" t="s">
        <v>446</v>
      </c>
      <c r="D100" s="252"/>
      <c r="E100" s="252"/>
      <c r="F100" s="252"/>
      <c r="G100" s="25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196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19"/>
      <c r="B101" s="220"/>
      <c r="C101" s="260" t="s">
        <v>530</v>
      </c>
      <c r="D101" s="253"/>
      <c r="E101" s="253"/>
      <c r="F101" s="253"/>
      <c r="G101" s="253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196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5">
      <c r="A102" s="219"/>
      <c r="B102" s="220"/>
      <c r="C102" s="260" t="s">
        <v>448</v>
      </c>
      <c r="D102" s="253"/>
      <c r="E102" s="253"/>
      <c r="F102" s="253"/>
      <c r="G102" s="253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196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5">
      <c r="A103" s="219"/>
      <c r="B103" s="220"/>
      <c r="C103" s="260" t="s">
        <v>449</v>
      </c>
      <c r="D103" s="253"/>
      <c r="E103" s="253"/>
      <c r="F103" s="253"/>
      <c r="G103" s="253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196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19"/>
      <c r="B104" s="220"/>
      <c r="C104" s="260" t="s">
        <v>450</v>
      </c>
      <c r="D104" s="253"/>
      <c r="E104" s="253"/>
      <c r="F104" s="253"/>
      <c r="G104" s="253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196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19"/>
      <c r="B105" s="220"/>
      <c r="C105" s="260" t="s">
        <v>451</v>
      </c>
      <c r="D105" s="253"/>
      <c r="E105" s="253"/>
      <c r="F105" s="253"/>
      <c r="G105" s="253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196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5">
      <c r="A106" s="219"/>
      <c r="B106" s="220"/>
      <c r="C106" s="260" t="s">
        <v>452</v>
      </c>
      <c r="D106" s="253"/>
      <c r="E106" s="253"/>
      <c r="F106" s="253"/>
      <c r="G106" s="253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196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5">
      <c r="A107" s="219"/>
      <c r="B107" s="220"/>
      <c r="C107" s="260" t="s">
        <v>453</v>
      </c>
      <c r="D107" s="253"/>
      <c r="E107" s="253"/>
      <c r="F107" s="253"/>
      <c r="G107" s="253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196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5">
      <c r="A108" s="219"/>
      <c r="B108" s="220"/>
      <c r="C108" s="260" t="s">
        <v>454</v>
      </c>
      <c r="D108" s="253"/>
      <c r="E108" s="253"/>
      <c r="F108" s="253"/>
      <c r="G108" s="253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196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5">
      <c r="A109" s="219"/>
      <c r="B109" s="220"/>
      <c r="C109" s="260" t="s">
        <v>326</v>
      </c>
      <c r="D109" s="253"/>
      <c r="E109" s="253"/>
      <c r="F109" s="253"/>
      <c r="G109" s="253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196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19"/>
      <c r="B110" s="220"/>
      <c r="C110" s="260" t="s">
        <v>455</v>
      </c>
      <c r="D110" s="253"/>
      <c r="E110" s="253"/>
      <c r="F110" s="253"/>
      <c r="G110" s="253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196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19"/>
      <c r="B111" s="220"/>
      <c r="C111" s="260" t="s">
        <v>456</v>
      </c>
      <c r="D111" s="253"/>
      <c r="E111" s="253"/>
      <c r="F111" s="253"/>
      <c r="G111" s="253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196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5">
      <c r="A112" s="219"/>
      <c r="B112" s="220"/>
      <c r="C112" s="260" t="s">
        <v>327</v>
      </c>
      <c r="D112" s="253"/>
      <c r="E112" s="253"/>
      <c r="F112" s="253"/>
      <c r="G112" s="253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196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0.399999999999999" outlineLevel="1" x14ac:dyDescent="0.25">
      <c r="A113" s="236">
        <v>25</v>
      </c>
      <c r="B113" s="237" t="s">
        <v>572</v>
      </c>
      <c r="C113" s="255" t="s">
        <v>573</v>
      </c>
      <c r="D113" s="238" t="s">
        <v>259</v>
      </c>
      <c r="E113" s="239">
        <v>1</v>
      </c>
      <c r="F113" s="240"/>
      <c r="G113" s="241">
        <f>ROUND(E113*F113,2)</f>
        <v>0</v>
      </c>
      <c r="H113" s="240"/>
      <c r="I113" s="241">
        <f>ROUND(E113*H113,2)</f>
        <v>0</v>
      </c>
      <c r="J113" s="240"/>
      <c r="K113" s="241">
        <f>ROUND(E113*J113,2)</f>
        <v>0</v>
      </c>
      <c r="L113" s="241">
        <v>21</v>
      </c>
      <c r="M113" s="241">
        <f>G113*(1+L113/100)</f>
        <v>0</v>
      </c>
      <c r="N113" s="239">
        <v>0</v>
      </c>
      <c r="O113" s="239">
        <f>ROUND(E113*N113,2)</f>
        <v>0</v>
      </c>
      <c r="P113" s="239">
        <v>0</v>
      </c>
      <c r="Q113" s="239">
        <f>ROUND(E113*P113,2)</f>
        <v>0</v>
      </c>
      <c r="R113" s="241"/>
      <c r="S113" s="241" t="s">
        <v>247</v>
      </c>
      <c r="T113" s="242" t="s">
        <v>248</v>
      </c>
      <c r="U113" s="222">
        <v>0</v>
      </c>
      <c r="V113" s="222">
        <f>ROUND(E113*U113,2)</f>
        <v>0</v>
      </c>
      <c r="W113" s="222"/>
      <c r="X113" s="222" t="s">
        <v>215</v>
      </c>
      <c r="Y113" s="222" t="s">
        <v>167</v>
      </c>
      <c r="Z113" s="212"/>
      <c r="AA113" s="212"/>
      <c r="AB113" s="212"/>
      <c r="AC113" s="212"/>
      <c r="AD113" s="212"/>
      <c r="AE113" s="212"/>
      <c r="AF113" s="212"/>
      <c r="AG113" s="212" t="s">
        <v>216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2" x14ac:dyDescent="0.25">
      <c r="A114" s="219"/>
      <c r="B114" s="220"/>
      <c r="C114" s="259" t="s">
        <v>663</v>
      </c>
      <c r="D114" s="252"/>
      <c r="E114" s="252"/>
      <c r="F114" s="252"/>
      <c r="G114" s="25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196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5">
      <c r="A115" s="219"/>
      <c r="B115" s="220"/>
      <c r="C115" s="260" t="s">
        <v>664</v>
      </c>
      <c r="D115" s="253"/>
      <c r="E115" s="253"/>
      <c r="F115" s="253"/>
      <c r="G115" s="253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196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5">
      <c r="A116" s="219"/>
      <c r="B116" s="220"/>
      <c r="C116" s="260" t="s">
        <v>665</v>
      </c>
      <c r="D116" s="253"/>
      <c r="E116" s="253"/>
      <c r="F116" s="253"/>
      <c r="G116" s="253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196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5">
      <c r="A117" s="219"/>
      <c r="B117" s="220"/>
      <c r="C117" s="260" t="s">
        <v>460</v>
      </c>
      <c r="D117" s="253"/>
      <c r="E117" s="253"/>
      <c r="F117" s="253"/>
      <c r="G117" s="253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196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19"/>
      <c r="B118" s="220"/>
      <c r="C118" s="260" t="s">
        <v>330</v>
      </c>
      <c r="D118" s="253"/>
      <c r="E118" s="253"/>
      <c r="F118" s="253"/>
      <c r="G118" s="253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196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19"/>
      <c r="B119" s="220"/>
      <c r="C119" s="260" t="s">
        <v>666</v>
      </c>
      <c r="D119" s="253"/>
      <c r="E119" s="253"/>
      <c r="F119" s="253"/>
      <c r="G119" s="253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196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19"/>
      <c r="B120" s="220"/>
      <c r="C120" s="260" t="s">
        <v>463</v>
      </c>
      <c r="D120" s="253"/>
      <c r="E120" s="253"/>
      <c r="F120" s="253"/>
      <c r="G120" s="253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196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19"/>
      <c r="B121" s="220"/>
      <c r="C121" s="260" t="s">
        <v>331</v>
      </c>
      <c r="D121" s="253"/>
      <c r="E121" s="253"/>
      <c r="F121" s="253"/>
      <c r="G121" s="253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196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5">
      <c r="A122" s="219"/>
      <c r="B122" s="220"/>
      <c r="C122" s="260" t="s">
        <v>464</v>
      </c>
      <c r="D122" s="253"/>
      <c r="E122" s="253"/>
      <c r="F122" s="253"/>
      <c r="G122" s="253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196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5">
      <c r="A123" s="219"/>
      <c r="B123" s="220"/>
      <c r="C123" s="260" t="s">
        <v>667</v>
      </c>
      <c r="D123" s="253"/>
      <c r="E123" s="253"/>
      <c r="F123" s="253"/>
      <c r="G123" s="253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196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5">
      <c r="A124" s="219"/>
      <c r="B124" s="220"/>
      <c r="C124" s="260" t="s">
        <v>466</v>
      </c>
      <c r="D124" s="253"/>
      <c r="E124" s="253"/>
      <c r="F124" s="253"/>
      <c r="G124" s="253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196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19"/>
      <c r="B125" s="220"/>
      <c r="C125" s="260" t="s">
        <v>332</v>
      </c>
      <c r="D125" s="253"/>
      <c r="E125" s="253"/>
      <c r="F125" s="253"/>
      <c r="G125" s="253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196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5">
      <c r="A126" s="219"/>
      <c r="B126" s="220"/>
      <c r="C126" s="260" t="s">
        <v>574</v>
      </c>
      <c r="D126" s="253"/>
      <c r="E126" s="253"/>
      <c r="F126" s="253"/>
      <c r="G126" s="253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196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5">
      <c r="A127" s="219"/>
      <c r="B127" s="220"/>
      <c r="C127" s="260" t="s">
        <v>467</v>
      </c>
      <c r="D127" s="253"/>
      <c r="E127" s="253"/>
      <c r="F127" s="253"/>
      <c r="G127" s="253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196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43" t="str">
        <f>C127</f>
        <v>monitoring sítě, ochrana před ostrovním provozem, konfigurovatelný účiník, konfigurovatelné prahové hodnoty země</v>
      </c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5">
      <c r="A128" s="219"/>
      <c r="B128" s="220"/>
      <c r="C128" s="260" t="s">
        <v>468</v>
      </c>
      <c r="D128" s="253"/>
      <c r="E128" s="253"/>
      <c r="F128" s="253"/>
      <c r="G128" s="253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196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5">
      <c r="A129" s="219"/>
      <c r="B129" s="220"/>
      <c r="C129" s="260" t="s">
        <v>334</v>
      </c>
      <c r="D129" s="253"/>
      <c r="E129" s="253"/>
      <c r="F129" s="253"/>
      <c r="G129" s="253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196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5">
      <c r="A130" s="219"/>
      <c r="B130" s="220"/>
      <c r="C130" s="260" t="s">
        <v>469</v>
      </c>
      <c r="D130" s="253"/>
      <c r="E130" s="253"/>
      <c r="F130" s="253"/>
      <c r="G130" s="253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196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5">
      <c r="A131" s="219"/>
      <c r="B131" s="220"/>
      <c r="C131" s="260" t="s">
        <v>335</v>
      </c>
      <c r="D131" s="253"/>
      <c r="E131" s="253"/>
      <c r="F131" s="253"/>
      <c r="G131" s="253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196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25">
      <c r="A132" s="229" t="s">
        <v>159</v>
      </c>
      <c r="B132" s="230" t="s">
        <v>113</v>
      </c>
      <c r="C132" s="254" t="s">
        <v>114</v>
      </c>
      <c r="D132" s="231"/>
      <c r="E132" s="232"/>
      <c r="F132" s="233"/>
      <c r="G132" s="233">
        <f>SUMIF(AG133:AG148,"&lt;&gt;NOR",G133:G148)</f>
        <v>0</v>
      </c>
      <c r="H132" s="233"/>
      <c r="I132" s="233">
        <f>SUM(I133:I148)</f>
        <v>0</v>
      </c>
      <c r="J132" s="233"/>
      <c r="K132" s="233">
        <f>SUM(K133:K148)</f>
        <v>0</v>
      </c>
      <c r="L132" s="233"/>
      <c r="M132" s="233">
        <f>SUM(M133:M148)</f>
        <v>0</v>
      </c>
      <c r="N132" s="232"/>
      <c r="O132" s="232">
        <f>SUM(O133:O148)</f>
        <v>0.19</v>
      </c>
      <c r="P132" s="232"/>
      <c r="Q132" s="232">
        <f>SUM(Q133:Q148)</f>
        <v>0</v>
      </c>
      <c r="R132" s="233"/>
      <c r="S132" s="233"/>
      <c r="T132" s="234"/>
      <c r="U132" s="228"/>
      <c r="V132" s="228">
        <f>SUM(V133:V148)</f>
        <v>5.52</v>
      </c>
      <c r="W132" s="228"/>
      <c r="X132" s="228"/>
      <c r="Y132" s="228"/>
      <c r="AG132" t="s">
        <v>160</v>
      </c>
    </row>
    <row r="133" spans="1:60" outlineLevel="1" x14ac:dyDescent="0.25">
      <c r="A133" s="236">
        <v>26</v>
      </c>
      <c r="B133" s="237" t="s">
        <v>575</v>
      </c>
      <c r="C133" s="255" t="s">
        <v>576</v>
      </c>
      <c r="D133" s="238" t="s">
        <v>246</v>
      </c>
      <c r="E133" s="239">
        <v>50</v>
      </c>
      <c r="F133" s="240"/>
      <c r="G133" s="241">
        <f>ROUND(E133*F133,2)</f>
        <v>0</v>
      </c>
      <c r="H133" s="240"/>
      <c r="I133" s="241">
        <f>ROUND(E133*H133,2)</f>
        <v>0</v>
      </c>
      <c r="J133" s="240"/>
      <c r="K133" s="241">
        <f>ROUND(E133*J133,2)</f>
        <v>0</v>
      </c>
      <c r="L133" s="241">
        <v>21</v>
      </c>
      <c r="M133" s="241">
        <f>G133*(1+L133/100)</f>
        <v>0</v>
      </c>
      <c r="N133" s="239">
        <v>2E-3</v>
      </c>
      <c r="O133" s="239">
        <f>ROUND(E133*N133,2)</f>
        <v>0.1</v>
      </c>
      <c r="P133" s="239">
        <v>0</v>
      </c>
      <c r="Q133" s="239">
        <f>ROUND(E133*P133,2)</f>
        <v>0</v>
      </c>
      <c r="R133" s="241" t="s">
        <v>176</v>
      </c>
      <c r="S133" s="241" t="s">
        <v>165</v>
      </c>
      <c r="T133" s="242" t="s">
        <v>248</v>
      </c>
      <c r="U133" s="222">
        <v>0.1</v>
      </c>
      <c r="V133" s="222">
        <f>ROUND(E133*U133,2)</f>
        <v>5</v>
      </c>
      <c r="W133" s="222"/>
      <c r="X133" s="222" t="s">
        <v>166</v>
      </c>
      <c r="Y133" s="222" t="s">
        <v>167</v>
      </c>
      <c r="Z133" s="212"/>
      <c r="AA133" s="212"/>
      <c r="AB133" s="212"/>
      <c r="AC133" s="212"/>
      <c r="AD133" s="212"/>
      <c r="AE133" s="212"/>
      <c r="AF133" s="212"/>
      <c r="AG133" s="212" t="s">
        <v>168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25">
      <c r="A134" s="219"/>
      <c r="B134" s="220"/>
      <c r="C134" s="259" t="s">
        <v>1073</v>
      </c>
      <c r="D134" s="252"/>
      <c r="E134" s="252"/>
      <c r="F134" s="252"/>
      <c r="G134" s="25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196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43" t="str">
        <f>C134</f>
        <v>- atypická kovová konstrukce pro osazení technologie FVE u fasády objektu (nad střechou č. 1 u vyšší části se střechou č. 3)</v>
      </c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5">
      <c r="A135" s="219"/>
      <c r="B135" s="220"/>
      <c r="C135" s="260" t="s">
        <v>578</v>
      </c>
      <c r="D135" s="253"/>
      <c r="E135" s="253"/>
      <c r="F135" s="253"/>
      <c r="G135" s="253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196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21" outlineLevel="3" x14ac:dyDescent="0.25">
      <c r="A136" s="219"/>
      <c r="B136" s="220"/>
      <c r="C136" s="260" t="s">
        <v>1074</v>
      </c>
      <c r="D136" s="253"/>
      <c r="E136" s="253"/>
      <c r="F136" s="253"/>
      <c r="G136" s="253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196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43" t="str">
        <f>C136</f>
        <v>- konstrukci tvoří ocelové sloupky kotvené do stávající nosné konstrukce střechy č. 1 a ke stávající kovové fasádě, montážní hliníkové profily HNP1 svěrně kotvené ke sloupkům</v>
      </c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5">
      <c r="A137" s="219"/>
      <c r="B137" s="220"/>
      <c r="C137" s="260" t="s">
        <v>1075</v>
      </c>
      <c r="D137" s="253"/>
      <c r="E137" s="253"/>
      <c r="F137" s="253"/>
      <c r="G137" s="253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196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5">
      <c r="A138" s="219"/>
      <c r="B138" s="220"/>
      <c r="C138" s="260" t="s">
        <v>582</v>
      </c>
      <c r="D138" s="253"/>
      <c r="E138" s="253"/>
      <c r="F138" s="253"/>
      <c r="G138" s="253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196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5">
      <c r="A139" s="219"/>
      <c r="B139" s="220"/>
      <c r="C139" s="260" t="s">
        <v>583</v>
      </c>
      <c r="D139" s="253"/>
      <c r="E139" s="253"/>
      <c r="F139" s="253"/>
      <c r="G139" s="253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196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5">
      <c r="A140" s="219"/>
      <c r="B140" s="220"/>
      <c r="C140" s="260" t="s">
        <v>584</v>
      </c>
      <c r="D140" s="253"/>
      <c r="E140" s="253"/>
      <c r="F140" s="253"/>
      <c r="G140" s="253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196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2" x14ac:dyDescent="0.25">
      <c r="A141" s="219"/>
      <c r="B141" s="220"/>
      <c r="C141" s="256" t="s">
        <v>1076</v>
      </c>
      <c r="D141" s="223"/>
      <c r="E141" s="224">
        <v>50</v>
      </c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170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5">
      <c r="A142" s="236">
        <v>27</v>
      </c>
      <c r="B142" s="237" t="s">
        <v>770</v>
      </c>
      <c r="C142" s="255" t="s">
        <v>1077</v>
      </c>
      <c r="D142" s="238" t="s">
        <v>269</v>
      </c>
      <c r="E142" s="239">
        <v>1</v>
      </c>
      <c r="F142" s="240"/>
      <c r="G142" s="241">
        <f>ROUND(E142*F142,2)</f>
        <v>0</v>
      </c>
      <c r="H142" s="240"/>
      <c r="I142" s="241">
        <f>ROUND(E142*H142,2)</f>
        <v>0</v>
      </c>
      <c r="J142" s="240"/>
      <c r="K142" s="241">
        <f>ROUND(E142*J142,2)</f>
        <v>0</v>
      </c>
      <c r="L142" s="241">
        <v>21</v>
      </c>
      <c r="M142" s="241">
        <f>G142*(1+L142/100)</f>
        <v>0</v>
      </c>
      <c r="N142" s="239">
        <v>0.02</v>
      </c>
      <c r="O142" s="239">
        <f>ROUND(E142*N142,2)</f>
        <v>0.02</v>
      </c>
      <c r="P142" s="239">
        <v>0</v>
      </c>
      <c r="Q142" s="239">
        <f>ROUND(E142*P142,2)</f>
        <v>0</v>
      </c>
      <c r="R142" s="241"/>
      <c r="S142" s="241" t="s">
        <v>247</v>
      </c>
      <c r="T142" s="242" t="s">
        <v>248</v>
      </c>
      <c r="U142" s="222">
        <v>0</v>
      </c>
      <c r="V142" s="222">
        <f>ROUND(E142*U142,2)</f>
        <v>0</v>
      </c>
      <c r="W142" s="222"/>
      <c r="X142" s="222" t="s">
        <v>180</v>
      </c>
      <c r="Y142" s="222" t="s">
        <v>167</v>
      </c>
      <c r="Z142" s="212"/>
      <c r="AA142" s="212"/>
      <c r="AB142" s="212"/>
      <c r="AC142" s="212"/>
      <c r="AD142" s="212"/>
      <c r="AE142" s="212"/>
      <c r="AF142" s="212"/>
      <c r="AG142" s="212" t="s">
        <v>181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2" x14ac:dyDescent="0.25">
      <c r="A143" s="219"/>
      <c r="B143" s="220"/>
      <c r="C143" s="259" t="s">
        <v>982</v>
      </c>
      <c r="D143" s="252"/>
      <c r="E143" s="252"/>
      <c r="F143" s="252"/>
      <c r="G143" s="25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196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43" t="str">
        <f>C143</f>
        <v>- plechová vana s půdorysným přesahem min. 0,50 metru přes průmět technologie FVE (střídač, rozvaděče)</v>
      </c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5">
      <c r="A144" s="236">
        <v>28</v>
      </c>
      <c r="B144" s="237" t="s">
        <v>589</v>
      </c>
      <c r="C144" s="255" t="s">
        <v>590</v>
      </c>
      <c r="D144" s="238" t="s">
        <v>220</v>
      </c>
      <c r="E144" s="239">
        <v>12</v>
      </c>
      <c r="F144" s="240"/>
      <c r="G144" s="241">
        <f>ROUND(E144*F144,2)</f>
        <v>0</v>
      </c>
      <c r="H144" s="240"/>
      <c r="I144" s="241">
        <f>ROUND(E144*H144,2)</f>
        <v>0</v>
      </c>
      <c r="J144" s="240"/>
      <c r="K144" s="241">
        <f>ROUND(E144*J144,2)</f>
        <v>0</v>
      </c>
      <c r="L144" s="241">
        <v>21</v>
      </c>
      <c r="M144" s="241">
        <f>G144*(1+L144/100)</f>
        <v>0</v>
      </c>
      <c r="N144" s="239">
        <v>6.0000000000000001E-3</v>
      </c>
      <c r="O144" s="239">
        <f>ROUND(E144*N144,2)</f>
        <v>7.0000000000000007E-2</v>
      </c>
      <c r="P144" s="239">
        <v>0</v>
      </c>
      <c r="Q144" s="239">
        <f>ROUND(E144*P144,2)</f>
        <v>0</v>
      </c>
      <c r="R144" s="241"/>
      <c r="S144" s="241" t="s">
        <v>247</v>
      </c>
      <c r="T144" s="242" t="s">
        <v>248</v>
      </c>
      <c r="U144" s="222">
        <v>0</v>
      </c>
      <c r="V144" s="222">
        <f>ROUND(E144*U144,2)</f>
        <v>0</v>
      </c>
      <c r="W144" s="222"/>
      <c r="X144" s="222" t="s">
        <v>215</v>
      </c>
      <c r="Y144" s="222" t="s">
        <v>167</v>
      </c>
      <c r="Z144" s="212"/>
      <c r="AA144" s="212"/>
      <c r="AB144" s="212"/>
      <c r="AC144" s="212"/>
      <c r="AD144" s="212"/>
      <c r="AE144" s="212"/>
      <c r="AF144" s="212"/>
      <c r="AG144" s="212" t="s">
        <v>216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5">
      <c r="A145" s="219"/>
      <c r="B145" s="220"/>
      <c r="C145" s="259" t="s">
        <v>591</v>
      </c>
      <c r="D145" s="252"/>
      <c r="E145" s="252"/>
      <c r="F145" s="252"/>
      <c r="G145" s="25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196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2" x14ac:dyDescent="0.25">
      <c r="A146" s="219"/>
      <c r="B146" s="220"/>
      <c r="C146" s="256" t="s">
        <v>592</v>
      </c>
      <c r="D146" s="223"/>
      <c r="E146" s="224">
        <v>12</v>
      </c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170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5">
      <c r="A147" s="236">
        <v>29</v>
      </c>
      <c r="B147" s="237" t="s">
        <v>1078</v>
      </c>
      <c r="C147" s="255" t="s">
        <v>1079</v>
      </c>
      <c r="D147" s="238" t="s">
        <v>241</v>
      </c>
      <c r="E147" s="239">
        <v>0.17199999999999999</v>
      </c>
      <c r="F147" s="240"/>
      <c r="G147" s="241">
        <f>ROUND(E147*F147,2)</f>
        <v>0</v>
      </c>
      <c r="H147" s="240"/>
      <c r="I147" s="241">
        <f>ROUND(E147*H147,2)</f>
        <v>0</v>
      </c>
      <c r="J147" s="240"/>
      <c r="K147" s="241">
        <f>ROUND(E147*J147,2)</f>
        <v>0</v>
      </c>
      <c r="L147" s="241">
        <v>21</v>
      </c>
      <c r="M147" s="241">
        <f>G147*(1+L147/100)</f>
        <v>0</v>
      </c>
      <c r="N147" s="239">
        <v>0</v>
      </c>
      <c r="O147" s="239">
        <f>ROUND(E147*N147,2)</f>
        <v>0</v>
      </c>
      <c r="P147" s="239">
        <v>0</v>
      </c>
      <c r="Q147" s="239">
        <f>ROUND(E147*P147,2)</f>
        <v>0</v>
      </c>
      <c r="R147" s="241" t="s">
        <v>176</v>
      </c>
      <c r="S147" s="241" t="s">
        <v>165</v>
      </c>
      <c r="T147" s="242" t="s">
        <v>165</v>
      </c>
      <c r="U147" s="222">
        <v>3.0059999999999998</v>
      </c>
      <c r="V147" s="222">
        <f>ROUND(E147*U147,2)</f>
        <v>0.52</v>
      </c>
      <c r="W147" s="222"/>
      <c r="X147" s="222" t="s">
        <v>595</v>
      </c>
      <c r="Y147" s="222" t="s">
        <v>167</v>
      </c>
      <c r="Z147" s="212"/>
      <c r="AA147" s="212"/>
      <c r="AB147" s="212"/>
      <c r="AC147" s="212"/>
      <c r="AD147" s="212"/>
      <c r="AE147" s="212"/>
      <c r="AF147" s="212"/>
      <c r="AG147" s="212" t="s">
        <v>596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5">
      <c r="A148" s="219"/>
      <c r="B148" s="220"/>
      <c r="C148" s="257" t="s">
        <v>243</v>
      </c>
      <c r="D148" s="244"/>
      <c r="E148" s="244"/>
      <c r="F148" s="244"/>
      <c r="G148" s="244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183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x14ac:dyDescent="0.25">
      <c r="A149" s="229" t="s">
        <v>159</v>
      </c>
      <c r="B149" s="230" t="s">
        <v>117</v>
      </c>
      <c r="C149" s="254" t="s">
        <v>118</v>
      </c>
      <c r="D149" s="231"/>
      <c r="E149" s="232"/>
      <c r="F149" s="233"/>
      <c r="G149" s="233">
        <f>SUMIF(AG150:AG159,"&lt;&gt;NOR",G150:G159)</f>
        <v>0</v>
      </c>
      <c r="H149" s="233"/>
      <c r="I149" s="233">
        <f>SUM(I150:I159)</f>
        <v>0</v>
      </c>
      <c r="J149" s="233"/>
      <c r="K149" s="233">
        <f>SUM(K150:K159)</f>
        <v>0</v>
      </c>
      <c r="L149" s="233"/>
      <c r="M149" s="233">
        <f>SUM(M150:M159)</f>
        <v>0</v>
      </c>
      <c r="N149" s="232"/>
      <c r="O149" s="232">
        <f>SUM(O150:O159)</f>
        <v>0.73</v>
      </c>
      <c r="P149" s="232"/>
      <c r="Q149" s="232">
        <f>SUM(Q150:Q159)</f>
        <v>0</v>
      </c>
      <c r="R149" s="233"/>
      <c r="S149" s="233"/>
      <c r="T149" s="234"/>
      <c r="U149" s="228"/>
      <c r="V149" s="228">
        <f>SUM(V150:V159)</f>
        <v>10.119999999999999</v>
      </c>
      <c r="W149" s="228"/>
      <c r="X149" s="228"/>
      <c r="Y149" s="228"/>
      <c r="AG149" t="s">
        <v>160</v>
      </c>
    </row>
    <row r="150" spans="1:60" outlineLevel="1" x14ac:dyDescent="0.25">
      <c r="A150" s="236">
        <v>30</v>
      </c>
      <c r="B150" s="237" t="s">
        <v>345</v>
      </c>
      <c r="C150" s="255" t="s">
        <v>346</v>
      </c>
      <c r="D150" s="238" t="s">
        <v>347</v>
      </c>
      <c r="E150" s="239">
        <v>25</v>
      </c>
      <c r="F150" s="240"/>
      <c r="G150" s="241">
        <f>ROUND(E150*F150,2)</f>
        <v>0</v>
      </c>
      <c r="H150" s="240"/>
      <c r="I150" s="241">
        <f>ROUND(E150*H150,2)</f>
        <v>0</v>
      </c>
      <c r="J150" s="240"/>
      <c r="K150" s="241">
        <f>ROUND(E150*J150,2)</f>
        <v>0</v>
      </c>
      <c r="L150" s="241">
        <v>21</v>
      </c>
      <c r="M150" s="241">
        <f>G150*(1+L150/100)</f>
        <v>0</v>
      </c>
      <c r="N150" s="239">
        <v>0</v>
      </c>
      <c r="O150" s="239">
        <f>ROUND(E150*N150,2)</f>
        <v>0</v>
      </c>
      <c r="P150" s="239">
        <v>0</v>
      </c>
      <c r="Q150" s="239">
        <f>ROUND(E150*P150,2)</f>
        <v>0</v>
      </c>
      <c r="R150" s="241"/>
      <c r="S150" s="241" t="s">
        <v>247</v>
      </c>
      <c r="T150" s="242" t="s">
        <v>248</v>
      </c>
      <c r="U150" s="222">
        <v>0</v>
      </c>
      <c r="V150" s="222">
        <f>ROUND(E150*U150,2)</f>
        <v>0</v>
      </c>
      <c r="W150" s="222"/>
      <c r="X150" s="222" t="s">
        <v>166</v>
      </c>
      <c r="Y150" s="222" t="s">
        <v>167</v>
      </c>
      <c r="Z150" s="212"/>
      <c r="AA150" s="212"/>
      <c r="AB150" s="212"/>
      <c r="AC150" s="212"/>
      <c r="AD150" s="212"/>
      <c r="AE150" s="212"/>
      <c r="AF150" s="212"/>
      <c r="AG150" s="212" t="s">
        <v>168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2" x14ac:dyDescent="0.25">
      <c r="A151" s="219"/>
      <c r="B151" s="220"/>
      <c r="C151" s="259" t="s">
        <v>348</v>
      </c>
      <c r="D151" s="252"/>
      <c r="E151" s="252"/>
      <c r="F151" s="252"/>
      <c r="G151" s="25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196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5">
      <c r="A152" s="219"/>
      <c r="B152" s="220"/>
      <c r="C152" s="260" t="s">
        <v>1080</v>
      </c>
      <c r="D152" s="253"/>
      <c r="E152" s="253"/>
      <c r="F152" s="253"/>
      <c r="G152" s="253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196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43" t="str">
        <f>C152</f>
        <v>- provedení a zapravení prostupů střechou z asfaltových pásů pro osazení pomocné konstrukce pro technologii FVE nad střechou č.1 u fasády</v>
      </c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5">
      <c r="A153" s="219"/>
      <c r="B153" s="220"/>
      <c r="C153" s="260" t="s">
        <v>506</v>
      </c>
      <c r="D153" s="253"/>
      <c r="E153" s="253"/>
      <c r="F153" s="253"/>
      <c r="G153" s="253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196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5">
      <c r="A154" s="219"/>
      <c r="B154" s="220"/>
      <c r="C154" s="260" t="s">
        <v>351</v>
      </c>
      <c r="D154" s="253"/>
      <c r="E154" s="253"/>
      <c r="F154" s="253"/>
      <c r="G154" s="253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196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5">
      <c r="A155" s="219"/>
      <c r="B155" s="220"/>
      <c r="C155" s="260" t="s">
        <v>352</v>
      </c>
      <c r="D155" s="253"/>
      <c r="E155" s="253"/>
      <c r="F155" s="253"/>
      <c r="G155" s="253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196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ht="20.399999999999999" outlineLevel="1" x14ac:dyDescent="0.25">
      <c r="A156" s="236">
        <v>31</v>
      </c>
      <c r="B156" s="237" t="s">
        <v>1081</v>
      </c>
      <c r="C156" s="255" t="s">
        <v>1082</v>
      </c>
      <c r="D156" s="238" t="s">
        <v>163</v>
      </c>
      <c r="E156" s="239">
        <v>38</v>
      </c>
      <c r="F156" s="240"/>
      <c r="G156" s="241">
        <f>ROUND(E156*F156,2)</f>
        <v>0</v>
      </c>
      <c r="H156" s="240"/>
      <c r="I156" s="241">
        <f>ROUND(E156*H156,2)</f>
        <v>0</v>
      </c>
      <c r="J156" s="240"/>
      <c r="K156" s="241">
        <f>ROUND(E156*J156,2)</f>
        <v>0</v>
      </c>
      <c r="L156" s="241">
        <v>21</v>
      </c>
      <c r="M156" s="241">
        <f>G156*(1+L156/100)</f>
        <v>0</v>
      </c>
      <c r="N156" s="239">
        <v>1.9230000000000001E-2</v>
      </c>
      <c r="O156" s="239">
        <f>ROUND(E156*N156,2)</f>
        <v>0.73</v>
      </c>
      <c r="P156" s="239">
        <v>0</v>
      </c>
      <c r="Q156" s="239">
        <f>ROUND(E156*P156,2)</f>
        <v>0</v>
      </c>
      <c r="R156" s="241" t="s">
        <v>179</v>
      </c>
      <c r="S156" s="241" t="s">
        <v>165</v>
      </c>
      <c r="T156" s="242" t="s">
        <v>165</v>
      </c>
      <c r="U156" s="222">
        <v>0.26641999999999999</v>
      </c>
      <c r="V156" s="222">
        <f>ROUND(E156*U156,2)</f>
        <v>10.119999999999999</v>
      </c>
      <c r="W156" s="222"/>
      <c r="X156" s="222" t="s">
        <v>180</v>
      </c>
      <c r="Y156" s="222" t="s">
        <v>167</v>
      </c>
      <c r="Z156" s="212"/>
      <c r="AA156" s="212"/>
      <c r="AB156" s="212"/>
      <c r="AC156" s="212"/>
      <c r="AD156" s="212"/>
      <c r="AE156" s="212"/>
      <c r="AF156" s="212"/>
      <c r="AG156" s="212" t="s">
        <v>181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2" x14ac:dyDescent="0.25">
      <c r="A157" s="219"/>
      <c r="B157" s="220"/>
      <c r="C157" s="257" t="s">
        <v>1083</v>
      </c>
      <c r="D157" s="244"/>
      <c r="E157" s="244"/>
      <c r="F157" s="244"/>
      <c r="G157" s="244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183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43" t="str">
        <f>C157</f>
        <v>montáž, demontáž a pronájem lešení včetně přesunu hmot na staveništi a dopravy (odvozu i dovozu) na stavbu  tam i zpět.</v>
      </c>
      <c r="BB157" s="212"/>
      <c r="BC157" s="212"/>
      <c r="BD157" s="212"/>
      <c r="BE157" s="212"/>
      <c r="BF157" s="212"/>
      <c r="BG157" s="212"/>
      <c r="BH157" s="212"/>
    </row>
    <row r="158" spans="1:60" outlineLevel="2" x14ac:dyDescent="0.25">
      <c r="A158" s="219"/>
      <c r="B158" s="220"/>
      <c r="C158" s="256" t="s">
        <v>1084</v>
      </c>
      <c r="D158" s="223"/>
      <c r="E158" s="224">
        <v>24</v>
      </c>
      <c r="F158" s="222"/>
      <c r="G158" s="222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170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5">
      <c r="A159" s="219"/>
      <c r="B159" s="220"/>
      <c r="C159" s="256" t="s">
        <v>1085</v>
      </c>
      <c r="D159" s="223"/>
      <c r="E159" s="224">
        <v>14</v>
      </c>
      <c r="F159" s="222"/>
      <c r="G159" s="22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170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x14ac:dyDescent="0.25">
      <c r="A160" s="229" t="s">
        <v>159</v>
      </c>
      <c r="B160" s="230" t="s">
        <v>119</v>
      </c>
      <c r="C160" s="254" t="s">
        <v>120</v>
      </c>
      <c r="D160" s="231"/>
      <c r="E160" s="232"/>
      <c r="F160" s="233"/>
      <c r="G160" s="233">
        <f>SUMIF(AG161:AG177,"&lt;&gt;NOR",G161:G177)</f>
        <v>0</v>
      </c>
      <c r="H160" s="233"/>
      <c r="I160" s="233">
        <f>SUM(I161:I177)</f>
        <v>0</v>
      </c>
      <c r="J160" s="233"/>
      <c r="K160" s="233">
        <f>SUM(K161:K177)</f>
        <v>0</v>
      </c>
      <c r="L160" s="233"/>
      <c r="M160" s="233">
        <f>SUM(M161:M177)</f>
        <v>0</v>
      </c>
      <c r="N160" s="232"/>
      <c r="O160" s="232">
        <f>SUM(O161:O177)</f>
        <v>0</v>
      </c>
      <c r="P160" s="232"/>
      <c r="Q160" s="232">
        <f>SUM(Q161:Q177)</f>
        <v>0</v>
      </c>
      <c r="R160" s="233"/>
      <c r="S160" s="233"/>
      <c r="T160" s="234"/>
      <c r="U160" s="228"/>
      <c r="V160" s="228">
        <f>SUM(V161:V177)</f>
        <v>0</v>
      </c>
      <c r="W160" s="228"/>
      <c r="X160" s="228"/>
      <c r="Y160" s="228"/>
      <c r="AG160" t="s">
        <v>160</v>
      </c>
    </row>
    <row r="161" spans="1:60" outlineLevel="1" x14ac:dyDescent="0.25">
      <c r="A161" s="236">
        <v>32</v>
      </c>
      <c r="B161" s="237" t="s">
        <v>356</v>
      </c>
      <c r="C161" s="255" t="s">
        <v>357</v>
      </c>
      <c r="D161" s="238" t="s">
        <v>358</v>
      </c>
      <c r="E161" s="239">
        <v>1</v>
      </c>
      <c r="F161" s="240"/>
      <c r="G161" s="241">
        <f>ROUND(E161*F161,2)</f>
        <v>0</v>
      </c>
      <c r="H161" s="240"/>
      <c r="I161" s="241">
        <f>ROUND(E161*H161,2)</f>
        <v>0</v>
      </c>
      <c r="J161" s="240"/>
      <c r="K161" s="241">
        <f>ROUND(E161*J161,2)</f>
        <v>0</v>
      </c>
      <c r="L161" s="241">
        <v>21</v>
      </c>
      <c r="M161" s="241">
        <f>G161*(1+L161/100)</f>
        <v>0</v>
      </c>
      <c r="N161" s="239">
        <v>0</v>
      </c>
      <c r="O161" s="239">
        <f>ROUND(E161*N161,2)</f>
        <v>0</v>
      </c>
      <c r="P161" s="239">
        <v>0</v>
      </c>
      <c r="Q161" s="239">
        <f>ROUND(E161*P161,2)</f>
        <v>0</v>
      </c>
      <c r="R161" s="241"/>
      <c r="S161" s="241" t="s">
        <v>247</v>
      </c>
      <c r="T161" s="242" t="s">
        <v>248</v>
      </c>
      <c r="U161" s="222">
        <v>0</v>
      </c>
      <c r="V161" s="222">
        <f>ROUND(E161*U161,2)</f>
        <v>0</v>
      </c>
      <c r="W161" s="222"/>
      <c r="X161" s="222" t="s">
        <v>166</v>
      </c>
      <c r="Y161" s="222" t="s">
        <v>167</v>
      </c>
      <c r="Z161" s="212"/>
      <c r="AA161" s="212"/>
      <c r="AB161" s="212"/>
      <c r="AC161" s="212"/>
      <c r="AD161" s="212"/>
      <c r="AE161" s="212"/>
      <c r="AF161" s="212"/>
      <c r="AG161" s="212" t="s">
        <v>168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2" x14ac:dyDescent="0.25">
      <c r="A162" s="219"/>
      <c r="B162" s="220"/>
      <c r="C162" s="259" t="s">
        <v>359</v>
      </c>
      <c r="D162" s="252"/>
      <c r="E162" s="252"/>
      <c r="F162" s="252"/>
      <c r="G162" s="25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196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5">
      <c r="A163" s="219"/>
      <c r="B163" s="220"/>
      <c r="C163" s="260" t="s">
        <v>360</v>
      </c>
      <c r="D163" s="253"/>
      <c r="E163" s="253"/>
      <c r="F163" s="253"/>
      <c r="G163" s="253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196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5">
      <c r="A164" s="236">
        <v>33</v>
      </c>
      <c r="B164" s="237" t="s">
        <v>361</v>
      </c>
      <c r="C164" s="255" t="s">
        <v>362</v>
      </c>
      <c r="D164" s="238" t="s">
        <v>358</v>
      </c>
      <c r="E164" s="239">
        <v>1</v>
      </c>
      <c r="F164" s="240"/>
      <c r="G164" s="241">
        <f>ROUND(E164*F164,2)</f>
        <v>0</v>
      </c>
      <c r="H164" s="240"/>
      <c r="I164" s="241">
        <f>ROUND(E164*H164,2)</f>
        <v>0</v>
      </c>
      <c r="J164" s="240"/>
      <c r="K164" s="241">
        <f>ROUND(E164*J164,2)</f>
        <v>0</v>
      </c>
      <c r="L164" s="241">
        <v>21</v>
      </c>
      <c r="M164" s="241">
        <f>G164*(1+L164/100)</f>
        <v>0</v>
      </c>
      <c r="N164" s="239">
        <v>0</v>
      </c>
      <c r="O164" s="239">
        <f>ROUND(E164*N164,2)</f>
        <v>0</v>
      </c>
      <c r="P164" s="239">
        <v>0</v>
      </c>
      <c r="Q164" s="239">
        <f>ROUND(E164*P164,2)</f>
        <v>0</v>
      </c>
      <c r="R164" s="241"/>
      <c r="S164" s="241" t="s">
        <v>247</v>
      </c>
      <c r="T164" s="242" t="s">
        <v>248</v>
      </c>
      <c r="U164" s="222">
        <v>0</v>
      </c>
      <c r="V164" s="222">
        <f>ROUND(E164*U164,2)</f>
        <v>0</v>
      </c>
      <c r="W164" s="222"/>
      <c r="X164" s="222" t="s">
        <v>166</v>
      </c>
      <c r="Y164" s="222" t="s">
        <v>167</v>
      </c>
      <c r="Z164" s="212"/>
      <c r="AA164" s="212"/>
      <c r="AB164" s="212"/>
      <c r="AC164" s="212"/>
      <c r="AD164" s="212"/>
      <c r="AE164" s="212"/>
      <c r="AF164" s="212"/>
      <c r="AG164" s="212" t="s">
        <v>168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5">
      <c r="A165" s="219"/>
      <c r="B165" s="220"/>
      <c r="C165" s="259" t="s">
        <v>359</v>
      </c>
      <c r="D165" s="252"/>
      <c r="E165" s="252"/>
      <c r="F165" s="252"/>
      <c r="G165" s="25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196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5">
      <c r="A166" s="219"/>
      <c r="B166" s="220"/>
      <c r="C166" s="260" t="s">
        <v>1086</v>
      </c>
      <c r="D166" s="253"/>
      <c r="E166" s="253"/>
      <c r="F166" s="253"/>
      <c r="G166" s="253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196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5">
      <c r="A167" s="219"/>
      <c r="B167" s="220"/>
      <c r="C167" s="260" t="s">
        <v>1087</v>
      </c>
      <c r="D167" s="253"/>
      <c r="E167" s="253"/>
      <c r="F167" s="253"/>
      <c r="G167" s="253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196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5">
      <c r="A168" s="219"/>
      <c r="B168" s="220"/>
      <c r="C168" s="260" t="s">
        <v>599</v>
      </c>
      <c r="D168" s="253"/>
      <c r="E168" s="253"/>
      <c r="F168" s="253"/>
      <c r="G168" s="253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196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5">
      <c r="A169" s="219"/>
      <c r="B169" s="220"/>
      <c r="C169" s="260" t="s">
        <v>1088</v>
      </c>
      <c r="D169" s="253"/>
      <c r="E169" s="253"/>
      <c r="F169" s="253"/>
      <c r="G169" s="253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196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5">
      <c r="A170" s="219"/>
      <c r="B170" s="220"/>
      <c r="C170" s="260" t="s">
        <v>1089</v>
      </c>
      <c r="D170" s="253"/>
      <c r="E170" s="253"/>
      <c r="F170" s="253"/>
      <c r="G170" s="253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196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43" t="str">
        <f>C170</f>
        <v>5) ve stávajícím pilíři s elektroměrovým rozvaděčem RE -  doplnění přijímače HDO vč. samostatného jističe 1x2A,char. B</v>
      </c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5">
      <c r="A171" s="219"/>
      <c r="B171" s="220"/>
      <c r="C171" s="260" t="s">
        <v>1090</v>
      </c>
      <c r="D171" s="253"/>
      <c r="E171" s="253"/>
      <c r="F171" s="253"/>
      <c r="G171" s="253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196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20.399999999999999" outlineLevel="1" x14ac:dyDescent="0.25">
      <c r="A172" s="236">
        <v>34</v>
      </c>
      <c r="B172" s="237" t="s">
        <v>367</v>
      </c>
      <c r="C172" s="255" t="s">
        <v>371</v>
      </c>
      <c r="D172" s="238" t="s">
        <v>358</v>
      </c>
      <c r="E172" s="239">
        <v>1</v>
      </c>
      <c r="F172" s="240"/>
      <c r="G172" s="241">
        <f>ROUND(E172*F172,2)</f>
        <v>0</v>
      </c>
      <c r="H172" s="240"/>
      <c r="I172" s="241">
        <f>ROUND(E172*H172,2)</f>
        <v>0</v>
      </c>
      <c r="J172" s="240"/>
      <c r="K172" s="241">
        <f>ROUND(E172*J172,2)</f>
        <v>0</v>
      </c>
      <c r="L172" s="241">
        <v>21</v>
      </c>
      <c r="M172" s="241">
        <f>G172*(1+L172/100)</f>
        <v>0</v>
      </c>
      <c r="N172" s="239">
        <v>0</v>
      </c>
      <c r="O172" s="239">
        <f>ROUND(E172*N172,2)</f>
        <v>0</v>
      </c>
      <c r="P172" s="239">
        <v>0</v>
      </c>
      <c r="Q172" s="239">
        <f>ROUND(E172*P172,2)</f>
        <v>0</v>
      </c>
      <c r="R172" s="241"/>
      <c r="S172" s="241" t="s">
        <v>247</v>
      </c>
      <c r="T172" s="242" t="s">
        <v>248</v>
      </c>
      <c r="U172" s="222">
        <v>0</v>
      </c>
      <c r="V172" s="222">
        <f>ROUND(E172*U172,2)</f>
        <v>0</v>
      </c>
      <c r="W172" s="222"/>
      <c r="X172" s="222" t="s">
        <v>476</v>
      </c>
      <c r="Y172" s="222" t="s">
        <v>167</v>
      </c>
      <c r="Z172" s="212"/>
      <c r="AA172" s="212"/>
      <c r="AB172" s="212"/>
      <c r="AC172" s="212"/>
      <c r="AD172" s="212"/>
      <c r="AE172" s="212"/>
      <c r="AF172" s="212"/>
      <c r="AG172" s="212" t="s">
        <v>477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31.2" outlineLevel="2" x14ac:dyDescent="0.25">
      <c r="A173" s="219"/>
      <c r="B173" s="220"/>
      <c r="C173" s="259" t="s">
        <v>372</v>
      </c>
      <c r="D173" s="252"/>
      <c r="E173" s="252"/>
      <c r="F173" s="252"/>
      <c r="G173" s="25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196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43" t="str">
        <f>C173</f>
        <v>- součástí této položky je zajištění výchozích podkladů od stávajícího hromosvodu v součinnosti s objednatelem (výchozí revizní zpráva hromosvodu, poslední periodická revizní zpráva hromosvodu, nejaktuálnější archivní dokumentace hromosvodu) tj. výchozích podkladů pro zpracování RDS úprav a doplnění hromosvodu</v>
      </c>
      <c r="BB173" s="212"/>
      <c r="BC173" s="212"/>
      <c r="BD173" s="212"/>
      <c r="BE173" s="212"/>
      <c r="BF173" s="212"/>
      <c r="BG173" s="212"/>
      <c r="BH173" s="212"/>
    </row>
    <row r="174" spans="1:60" ht="21" outlineLevel="3" x14ac:dyDescent="0.25">
      <c r="A174" s="219"/>
      <c r="B174" s="220"/>
      <c r="C174" s="260" t="s">
        <v>373</v>
      </c>
      <c r="D174" s="253"/>
      <c r="E174" s="253"/>
      <c r="F174" s="253"/>
      <c r="G174" s="253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196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43" t="str">
        <f>C174</f>
        <v>- součástí této položky je zajištění prověření technického stavu stávající hromosvodové soustavy včetně zjištění zemních odporů stávajících svodů na dotčených budovách či jejich částí = výchozí podklad pro zpracování RDS úprav a doplnění hromosvodu</v>
      </c>
      <c r="BB174" s="212"/>
      <c r="BC174" s="212"/>
      <c r="BD174" s="212"/>
      <c r="BE174" s="212"/>
      <c r="BF174" s="212"/>
      <c r="BG174" s="212"/>
      <c r="BH174" s="212"/>
    </row>
    <row r="175" spans="1:60" ht="41.4" outlineLevel="3" x14ac:dyDescent="0.25">
      <c r="A175" s="219"/>
      <c r="B175" s="220"/>
      <c r="C175" s="260" t="s">
        <v>374</v>
      </c>
      <c r="D175" s="253"/>
      <c r="E175" s="253"/>
      <c r="F175" s="253"/>
      <c r="G175" s="253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196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43" t="str">
        <f>C175</f>
        <v>- součástí této položky je zajištění zpracování RDS úprav a doplnění stávajícího hromosvodu v souladu s požadavky ČSN EN 62305-3 ed. 2 pro zajištění dostatečné vzdálenosti hromosvodu na střeše od rozvodů a kovových konstrukcí navrhované střešní FVE a ochrany FV panelů proti přímému úderu blesku. Součástí RDS bude zpracování analýzy rizika pro LPS dle ČSN EN 62305-3 ed. 2, vlastní návrh úprav a doplnění hromosvodu včetně případného doplnění uzemnění, položkový výkaz výměr.</v>
      </c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5">
      <c r="A176" s="236">
        <v>35</v>
      </c>
      <c r="B176" s="237" t="s">
        <v>375</v>
      </c>
      <c r="C176" s="255" t="s">
        <v>376</v>
      </c>
      <c r="D176" s="238" t="s">
        <v>377</v>
      </c>
      <c r="E176" s="239">
        <v>1</v>
      </c>
      <c r="F176" s="240"/>
      <c r="G176" s="241">
        <f>ROUND(E176*F176,2)</f>
        <v>0</v>
      </c>
      <c r="H176" s="240"/>
      <c r="I176" s="241">
        <f>ROUND(E176*H176,2)</f>
        <v>0</v>
      </c>
      <c r="J176" s="240"/>
      <c r="K176" s="241">
        <f>ROUND(E176*J176,2)</f>
        <v>0</v>
      </c>
      <c r="L176" s="241">
        <v>21</v>
      </c>
      <c r="M176" s="241">
        <f>G176*(1+L176/100)</f>
        <v>0</v>
      </c>
      <c r="N176" s="239">
        <v>0</v>
      </c>
      <c r="O176" s="239">
        <f>ROUND(E176*N176,2)</f>
        <v>0</v>
      </c>
      <c r="P176" s="239">
        <v>0</v>
      </c>
      <c r="Q176" s="239">
        <f>ROUND(E176*P176,2)</f>
        <v>0</v>
      </c>
      <c r="R176" s="241"/>
      <c r="S176" s="241" t="s">
        <v>165</v>
      </c>
      <c r="T176" s="242" t="s">
        <v>248</v>
      </c>
      <c r="U176" s="222">
        <v>0</v>
      </c>
      <c r="V176" s="222">
        <f>ROUND(E176*U176,2)</f>
        <v>0</v>
      </c>
      <c r="W176" s="222"/>
      <c r="X176" s="222" t="s">
        <v>378</v>
      </c>
      <c r="Y176" s="222" t="s">
        <v>167</v>
      </c>
      <c r="Z176" s="212"/>
      <c r="AA176" s="212"/>
      <c r="AB176" s="212"/>
      <c r="AC176" s="212"/>
      <c r="AD176" s="212"/>
      <c r="AE176" s="212"/>
      <c r="AF176" s="212"/>
      <c r="AG176" s="212" t="s">
        <v>379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2" x14ac:dyDescent="0.25">
      <c r="A177" s="219"/>
      <c r="B177" s="220"/>
      <c r="C177" s="259" t="s">
        <v>380</v>
      </c>
      <c r="D177" s="252"/>
      <c r="E177" s="252"/>
      <c r="F177" s="252"/>
      <c r="G177" s="25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196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43" t="str">
        <f>C177</f>
        <v>náklady spojené s provedením všech technickými normami předepsaných zkoušek a revizí stavebních konstrukcí nebo stavebních prací.</v>
      </c>
      <c r="BB177" s="212"/>
      <c r="BC177" s="212"/>
      <c r="BD177" s="212"/>
      <c r="BE177" s="212"/>
      <c r="BF177" s="212"/>
      <c r="BG177" s="212"/>
      <c r="BH177" s="212"/>
    </row>
    <row r="178" spans="1:60" x14ac:dyDescent="0.25">
      <c r="A178" s="229" t="s">
        <v>159</v>
      </c>
      <c r="B178" s="230" t="s">
        <v>121</v>
      </c>
      <c r="C178" s="254" t="s">
        <v>122</v>
      </c>
      <c r="D178" s="231"/>
      <c r="E178" s="232"/>
      <c r="F178" s="233"/>
      <c r="G178" s="233">
        <f>SUMIF(AG179:AG199,"&lt;&gt;NOR",G179:G199)</f>
        <v>0</v>
      </c>
      <c r="H178" s="233"/>
      <c r="I178" s="233">
        <f>SUM(I179:I199)</f>
        <v>0</v>
      </c>
      <c r="J178" s="233"/>
      <c r="K178" s="233">
        <f>SUM(K179:K199)</f>
        <v>0</v>
      </c>
      <c r="L178" s="233"/>
      <c r="M178" s="233">
        <f>SUM(M179:M199)</f>
        <v>0</v>
      </c>
      <c r="N178" s="232"/>
      <c r="O178" s="232">
        <f>SUM(O179:O199)</f>
        <v>1.76</v>
      </c>
      <c r="P178" s="232"/>
      <c r="Q178" s="232">
        <f>SUM(Q179:Q199)</f>
        <v>0</v>
      </c>
      <c r="R178" s="233"/>
      <c r="S178" s="233"/>
      <c r="T178" s="234"/>
      <c r="U178" s="228"/>
      <c r="V178" s="228">
        <f>SUM(V179:V199)</f>
        <v>24.12</v>
      </c>
      <c r="W178" s="228"/>
      <c r="X178" s="228"/>
      <c r="Y178" s="228"/>
      <c r="AG178" t="s">
        <v>160</v>
      </c>
    </row>
    <row r="179" spans="1:60" outlineLevel="1" x14ac:dyDescent="0.25">
      <c r="A179" s="236">
        <v>36</v>
      </c>
      <c r="B179" s="237" t="s">
        <v>601</v>
      </c>
      <c r="C179" s="255" t="s">
        <v>602</v>
      </c>
      <c r="D179" s="238" t="s">
        <v>603</v>
      </c>
      <c r="E179" s="239">
        <v>0.48</v>
      </c>
      <c r="F179" s="240"/>
      <c r="G179" s="241">
        <f>ROUND(E179*F179,2)</f>
        <v>0</v>
      </c>
      <c r="H179" s="240"/>
      <c r="I179" s="241">
        <f>ROUND(E179*H179,2)</f>
        <v>0</v>
      </c>
      <c r="J179" s="240"/>
      <c r="K179" s="241">
        <f>ROUND(E179*J179,2)</f>
        <v>0</v>
      </c>
      <c r="L179" s="241">
        <v>21</v>
      </c>
      <c r="M179" s="241">
        <f>G179*(1+L179/100)</f>
        <v>0</v>
      </c>
      <c r="N179" s="239">
        <v>0</v>
      </c>
      <c r="O179" s="239">
        <f>ROUND(E179*N179,2)</f>
        <v>0</v>
      </c>
      <c r="P179" s="239">
        <v>0</v>
      </c>
      <c r="Q179" s="239">
        <f>ROUND(E179*P179,2)</f>
        <v>0</v>
      </c>
      <c r="R179" s="241" t="s">
        <v>473</v>
      </c>
      <c r="S179" s="241" t="s">
        <v>165</v>
      </c>
      <c r="T179" s="242" t="s">
        <v>165</v>
      </c>
      <c r="U179" s="222">
        <v>3.5329999999999999</v>
      </c>
      <c r="V179" s="222">
        <f>ROUND(E179*U179,2)</f>
        <v>1.7</v>
      </c>
      <c r="W179" s="222"/>
      <c r="X179" s="222" t="s">
        <v>166</v>
      </c>
      <c r="Y179" s="222" t="s">
        <v>167</v>
      </c>
      <c r="Z179" s="212"/>
      <c r="AA179" s="212"/>
      <c r="AB179" s="212"/>
      <c r="AC179" s="212"/>
      <c r="AD179" s="212"/>
      <c r="AE179" s="212"/>
      <c r="AF179" s="212"/>
      <c r="AG179" s="212" t="s">
        <v>168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2" x14ac:dyDescent="0.25">
      <c r="A180" s="219"/>
      <c r="B180" s="220"/>
      <c r="C180" s="257" t="s">
        <v>604</v>
      </c>
      <c r="D180" s="244"/>
      <c r="E180" s="244"/>
      <c r="F180" s="244"/>
      <c r="G180" s="244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183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2" x14ac:dyDescent="0.25">
      <c r="A181" s="219"/>
      <c r="B181" s="220"/>
      <c r="C181" s="256" t="s">
        <v>1091</v>
      </c>
      <c r="D181" s="223"/>
      <c r="E181" s="224">
        <v>0.48</v>
      </c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170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5">
      <c r="A182" s="236">
        <v>37</v>
      </c>
      <c r="B182" s="237" t="s">
        <v>616</v>
      </c>
      <c r="C182" s="255" t="s">
        <v>617</v>
      </c>
      <c r="D182" s="238" t="s">
        <v>220</v>
      </c>
      <c r="E182" s="239">
        <v>16</v>
      </c>
      <c r="F182" s="240"/>
      <c r="G182" s="241">
        <f>ROUND(E182*F182,2)</f>
        <v>0</v>
      </c>
      <c r="H182" s="240"/>
      <c r="I182" s="241">
        <f>ROUND(E182*H182,2)</f>
        <v>0</v>
      </c>
      <c r="J182" s="240"/>
      <c r="K182" s="241">
        <f>ROUND(E182*J182,2)</f>
        <v>0</v>
      </c>
      <c r="L182" s="241">
        <v>21</v>
      </c>
      <c r="M182" s="241">
        <f>G182*(1+L182/100)</f>
        <v>0</v>
      </c>
      <c r="N182" s="239">
        <v>0</v>
      </c>
      <c r="O182" s="239">
        <f>ROUND(E182*N182,2)</f>
        <v>0</v>
      </c>
      <c r="P182" s="239">
        <v>0</v>
      </c>
      <c r="Q182" s="239">
        <f>ROUND(E182*P182,2)</f>
        <v>0</v>
      </c>
      <c r="R182" s="241"/>
      <c r="S182" s="241" t="s">
        <v>165</v>
      </c>
      <c r="T182" s="242" t="s">
        <v>165</v>
      </c>
      <c r="U182" s="222">
        <v>0.98924000000000001</v>
      </c>
      <c r="V182" s="222">
        <f>ROUND(E182*U182,2)</f>
        <v>15.83</v>
      </c>
      <c r="W182" s="222"/>
      <c r="X182" s="222" t="s">
        <v>166</v>
      </c>
      <c r="Y182" s="222" t="s">
        <v>167</v>
      </c>
      <c r="Z182" s="212"/>
      <c r="AA182" s="212"/>
      <c r="AB182" s="212"/>
      <c r="AC182" s="212"/>
      <c r="AD182" s="212"/>
      <c r="AE182" s="212"/>
      <c r="AF182" s="212"/>
      <c r="AG182" s="212" t="s">
        <v>168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2" x14ac:dyDescent="0.25">
      <c r="A183" s="219"/>
      <c r="B183" s="220"/>
      <c r="C183" s="256" t="s">
        <v>1092</v>
      </c>
      <c r="D183" s="223"/>
      <c r="E183" s="224">
        <v>12</v>
      </c>
      <c r="F183" s="222"/>
      <c r="G183" s="22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170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5">
      <c r="A184" s="219"/>
      <c r="B184" s="220"/>
      <c r="C184" s="256" t="s">
        <v>1093</v>
      </c>
      <c r="D184" s="223"/>
      <c r="E184" s="224">
        <v>1</v>
      </c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170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5">
      <c r="A185" s="219"/>
      <c r="B185" s="220"/>
      <c r="C185" s="256" t="s">
        <v>1094</v>
      </c>
      <c r="D185" s="223"/>
      <c r="E185" s="224">
        <v>3</v>
      </c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170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5">
      <c r="A186" s="236">
        <v>38</v>
      </c>
      <c r="B186" s="237" t="s">
        <v>622</v>
      </c>
      <c r="C186" s="255" t="s">
        <v>623</v>
      </c>
      <c r="D186" s="238" t="s">
        <v>220</v>
      </c>
      <c r="E186" s="239">
        <v>16</v>
      </c>
      <c r="F186" s="240"/>
      <c r="G186" s="241">
        <f>ROUND(E186*F186,2)</f>
        <v>0</v>
      </c>
      <c r="H186" s="240"/>
      <c r="I186" s="241">
        <f>ROUND(E186*H186,2)</f>
        <v>0</v>
      </c>
      <c r="J186" s="240"/>
      <c r="K186" s="241">
        <f>ROUND(E186*J186,2)</f>
        <v>0</v>
      </c>
      <c r="L186" s="241">
        <v>21</v>
      </c>
      <c r="M186" s="241">
        <f>G186*(1+L186/100)</f>
        <v>0</v>
      </c>
      <c r="N186" s="239">
        <v>0.11025</v>
      </c>
      <c r="O186" s="239">
        <f>ROUND(E186*N186,2)</f>
        <v>1.76</v>
      </c>
      <c r="P186" s="239">
        <v>0</v>
      </c>
      <c r="Q186" s="239">
        <f>ROUND(E186*P186,2)</f>
        <v>0</v>
      </c>
      <c r="R186" s="241"/>
      <c r="S186" s="241" t="s">
        <v>165</v>
      </c>
      <c r="T186" s="242" t="s">
        <v>165</v>
      </c>
      <c r="U186" s="222">
        <v>5.28E-2</v>
      </c>
      <c r="V186" s="222">
        <f>ROUND(E186*U186,2)</f>
        <v>0.84</v>
      </c>
      <c r="W186" s="222"/>
      <c r="X186" s="222" t="s">
        <v>166</v>
      </c>
      <c r="Y186" s="222" t="s">
        <v>167</v>
      </c>
      <c r="Z186" s="212"/>
      <c r="AA186" s="212"/>
      <c r="AB186" s="212"/>
      <c r="AC186" s="212"/>
      <c r="AD186" s="212"/>
      <c r="AE186" s="212"/>
      <c r="AF186" s="212"/>
      <c r="AG186" s="212" t="s">
        <v>168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2" x14ac:dyDescent="0.25">
      <c r="A187" s="219"/>
      <c r="B187" s="220"/>
      <c r="C187" s="256" t="s">
        <v>1092</v>
      </c>
      <c r="D187" s="223"/>
      <c r="E187" s="224">
        <v>12</v>
      </c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22"/>
      <c r="Z187" s="212"/>
      <c r="AA187" s="212"/>
      <c r="AB187" s="212"/>
      <c r="AC187" s="212"/>
      <c r="AD187" s="212"/>
      <c r="AE187" s="212"/>
      <c r="AF187" s="212"/>
      <c r="AG187" s="212" t="s">
        <v>170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5">
      <c r="A188" s="219"/>
      <c r="B188" s="220"/>
      <c r="C188" s="256" t="s">
        <v>1093</v>
      </c>
      <c r="D188" s="223"/>
      <c r="E188" s="224">
        <v>1</v>
      </c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170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5">
      <c r="A189" s="219"/>
      <c r="B189" s="220"/>
      <c r="C189" s="256" t="s">
        <v>1094</v>
      </c>
      <c r="D189" s="223"/>
      <c r="E189" s="224">
        <v>3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170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5">
      <c r="A190" s="245">
        <v>39</v>
      </c>
      <c r="B190" s="246" t="s">
        <v>625</v>
      </c>
      <c r="C190" s="258" t="s">
        <v>626</v>
      </c>
      <c r="D190" s="247" t="s">
        <v>220</v>
      </c>
      <c r="E190" s="248">
        <v>16</v>
      </c>
      <c r="F190" s="249"/>
      <c r="G190" s="250">
        <f>ROUND(E190*F190,2)</f>
        <v>0</v>
      </c>
      <c r="H190" s="249"/>
      <c r="I190" s="250">
        <f>ROUND(E190*H190,2)</f>
        <v>0</v>
      </c>
      <c r="J190" s="249"/>
      <c r="K190" s="250">
        <f>ROUND(E190*J190,2)</f>
        <v>0</v>
      </c>
      <c r="L190" s="250">
        <v>21</v>
      </c>
      <c r="M190" s="250">
        <f>G190*(1+L190/100)</f>
        <v>0</v>
      </c>
      <c r="N190" s="248">
        <v>6.0000000000000002E-5</v>
      </c>
      <c r="O190" s="248">
        <f>ROUND(E190*N190,2)</f>
        <v>0</v>
      </c>
      <c r="P190" s="248">
        <v>0</v>
      </c>
      <c r="Q190" s="248">
        <f>ROUND(E190*P190,2)</f>
        <v>0</v>
      </c>
      <c r="R190" s="250"/>
      <c r="S190" s="250" t="s">
        <v>165</v>
      </c>
      <c r="T190" s="251" t="s">
        <v>165</v>
      </c>
      <c r="U190" s="222">
        <v>2.5999999999999999E-2</v>
      </c>
      <c r="V190" s="222">
        <f>ROUND(E190*U190,2)</f>
        <v>0.42</v>
      </c>
      <c r="W190" s="222"/>
      <c r="X190" s="222" t="s">
        <v>166</v>
      </c>
      <c r="Y190" s="222" t="s">
        <v>167</v>
      </c>
      <c r="Z190" s="212"/>
      <c r="AA190" s="212"/>
      <c r="AB190" s="212"/>
      <c r="AC190" s="212"/>
      <c r="AD190" s="212"/>
      <c r="AE190" s="212"/>
      <c r="AF190" s="212"/>
      <c r="AG190" s="212" t="s">
        <v>168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5">
      <c r="A191" s="236">
        <v>40</v>
      </c>
      <c r="B191" s="237" t="s">
        <v>627</v>
      </c>
      <c r="C191" s="255" t="s">
        <v>628</v>
      </c>
      <c r="D191" s="238" t="s">
        <v>220</v>
      </c>
      <c r="E191" s="239">
        <v>16</v>
      </c>
      <c r="F191" s="240"/>
      <c r="G191" s="241">
        <f>ROUND(E191*F191,2)</f>
        <v>0</v>
      </c>
      <c r="H191" s="240"/>
      <c r="I191" s="241">
        <f>ROUND(E191*H191,2)</f>
        <v>0</v>
      </c>
      <c r="J191" s="240"/>
      <c r="K191" s="241">
        <f>ROUND(E191*J191,2)</f>
        <v>0</v>
      </c>
      <c r="L191" s="241">
        <v>21</v>
      </c>
      <c r="M191" s="241">
        <f>G191*(1+L191/100)</f>
        <v>0</v>
      </c>
      <c r="N191" s="239">
        <v>0</v>
      </c>
      <c r="O191" s="239">
        <f>ROUND(E191*N191,2)</f>
        <v>0</v>
      </c>
      <c r="P191" s="239">
        <v>0</v>
      </c>
      <c r="Q191" s="239">
        <f>ROUND(E191*P191,2)</f>
        <v>0</v>
      </c>
      <c r="R191" s="241"/>
      <c r="S191" s="241" t="s">
        <v>165</v>
      </c>
      <c r="T191" s="242" t="s">
        <v>165</v>
      </c>
      <c r="U191" s="222">
        <v>0.1888</v>
      </c>
      <c r="V191" s="222">
        <f>ROUND(E191*U191,2)</f>
        <v>3.02</v>
      </c>
      <c r="W191" s="222"/>
      <c r="X191" s="222" t="s">
        <v>166</v>
      </c>
      <c r="Y191" s="222" t="s">
        <v>167</v>
      </c>
      <c r="Z191" s="212"/>
      <c r="AA191" s="212"/>
      <c r="AB191" s="212"/>
      <c r="AC191" s="212"/>
      <c r="AD191" s="212"/>
      <c r="AE191" s="212"/>
      <c r="AF191" s="212"/>
      <c r="AG191" s="212" t="s">
        <v>168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2" x14ac:dyDescent="0.25">
      <c r="A192" s="219"/>
      <c r="B192" s="220"/>
      <c r="C192" s="256" t="s">
        <v>1095</v>
      </c>
      <c r="D192" s="223"/>
      <c r="E192" s="224">
        <v>16</v>
      </c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170</v>
      </c>
      <c r="AH192" s="212">
        <v>5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5">
      <c r="A193" s="236">
        <v>41</v>
      </c>
      <c r="B193" s="237" t="s">
        <v>630</v>
      </c>
      <c r="C193" s="255" t="s">
        <v>631</v>
      </c>
      <c r="D193" s="238" t="s">
        <v>603</v>
      </c>
      <c r="E193" s="239">
        <v>1.32</v>
      </c>
      <c r="F193" s="240"/>
      <c r="G193" s="241">
        <f>ROUND(E193*F193,2)</f>
        <v>0</v>
      </c>
      <c r="H193" s="240"/>
      <c r="I193" s="241">
        <f>ROUND(E193*H193,2)</f>
        <v>0</v>
      </c>
      <c r="J193" s="240"/>
      <c r="K193" s="241">
        <f>ROUND(E193*J193,2)</f>
        <v>0</v>
      </c>
      <c r="L193" s="241">
        <v>21</v>
      </c>
      <c r="M193" s="241">
        <f>G193*(1+L193/100)</f>
        <v>0</v>
      </c>
      <c r="N193" s="239">
        <v>0</v>
      </c>
      <c r="O193" s="239">
        <f>ROUND(E193*N193,2)</f>
        <v>0</v>
      </c>
      <c r="P193" s="239">
        <v>0</v>
      </c>
      <c r="Q193" s="239">
        <f>ROUND(E193*P193,2)</f>
        <v>0</v>
      </c>
      <c r="R193" s="241"/>
      <c r="S193" s="241" t="s">
        <v>165</v>
      </c>
      <c r="T193" s="242" t="s">
        <v>165</v>
      </c>
      <c r="U193" s="222">
        <v>0.66300000000000003</v>
      </c>
      <c r="V193" s="222">
        <f>ROUND(E193*U193,2)</f>
        <v>0.88</v>
      </c>
      <c r="W193" s="222"/>
      <c r="X193" s="222" t="s">
        <v>166</v>
      </c>
      <c r="Y193" s="222" t="s">
        <v>167</v>
      </c>
      <c r="Z193" s="212"/>
      <c r="AA193" s="212"/>
      <c r="AB193" s="212"/>
      <c r="AC193" s="212"/>
      <c r="AD193" s="212"/>
      <c r="AE193" s="212"/>
      <c r="AF193" s="212"/>
      <c r="AG193" s="212" t="s">
        <v>168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2" x14ac:dyDescent="0.25">
      <c r="A194" s="219"/>
      <c r="B194" s="220"/>
      <c r="C194" s="256" t="s">
        <v>1096</v>
      </c>
      <c r="D194" s="223"/>
      <c r="E194" s="224">
        <v>0.84</v>
      </c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22"/>
      <c r="Z194" s="212"/>
      <c r="AA194" s="212"/>
      <c r="AB194" s="212"/>
      <c r="AC194" s="212"/>
      <c r="AD194" s="212"/>
      <c r="AE194" s="212"/>
      <c r="AF194" s="212"/>
      <c r="AG194" s="212" t="s">
        <v>170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3" x14ac:dyDescent="0.25">
      <c r="A195" s="219"/>
      <c r="B195" s="220"/>
      <c r="C195" s="256" t="s">
        <v>1097</v>
      </c>
      <c r="D195" s="223"/>
      <c r="E195" s="224">
        <v>0.48</v>
      </c>
      <c r="F195" s="222"/>
      <c r="G195" s="22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170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5">
      <c r="A196" s="236">
        <v>42</v>
      </c>
      <c r="B196" s="237" t="s">
        <v>634</v>
      </c>
      <c r="C196" s="255" t="s">
        <v>635</v>
      </c>
      <c r="D196" s="238" t="s">
        <v>163</v>
      </c>
      <c r="E196" s="239">
        <v>8</v>
      </c>
      <c r="F196" s="240"/>
      <c r="G196" s="241">
        <f>ROUND(E196*F196,2)</f>
        <v>0</v>
      </c>
      <c r="H196" s="240"/>
      <c r="I196" s="241">
        <f>ROUND(E196*H196,2)</f>
        <v>0</v>
      </c>
      <c r="J196" s="240"/>
      <c r="K196" s="241">
        <f>ROUND(E196*J196,2)</f>
        <v>0</v>
      </c>
      <c r="L196" s="241">
        <v>21</v>
      </c>
      <c r="M196" s="241">
        <f>G196*(1+L196/100)</f>
        <v>0</v>
      </c>
      <c r="N196" s="239">
        <v>2.0000000000000002E-5</v>
      </c>
      <c r="O196" s="239">
        <f>ROUND(E196*N196,2)</f>
        <v>0</v>
      </c>
      <c r="P196" s="239">
        <v>0</v>
      </c>
      <c r="Q196" s="239">
        <f>ROUND(E196*P196,2)</f>
        <v>0</v>
      </c>
      <c r="R196" s="241"/>
      <c r="S196" s="241" t="s">
        <v>165</v>
      </c>
      <c r="T196" s="242" t="s">
        <v>165</v>
      </c>
      <c r="U196" s="222">
        <v>0.05</v>
      </c>
      <c r="V196" s="222">
        <f>ROUND(E196*U196,2)</f>
        <v>0.4</v>
      </c>
      <c r="W196" s="222"/>
      <c r="X196" s="222" t="s">
        <v>166</v>
      </c>
      <c r="Y196" s="222" t="s">
        <v>167</v>
      </c>
      <c r="Z196" s="212"/>
      <c r="AA196" s="212"/>
      <c r="AB196" s="212"/>
      <c r="AC196" s="212"/>
      <c r="AD196" s="212"/>
      <c r="AE196" s="212"/>
      <c r="AF196" s="212"/>
      <c r="AG196" s="212" t="s">
        <v>168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2" x14ac:dyDescent="0.25">
      <c r="A197" s="219"/>
      <c r="B197" s="220"/>
      <c r="C197" s="256" t="s">
        <v>1098</v>
      </c>
      <c r="D197" s="223"/>
      <c r="E197" s="224">
        <v>8</v>
      </c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170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5">
      <c r="A198" s="236">
        <v>43</v>
      </c>
      <c r="B198" s="237" t="s">
        <v>637</v>
      </c>
      <c r="C198" s="255" t="s">
        <v>638</v>
      </c>
      <c r="D198" s="238" t="s">
        <v>163</v>
      </c>
      <c r="E198" s="239">
        <v>8</v>
      </c>
      <c r="F198" s="240"/>
      <c r="G198" s="241">
        <f>ROUND(E198*F198,2)</f>
        <v>0</v>
      </c>
      <c r="H198" s="240"/>
      <c r="I198" s="241">
        <f>ROUND(E198*H198,2)</f>
        <v>0</v>
      </c>
      <c r="J198" s="240"/>
      <c r="K198" s="241">
        <f>ROUND(E198*J198,2)</f>
        <v>0</v>
      </c>
      <c r="L198" s="241">
        <v>21</v>
      </c>
      <c r="M198" s="241">
        <f>G198*(1+L198/100)</f>
        <v>0</v>
      </c>
      <c r="N198" s="239">
        <v>0</v>
      </c>
      <c r="O198" s="239">
        <f>ROUND(E198*N198,2)</f>
        <v>0</v>
      </c>
      <c r="P198" s="239">
        <v>0</v>
      </c>
      <c r="Q198" s="239">
        <f>ROUND(E198*P198,2)</f>
        <v>0</v>
      </c>
      <c r="R198" s="241"/>
      <c r="S198" s="241" t="s">
        <v>165</v>
      </c>
      <c r="T198" s="242" t="s">
        <v>165</v>
      </c>
      <c r="U198" s="222">
        <v>0.129</v>
      </c>
      <c r="V198" s="222">
        <f>ROUND(E198*U198,2)</f>
        <v>1.03</v>
      </c>
      <c r="W198" s="222"/>
      <c r="X198" s="222" t="s">
        <v>166</v>
      </c>
      <c r="Y198" s="222" t="s">
        <v>167</v>
      </c>
      <c r="Z198" s="212"/>
      <c r="AA198" s="212"/>
      <c r="AB198" s="212"/>
      <c r="AC198" s="212"/>
      <c r="AD198" s="212"/>
      <c r="AE198" s="212"/>
      <c r="AF198" s="212"/>
      <c r="AG198" s="212" t="s">
        <v>168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2" x14ac:dyDescent="0.25">
      <c r="A199" s="219"/>
      <c r="B199" s="220"/>
      <c r="C199" s="256" t="s">
        <v>1098</v>
      </c>
      <c r="D199" s="223"/>
      <c r="E199" s="224">
        <v>8</v>
      </c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170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x14ac:dyDescent="0.25">
      <c r="A200" s="229" t="s">
        <v>159</v>
      </c>
      <c r="B200" s="230" t="s">
        <v>123</v>
      </c>
      <c r="C200" s="254" t="s">
        <v>124</v>
      </c>
      <c r="D200" s="231"/>
      <c r="E200" s="232"/>
      <c r="F200" s="233"/>
      <c r="G200" s="233">
        <f>SUMIF(AG201:AG212,"&lt;&gt;NOR",G201:G212)</f>
        <v>0</v>
      </c>
      <c r="H200" s="233"/>
      <c r="I200" s="233">
        <f>SUM(I201:I212)</f>
        <v>0</v>
      </c>
      <c r="J200" s="233"/>
      <c r="K200" s="233">
        <f>SUM(K201:K212)</f>
        <v>0</v>
      </c>
      <c r="L200" s="233"/>
      <c r="M200" s="233">
        <f>SUM(M201:M212)</f>
        <v>0</v>
      </c>
      <c r="N200" s="232"/>
      <c r="O200" s="232">
        <f>SUM(O201:O212)</f>
        <v>0.14000000000000001</v>
      </c>
      <c r="P200" s="232"/>
      <c r="Q200" s="232">
        <f>SUM(Q201:Q212)</f>
        <v>0</v>
      </c>
      <c r="R200" s="233"/>
      <c r="S200" s="233"/>
      <c r="T200" s="234"/>
      <c r="U200" s="228"/>
      <c r="V200" s="228">
        <f>SUM(V201:V212)</f>
        <v>19.630000000000003</v>
      </c>
      <c r="W200" s="228"/>
      <c r="X200" s="228"/>
      <c r="Y200" s="228"/>
      <c r="AG200" t="s">
        <v>160</v>
      </c>
    </row>
    <row r="201" spans="1:60" outlineLevel="1" x14ac:dyDescent="0.25">
      <c r="A201" s="236">
        <v>44</v>
      </c>
      <c r="B201" s="237" t="s">
        <v>389</v>
      </c>
      <c r="C201" s="255" t="s">
        <v>390</v>
      </c>
      <c r="D201" s="238" t="s">
        <v>220</v>
      </c>
      <c r="E201" s="239">
        <v>19</v>
      </c>
      <c r="F201" s="240"/>
      <c r="G201" s="241">
        <f>ROUND(E201*F201,2)</f>
        <v>0</v>
      </c>
      <c r="H201" s="240"/>
      <c r="I201" s="241">
        <f>ROUND(E201*H201,2)</f>
        <v>0</v>
      </c>
      <c r="J201" s="240"/>
      <c r="K201" s="241">
        <f>ROUND(E201*J201,2)</f>
        <v>0</v>
      </c>
      <c r="L201" s="241">
        <v>21</v>
      </c>
      <c r="M201" s="241">
        <f>G201*(1+L201/100)</f>
        <v>0</v>
      </c>
      <c r="N201" s="239">
        <v>1.6000000000000001E-4</v>
      </c>
      <c r="O201" s="239">
        <f>ROUND(E201*N201,2)</f>
        <v>0</v>
      </c>
      <c r="P201" s="239">
        <v>0</v>
      </c>
      <c r="Q201" s="239">
        <f>ROUND(E201*P201,2)</f>
        <v>0</v>
      </c>
      <c r="R201" s="241" t="s">
        <v>123</v>
      </c>
      <c r="S201" s="241" t="s">
        <v>165</v>
      </c>
      <c r="T201" s="242" t="s">
        <v>165</v>
      </c>
      <c r="U201" s="222">
        <v>9.955E-2</v>
      </c>
      <c r="V201" s="222">
        <f>ROUND(E201*U201,2)</f>
        <v>1.89</v>
      </c>
      <c r="W201" s="222"/>
      <c r="X201" s="222" t="s">
        <v>166</v>
      </c>
      <c r="Y201" s="222" t="s">
        <v>167</v>
      </c>
      <c r="Z201" s="212"/>
      <c r="AA201" s="212"/>
      <c r="AB201" s="212"/>
      <c r="AC201" s="212"/>
      <c r="AD201" s="212"/>
      <c r="AE201" s="212"/>
      <c r="AF201" s="212"/>
      <c r="AG201" s="212" t="s">
        <v>168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2" x14ac:dyDescent="0.25">
      <c r="A202" s="219"/>
      <c r="B202" s="220"/>
      <c r="C202" s="256" t="s">
        <v>1099</v>
      </c>
      <c r="D202" s="223"/>
      <c r="E202" s="224">
        <v>19</v>
      </c>
      <c r="F202" s="222"/>
      <c r="G202" s="222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170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5">
      <c r="A203" s="236">
        <v>45</v>
      </c>
      <c r="B203" s="237" t="s">
        <v>1100</v>
      </c>
      <c r="C203" s="255" t="s">
        <v>1101</v>
      </c>
      <c r="D203" s="238" t="s">
        <v>220</v>
      </c>
      <c r="E203" s="239">
        <v>72</v>
      </c>
      <c r="F203" s="240"/>
      <c r="G203" s="241">
        <f>ROUND(E203*F203,2)</f>
        <v>0</v>
      </c>
      <c r="H203" s="240"/>
      <c r="I203" s="241">
        <f>ROUND(E203*H203,2)</f>
        <v>0</v>
      </c>
      <c r="J203" s="240"/>
      <c r="K203" s="241">
        <f>ROUND(E203*J203,2)</f>
        <v>0</v>
      </c>
      <c r="L203" s="241">
        <v>21</v>
      </c>
      <c r="M203" s="241">
        <f>G203*(1+L203/100)</f>
        <v>0</v>
      </c>
      <c r="N203" s="239">
        <v>0</v>
      </c>
      <c r="O203" s="239">
        <f>ROUND(E203*N203,2)</f>
        <v>0</v>
      </c>
      <c r="P203" s="239">
        <v>0</v>
      </c>
      <c r="Q203" s="239">
        <f>ROUND(E203*P203,2)</f>
        <v>0</v>
      </c>
      <c r="R203" s="241" t="s">
        <v>123</v>
      </c>
      <c r="S203" s="241" t="s">
        <v>165</v>
      </c>
      <c r="T203" s="242" t="s">
        <v>165</v>
      </c>
      <c r="U203" s="222">
        <v>0.16866999999999999</v>
      </c>
      <c r="V203" s="222">
        <f>ROUND(E203*U203,2)</f>
        <v>12.14</v>
      </c>
      <c r="W203" s="222"/>
      <c r="X203" s="222" t="s">
        <v>166</v>
      </c>
      <c r="Y203" s="222" t="s">
        <v>167</v>
      </c>
      <c r="Z203" s="212"/>
      <c r="AA203" s="212"/>
      <c r="AB203" s="212"/>
      <c r="AC203" s="212"/>
      <c r="AD203" s="212"/>
      <c r="AE203" s="212"/>
      <c r="AF203" s="212"/>
      <c r="AG203" s="212" t="s">
        <v>168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2" x14ac:dyDescent="0.25">
      <c r="A204" s="219"/>
      <c r="B204" s="220"/>
      <c r="C204" s="256" t="s">
        <v>1102</v>
      </c>
      <c r="D204" s="223"/>
      <c r="E204" s="224">
        <v>67</v>
      </c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22"/>
      <c r="Z204" s="212"/>
      <c r="AA204" s="212"/>
      <c r="AB204" s="212"/>
      <c r="AC204" s="212"/>
      <c r="AD204" s="212"/>
      <c r="AE204" s="212"/>
      <c r="AF204" s="212"/>
      <c r="AG204" s="212" t="s">
        <v>170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3" x14ac:dyDescent="0.25">
      <c r="A205" s="219"/>
      <c r="B205" s="220"/>
      <c r="C205" s="256" t="s">
        <v>1103</v>
      </c>
      <c r="D205" s="223"/>
      <c r="E205" s="224">
        <v>5</v>
      </c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170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5">
      <c r="A206" s="236">
        <v>46</v>
      </c>
      <c r="B206" s="237" t="s">
        <v>520</v>
      </c>
      <c r="C206" s="255" t="s">
        <v>521</v>
      </c>
      <c r="D206" s="238" t="s">
        <v>193</v>
      </c>
      <c r="E206" s="239">
        <v>4</v>
      </c>
      <c r="F206" s="240"/>
      <c r="G206" s="241">
        <f>ROUND(E206*F206,2)</f>
        <v>0</v>
      </c>
      <c r="H206" s="240"/>
      <c r="I206" s="241">
        <f>ROUND(E206*H206,2)</f>
        <v>0</v>
      </c>
      <c r="J206" s="240"/>
      <c r="K206" s="241">
        <f>ROUND(E206*J206,2)</f>
        <v>0</v>
      </c>
      <c r="L206" s="241">
        <v>21</v>
      </c>
      <c r="M206" s="241">
        <f>G206*(1+L206/100)</f>
        <v>0</v>
      </c>
      <c r="N206" s="239">
        <v>0</v>
      </c>
      <c r="O206" s="239">
        <f>ROUND(E206*N206,2)</f>
        <v>0</v>
      </c>
      <c r="P206" s="239">
        <v>0</v>
      </c>
      <c r="Q206" s="239">
        <f>ROUND(E206*P206,2)</f>
        <v>0</v>
      </c>
      <c r="R206" s="241" t="s">
        <v>123</v>
      </c>
      <c r="S206" s="241" t="s">
        <v>165</v>
      </c>
      <c r="T206" s="242" t="s">
        <v>165</v>
      </c>
      <c r="U206" s="222">
        <v>0.26350000000000001</v>
      </c>
      <c r="V206" s="222">
        <f>ROUND(E206*U206,2)</f>
        <v>1.05</v>
      </c>
      <c r="W206" s="222"/>
      <c r="X206" s="222" t="s">
        <v>166</v>
      </c>
      <c r="Y206" s="222" t="s">
        <v>167</v>
      </c>
      <c r="Z206" s="212"/>
      <c r="AA206" s="212"/>
      <c r="AB206" s="212"/>
      <c r="AC206" s="212"/>
      <c r="AD206" s="212"/>
      <c r="AE206" s="212"/>
      <c r="AF206" s="212"/>
      <c r="AG206" s="212" t="s">
        <v>168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2" x14ac:dyDescent="0.25">
      <c r="A207" s="219"/>
      <c r="B207" s="220"/>
      <c r="C207" s="256" t="s">
        <v>1104</v>
      </c>
      <c r="D207" s="223"/>
      <c r="E207" s="224">
        <v>4</v>
      </c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170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5">
      <c r="A208" s="236">
        <v>47</v>
      </c>
      <c r="B208" s="237" t="s">
        <v>396</v>
      </c>
      <c r="C208" s="255" t="s">
        <v>397</v>
      </c>
      <c r="D208" s="238" t="s">
        <v>193</v>
      </c>
      <c r="E208" s="239">
        <v>16</v>
      </c>
      <c r="F208" s="240"/>
      <c r="G208" s="241">
        <f>ROUND(E208*F208,2)</f>
        <v>0</v>
      </c>
      <c r="H208" s="240"/>
      <c r="I208" s="241">
        <f>ROUND(E208*H208,2)</f>
        <v>0</v>
      </c>
      <c r="J208" s="240"/>
      <c r="K208" s="241">
        <f>ROUND(E208*J208,2)</f>
        <v>0</v>
      </c>
      <c r="L208" s="241">
        <v>21</v>
      </c>
      <c r="M208" s="241">
        <f>G208*(1+L208/100)</f>
        <v>0</v>
      </c>
      <c r="N208" s="239">
        <v>0</v>
      </c>
      <c r="O208" s="239">
        <f>ROUND(E208*N208,2)</f>
        <v>0</v>
      </c>
      <c r="P208" s="239">
        <v>0</v>
      </c>
      <c r="Q208" s="239">
        <f>ROUND(E208*P208,2)</f>
        <v>0</v>
      </c>
      <c r="R208" s="241" t="s">
        <v>123</v>
      </c>
      <c r="S208" s="241" t="s">
        <v>165</v>
      </c>
      <c r="T208" s="242" t="s">
        <v>165</v>
      </c>
      <c r="U208" s="222">
        <v>0.28449999999999998</v>
      </c>
      <c r="V208" s="222">
        <f>ROUND(E208*U208,2)</f>
        <v>4.55</v>
      </c>
      <c r="W208" s="222"/>
      <c r="X208" s="222" t="s">
        <v>166</v>
      </c>
      <c r="Y208" s="222" t="s">
        <v>167</v>
      </c>
      <c r="Z208" s="212"/>
      <c r="AA208" s="212"/>
      <c r="AB208" s="212"/>
      <c r="AC208" s="212"/>
      <c r="AD208" s="212"/>
      <c r="AE208" s="212"/>
      <c r="AF208" s="212"/>
      <c r="AG208" s="212" t="s">
        <v>168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2" x14ac:dyDescent="0.25">
      <c r="A209" s="219"/>
      <c r="B209" s="220"/>
      <c r="C209" s="256" t="s">
        <v>522</v>
      </c>
      <c r="D209" s="223"/>
      <c r="E209" s="224">
        <v>4</v>
      </c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170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5">
      <c r="A210" s="219"/>
      <c r="B210" s="220"/>
      <c r="C210" s="256" t="s">
        <v>655</v>
      </c>
      <c r="D210" s="223"/>
      <c r="E210" s="224">
        <v>8</v>
      </c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22"/>
      <c r="Z210" s="212"/>
      <c r="AA210" s="212"/>
      <c r="AB210" s="212"/>
      <c r="AC210" s="212"/>
      <c r="AD210" s="212"/>
      <c r="AE210" s="212"/>
      <c r="AF210" s="212"/>
      <c r="AG210" s="212" t="s">
        <v>170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 x14ac:dyDescent="0.25">
      <c r="A211" s="219"/>
      <c r="B211" s="220"/>
      <c r="C211" s="256" t="s">
        <v>1105</v>
      </c>
      <c r="D211" s="223"/>
      <c r="E211" s="224">
        <v>4</v>
      </c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170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ht="40.799999999999997" outlineLevel="1" x14ac:dyDescent="0.25">
      <c r="A212" s="245">
        <v>48</v>
      </c>
      <c r="B212" s="246" t="s">
        <v>1106</v>
      </c>
      <c r="C212" s="258" t="s">
        <v>1107</v>
      </c>
      <c r="D212" s="247" t="s">
        <v>220</v>
      </c>
      <c r="E212" s="248">
        <v>72</v>
      </c>
      <c r="F212" s="249"/>
      <c r="G212" s="250">
        <f>ROUND(E212*F212,2)</f>
        <v>0</v>
      </c>
      <c r="H212" s="249"/>
      <c r="I212" s="250">
        <f>ROUND(E212*H212,2)</f>
        <v>0</v>
      </c>
      <c r="J212" s="249"/>
      <c r="K212" s="250">
        <f>ROUND(E212*J212,2)</f>
        <v>0</v>
      </c>
      <c r="L212" s="250">
        <v>21</v>
      </c>
      <c r="M212" s="250">
        <f>G212*(1+L212/100)</f>
        <v>0</v>
      </c>
      <c r="N212" s="248">
        <v>1.89E-3</v>
      </c>
      <c r="O212" s="248">
        <f>ROUND(E212*N212,2)</f>
        <v>0.14000000000000001</v>
      </c>
      <c r="P212" s="248">
        <v>0</v>
      </c>
      <c r="Q212" s="248">
        <f>ROUND(E212*P212,2)</f>
        <v>0</v>
      </c>
      <c r="R212" s="250" t="s">
        <v>214</v>
      </c>
      <c r="S212" s="250" t="s">
        <v>165</v>
      </c>
      <c r="T212" s="251" t="s">
        <v>165</v>
      </c>
      <c r="U212" s="222">
        <v>0</v>
      </c>
      <c r="V212" s="222">
        <f>ROUND(E212*U212,2)</f>
        <v>0</v>
      </c>
      <c r="W212" s="222"/>
      <c r="X212" s="222" t="s">
        <v>215</v>
      </c>
      <c r="Y212" s="222" t="s">
        <v>167</v>
      </c>
      <c r="Z212" s="212"/>
      <c r="AA212" s="212"/>
      <c r="AB212" s="212"/>
      <c r="AC212" s="212"/>
      <c r="AD212" s="212"/>
      <c r="AE212" s="212"/>
      <c r="AF212" s="212"/>
      <c r="AG212" s="212" t="s">
        <v>216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x14ac:dyDescent="0.25">
      <c r="A213" s="229" t="s">
        <v>159</v>
      </c>
      <c r="B213" s="230" t="s">
        <v>129</v>
      </c>
      <c r="C213" s="254" t="s">
        <v>130</v>
      </c>
      <c r="D213" s="231"/>
      <c r="E213" s="232"/>
      <c r="F213" s="233"/>
      <c r="G213" s="233">
        <f>SUMIF(AG214:AG216,"&lt;&gt;NOR",G214:G216)</f>
        <v>0</v>
      </c>
      <c r="H213" s="233"/>
      <c r="I213" s="233">
        <f>SUM(I214:I216)</f>
        <v>0</v>
      </c>
      <c r="J213" s="233"/>
      <c r="K213" s="233">
        <f>SUM(K214:K216)</f>
        <v>0</v>
      </c>
      <c r="L213" s="233"/>
      <c r="M213" s="233">
        <f>SUM(M214:M216)</f>
        <v>0</v>
      </c>
      <c r="N213" s="232"/>
      <c r="O213" s="232">
        <f>SUM(O214:O216)</f>
        <v>0</v>
      </c>
      <c r="P213" s="232"/>
      <c r="Q213" s="232">
        <f>SUM(Q214:Q216)</f>
        <v>0</v>
      </c>
      <c r="R213" s="233"/>
      <c r="S213" s="233"/>
      <c r="T213" s="234"/>
      <c r="U213" s="228"/>
      <c r="V213" s="228">
        <f>SUM(V214:V216)</f>
        <v>0</v>
      </c>
      <c r="W213" s="228"/>
      <c r="X213" s="228"/>
      <c r="Y213" s="228"/>
      <c r="AG213" t="s">
        <v>160</v>
      </c>
    </row>
    <row r="214" spans="1:60" ht="20.399999999999999" outlineLevel="1" x14ac:dyDescent="0.25">
      <c r="A214" s="245">
        <v>49</v>
      </c>
      <c r="B214" s="246" t="s">
        <v>410</v>
      </c>
      <c r="C214" s="258" t="s">
        <v>411</v>
      </c>
      <c r="D214" s="247" t="s">
        <v>358</v>
      </c>
      <c r="E214" s="248">
        <v>1</v>
      </c>
      <c r="F214" s="249"/>
      <c r="G214" s="250">
        <f>ROUND(E214*F214,2)</f>
        <v>0</v>
      </c>
      <c r="H214" s="249"/>
      <c r="I214" s="250">
        <f>ROUND(E214*H214,2)</f>
        <v>0</v>
      </c>
      <c r="J214" s="249"/>
      <c r="K214" s="250">
        <f>ROUND(E214*J214,2)</f>
        <v>0</v>
      </c>
      <c r="L214" s="250">
        <v>21</v>
      </c>
      <c r="M214" s="250">
        <f>G214*(1+L214/100)</f>
        <v>0</v>
      </c>
      <c r="N214" s="248">
        <v>0</v>
      </c>
      <c r="O214" s="248">
        <f>ROUND(E214*N214,2)</f>
        <v>0</v>
      </c>
      <c r="P214" s="248">
        <v>0</v>
      </c>
      <c r="Q214" s="248">
        <f>ROUND(E214*P214,2)</f>
        <v>0</v>
      </c>
      <c r="R214" s="250"/>
      <c r="S214" s="250" t="s">
        <v>247</v>
      </c>
      <c r="T214" s="251" t="s">
        <v>248</v>
      </c>
      <c r="U214" s="222">
        <v>0</v>
      </c>
      <c r="V214" s="222">
        <f>ROUND(E214*U214,2)</f>
        <v>0</v>
      </c>
      <c r="W214" s="222"/>
      <c r="X214" s="222" t="s">
        <v>166</v>
      </c>
      <c r="Y214" s="222" t="s">
        <v>167</v>
      </c>
      <c r="Z214" s="212"/>
      <c r="AA214" s="212"/>
      <c r="AB214" s="212"/>
      <c r="AC214" s="212"/>
      <c r="AD214" s="212"/>
      <c r="AE214" s="212"/>
      <c r="AF214" s="212"/>
      <c r="AG214" s="212" t="s">
        <v>168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5">
      <c r="A215" s="245">
        <v>50</v>
      </c>
      <c r="B215" s="246" t="s">
        <v>412</v>
      </c>
      <c r="C215" s="258" t="s">
        <v>413</v>
      </c>
      <c r="D215" s="247" t="s">
        <v>358</v>
      </c>
      <c r="E215" s="248">
        <v>1</v>
      </c>
      <c r="F215" s="249"/>
      <c r="G215" s="250">
        <f>ROUND(E215*F215,2)</f>
        <v>0</v>
      </c>
      <c r="H215" s="249"/>
      <c r="I215" s="250">
        <f>ROUND(E215*H215,2)</f>
        <v>0</v>
      </c>
      <c r="J215" s="249"/>
      <c r="K215" s="250">
        <f>ROUND(E215*J215,2)</f>
        <v>0</v>
      </c>
      <c r="L215" s="250">
        <v>21</v>
      </c>
      <c r="M215" s="250">
        <f>G215*(1+L215/100)</f>
        <v>0</v>
      </c>
      <c r="N215" s="248">
        <v>0</v>
      </c>
      <c r="O215" s="248">
        <f>ROUND(E215*N215,2)</f>
        <v>0</v>
      </c>
      <c r="P215" s="248">
        <v>0</v>
      </c>
      <c r="Q215" s="248">
        <f>ROUND(E215*P215,2)</f>
        <v>0</v>
      </c>
      <c r="R215" s="250"/>
      <c r="S215" s="250" t="s">
        <v>247</v>
      </c>
      <c r="T215" s="251" t="s">
        <v>248</v>
      </c>
      <c r="U215" s="222">
        <v>0</v>
      </c>
      <c r="V215" s="222">
        <f>ROUND(E215*U215,2)</f>
        <v>0</v>
      </c>
      <c r="W215" s="222"/>
      <c r="X215" s="222" t="s">
        <v>378</v>
      </c>
      <c r="Y215" s="222" t="s">
        <v>167</v>
      </c>
      <c r="Z215" s="212"/>
      <c r="AA215" s="212"/>
      <c r="AB215" s="212"/>
      <c r="AC215" s="212"/>
      <c r="AD215" s="212"/>
      <c r="AE215" s="212"/>
      <c r="AF215" s="212"/>
      <c r="AG215" s="212" t="s">
        <v>379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ht="20.399999999999999" outlineLevel="1" x14ac:dyDescent="0.25">
      <c r="A216" s="245">
        <v>51</v>
      </c>
      <c r="B216" s="246" t="s">
        <v>414</v>
      </c>
      <c r="C216" s="258" t="s">
        <v>415</v>
      </c>
      <c r="D216" s="247" t="s">
        <v>358</v>
      </c>
      <c r="E216" s="248">
        <v>1</v>
      </c>
      <c r="F216" s="249"/>
      <c r="G216" s="250">
        <f>ROUND(E216*F216,2)</f>
        <v>0</v>
      </c>
      <c r="H216" s="249"/>
      <c r="I216" s="250">
        <f>ROUND(E216*H216,2)</f>
        <v>0</v>
      </c>
      <c r="J216" s="249"/>
      <c r="K216" s="250">
        <f>ROUND(E216*J216,2)</f>
        <v>0</v>
      </c>
      <c r="L216" s="250">
        <v>21</v>
      </c>
      <c r="M216" s="250">
        <f>G216*(1+L216/100)</f>
        <v>0</v>
      </c>
      <c r="N216" s="248">
        <v>0</v>
      </c>
      <c r="O216" s="248">
        <f>ROUND(E216*N216,2)</f>
        <v>0</v>
      </c>
      <c r="P216" s="248">
        <v>0</v>
      </c>
      <c r="Q216" s="248">
        <f>ROUND(E216*P216,2)</f>
        <v>0</v>
      </c>
      <c r="R216" s="250"/>
      <c r="S216" s="250" t="s">
        <v>247</v>
      </c>
      <c r="T216" s="251" t="s">
        <v>248</v>
      </c>
      <c r="U216" s="222">
        <v>0</v>
      </c>
      <c r="V216" s="222">
        <f>ROUND(E216*U216,2)</f>
        <v>0</v>
      </c>
      <c r="W216" s="222"/>
      <c r="X216" s="222" t="s">
        <v>378</v>
      </c>
      <c r="Y216" s="222" t="s">
        <v>167</v>
      </c>
      <c r="Z216" s="212"/>
      <c r="AA216" s="212"/>
      <c r="AB216" s="212"/>
      <c r="AC216" s="212"/>
      <c r="AD216" s="212"/>
      <c r="AE216" s="212"/>
      <c r="AF216" s="212"/>
      <c r="AG216" s="212" t="s">
        <v>379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x14ac:dyDescent="0.25">
      <c r="A217" s="229" t="s">
        <v>159</v>
      </c>
      <c r="B217" s="230" t="s">
        <v>128</v>
      </c>
      <c r="C217" s="254" t="s">
        <v>28</v>
      </c>
      <c r="D217" s="231"/>
      <c r="E217" s="232"/>
      <c r="F217" s="233"/>
      <c r="G217" s="233">
        <f>SUMIF(AG218:AG234,"&lt;&gt;NOR",G218:G234)</f>
        <v>0</v>
      </c>
      <c r="H217" s="233"/>
      <c r="I217" s="233">
        <f>SUM(I218:I234)</f>
        <v>0</v>
      </c>
      <c r="J217" s="233"/>
      <c r="K217" s="233">
        <f>SUM(K218:K234)</f>
        <v>0</v>
      </c>
      <c r="L217" s="233"/>
      <c r="M217" s="233">
        <f>SUM(M218:M234)</f>
        <v>0</v>
      </c>
      <c r="N217" s="232"/>
      <c r="O217" s="232">
        <f>SUM(O218:O234)</f>
        <v>0</v>
      </c>
      <c r="P217" s="232"/>
      <c r="Q217" s="232">
        <f>SUM(Q218:Q234)</f>
        <v>0</v>
      </c>
      <c r="R217" s="233"/>
      <c r="S217" s="233"/>
      <c r="T217" s="234"/>
      <c r="U217" s="228"/>
      <c r="V217" s="228">
        <f>SUM(V218:V234)</f>
        <v>0</v>
      </c>
      <c r="W217" s="228"/>
      <c r="X217" s="228"/>
      <c r="Y217" s="228"/>
      <c r="AG217" t="s">
        <v>160</v>
      </c>
    </row>
    <row r="218" spans="1:60" outlineLevel="1" x14ac:dyDescent="0.25">
      <c r="A218" s="245">
        <v>52</v>
      </c>
      <c r="B218" s="246" t="s">
        <v>416</v>
      </c>
      <c r="C218" s="258" t="s">
        <v>417</v>
      </c>
      <c r="D218" s="247" t="s">
        <v>269</v>
      </c>
      <c r="E218" s="248">
        <v>1</v>
      </c>
      <c r="F218" s="249"/>
      <c r="G218" s="250">
        <f>ROUND(E218*F218,2)</f>
        <v>0</v>
      </c>
      <c r="H218" s="249"/>
      <c r="I218" s="250">
        <f>ROUND(E218*H218,2)</f>
        <v>0</v>
      </c>
      <c r="J218" s="249"/>
      <c r="K218" s="250">
        <f>ROUND(E218*J218,2)</f>
        <v>0</v>
      </c>
      <c r="L218" s="250">
        <v>21</v>
      </c>
      <c r="M218" s="250">
        <f>G218*(1+L218/100)</f>
        <v>0</v>
      </c>
      <c r="N218" s="248">
        <v>0</v>
      </c>
      <c r="O218" s="248">
        <f>ROUND(E218*N218,2)</f>
        <v>0</v>
      </c>
      <c r="P218" s="248">
        <v>0</v>
      </c>
      <c r="Q218" s="248">
        <f>ROUND(E218*P218,2)</f>
        <v>0</v>
      </c>
      <c r="R218" s="250"/>
      <c r="S218" s="250" t="s">
        <v>247</v>
      </c>
      <c r="T218" s="251" t="s">
        <v>248</v>
      </c>
      <c r="U218" s="222">
        <v>0</v>
      </c>
      <c r="V218" s="222">
        <f>ROUND(E218*U218,2)</f>
        <v>0</v>
      </c>
      <c r="W218" s="222"/>
      <c r="X218" s="222" t="s">
        <v>215</v>
      </c>
      <c r="Y218" s="222" t="s">
        <v>167</v>
      </c>
      <c r="Z218" s="212"/>
      <c r="AA218" s="212"/>
      <c r="AB218" s="212"/>
      <c r="AC218" s="212"/>
      <c r="AD218" s="212"/>
      <c r="AE218" s="212"/>
      <c r="AF218" s="212"/>
      <c r="AG218" s="212" t="s">
        <v>216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5">
      <c r="A219" s="236">
        <v>53</v>
      </c>
      <c r="B219" s="237" t="s">
        <v>418</v>
      </c>
      <c r="C219" s="255" t="s">
        <v>419</v>
      </c>
      <c r="D219" s="238" t="s">
        <v>269</v>
      </c>
      <c r="E219" s="239">
        <v>1</v>
      </c>
      <c r="F219" s="240"/>
      <c r="G219" s="241">
        <f>ROUND(E219*F219,2)</f>
        <v>0</v>
      </c>
      <c r="H219" s="240"/>
      <c r="I219" s="241">
        <f>ROUND(E219*H219,2)</f>
        <v>0</v>
      </c>
      <c r="J219" s="240"/>
      <c r="K219" s="241">
        <f>ROUND(E219*J219,2)</f>
        <v>0</v>
      </c>
      <c r="L219" s="241">
        <v>21</v>
      </c>
      <c r="M219" s="241">
        <f>G219*(1+L219/100)</f>
        <v>0</v>
      </c>
      <c r="N219" s="239">
        <v>0</v>
      </c>
      <c r="O219" s="239">
        <f>ROUND(E219*N219,2)</f>
        <v>0</v>
      </c>
      <c r="P219" s="239">
        <v>0</v>
      </c>
      <c r="Q219" s="239">
        <f>ROUND(E219*P219,2)</f>
        <v>0</v>
      </c>
      <c r="R219" s="241"/>
      <c r="S219" s="241" t="s">
        <v>247</v>
      </c>
      <c r="T219" s="242" t="s">
        <v>248</v>
      </c>
      <c r="U219" s="222">
        <v>0</v>
      </c>
      <c r="V219" s="222">
        <f>ROUND(E219*U219,2)</f>
        <v>0</v>
      </c>
      <c r="W219" s="222"/>
      <c r="X219" s="222" t="s">
        <v>420</v>
      </c>
      <c r="Y219" s="222" t="s">
        <v>167</v>
      </c>
      <c r="Z219" s="212"/>
      <c r="AA219" s="212"/>
      <c r="AB219" s="212"/>
      <c r="AC219" s="212"/>
      <c r="AD219" s="212"/>
      <c r="AE219" s="212"/>
      <c r="AF219" s="212"/>
      <c r="AG219" s="212" t="s">
        <v>421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2" x14ac:dyDescent="0.25">
      <c r="A220" s="219"/>
      <c r="B220" s="220"/>
      <c r="C220" s="259" t="s">
        <v>422</v>
      </c>
      <c r="D220" s="252"/>
      <c r="E220" s="252"/>
      <c r="F220" s="252"/>
      <c r="G220" s="25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196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43" t="str">
        <f>C220</f>
        <v>- vertikální doprava jeřábem na střechu budovy, vč. přistavení, zporovoznění, složení a zpětné dopravy jeřábu</v>
      </c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5">
      <c r="A221" s="219"/>
      <c r="B221" s="220"/>
      <c r="C221" s="260" t="s">
        <v>423</v>
      </c>
      <c r="D221" s="253"/>
      <c r="E221" s="253"/>
      <c r="F221" s="253"/>
      <c r="G221" s="253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22"/>
      <c r="Z221" s="212"/>
      <c r="AA221" s="212"/>
      <c r="AB221" s="212"/>
      <c r="AC221" s="212"/>
      <c r="AD221" s="212"/>
      <c r="AE221" s="212"/>
      <c r="AF221" s="212"/>
      <c r="AG221" s="212" t="s">
        <v>196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5">
      <c r="A222" s="236">
        <v>54</v>
      </c>
      <c r="B222" s="237" t="s">
        <v>424</v>
      </c>
      <c r="C222" s="255" t="s">
        <v>425</v>
      </c>
      <c r="D222" s="238" t="s">
        <v>377</v>
      </c>
      <c r="E222" s="239">
        <v>1</v>
      </c>
      <c r="F222" s="240"/>
      <c r="G222" s="241">
        <f>ROUND(E222*F222,2)</f>
        <v>0</v>
      </c>
      <c r="H222" s="240"/>
      <c r="I222" s="241">
        <f>ROUND(E222*H222,2)</f>
        <v>0</v>
      </c>
      <c r="J222" s="240"/>
      <c r="K222" s="241">
        <f>ROUND(E222*J222,2)</f>
        <v>0</v>
      </c>
      <c r="L222" s="241">
        <v>21</v>
      </c>
      <c r="M222" s="241">
        <f>G222*(1+L222/100)</f>
        <v>0</v>
      </c>
      <c r="N222" s="239">
        <v>0</v>
      </c>
      <c r="O222" s="239">
        <f>ROUND(E222*N222,2)</f>
        <v>0</v>
      </c>
      <c r="P222" s="239">
        <v>0</v>
      </c>
      <c r="Q222" s="239">
        <f>ROUND(E222*P222,2)</f>
        <v>0</v>
      </c>
      <c r="R222" s="241"/>
      <c r="S222" s="241" t="s">
        <v>165</v>
      </c>
      <c r="T222" s="242" t="s">
        <v>248</v>
      </c>
      <c r="U222" s="222">
        <v>0</v>
      </c>
      <c r="V222" s="222">
        <f>ROUND(E222*U222,2)</f>
        <v>0</v>
      </c>
      <c r="W222" s="222"/>
      <c r="X222" s="222" t="s">
        <v>378</v>
      </c>
      <c r="Y222" s="222" t="s">
        <v>167</v>
      </c>
      <c r="Z222" s="212"/>
      <c r="AA222" s="212"/>
      <c r="AB222" s="212"/>
      <c r="AC222" s="212"/>
      <c r="AD222" s="212"/>
      <c r="AE222" s="212"/>
      <c r="AF222" s="212"/>
      <c r="AG222" s="212" t="s">
        <v>426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2" x14ac:dyDescent="0.25">
      <c r="A223" s="219"/>
      <c r="B223" s="220"/>
      <c r="C223" s="259" t="s">
        <v>427</v>
      </c>
      <c r="D223" s="252"/>
      <c r="E223" s="252"/>
      <c r="F223" s="252"/>
      <c r="G223" s="25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196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5">
      <c r="A224" s="219"/>
      <c r="B224" s="220"/>
      <c r="C224" s="260" t="s">
        <v>428</v>
      </c>
      <c r="D224" s="253"/>
      <c r="E224" s="253"/>
      <c r="F224" s="253"/>
      <c r="G224" s="253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196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ht="41.4" outlineLevel="3" x14ac:dyDescent="0.25">
      <c r="A225" s="219"/>
      <c r="B225" s="220"/>
      <c r="C225" s="260" t="s">
        <v>429</v>
      </c>
      <c r="D225" s="253"/>
      <c r="E225" s="253"/>
      <c r="F225" s="253"/>
      <c r="G225" s="253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22"/>
      <c r="Z225" s="212"/>
      <c r="AA225" s="212"/>
      <c r="AB225" s="212"/>
      <c r="AC225" s="212"/>
      <c r="AD225" s="212"/>
      <c r="AE225" s="212"/>
      <c r="AF225" s="212"/>
      <c r="AG225" s="212" t="s">
        <v>196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43" t="str">
        <f>C225</f>
        <v>- obsahuje veškeré náklady na zajištění BOZP dle požadavků platných vyhlášek a nařízení v oblasti bezpečnosti práce včetně návrhu a  instalace pevných prvků záchytného systému na střeše. Systém ochrany osob proti pádu je uvažován pomocí samostatných kotvících prvků nebo jako systém kombinovaný s poddajným/pevným kotvícím vedením, v kombinaci s osobním ochranným prostředkem proti pádu (OOPP), výška případného pádu na spojovacím prostředku nesmí být delší než 1,50 metru</v>
      </c>
      <c r="BB225" s="212"/>
      <c r="BC225" s="212"/>
      <c r="BD225" s="212"/>
      <c r="BE225" s="212"/>
      <c r="BF225" s="212"/>
      <c r="BG225" s="212"/>
      <c r="BH225" s="212"/>
    </row>
    <row r="226" spans="1:60" ht="21" outlineLevel="3" x14ac:dyDescent="0.25">
      <c r="A226" s="219"/>
      <c r="B226" s="220"/>
      <c r="C226" s="260" t="s">
        <v>430</v>
      </c>
      <c r="D226" s="253"/>
      <c r="E226" s="253"/>
      <c r="F226" s="253"/>
      <c r="G226" s="253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196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43" t="str">
        <f>C226</f>
        <v>- návrh systému ochrany osob proti pádu bude respektovat požadavky  ČSN EN 795, pro realizaci budou užity certifikovanné kotvící zařízení (střešní oka,lanový systém)</v>
      </c>
      <c r="BB226" s="212"/>
      <c r="BC226" s="212"/>
      <c r="BD226" s="212"/>
      <c r="BE226" s="212"/>
      <c r="BF226" s="212"/>
      <c r="BG226" s="212"/>
      <c r="BH226" s="212"/>
    </row>
    <row r="227" spans="1:60" ht="21" outlineLevel="3" x14ac:dyDescent="0.25">
      <c r="A227" s="219"/>
      <c r="B227" s="220"/>
      <c r="C227" s="260" t="s">
        <v>431</v>
      </c>
      <c r="D227" s="253"/>
      <c r="E227" s="253"/>
      <c r="F227" s="253"/>
      <c r="G227" s="253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196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43" t="str">
        <f>C227</f>
        <v>- návrh rozmístění kotvícího zařízení/prvků se provádí vždy pro daný systém daného výrobce, obecný návrh bez respektování požadavků není možný. Z tohoto důvodu není návrh systému ochrany osob proti pádu obsažen v této projektové dokumentaci.</v>
      </c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5">
      <c r="A228" s="236">
        <v>55</v>
      </c>
      <c r="B228" s="237" t="s">
        <v>432</v>
      </c>
      <c r="C228" s="255" t="s">
        <v>433</v>
      </c>
      <c r="D228" s="238" t="s">
        <v>377</v>
      </c>
      <c r="E228" s="239">
        <v>1</v>
      </c>
      <c r="F228" s="240"/>
      <c r="G228" s="241">
        <f>ROUND(E228*F228,2)</f>
        <v>0</v>
      </c>
      <c r="H228" s="240"/>
      <c r="I228" s="241">
        <f>ROUND(E228*H228,2)</f>
        <v>0</v>
      </c>
      <c r="J228" s="240"/>
      <c r="K228" s="241">
        <f>ROUND(E228*J228,2)</f>
        <v>0</v>
      </c>
      <c r="L228" s="241">
        <v>21</v>
      </c>
      <c r="M228" s="241">
        <f>G228*(1+L228/100)</f>
        <v>0</v>
      </c>
      <c r="N228" s="239">
        <v>0</v>
      </c>
      <c r="O228" s="239">
        <f>ROUND(E228*N228,2)</f>
        <v>0</v>
      </c>
      <c r="P228" s="239">
        <v>0</v>
      </c>
      <c r="Q228" s="239">
        <f>ROUND(E228*P228,2)</f>
        <v>0</v>
      </c>
      <c r="R228" s="241"/>
      <c r="S228" s="241" t="s">
        <v>165</v>
      </c>
      <c r="T228" s="242" t="s">
        <v>248</v>
      </c>
      <c r="U228" s="222">
        <v>0</v>
      </c>
      <c r="V228" s="222">
        <f>ROUND(E228*U228,2)</f>
        <v>0</v>
      </c>
      <c r="W228" s="222"/>
      <c r="X228" s="222" t="s">
        <v>378</v>
      </c>
      <c r="Y228" s="222" t="s">
        <v>167</v>
      </c>
      <c r="Z228" s="212"/>
      <c r="AA228" s="212"/>
      <c r="AB228" s="212"/>
      <c r="AC228" s="212"/>
      <c r="AD228" s="212"/>
      <c r="AE228" s="212"/>
      <c r="AF228" s="212"/>
      <c r="AG228" s="212" t="s">
        <v>379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ht="21" outlineLevel="2" x14ac:dyDescent="0.25">
      <c r="A229" s="219"/>
      <c r="B229" s="220"/>
      <c r="C229" s="259" t="s">
        <v>434</v>
      </c>
      <c r="D229" s="252"/>
      <c r="E229" s="252"/>
      <c r="F229" s="252"/>
      <c r="G229" s="25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22"/>
      <c r="Z229" s="212"/>
      <c r="AA229" s="212"/>
      <c r="AB229" s="212"/>
      <c r="AC229" s="212"/>
      <c r="AD229" s="212"/>
      <c r="AE229" s="212"/>
      <c r="AF229" s="212"/>
      <c r="AG229" s="212" t="s">
        <v>196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43" t="str">
        <f>C229</f>
        <v>Náklady zhotovitele, související s prováděním zkoušek a revizí předepsaných technickými normami nebo objednatelem a které jsou pro provedení díla nezbytné.</v>
      </c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5">
      <c r="A230" s="236">
        <v>56</v>
      </c>
      <c r="B230" s="237" t="s">
        <v>435</v>
      </c>
      <c r="C230" s="255" t="s">
        <v>436</v>
      </c>
      <c r="D230" s="238" t="s">
        <v>377</v>
      </c>
      <c r="E230" s="239">
        <v>1</v>
      </c>
      <c r="F230" s="240"/>
      <c r="G230" s="241">
        <f>ROUND(E230*F230,2)</f>
        <v>0</v>
      </c>
      <c r="H230" s="240"/>
      <c r="I230" s="241">
        <f>ROUND(E230*H230,2)</f>
        <v>0</v>
      </c>
      <c r="J230" s="240"/>
      <c r="K230" s="241">
        <f>ROUND(E230*J230,2)</f>
        <v>0</v>
      </c>
      <c r="L230" s="241">
        <v>21</v>
      </c>
      <c r="M230" s="241">
        <f>G230*(1+L230/100)</f>
        <v>0</v>
      </c>
      <c r="N230" s="239">
        <v>0</v>
      </c>
      <c r="O230" s="239">
        <f>ROUND(E230*N230,2)</f>
        <v>0</v>
      </c>
      <c r="P230" s="239">
        <v>0</v>
      </c>
      <c r="Q230" s="239">
        <f>ROUND(E230*P230,2)</f>
        <v>0</v>
      </c>
      <c r="R230" s="241"/>
      <c r="S230" s="241" t="s">
        <v>165</v>
      </c>
      <c r="T230" s="242" t="s">
        <v>248</v>
      </c>
      <c r="U230" s="222">
        <v>0</v>
      </c>
      <c r="V230" s="222">
        <f>ROUND(E230*U230,2)</f>
        <v>0</v>
      </c>
      <c r="W230" s="222"/>
      <c r="X230" s="222" t="s">
        <v>378</v>
      </c>
      <c r="Y230" s="222" t="s">
        <v>167</v>
      </c>
      <c r="Z230" s="212"/>
      <c r="AA230" s="212"/>
      <c r="AB230" s="212"/>
      <c r="AC230" s="212"/>
      <c r="AD230" s="212"/>
      <c r="AE230" s="212"/>
      <c r="AF230" s="212"/>
      <c r="AG230" s="212" t="s">
        <v>379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2" x14ac:dyDescent="0.25">
      <c r="A231" s="219"/>
      <c r="B231" s="220"/>
      <c r="C231" s="259" t="s">
        <v>437</v>
      </c>
      <c r="D231" s="252"/>
      <c r="E231" s="252"/>
      <c r="F231" s="252"/>
      <c r="G231" s="25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196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43" t="str">
        <f>C231</f>
        <v>Náklady na individuální zkoušky dodaných a smontovaných technologických zařízení včetně komplexního vyzkoušení.</v>
      </c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5">
      <c r="A232" s="236">
        <v>57</v>
      </c>
      <c r="B232" s="237" t="s">
        <v>438</v>
      </c>
      <c r="C232" s="255" t="s">
        <v>439</v>
      </c>
      <c r="D232" s="238" t="s">
        <v>377</v>
      </c>
      <c r="E232" s="239">
        <v>1</v>
      </c>
      <c r="F232" s="240"/>
      <c r="G232" s="241">
        <f>ROUND(E232*F232,2)</f>
        <v>0</v>
      </c>
      <c r="H232" s="240"/>
      <c r="I232" s="241">
        <f>ROUND(E232*H232,2)</f>
        <v>0</v>
      </c>
      <c r="J232" s="240"/>
      <c r="K232" s="241">
        <f>ROUND(E232*J232,2)</f>
        <v>0</v>
      </c>
      <c r="L232" s="241">
        <v>21</v>
      </c>
      <c r="M232" s="241">
        <f>G232*(1+L232/100)</f>
        <v>0</v>
      </c>
      <c r="N232" s="239">
        <v>0</v>
      </c>
      <c r="O232" s="239">
        <f>ROUND(E232*N232,2)</f>
        <v>0</v>
      </c>
      <c r="P232" s="239">
        <v>0</v>
      </c>
      <c r="Q232" s="239">
        <f>ROUND(E232*P232,2)</f>
        <v>0</v>
      </c>
      <c r="R232" s="241"/>
      <c r="S232" s="241" t="s">
        <v>165</v>
      </c>
      <c r="T232" s="242" t="s">
        <v>248</v>
      </c>
      <c r="U232" s="222">
        <v>0</v>
      </c>
      <c r="V232" s="222">
        <f>ROUND(E232*U232,2)</f>
        <v>0</v>
      </c>
      <c r="W232" s="222"/>
      <c r="X232" s="222" t="s">
        <v>378</v>
      </c>
      <c r="Y232" s="222" t="s">
        <v>167</v>
      </c>
      <c r="Z232" s="212"/>
      <c r="AA232" s="212"/>
      <c r="AB232" s="212"/>
      <c r="AC232" s="212"/>
      <c r="AD232" s="212"/>
      <c r="AE232" s="212"/>
      <c r="AF232" s="212"/>
      <c r="AG232" s="212" t="s">
        <v>379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2" x14ac:dyDescent="0.25">
      <c r="A233" s="219"/>
      <c r="B233" s="220"/>
      <c r="C233" s="259" t="s">
        <v>440</v>
      </c>
      <c r="D233" s="252"/>
      <c r="E233" s="252"/>
      <c r="F233" s="252"/>
      <c r="G233" s="25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22"/>
      <c r="Z233" s="212"/>
      <c r="AA233" s="212"/>
      <c r="AB233" s="212"/>
      <c r="AC233" s="212"/>
      <c r="AD233" s="212"/>
      <c r="AE233" s="212"/>
      <c r="AF233" s="212"/>
      <c r="AG233" s="212" t="s">
        <v>196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43" t="str">
        <f>C233</f>
        <v>Náklady na vyhotovení dokumentace skutečného provedení stavby a její předání objednateli v požadované formě a požadovaném počtu.</v>
      </c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5">
      <c r="A234" s="236">
        <v>58</v>
      </c>
      <c r="B234" s="237" t="s">
        <v>441</v>
      </c>
      <c r="C234" s="255" t="s">
        <v>442</v>
      </c>
      <c r="D234" s="238" t="s">
        <v>358</v>
      </c>
      <c r="E234" s="239">
        <v>1</v>
      </c>
      <c r="F234" s="240"/>
      <c r="G234" s="241">
        <f>ROUND(E234*F234,2)</f>
        <v>0</v>
      </c>
      <c r="H234" s="240"/>
      <c r="I234" s="241">
        <f>ROUND(E234*H234,2)</f>
        <v>0</v>
      </c>
      <c r="J234" s="240"/>
      <c r="K234" s="241">
        <f>ROUND(E234*J234,2)</f>
        <v>0</v>
      </c>
      <c r="L234" s="241">
        <v>21</v>
      </c>
      <c r="M234" s="241">
        <f>G234*(1+L234/100)</f>
        <v>0</v>
      </c>
      <c r="N234" s="239">
        <v>0</v>
      </c>
      <c r="O234" s="239">
        <f>ROUND(E234*N234,2)</f>
        <v>0</v>
      </c>
      <c r="P234" s="239">
        <v>0</v>
      </c>
      <c r="Q234" s="239">
        <f>ROUND(E234*P234,2)</f>
        <v>0</v>
      </c>
      <c r="R234" s="241"/>
      <c r="S234" s="241" t="s">
        <v>247</v>
      </c>
      <c r="T234" s="242" t="s">
        <v>248</v>
      </c>
      <c r="U234" s="222">
        <v>0</v>
      </c>
      <c r="V234" s="222">
        <f>ROUND(E234*U234,2)</f>
        <v>0</v>
      </c>
      <c r="W234" s="222"/>
      <c r="X234" s="222" t="s">
        <v>378</v>
      </c>
      <c r="Y234" s="222" t="s">
        <v>167</v>
      </c>
      <c r="Z234" s="212"/>
      <c r="AA234" s="212"/>
      <c r="AB234" s="212"/>
      <c r="AC234" s="212"/>
      <c r="AD234" s="212"/>
      <c r="AE234" s="212"/>
      <c r="AF234" s="212"/>
      <c r="AG234" s="212" t="s">
        <v>379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x14ac:dyDescent="0.25">
      <c r="A235" s="3"/>
      <c r="B235" s="4"/>
      <c r="C235" s="261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AE235">
        <v>15</v>
      </c>
      <c r="AF235">
        <v>21</v>
      </c>
      <c r="AG235" t="s">
        <v>145</v>
      </c>
    </row>
    <row r="236" spans="1:60" x14ac:dyDescent="0.25">
      <c r="A236" s="215"/>
      <c r="B236" s="216" t="s">
        <v>29</v>
      </c>
      <c r="C236" s="262"/>
      <c r="D236" s="217"/>
      <c r="E236" s="218"/>
      <c r="F236" s="218"/>
      <c r="G236" s="235">
        <f>G8+G132+G149+G160+G178+G200+G213+G217</f>
        <v>0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AE236">
        <f>SUMIF(L7:L234,AE235,G7:G234)</f>
        <v>0</v>
      </c>
      <c r="AF236">
        <f>SUMIF(L7:L234,AF235,G7:G234)</f>
        <v>0</v>
      </c>
      <c r="AG236" t="s">
        <v>443</v>
      </c>
    </row>
    <row r="237" spans="1:60" x14ac:dyDescent="0.25">
      <c r="C237" s="263"/>
      <c r="D237" s="10"/>
      <c r="AG237" t="s">
        <v>470</v>
      </c>
    </row>
    <row r="238" spans="1:60" x14ac:dyDescent="0.25">
      <c r="D238" s="10"/>
    </row>
    <row r="239" spans="1:60" x14ac:dyDescent="0.25">
      <c r="D239" s="10"/>
    </row>
    <row r="240" spans="1:60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hwciTjBDB8PBEJCMANylpyarhCoNUGaCalsfV5dCYjEYL3l6aWHM/kGiuUIKqsN67A1jhXj1CF0gZd2X+j0UA==" saltValue="SFXlbv6pz+AUq7RVYrBs4w==" spinCount="100000" sheet="1" formatRows="0"/>
  <mergeCells count="120">
    <mergeCell ref="C225:G225"/>
    <mergeCell ref="C226:G226"/>
    <mergeCell ref="C227:G227"/>
    <mergeCell ref="C229:G229"/>
    <mergeCell ref="C231:G231"/>
    <mergeCell ref="C233:G233"/>
    <mergeCell ref="C177:G177"/>
    <mergeCell ref="C180:G180"/>
    <mergeCell ref="C220:G220"/>
    <mergeCell ref="C221:G221"/>
    <mergeCell ref="C223:G223"/>
    <mergeCell ref="C224:G224"/>
    <mergeCell ref="C169:G169"/>
    <mergeCell ref="C170:G170"/>
    <mergeCell ref="C171:G171"/>
    <mergeCell ref="C173:G173"/>
    <mergeCell ref="C174:G174"/>
    <mergeCell ref="C175:G175"/>
    <mergeCell ref="C162:G162"/>
    <mergeCell ref="C163:G163"/>
    <mergeCell ref="C165:G165"/>
    <mergeCell ref="C166:G166"/>
    <mergeCell ref="C167:G167"/>
    <mergeCell ref="C168:G168"/>
    <mergeCell ref="C151:G151"/>
    <mergeCell ref="C152:G152"/>
    <mergeCell ref="C153:G153"/>
    <mergeCell ref="C154:G154"/>
    <mergeCell ref="C155:G155"/>
    <mergeCell ref="C157:G157"/>
    <mergeCell ref="C138:G138"/>
    <mergeCell ref="C139:G139"/>
    <mergeCell ref="C140:G140"/>
    <mergeCell ref="C143:G143"/>
    <mergeCell ref="C145:G145"/>
    <mergeCell ref="C148:G148"/>
    <mergeCell ref="C130:G130"/>
    <mergeCell ref="C131:G131"/>
    <mergeCell ref="C134:G134"/>
    <mergeCell ref="C135:G135"/>
    <mergeCell ref="C136:G136"/>
    <mergeCell ref="C137:G137"/>
    <mergeCell ref="C124:G124"/>
    <mergeCell ref="C125:G125"/>
    <mergeCell ref="C126:G126"/>
    <mergeCell ref="C127:G127"/>
    <mergeCell ref="C128:G128"/>
    <mergeCell ref="C129:G129"/>
    <mergeCell ref="C118:G118"/>
    <mergeCell ref="C119:G119"/>
    <mergeCell ref="C120:G120"/>
    <mergeCell ref="C121:G121"/>
    <mergeCell ref="C122:G122"/>
    <mergeCell ref="C123:G123"/>
    <mergeCell ref="C111:G111"/>
    <mergeCell ref="C112:G112"/>
    <mergeCell ref="C114:G114"/>
    <mergeCell ref="C115:G115"/>
    <mergeCell ref="C116:G116"/>
    <mergeCell ref="C117:G117"/>
    <mergeCell ref="C105:G105"/>
    <mergeCell ref="C106:G106"/>
    <mergeCell ref="C107:G107"/>
    <mergeCell ref="C108:G108"/>
    <mergeCell ref="C109:G109"/>
    <mergeCell ref="C110:G110"/>
    <mergeCell ref="C98:G98"/>
    <mergeCell ref="C100:G100"/>
    <mergeCell ref="C101:G101"/>
    <mergeCell ref="C102:G102"/>
    <mergeCell ref="C103:G103"/>
    <mergeCell ref="C104:G104"/>
    <mergeCell ref="C91:G91"/>
    <mergeCell ref="C92:G92"/>
    <mergeCell ref="C94:G94"/>
    <mergeCell ref="C95:G95"/>
    <mergeCell ref="C96:G96"/>
    <mergeCell ref="C97:G97"/>
    <mergeCell ref="C82:G82"/>
    <mergeCell ref="C84:G84"/>
    <mergeCell ref="C86:G86"/>
    <mergeCell ref="C88:G88"/>
    <mergeCell ref="C89:G89"/>
    <mergeCell ref="C90:G90"/>
    <mergeCell ref="C70:G70"/>
    <mergeCell ref="C72:G72"/>
    <mergeCell ref="C73:G73"/>
    <mergeCell ref="C74:G74"/>
    <mergeCell ref="C75:G75"/>
    <mergeCell ref="C81:G81"/>
    <mergeCell ref="C62:G62"/>
    <mergeCell ref="C63:G63"/>
    <mergeCell ref="C65:G65"/>
    <mergeCell ref="C66:G66"/>
    <mergeCell ref="C68:G68"/>
    <mergeCell ref="C69:G69"/>
    <mergeCell ref="C55:G55"/>
    <mergeCell ref="C56:G56"/>
    <mergeCell ref="C57:G57"/>
    <mergeCell ref="C58:G58"/>
    <mergeCell ref="C59:G59"/>
    <mergeCell ref="C60:G60"/>
    <mergeCell ref="C46:G46"/>
    <mergeCell ref="C50:G50"/>
    <mergeCell ref="C51:G51"/>
    <mergeCell ref="C52:G52"/>
    <mergeCell ref="C53:G53"/>
    <mergeCell ref="C54:G54"/>
    <mergeCell ref="C31:G31"/>
    <mergeCell ref="C33:G33"/>
    <mergeCell ref="C38:G38"/>
    <mergeCell ref="C39:G39"/>
    <mergeCell ref="C41:G41"/>
    <mergeCell ref="C42:G42"/>
    <mergeCell ref="A1:G1"/>
    <mergeCell ref="C2:G2"/>
    <mergeCell ref="C3:G3"/>
    <mergeCell ref="C4:G4"/>
    <mergeCell ref="C10:G10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131</v>
      </c>
      <c r="B1" s="197"/>
      <c r="C1" s="197"/>
      <c r="D1" s="197"/>
      <c r="E1" s="197"/>
      <c r="F1" s="197"/>
      <c r="G1" s="197"/>
      <c r="AG1" t="s">
        <v>132</v>
      </c>
    </row>
    <row r="2" spans="1:60" ht="25.05" customHeight="1" x14ac:dyDescent="0.25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133</v>
      </c>
    </row>
    <row r="3" spans="1:60" ht="25.05" customHeight="1" x14ac:dyDescent="0.25">
      <c r="A3" s="198" t="s">
        <v>8</v>
      </c>
      <c r="B3" s="49" t="s">
        <v>54</v>
      </c>
      <c r="C3" s="201" t="s">
        <v>45</v>
      </c>
      <c r="D3" s="199"/>
      <c r="E3" s="199"/>
      <c r="F3" s="199"/>
      <c r="G3" s="200"/>
      <c r="AC3" s="176" t="s">
        <v>134</v>
      </c>
      <c r="AG3" t="s">
        <v>135</v>
      </c>
    </row>
    <row r="4" spans="1:60" ht="25.05" customHeight="1" x14ac:dyDescent="0.25">
      <c r="A4" s="202" t="s">
        <v>9</v>
      </c>
      <c r="B4" s="203" t="s">
        <v>75</v>
      </c>
      <c r="C4" s="204" t="s">
        <v>76</v>
      </c>
      <c r="D4" s="205"/>
      <c r="E4" s="205"/>
      <c r="F4" s="205"/>
      <c r="G4" s="206"/>
      <c r="AG4" t="s">
        <v>136</v>
      </c>
    </row>
    <row r="5" spans="1:60" x14ac:dyDescent="0.25">
      <c r="D5" s="10"/>
    </row>
    <row r="6" spans="1:60" ht="39.6" x14ac:dyDescent="0.25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  <c r="Y6" s="211" t="s">
        <v>158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9" t="s">
        <v>159</v>
      </c>
      <c r="B8" s="230" t="s">
        <v>126</v>
      </c>
      <c r="C8" s="254" t="s">
        <v>127</v>
      </c>
      <c r="D8" s="231"/>
      <c r="E8" s="232"/>
      <c r="F8" s="233"/>
      <c r="G8" s="233">
        <f>SUMIF(AG9:AG16,"&lt;&gt;NOR",G9:G16)</f>
        <v>0</v>
      </c>
      <c r="H8" s="233"/>
      <c r="I8" s="233">
        <f>SUM(I9:I16)</f>
        <v>0</v>
      </c>
      <c r="J8" s="233"/>
      <c r="K8" s="233">
        <f>SUM(K9:K16)</f>
        <v>0</v>
      </c>
      <c r="L8" s="233"/>
      <c r="M8" s="233">
        <f>SUM(M9:M16)</f>
        <v>0</v>
      </c>
      <c r="N8" s="232"/>
      <c r="O8" s="232">
        <f>SUM(O9:O16)</f>
        <v>0</v>
      </c>
      <c r="P8" s="232"/>
      <c r="Q8" s="232">
        <f>SUM(Q9:Q16)</f>
        <v>0</v>
      </c>
      <c r="R8" s="233"/>
      <c r="S8" s="233"/>
      <c r="T8" s="234"/>
      <c r="U8" s="228"/>
      <c r="V8" s="228">
        <f>SUM(V9:V16)</f>
        <v>0</v>
      </c>
      <c r="W8" s="228"/>
      <c r="X8" s="228"/>
      <c r="Y8" s="228"/>
      <c r="AG8" t="s">
        <v>160</v>
      </c>
    </row>
    <row r="9" spans="1:60" outlineLevel="1" x14ac:dyDescent="0.25">
      <c r="A9" s="236">
        <v>1</v>
      </c>
      <c r="B9" s="237" t="s">
        <v>1108</v>
      </c>
      <c r="C9" s="255" t="s">
        <v>1109</v>
      </c>
      <c r="D9" s="238" t="s">
        <v>1110</v>
      </c>
      <c r="E9" s="239">
        <v>0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247</v>
      </c>
      <c r="T9" s="242" t="s">
        <v>248</v>
      </c>
      <c r="U9" s="222">
        <v>0</v>
      </c>
      <c r="V9" s="222">
        <f>ROUND(E9*U9,2)</f>
        <v>0</v>
      </c>
      <c r="W9" s="222"/>
      <c r="X9" s="222" t="s">
        <v>378</v>
      </c>
      <c r="Y9" s="222" t="s">
        <v>167</v>
      </c>
      <c r="Z9" s="212"/>
      <c r="AA9" s="212"/>
      <c r="AB9" s="212"/>
      <c r="AC9" s="212"/>
      <c r="AD9" s="212"/>
      <c r="AE9" s="212"/>
      <c r="AF9" s="212"/>
      <c r="AG9" s="212" t="s">
        <v>1111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59" t="s">
        <v>1112</v>
      </c>
      <c r="D10" s="252"/>
      <c r="E10" s="252"/>
      <c r="F10" s="252"/>
      <c r="G10" s="25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196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3" t="str">
        <f>C10</f>
        <v>Monitoring a řízení FVE musí být provedeno v minimálním standardu na základě PD pro stavební povolení nebo dokumentace pro zadání stavby.</v>
      </c>
      <c r="BB10" s="212"/>
      <c r="BC10" s="212"/>
      <c r="BD10" s="212"/>
      <c r="BE10" s="212"/>
      <c r="BF10" s="212"/>
      <c r="BG10" s="212"/>
      <c r="BH10" s="212"/>
    </row>
    <row r="11" spans="1:60" ht="21" outlineLevel="3" x14ac:dyDescent="0.25">
      <c r="A11" s="219"/>
      <c r="B11" s="220"/>
      <c r="C11" s="260" t="s">
        <v>1113</v>
      </c>
      <c r="D11" s="253"/>
      <c r="E11" s="253"/>
      <c r="F11" s="253"/>
      <c r="G11" s="253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196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43" t="str">
        <f>C11</f>
        <v>Předpokládá se základní monitoring provozu FVE dle současných všeobecně platných standardů výrobců střídačů DC/AC a vždy v rozsahu, který vyžaduje PDS (ČEZ Distribuce, a.s.) a legislativní rámec ČR a EU (např. hlášení OTE aj.).</v>
      </c>
      <c r="BB11" s="212"/>
      <c r="BC11" s="212"/>
      <c r="BD11" s="212"/>
      <c r="BE11" s="212"/>
      <c r="BF11" s="212"/>
      <c r="BG11" s="212"/>
      <c r="BH11" s="212"/>
    </row>
    <row r="12" spans="1:60" ht="21" outlineLevel="3" x14ac:dyDescent="0.25">
      <c r="A12" s="219"/>
      <c r="B12" s="220"/>
      <c r="C12" s="260" t="s">
        <v>1114</v>
      </c>
      <c r="D12" s="253"/>
      <c r="E12" s="253"/>
      <c r="F12" s="253"/>
      <c r="G12" s="253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196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43" t="str">
        <f>C12</f>
        <v>Základním předpokladem je splnění požadavků na monitoring a řízení FVE dle výzvy ModF - RES+ č. 4/2022, program 2. Nocvé obnovitelné zdroje v energetice (RES+), podporovaná aktivita Instalace nových fotovoltaických elektráren na veřejných budovách - sdružené projekty výstavby FVE.</v>
      </c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19"/>
      <c r="B13" s="220"/>
      <c r="C13" s="267" t="s">
        <v>1115</v>
      </c>
      <c r="D13" s="225"/>
      <c r="E13" s="226"/>
      <c r="F13" s="227"/>
      <c r="G13" s="227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196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19"/>
      <c r="B14" s="220"/>
      <c r="C14" s="260" t="s">
        <v>1116</v>
      </c>
      <c r="D14" s="253"/>
      <c r="E14" s="253"/>
      <c r="F14" s="253"/>
      <c r="G14" s="253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196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43" t="str">
        <f>C14</f>
        <v>Veškeré řídící a regulační prvky pro optimalizaci výroby FVE včetně řídícího SW budou kompatibilní s technologií FVE instalovanou tímto projektem.</v>
      </c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19"/>
      <c r="B15" s="220"/>
      <c r="C15" s="267" t="s">
        <v>1115</v>
      </c>
      <c r="D15" s="225"/>
      <c r="E15" s="226"/>
      <c r="F15" s="227"/>
      <c r="G15" s="227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196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1" outlineLevel="3" x14ac:dyDescent="0.25">
      <c r="A16" s="219"/>
      <c r="B16" s="220"/>
      <c r="C16" s="260" t="s">
        <v>1117</v>
      </c>
      <c r="D16" s="253"/>
      <c r="E16" s="253"/>
      <c r="F16" s="253"/>
      <c r="G16" s="253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196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43" t="str">
        <f>C16</f>
        <v>Předpokládá se, že zajištění internetové konektivity pro připojení technologie FVE bude řešeno v rámci stavby se zadavatelem stavby a v kooperaci s provozovatelem objektu - veřejné budovy, na kteé bude instalována FVE výrobna.</v>
      </c>
      <c r="BB16" s="212"/>
      <c r="BC16" s="212"/>
      <c r="BD16" s="212"/>
      <c r="BE16" s="212"/>
      <c r="BF16" s="212"/>
      <c r="BG16" s="212"/>
      <c r="BH16" s="212"/>
    </row>
    <row r="17" spans="1:60" x14ac:dyDescent="0.25">
      <c r="A17" s="229" t="s">
        <v>159</v>
      </c>
      <c r="B17" s="230" t="s">
        <v>123</v>
      </c>
      <c r="C17" s="254" t="s">
        <v>124</v>
      </c>
      <c r="D17" s="231"/>
      <c r="E17" s="232"/>
      <c r="F17" s="233"/>
      <c r="G17" s="233">
        <f>SUMIF(AG18:AG42,"&lt;&gt;NOR",G18:G42)</f>
        <v>0</v>
      </c>
      <c r="H17" s="233"/>
      <c r="I17" s="233">
        <f>SUM(I18:I42)</f>
        <v>0</v>
      </c>
      <c r="J17" s="233"/>
      <c r="K17" s="233">
        <f>SUM(K18:K42)</f>
        <v>0</v>
      </c>
      <c r="L17" s="233"/>
      <c r="M17" s="233">
        <f>SUM(M18:M42)</f>
        <v>0</v>
      </c>
      <c r="N17" s="232"/>
      <c r="O17" s="232">
        <f>SUM(O18:O42)</f>
        <v>0</v>
      </c>
      <c r="P17" s="232"/>
      <c r="Q17" s="232">
        <f>SUM(Q18:Q42)</f>
        <v>0</v>
      </c>
      <c r="R17" s="233"/>
      <c r="S17" s="233"/>
      <c r="T17" s="234"/>
      <c r="U17" s="228"/>
      <c r="V17" s="228">
        <f>SUM(V18:V42)</f>
        <v>10</v>
      </c>
      <c r="W17" s="228"/>
      <c r="X17" s="228"/>
      <c r="Y17" s="228"/>
      <c r="AG17" t="s">
        <v>160</v>
      </c>
    </row>
    <row r="18" spans="1:60" outlineLevel="1" x14ac:dyDescent="0.25">
      <c r="A18" s="245">
        <v>2</v>
      </c>
      <c r="B18" s="246" t="s">
        <v>1118</v>
      </c>
      <c r="C18" s="258" t="s">
        <v>1119</v>
      </c>
      <c r="D18" s="247" t="s">
        <v>193</v>
      </c>
      <c r="E18" s="248">
        <v>10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50"/>
      <c r="S18" s="250" t="s">
        <v>165</v>
      </c>
      <c r="T18" s="251" t="s">
        <v>165</v>
      </c>
      <c r="U18" s="222">
        <v>1</v>
      </c>
      <c r="V18" s="222">
        <f>ROUND(E18*U18,2)</f>
        <v>10</v>
      </c>
      <c r="W18" s="222"/>
      <c r="X18" s="222" t="s">
        <v>166</v>
      </c>
      <c r="Y18" s="222" t="s">
        <v>167</v>
      </c>
      <c r="Z18" s="212"/>
      <c r="AA18" s="212"/>
      <c r="AB18" s="212"/>
      <c r="AC18" s="212"/>
      <c r="AD18" s="212"/>
      <c r="AE18" s="212"/>
      <c r="AF18" s="212"/>
      <c r="AG18" s="212" t="s">
        <v>168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36">
        <v>3</v>
      </c>
      <c r="B19" s="237" t="s">
        <v>1120</v>
      </c>
      <c r="C19" s="255" t="s">
        <v>1121</v>
      </c>
      <c r="D19" s="238" t="s">
        <v>259</v>
      </c>
      <c r="E19" s="239">
        <v>12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41"/>
      <c r="S19" s="241" t="s">
        <v>247</v>
      </c>
      <c r="T19" s="242" t="s">
        <v>248</v>
      </c>
      <c r="U19" s="222">
        <v>0</v>
      </c>
      <c r="V19" s="222">
        <f>ROUND(E19*U19,2)</f>
        <v>0</v>
      </c>
      <c r="W19" s="222"/>
      <c r="X19" s="222" t="s">
        <v>215</v>
      </c>
      <c r="Y19" s="222" t="s">
        <v>167</v>
      </c>
      <c r="Z19" s="212"/>
      <c r="AA19" s="212"/>
      <c r="AB19" s="212"/>
      <c r="AC19" s="212"/>
      <c r="AD19" s="212"/>
      <c r="AE19" s="212"/>
      <c r="AF19" s="212"/>
      <c r="AG19" s="212" t="s">
        <v>216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5">
      <c r="A20" s="219"/>
      <c r="B20" s="220"/>
      <c r="C20" s="259" t="s">
        <v>1122</v>
      </c>
      <c r="D20" s="252"/>
      <c r="E20" s="252"/>
      <c r="F20" s="252"/>
      <c r="G20" s="25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196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19"/>
      <c r="B21" s="220"/>
      <c r="C21" s="267" t="s">
        <v>1115</v>
      </c>
      <c r="D21" s="225"/>
      <c r="E21" s="226"/>
      <c r="F21" s="227"/>
      <c r="G21" s="227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196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5">
      <c r="A22" s="219"/>
      <c r="B22" s="220"/>
      <c r="C22" s="260" t="s">
        <v>1123</v>
      </c>
      <c r="D22" s="253"/>
      <c r="E22" s="253"/>
      <c r="F22" s="253"/>
      <c r="G22" s="253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196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5">
      <c r="A23" s="219"/>
      <c r="B23" s="220"/>
      <c r="C23" s="260" t="s">
        <v>1124</v>
      </c>
      <c r="D23" s="253"/>
      <c r="E23" s="253"/>
      <c r="F23" s="253"/>
      <c r="G23" s="253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196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5">
      <c r="A24" s="219"/>
      <c r="B24" s="220"/>
      <c r="C24" s="260" t="s">
        <v>1125</v>
      </c>
      <c r="D24" s="253"/>
      <c r="E24" s="253"/>
      <c r="F24" s="253"/>
      <c r="G24" s="253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196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19"/>
      <c r="B25" s="220"/>
      <c r="C25" s="260" t="s">
        <v>1126</v>
      </c>
      <c r="D25" s="253"/>
      <c r="E25" s="253"/>
      <c r="F25" s="253"/>
      <c r="G25" s="253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196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19"/>
      <c r="B26" s="220"/>
      <c r="C26" s="260" t="s">
        <v>1127</v>
      </c>
      <c r="D26" s="253"/>
      <c r="E26" s="253"/>
      <c r="F26" s="253"/>
      <c r="G26" s="253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196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5">
      <c r="A27" s="219"/>
      <c r="B27" s="220"/>
      <c r="C27" s="260" t="s">
        <v>1128</v>
      </c>
      <c r="D27" s="253"/>
      <c r="E27" s="253"/>
      <c r="F27" s="253"/>
      <c r="G27" s="253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196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19"/>
      <c r="B28" s="220"/>
      <c r="C28" s="260" t="s">
        <v>1129</v>
      </c>
      <c r="D28" s="253"/>
      <c r="E28" s="253"/>
      <c r="F28" s="253"/>
      <c r="G28" s="253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196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5">
      <c r="A29" s="219"/>
      <c r="B29" s="220"/>
      <c r="C29" s="260" t="s">
        <v>1130</v>
      </c>
      <c r="D29" s="253"/>
      <c r="E29" s="253"/>
      <c r="F29" s="253"/>
      <c r="G29" s="253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196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5">
      <c r="A30" s="219"/>
      <c r="B30" s="220"/>
      <c r="C30" s="260" t="s">
        <v>1131</v>
      </c>
      <c r="D30" s="253"/>
      <c r="E30" s="253"/>
      <c r="F30" s="253"/>
      <c r="G30" s="253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196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1" outlineLevel="3" x14ac:dyDescent="0.25">
      <c r="A31" s="219"/>
      <c r="B31" s="220"/>
      <c r="C31" s="260" t="s">
        <v>1132</v>
      </c>
      <c r="D31" s="253"/>
      <c r="E31" s="253"/>
      <c r="F31" s="253"/>
      <c r="G31" s="253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196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43" t="str">
        <f>C31</f>
        <v>09 - DS Františkov: elektroměr 3F do 80A, přímé měření, uř.ověřený - 3ks, bude vyhodnocována celková součtová svorková výroba ze 3 výrobních bloků</v>
      </c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19"/>
      <c r="B32" s="220"/>
      <c r="C32" s="260" t="s">
        <v>1133</v>
      </c>
      <c r="D32" s="253"/>
      <c r="E32" s="253"/>
      <c r="F32" s="253"/>
      <c r="G32" s="253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196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43" t="str">
        <f>C32</f>
        <v>10 - Divadlo F.X. Šaldy - dílny:  elektroměr 3F x/5A, nepřímé měření s MTP 125/5A, tř. 0,5S, 10VA, uř.ověřený</v>
      </c>
      <c r="BB32" s="212"/>
      <c r="BC32" s="212"/>
      <c r="BD32" s="212"/>
      <c r="BE32" s="212"/>
      <c r="BF32" s="212"/>
      <c r="BG32" s="212"/>
      <c r="BH32" s="212"/>
    </row>
    <row r="33" spans="1:60" outlineLevel="2" x14ac:dyDescent="0.25">
      <c r="A33" s="219"/>
      <c r="B33" s="220"/>
      <c r="C33" s="256" t="s">
        <v>1134</v>
      </c>
      <c r="D33" s="223"/>
      <c r="E33" s="224">
        <v>1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170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19"/>
      <c r="B34" s="220"/>
      <c r="C34" s="256" t="s">
        <v>1135</v>
      </c>
      <c r="D34" s="223"/>
      <c r="E34" s="224">
        <v>1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170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5">
      <c r="A35" s="219"/>
      <c r="B35" s="220"/>
      <c r="C35" s="256" t="s">
        <v>1136</v>
      </c>
      <c r="D35" s="223"/>
      <c r="E35" s="224">
        <v>1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170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19"/>
      <c r="B36" s="220"/>
      <c r="C36" s="256" t="s">
        <v>1137</v>
      </c>
      <c r="D36" s="223"/>
      <c r="E36" s="224">
        <v>1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170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19"/>
      <c r="B37" s="220"/>
      <c r="C37" s="256" t="s">
        <v>1138</v>
      </c>
      <c r="D37" s="223"/>
      <c r="E37" s="224">
        <v>1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170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19"/>
      <c r="B38" s="220"/>
      <c r="C38" s="256" t="s">
        <v>1139</v>
      </c>
      <c r="D38" s="223"/>
      <c r="E38" s="224">
        <v>1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170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5">
      <c r="A39" s="219"/>
      <c r="B39" s="220"/>
      <c r="C39" s="256" t="s">
        <v>1140</v>
      </c>
      <c r="D39" s="223"/>
      <c r="E39" s="224">
        <v>1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170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19"/>
      <c r="B40" s="220"/>
      <c r="C40" s="256" t="s">
        <v>1141</v>
      </c>
      <c r="D40" s="223"/>
      <c r="E40" s="224">
        <v>1</v>
      </c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170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0.399999999999999" outlineLevel="3" x14ac:dyDescent="0.25">
      <c r="A41" s="219"/>
      <c r="B41" s="220"/>
      <c r="C41" s="256" t="s">
        <v>1142</v>
      </c>
      <c r="D41" s="223"/>
      <c r="E41" s="224">
        <v>3</v>
      </c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170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5">
      <c r="A42" s="219"/>
      <c r="B42" s="220"/>
      <c r="C42" s="256" t="s">
        <v>1143</v>
      </c>
      <c r="D42" s="223"/>
      <c r="E42" s="224">
        <v>1</v>
      </c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170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x14ac:dyDescent="0.25">
      <c r="A43" s="229" t="s">
        <v>159</v>
      </c>
      <c r="B43" s="230" t="s">
        <v>97</v>
      </c>
      <c r="C43" s="254" t="s">
        <v>98</v>
      </c>
      <c r="D43" s="231"/>
      <c r="E43" s="232"/>
      <c r="F43" s="233"/>
      <c r="G43" s="233">
        <f>SUMIF(AG44:AG59,"&lt;&gt;NOR",G44:G59)</f>
        <v>0</v>
      </c>
      <c r="H43" s="233"/>
      <c r="I43" s="233">
        <f>SUM(I44:I59)</f>
        <v>0</v>
      </c>
      <c r="J43" s="233"/>
      <c r="K43" s="233">
        <f>SUM(K44:K59)</f>
        <v>0</v>
      </c>
      <c r="L43" s="233"/>
      <c r="M43" s="233">
        <f>SUM(M44:M59)</f>
        <v>0</v>
      </c>
      <c r="N43" s="232"/>
      <c r="O43" s="232">
        <f>SUM(O44:O59)</f>
        <v>0</v>
      </c>
      <c r="P43" s="232"/>
      <c r="Q43" s="232">
        <f>SUM(Q44:Q59)</f>
        <v>0</v>
      </c>
      <c r="R43" s="233"/>
      <c r="S43" s="233"/>
      <c r="T43" s="234"/>
      <c r="U43" s="228"/>
      <c r="V43" s="228">
        <f>SUM(V44:V59)</f>
        <v>0</v>
      </c>
      <c r="W43" s="228"/>
      <c r="X43" s="228"/>
      <c r="Y43" s="228"/>
      <c r="AG43" t="s">
        <v>160</v>
      </c>
    </row>
    <row r="44" spans="1:60" outlineLevel="1" x14ac:dyDescent="0.25">
      <c r="A44" s="245">
        <v>4</v>
      </c>
      <c r="B44" s="246" t="s">
        <v>1144</v>
      </c>
      <c r="C44" s="258" t="s">
        <v>1145</v>
      </c>
      <c r="D44" s="247" t="s">
        <v>358</v>
      </c>
      <c r="E44" s="248">
        <v>1</v>
      </c>
      <c r="F44" s="249"/>
      <c r="G44" s="250">
        <f>ROUND(E44*F44,2)</f>
        <v>0</v>
      </c>
      <c r="H44" s="249"/>
      <c r="I44" s="250">
        <f>ROUND(E44*H44,2)</f>
        <v>0</v>
      </c>
      <c r="J44" s="249"/>
      <c r="K44" s="250">
        <f>ROUND(E44*J44,2)</f>
        <v>0</v>
      </c>
      <c r="L44" s="250">
        <v>21</v>
      </c>
      <c r="M44" s="250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50"/>
      <c r="S44" s="250" t="s">
        <v>247</v>
      </c>
      <c r="T44" s="251" t="s">
        <v>248</v>
      </c>
      <c r="U44" s="222">
        <v>0</v>
      </c>
      <c r="V44" s="222">
        <f>ROUND(E44*U44,2)</f>
        <v>0</v>
      </c>
      <c r="W44" s="222"/>
      <c r="X44" s="222" t="s">
        <v>166</v>
      </c>
      <c r="Y44" s="222" t="s">
        <v>167</v>
      </c>
      <c r="Z44" s="212"/>
      <c r="AA44" s="212"/>
      <c r="AB44" s="212"/>
      <c r="AC44" s="212"/>
      <c r="AD44" s="212"/>
      <c r="AE44" s="212"/>
      <c r="AF44" s="212"/>
      <c r="AG44" s="212" t="s">
        <v>168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45">
        <v>5</v>
      </c>
      <c r="B45" s="246" t="s">
        <v>1146</v>
      </c>
      <c r="C45" s="258" t="s">
        <v>1147</v>
      </c>
      <c r="D45" s="247" t="s">
        <v>358</v>
      </c>
      <c r="E45" s="248">
        <v>1</v>
      </c>
      <c r="F45" s="249"/>
      <c r="G45" s="250">
        <f>ROUND(E45*F45,2)</f>
        <v>0</v>
      </c>
      <c r="H45" s="249"/>
      <c r="I45" s="250">
        <f>ROUND(E45*H45,2)</f>
        <v>0</v>
      </c>
      <c r="J45" s="249"/>
      <c r="K45" s="250">
        <f>ROUND(E45*J45,2)</f>
        <v>0</v>
      </c>
      <c r="L45" s="250">
        <v>21</v>
      </c>
      <c r="M45" s="250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50"/>
      <c r="S45" s="250" t="s">
        <v>247</v>
      </c>
      <c r="T45" s="251" t="s">
        <v>248</v>
      </c>
      <c r="U45" s="222">
        <v>0</v>
      </c>
      <c r="V45" s="222">
        <f>ROUND(E45*U45,2)</f>
        <v>0</v>
      </c>
      <c r="W45" s="222"/>
      <c r="X45" s="222" t="s">
        <v>166</v>
      </c>
      <c r="Y45" s="222" t="s">
        <v>167</v>
      </c>
      <c r="Z45" s="212"/>
      <c r="AA45" s="212"/>
      <c r="AB45" s="212"/>
      <c r="AC45" s="212"/>
      <c r="AD45" s="212"/>
      <c r="AE45" s="212"/>
      <c r="AF45" s="212"/>
      <c r="AG45" s="212" t="s">
        <v>168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45">
        <v>6</v>
      </c>
      <c r="B46" s="246" t="s">
        <v>1148</v>
      </c>
      <c r="C46" s="258" t="s">
        <v>1149</v>
      </c>
      <c r="D46" s="247" t="s">
        <v>358</v>
      </c>
      <c r="E46" s="248">
        <v>1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21</v>
      </c>
      <c r="M46" s="250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50"/>
      <c r="S46" s="250" t="s">
        <v>247</v>
      </c>
      <c r="T46" s="251" t="s">
        <v>248</v>
      </c>
      <c r="U46" s="222">
        <v>0</v>
      </c>
      <c r="V46" s="222">
        <f>ROUND(E46*U46,2)</f>
        <v>0</v>
      </c>
      <c r="W46" s="222"/>
      <c r="X46" s="222" t="s">
        <v>166</v>
      </c>
      <c r="Y46" s="222" t="s">
        <v>167</v>
      </c>
      <c r="Z46" s="212"/>
      <c r="AA46" s="212"/>
      <c r="AB46" s="212"/>
      <c r="AC46" s="212"/>
      <c r="AD46" s="212"/>
      <c r="AE46" s="212"/>
      <c r="AF46" s="212"/>
      <c r="AG46" s="212" t="s">
        <v>168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0.399999999999999" outlineLevel="1" x14ac:dyDescent="0.25">
      <c r="A47" s="236">
        <v>7</v>
      </c>
      <c r="B47" s="237" t="s">
        <v>1150</v>
      </c>
      <c r="C47" s="255" t="s">
        <v>1151</v>
      </c>
      <c r="D47" s="238" t="s">
        <v>259</v>
      </c>
      <c r="E47" s="239">
        <v>1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41"/>
      <c r="S47" s="241" t="s">
        <v>247</v>
      </c>
      <c r="T47" s="242" t="s">
        <v>248</v>
      </c>
      <c r="U47" s="222">
        <v>0</v>
      </c>
      <c r="V47" s="222">
        <f>ROUND(E47*U47,2)</f>
        <v>0</v>
      </c>
      <c r="W47" s="222"/>
      <c r="X47" s="222" t="s">
        <v>215</v>
      </c>
      <c r="Y47" s="222" t="s">
        <v>167</v>
      </c>
      <c r="Z47" s="212"/>
      <c r="AA47" s="212"/>
      <c r="AB47" s="212"/>
      <c r="AC47" s="212"/>
      <c r="AD47" s="212"/>
      <c r="AE47" s="212"/>
      <c r="AF47" s="212"/>
      <c r="AG47" s="212" t="s">
        <v>216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5">
      <c r="A48" s="219"/>
      <c r="B48" s="220"/>
      <c r="C48" s="259" t="s">
        <v>1152</v>
      </c>
      <c r="D48" s="252"/>
      <c r="E48" s="252"/>
      <c r="F48" s="252"/>
      <c r="G48" s="25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196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43" t="str">
        <f>C48</f>
        <v>- návrh SW v kooperaci s požadavky zadavatele včetně grafického řešení výstupů pro potřeby prezentace zadavatelem</v>
      </c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19"/>
      <c r="B49" s="220"/>
      <c r="C49" s="260" t="s">
        <v>1153</v>
      </c>
      <c r="D49" s="253"/>
      <c r="E49" s="253"/>
      <c r="F49" s="253"/>
      <c r="G49" s="253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196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43" t="str">
        <f>C49</f>
        <v>- interval trendování a vlastní struktura poskytovaných dat bude konzultována se zástupcem zadavatele</v>
      </c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19"/>
      <c r="B50" s="220"/>
      <c r="C50" s="260" t="s">
        <v>1154</v>
      </c>
      <c r="D50" s="253"/>
      <c r="E50" s="253"/>
      <c r="F50" s="253"/>
      <c r="G50" s="253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196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1" outlineLevel="3" x14ac:dyDescent="0.25">
      <c r="A51" s="219"/>
      <c r="B51" s="220"/>
      <c r="C51" s="260" t="s">
        <v>1155</v>
      </c>
      <c r="D51" s="253"/>
      <c r="E51" s="253"/>
      <c r="F51" s="253"/>
      <c r="G51" s="253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196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43" t="str">
        <f>C51</f>
        <v>- pro přenos provozních a bilančních dat stavu výrobny FVE se uvažuje s využitím standardu přenosu průmyslovým protokolem ModBus přes sběrnici RS-485 (ModBus-RTU)</v>
      </c>
      <c r="BB51" s="212"/>
      <c r="BC51" s="212"/>
      <c r="BD51" s="212"/>
      <c r="BE51" s="212"/>
      <c r="BF51" s="212"/>
      <c r="BG51" s="212"/>
      <c r="BH51" s="212"/>
    </row>
    <row r="52" spans="1:60" ht="21" outlineLevel="3" x14ac:dyDescent="0.25">
      <c r="A52" s="219"/>
      <c r="B52" s="220"/>
      <c r="C52" s="260" t="s">
        <v>1156</v>
      </c>
      <c r="D52" s="253"/>
      <c r="E52" s="253"/>
      <c r="F52" s="253"/>
      <c r="G52" s="253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196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43" t="str">
        <f>C52</f>
        <v>- zpracování dat bude řešeno v rámci navrhovaného SW provozovaném na PC zadavatele v prostředí Windows (nebo v prostředí upřesněném zadavatelem)</v>
      </c>
      <c r="BB52" s="212"/>
      <c r="BC52" s="212"/>
      <c r="BD52" s="212"/>
      <c r="BE52" s="212"/>
      <c r="BF52" s="212"/>
      <c r="BG52" s="212"/>
      <c r="BH52" s="212"/>
    </row>
    <row r="53" spans="1:60" outlineLevel="3" x14ac:dyDescent="0.25">
      <c r="A53" s="219"/>
      <c r="B53" s="220"/>
      <c r="C53" s="267" t="s">
        <v>1115</v>
      </c>
      <c r="D53" s="225"/>
      <c r="E53" s="226"/>
      <c r="F53" s="227"/>
      <c r="G53" s="227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196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1" outlineLevel="3" x14ac:dyDescent="0.25">
      <c r="A54" s="219"/>
      <c r="B54" s="220"/>
      <c r="C54" s="260" t="s">
        <v>1157</v>
      </c>
      <c r="D54" s="253"/>
      <c r="E54" s="253"/>
      <c r="F54" s="253"/>
      <c r="G54" s="253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196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43" t="str">
        <f>C54</f>
        <v>SW bude umožňovat vyčítání dat z monitorovacího webového rozhraní výrobce střídače. Vyčítaná data z monitorovacího webového rozhraní výrobce střídače budou zpracována dle požadavků zadavatele (např. sumární součty dle vybraných výroben aj.).</v>
      </c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19"/>
      <c r="B55" s="220"/>
      <c r="C55" s="267" t="s">
        <v>1115</v>
      </c>
      <c r="D55" s="225"/>
      <c r="E55" s="226"/>
      <c r="F55" s="227"/>
      <c r="G55" s="227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196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31.2" outlineLevel="3" x14ac:dyDescent="0.25">
      <c r="A56" s="219"/>
      <c r="B56" s="220"/>
      <c r="C56" s="260" t="s">
        <v>1158</v>
      </c>
      <c r="D56" s="253"/>
      <c r="E56" s="253"/>
      <c r="F56" s="253"/>
      <c r="G56" s="253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196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43" t="str">
        <f>C56</f>
        <v>Základním předpokladem je vyčítání provozního stavu FV střídače/střídačů výrobny FVE, údaje o aktuální výrobě, údaje o denní výrobě, údaje o výrobě v nastavitelném časovém období (týden, měsíc, rok), chybová hlášení s možností notifikačních zpráv zasílaných na jiné zařízení zadavatele (bude upřesněno zadavatelem).</v>
      </c>
      <c r="BB56" s="212"/>
      <c r="BC56" s="212"/>
      <c r="BD56" s="212"/>
      <c r="BE56" s="212"/>
      <c r="BF56" s="212"/>
      <c r="BG56" s="212"/>
      <c r="BH56" s="212"/>
    </row>
    <row r="57" spans="1:60" outlineLevel="3" x14ac:dyDescent="0.25">
      <c r="A57" s="219"/>
      <c r="B57" s="220"/>
      <c r="C57" s="260" t="s">
        <v>1159</v>
      </c>
      <c r="D57" s="253"/>
      <c r="E57" s="253"/>
      <c r="F57" s="253"/>
      <c r="G57" s="253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196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43" t="str">
        <f>C57</f>
        <v>Výstupy z řídícího SW budou umožňovat automatizaci procesu měsíčních hlášení výrobce do portálu CS OTE a to dle požadavků platné legislativy.</v>
      </c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19"/>
      <c r="B58" s="220"/>
      <c r="C58" s="267" t="s">
        <v>1115</v>
      </c>
      <c r="D58" s="225"/>
      <c r="E58" s="226"/>
      <c r="F58" s="227"/>
      <c r="G58" s="227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196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1" outlineLevel="3" x14ac:dyDescent="0.25">
      <c r="A59" s="219"/>
      <c r="B59" s="220"/>
      <c r="C59" s="260" t="s">
        <v>1160</v>
      </c>
      <c r="D59" s="253"/>
      <c r="E59" s="253"/>
      <c r="F59" s="253"/>
      <c r="G59" s="253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196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43" t="str">
        <f>C59</f>
        <v>Výchozím předpokladem je umožnění budoucího připojení libovolného počtu výroben OZE v majetku zadavatele! Veškeré funkcionality SW musí umožňovat rozšíření počtu připojených výroben OZE v rámci budoucího rozvoje komunitní energetiky zadavatele.</v>
      </c>
      <c r="BB59" s="212"/>
      <c r="BC59" s="212"/>
      <c r="BD59" s="212"/>
      <c r="BE59" s="212"/>
      <c r="BF59" s="212"/>
      <c r="BG59" s="212"/>
      <c r="BH59" s="212"/>
    </row>
    <row r="60" spans="1:60" x14ac:dyDescent="0.25">
      <c r="A60" s="3"/>
      <c r="B60" s="4"/>
      <c r="C60" s="261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v>15</v>
      </c>
      <c r="AF60">
        <v>21</v>
      </c>
      <c r="AG60" t="s">
        <v>145</v>
      </c>
    </row>
    <row r="61" spans="1:60" x14ac:dyDescent="0.25">
      <c r="A61" s="215"/>
      <c r="B61" s="216" t="s">
        <v>29</v>
      </c>
      <c r="C61" s="262"/>
      <c r="D61" s="217"/>
      <c r="E61" s="218"/>
      <c r="F61" s="218"/>
      <c r="G61" s="235">
        <f>G8+G17+G43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f>SUMIF(L7:L59,AE60,G7:G59)</f>
        <v>0</v>
      </c>
      <c r="AF61">
        <f>SUMIF(L7:L59,AF60,G7:G59)</f>
        <v>0</v>
      </c>
      <c r="AG61" t="s">
        <v>443</v>
      </c>
    </row>
    <row r="62" spans="1:60" x14ac:dyDescent="0.25">
      <c r="C62" s="263"/>
      <c r="D62" s="10"/>
      <c r="AG62" t="s">
        <v>470</v>
      </c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eYeQbayUrTcmI7u2WqVs17ldq2Cfvx+k5ADZrJiUOrEVbdZ3o5gj6E4+tLkqTCminQpzdyWzkU2+Z5iB++Qjw==" saltValue="ZB5f1WPhwBaEUHkq6y02pg==" spinCount="100000" sheet="1" formatRows="0"/>
  <mergeCells count="30">
    <mergeCell ref="C51:G51"/>
    <mergeCell ref="C52:G52"/>
    <mergeCell ref="C54:G54"/>
    <mergeCell ref="C56:G56"/>
    <mergeCell ref="C57:G57"/>
    <mergeCell ref="C59:G59"/>
    <mergeCell ref="C30:G30"/>
    <mergeCell ref="C31:G31"/>
    <mergeCell ref="C32:G32"/>
    <mergeCell ref="C48:G48"/>
    <mergeCell ref="C49:G49"/>
    <mergeCell ref="C50:G50"/>
    <mergeCell ref="C24:G24"/>
    <mergeCell ref="C25:G25"/>
    <mergeCell ref="C26:G26"/>
    <mergeCell ref="C27:G27"/>
    <mergeCell ref="C28:G28"/>
    <mergeCell ref="C29:G29"/>
    <mergeCell ref="C12:G12"/>
    <mergeCell ref="C14:G14"/>
    <mergeCell ref="C16:G16"/>
    <mergeCell ref="C20:G20"/>
    <mergeCell ref="C22:G22"/>
    <mergeCell ref="C23:G23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FVE 01 Pol</vt:lpstr>
      <vt:lpstr>FVE 02 Pol</vt:lpstr>
      <vt:lpstr>FVE 03 Pol</vt:lpstr>
      <vt:lpstr>FVE 04 Pol</vt:lpstr>
      <vt:lpstr>FVE 05 Pol</vt:lpstr>
      <vt:lpstr>FVE 06 Pol</vt:lpstr>
      <vt:lpstr>FVE 07 Pol</vt:lpstr>
      <vt:lpstr>FVE 08 Pol</vt:lpstr>
      <vt:lpstr>FVE 09 Pol</vt:lpstr>
      <vt:lpstr>FVE 10 Pol</vt:lpstr>
      <vt:lpstr>FVE 11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'FVE 01 Pol'!Názvy_tisku</vt:lpstr>
      <vt:lpstr>'FVE 02 Pol'!Názvy_tisku</vt:lpstr>
      <vt:lpstr>'FVE 03 Pol'!Názvy_tisku</vt:lpstr>
      <vt:lpstr>'FVE 04 Pol'!Názvy_tisku</vt:lpstr>
      <vt:lpstr>'FVE 05 Pol'!Názvy_tisku</vt:lpstr>
      <vt:lpstr>'FVE 06 Pol'!Názvy_tisku</vt:lpstr>
      <vt:lpstr>'FVE 07 Pol'!Názvy_tisku</vt:lpstr>
      <vt:lpstr>'FVE 08 Pol'!Názvy_tisku</vt:lpstr>
      <vt:lpstr>'FVE 09 Pol'!Názvy_tisku</vt:lpstr>
      <vt:lpstr>'FVE 10 Pol'!Názvy_tisku</vt:lpstr>
      <vt:lpstr>'FVE 11 Pol'!Názvy_tisku</vt:lpstr>
      <vt:lpstr>oadresa</vt:lpstr>
      <vt:lpstr>Stavba!Objednatel</vt:lpstr>
      <vt:lpstr>Stavba!Objekt</vt:lpstr>
      <vt:lpstr>'FVE 01 Pol'!Oblast_tisku</vt:lpstr>
      <vt:lpstr>'FVE 02 Pol'!Oblast_tisku</vt:lpstr>
      <vt:lpstr>'FVE 03 Pol'!Oblast_tisku</vt:lpstr>
      <vt:lpstr>'FVE 04 Pol'!Oblast_tisku</vt:lpstr>
      <vt:lpstr>'FVE 05 Pol'!Oblast_tisku</vt:lpstr>
      <vt:lpstr>'FVE 06 Pol'!Oblast_tisku</vt:lpstr>
      <vt:lpstr>'FVE 07 Pol'!Oblast_tisku</vt:lpstr>
      <vt:lpstr>'FVE 08 Pol'!Oblast_tisku</vt:lpstr>
      <vt:lpstr>'FVE 09 Pol'!Oblast_tisku</vt:lpstr>
      <vt:lpstr>'FVE 10 Pol'!Oblast_tisku</vt:lpstr>
      <vt:lpstr>'FVE 11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Miroslav Korecký</dc:creator>
  <cp:lastModifiedBy>Ing. Miroslav Korecký</cp:lastModifiedBy>
  <cp:lastPrinted>2019-03-19T12:27:02Z</cp:lastPrinted>
  <dcterms:created xsi:type="dcterms:W3CDTF">2009-04-08T07:15:50Z</dcterms:created>
  <dcterms:modified xsi:type="dcterms:W3CDTF">2023-12-09T11:30:38Z</dcterms:modified>
</cp:coreProperties>
</file>