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00" activeTab="2"/>
  </bookViews>
  <sheets>
    <sheet name="Rekapitulace" sheetId="1" r:id="rId1"/>
    <sheet name="SO 001" sheetId="2" r:id="rId2"/>
    <sheet name="SO 201" sheetId="3" r:id="rId3"/>
  </sheets>
  <definedNames/>
  <calcPr calcId="162913"/>
</workbook>
</file>

<file path=xl/sharedStrings.xml><?xml version="1.0" encoding="utf-8"?>
<sst xmlns="http://schemas.openxmlformats.org/spreadsheetml/2006/main" count="1179" uniqueCount="447">
  <si>
    <t>Firma: Firma</t>
  </si>
  <si>
    <t>Rekapitulace ceny</t>
  </si>
  <si>
    <t>Stavba: 22-03-023 - LIBEREC MOST LB-089 K ARCHIVU, MACHNÍN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</si>
  <si>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</si>
  <si>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</si>
  <si>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</si>
  <si>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</si>
  <si>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</si>
  <si>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</si>
  <si>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</si>
  <si>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</si>
  <si>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</si>
  <si>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</si>
  <si>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</si>
  <si>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</si>
  <si>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22-03-023</t>
  </si>
  <si>
    <t>LIBEREC MOST LB-089 K ARCHIVU, MACHNÍN</t>
  </si>
  <si>
    <t>O</t>
  </si>
  <si>
    <t>Rozpočet:</t>
  </si>
  <si>
    <t>0,00</t>
  </si>
  <si>
    <t>15,00</t>
  </si>
  <si>
    <t>21,00</t>
  </si>
  <si>
    <t>3</t>
  </si>
  <si>
    <t>2</t>
  </si>
  <si>
    <t>SO 001</t>
  </si>
  <si>
    <t>Demolice mostu k archivu, Machnín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</si>
  <si>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</si>
  <si>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</si>
  <si>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</si>
  <si>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</si>
  <si>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</si>
  <si>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</si>
  <si>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</si>
  <si>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</si>
  <si>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</si>
  <si>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</si>
  <si>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</si>
  <si>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</si>
  <si>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</si>
  <si>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</si>
  <si>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</si>
  <si>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</si>
  <si>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</si>
  <si>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</si>
  <si>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</si>
  <si>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</si>
  <si>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</si>
  <si>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</si>
  <si>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</si>
  <si>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</si>
  <si>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</si>
  <si>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sejmutý drn</t>
  </si>
  <si>
    <t>VV</t>
  </si>
  <si>
    <t>50,0*12*0.1=60,000 [C] 
4,0*10,0*0.1=4,000 [B] 
Celkem: C+B=64,000 [D]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</si>
  <si>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</si>
  <si>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</si>
  <si>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</si>
  <si>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</si>
  <si>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kce z kamene na MC 
4,3*0,9*1,2=4,644 [A] 
4,1*1,0*1,5=6,150 [B] 
4,5*1,9*1,9=16,245 [C] 
4,7*1,9*2,0=17,860 [D] 
5,0*1,1*1,4=7,700 [E] 
4.1*0.9*1,2=4,428 [F] 
kce z prstého betonu 
4,3*0,6*1.2=3,096 [G] 
4,1*0,8*1.6=5,248 [H] 
kce z železobetonu 
(41,6*4,2*0,25)+(2*40,8*0,18*0,05)=44,414 [I] 
Celkem: A+B+C+D+E+F+G+H+I=109,785 [J]</t>
  </si>
  <si>
    <t>014131</t>
  </si>
  <si>
    <t>POPLATKY ZA SKLÁDKU TYP S-NO (NEBEZPEČNÝ ODPAD)</t>
  </si>
  <si>
    <t>frézovaný asfalt</t>
  </si>
  <si>
    <t>3,0*2,5*0.05=0,375 [A]</t>
  </si>
  <si>
    <t>027121</t>
  </si>
  <si>
    <t>PROVIZORNÍ PŘÍSTUPOVÉ CESTY - ZŘÍZENÍ</t>
  </si>
  <si>
    <t>M2</t>
  </si>
  <si>
    <t>zahrnujě podkladní geotextilii, konstrukci násypů, kamenné opevňovací zídky a konstrukci vozovky</t>
  </si>
  <si>
    <t>67,0*3,5=234,500 [A]</t>
  </si>
  <si>
    <t>zahrnuje veškeré náklady spojené s objednatelem požadovanými zařízeními</t>
  </si>
  <si>
    <t>Zemní práce</t>
  </si>
  <si>
    <t>111208</t>
  </si>
  <si>
    <t>ODSTRANĚNÍ KŘOVIN S ODVOZEM DO 20KM</t>
  </si>
  <si>
    <t>46*11=506,000 [A]</t>
  </si>
  <si>
    <t>odstranění křovin a stromů do průměru 100 mm 
doprava dřevin na předepsanou vzdálenost 
spálení na hromadách nebo štěpkování</t>
  </si>
  <si>
    <t>11130</t>
  </si>
  <si>
    <t>SEJMUTÍ DRNU</t>
  </si>
  <si>
    <t>sejmutí drnu v rámci staveniště, tl. 100mm 
(provizorní cesta a manipulační plocha pod mostem)</t>
  </si>
  <si>
    <t>50,0*12=600,000 [C] 
4,0*10,0=40,000 [B] 
Celkem: C+B=640,000 [D]</t>
  </si>
  <si>
    <t>včetně vodorovné dopravy  a uložení na skládku</t>
  </si>
  <si>
    <t>7</t>
  </si>
  <si>
    <t>112048</t>
  </si>
  <si>
    <t>KÁCENÍ STROMŮ D KMENE DO 0,3M S ODSTRANĚNÍM PAŘEZŮ, ODVOZ DO 20KM</t>
  </si>
  <si>
    <t>KUS</t>
  </si>
  <si>
    <t>NA PŘÍKAZ TDI</t>
  </si>
  <si>
    <t>3=3,000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</si>
  <si>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</si>
  <si>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8</t>
  </si>
  <si>
    <t>113728</t>
  </si>
  <si>
    <t>FRÉZOVÁNÍ ZPEVNĚNÝCH PLOCH ASFALTOVÝCH, ODVOZ DO 20KM</t>
  </si>
  <si>
    <t>na předpolí "školka"</t>
  </si>
  <si>
    <t>3,0*2,5*0.5=3,750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</si>
  <si>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</si>
  <si>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Ostatní konstrukce a práce</t>
  </si>
  <si>
    <t>9111A3</t>
  </si>
  <si>
    <t>ZÁBRADLÍ SILNIČNÍ S VODOR MADLY - DEMONTÁŽ S PŘESUNEM</t>
  </si>
  <si>
    <t>M</t>
  </si>
  <si>
    <t>odstranění ocelového zábradlí, s odvozem k recyklaci</t>
  </si>
  <si>
    <t>2*41,0=82,000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</si>
  <si>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</si>
  <si>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</si>
  <si>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</si>
  <si>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1=1,000 [A]</t>
  </si>
  <si>
    <t>Položka zahrnuje odstranění, demontáž a odklizení materiálu s odvozem na předepsané místo</t>
  </si>
  <si>
    <t>11</t>
  </si>
  <si>
    <t>919111</t>
  </si>
  <si>
    <t>ŘEZÁNÍ ASFALTOVÉHO KRYTU VOZOVEK TL DO 50MM</t>
  </si>
  <si>
    <t>na předpolí centrum</t>
  </si>
  <si>
    <t>3,0=3,000 [A]</t>
  </si>
  <si>
    <t>položka zahrnuje řezání vozovkové vrstvy v předepsané tloušťce, včetně spotřeby vody</t>
  </si>
  <si>
    <t>12</t>
  </si>
  <si>
    <t>966138</t>
  </si>
  <si>
    <t>BOURÁNÍ KONSTRUKCÍ Z KAMENE NA MC S ODVOZEM DO 20KM</t>
  </si>
  <si>
    <t>odbourání zděných kamenných pílířů do úrovně terénu (do úrovně základu)</t>
  </si>
  <si>
    <t>4,3*0,9*1,2=4,644 [A] 
4,1*1,0*1,5=6,150 [B] 
4,5*1,9*1,9=16,245 [C] 
4,7*1,9*2,0=17,860 [D] 
5,0*1,1*1,4=7,700 [E] 
4.1*0.9*1,2=4,428 [F] 
Celkem: A+B+C+D+E+F=57,027 [G]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</si>
  <si>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</si>
  <si>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13</t>
  </si>
  <si>
    <t>966158</t>
  </si>
  <si>
    <t>BOURÁNÍ KONSTRUKCÍ Z PROST BETONU S ODVOZEM DO 20KM</t>
  </si>
  <si>
    <t>odbourání betonových pílířů do úrovně terénu</t>
  </si>
  <si>
    <t>4,3*0,6*1.2=3,096 [A] 
4,1*0,8*1.6=5,248 [B] 
Celkem: A+B=8,344 [C]</t>
  </si>
  <si>
    <t>14</t>
  </si>
  <si>
    <t>966168</t>
  </si>
  <si>
    <t>BOURÁNÍ KONSTRUKCÍ ZE ŽELEZOBETONU S ODVOZEM DO 20KM</t>
  </si>
  <si>
    <t>odbourání železobetonové mostovky s římsami</t>
  </si>
  <si>
    <t>(41,6*4,2*0,25)+(2*40,8*0,18*0,05)=44,414 [A] 
Celkem: A=44,414 [B]</t>
  </si>
  <si>
    <t>15</t>
  </si>
  <si>
    <t>966188</t>
  </si>
  <si>
    <t>DEMONTÁŽ KONSTRUKCÍ KOVOVÝCH S ODVOZEM DO 20KM</t>
  </si>
  <si>
    <t>T</t>
  </si>
  <si>
    <t>odstranění ocelovéch nosníků, s odvozem k recyklaci 
předpoklad hmotnosti: 
I700 - 240kg/mb 
I500 - 140kg/mb 
I300 - 54kg/mb 
I260 - 42kg/mb</t>
  </si>
  <si>
    <t>I700 (13,0)*0.240=3,120 [A] 
I500 (12,4+12,4+13,2+12,4+12,5)*0.140=8,806 [B] 
I300 (12,5+13,0+12,4+2,4+2,4)*0.054=2,306 [C] 
I260 (12,5+13,0+12,4+2,4+2,4)*0.042=1,793 [D] 
Celkem: A+B+C+D=16,025 [E]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</si>
  <si>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</si>
  <si>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16</t>
  </si>
  <si>
    <t>966842</t>
  </si>
  <si>
    <t>ODSTRANĚNÍ OPLOCENÍ Z DRÁT PLETIVA</t>
  </si>
  <si>
    <t>7,0=7,000 [A]</t>
  </si>
  <si>
    <t>položka zahrnuje: 
-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</si>
  <si>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201</t>
  </si>
  <si>
    <t>MOST K ARCHIVU, MACHNÍN</t>
  </si>
  <si>
    <t>sejmutí drnu pol. 11130  
413,400*0,05=20,670 [A] 
sejmutí ornice pol. 121108 (s odečtem pol. 18220) 
88,323-11,52=76,803 [B] 
podklad zpevněných ploch pol. 113328 
8,716=8,716 [C] 
zřízení stupňů v podloží pol. 126738 
29.000=29,000 [D] 
hloubení jam pol.131738.1 (s odečtem pol.17110 a pol. 17411.1) 
119,806-34,952-39,429=45,425 [E] 
Celkem: A+B+C+D+E=180,614 [F]</t>
  </si>
  <si>
    <t>na příkaz TDI, při nevyhovujících parametrech základové zeminy</t>
  </si>
  <si>
    <t>pol.131738.2 
21,803=21,803 [A]</t>
  </si>
  <si>
    <t>základy z kamene původních pilířů pol. 966138 
(1,2*1,0*4,0)+(1,8*1,1*4,1)+(1,0*1,0*4,1)+(0,5*1,0*4,1)=19,068 [A]</t>
  </si>
  <si>
    <t>živičné vozovkové vrstvy pol.113138  
(1,8*2,5*0,1)+(6,25*3,5*0,1)=2,638 [A]</t>
  </si>
  <si>
    <t>02520</t>
  </si>
  <si>
    <t>ZKOUŠENÍ MATERIÁLŮ NEZÁVISLOU ZKUŠEBNOU</t>
  </si>
  <si>
    <t>KPL</t>
  </si>
  <si>
    <t>zkoušky betonu 
rozsah zkoušek betonu dle TKP, minimálně 4 zkoušky (základy, dříky, koncové příčníky, deska nosné konstrukce)</t>
  </si>
  <si>
    <t>zahrnuje veškeré náklady spojené s objednatelem požadovanými zkouškami</t>
  </si>
  <si>
    <t>02620</t>
  </si>
  <si>
    <t>ZKOUŠENÍ KONSTRUKCÍ A PRACÍ NEZÁVISLOU ZKUŠEBNOU</t>
  </si>
  <si>
    <t>zkoušky hutnění 
rozsah zkoušek hutnění dle ČSN 73 6133, předpoklad minimálně 8 zkoušek (2ks základová spára, 2ks zásypy za opěrami, 4ks násyp v komunikaci a pláň pod vozovkou)</t>
  </si>
  <si>
    <t>027123</t>
  </si>
  <si>
    <t>PROVIZORNÍ PŘÍSTUPOVÉ CESTY - ZRUŠENÍ</t>
  </si>
  <si>
    <t>kompletní odstranění objízdné trasy</t>
  </si>
  <si>
    <t>234,5=234,500 [A]</t>
  </si>
  <si>
    <t>02720</t>
  </si>
  <si>
    <t>POMOC PRÁCE ZŘÍZ NEBO ZAJIŠŤ REGULACI A OCHRANU DOPRAVY</t>
  </si>
  <si>
    <t>dopravně inženýrská opatření v průběhu celé stavby, zahrnuje osazení, přesuny a odvoz provizorního dopravního         
značení. Zahrnuje dočasné dopravní značení, semafory, dopravní zařízení (např citybloky, provizorní betonová a ocelová svodidla, ochranná zábradlí, světelné   výstražné zařízení atd.) oplocení a všechny související práce po dobu trvání stavby Součástí položky je i údržba a péče o dopravně inženýrská opatření v   průběhu celé stavby a zajištění a projednání DIO. 
údržba k zajištění bezpečného provozu komunikací po dobu stavby</t>
  </si>
  <si>
    <t>02811</t>
  </si>
  <si>
    <t>PRŮZKUMNÉ PRÁCE GEOTECHNICKÉ NA POVRCHU</t>
  </si>
  <si>
    <t>geolog stavby 
posouzení základové spáry před pokládkou podkladního betonu</t>
  </si>
  <si>
    <t>zahrnuje veškeré náklady spojené s objednatelem požadovanými pracemi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</si>
  <si>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</si>
  <si>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</si>
  <si>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</si>
  <si>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</si>
  <si>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</si>
  <si>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</si>
  <si>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Náklady na vyhotovení geodetického zaměření skutečného provedení díla včetně jejich předání objednateli v požadované formě a požadovaném počtu. 
 - Geodetické zaměření skutečného provedení díla bude provedeno a ověřeno oprávněným zeměměřičským inženýrem a bude předáno objednateli 3x v tištěné a 1x v elektronické formě na CD (včetně inženýrských sítí). 
V zaměření budou vyznačeny hranice stavby, označeny druhy povrchů (materiál, povrch, barva), snížené obruby, vpusti, poklopy, propustky, lampy, svislé dopravní značení, opěrné zdi,.... Budou spočítány výměry (obruby + dlažby) vč. přiřazení k příslušným položkám a do příslušných SO dle rozpočtu.</t>
  </si>
  <si>
    <t>029412</t>
  </si>
  <si>
    <t>OSTATNÍ POŽADAVKY - VYPRACOVÁNÍ MOSTNÍHO LISTU</t>
  </si>
  <si>
    <t>ML dle ČSN 73 6220 
na základě DSPS a HMP</t>
  </si>
  <si>
    <t>02943</t>
  </si>
  <si>
    <t>OSTATNÍ POŽADAVKY - VYPRACOVÁNÍ RDS</t>
  </si>
  <si>
    <t>"RDS včetně aktualizace zadávací dokumentace  
-výztuž železobetonové konstrukce, rozkreslení zábradlí dle dispozic zhotovitele jako podklad pro VTD  
-vypracování plánu údržby</t>
  </si>
  <si>
    <t>02944</t>
  </si>
  <si>
    <t>OSTAT POŽADAVKY - DOKUMENTACE SKUTEČ PROVEDENÍ V DIGIT FORMĚ</t>
  </si>
  <si>
    <t>DSPS 
na základě zaměření skutečného provedení včetně zapracování změn během výstavby</t>
  </si>
  <si>
    <t>02945</t>
  </si>
  <si>
    <t>OSTAT POŽADAVKY - GEOMETRICKÝ PLÁN</t>
  </si>
  <si>
    <t>HM</t>
  </si>
  <si>
    <t>Náklady na vyhotovení geometrického plánu včetně jejich předání objednateli v požadované formě a požadovaném počtu. 
 - Geometrický plán oddělující stavbu stezky a souvisejících konstrukčních prvků (opěrné a zárubní zdí, lávky, silniční obruby,...) včetně změn druhu pozemku a způsobu využití kultury (cyklostezka - ostatní plocha / ostatní komunikace), s vyznačením věcných břemen na cizích pozemcích týkajících se např. kabelů a lamp VO a částí stezky nad vodotečí, tak jak je požadováno ke kolaudaci stavby a pro vklad do Katastru nemovitostí. 9x v tištěné a 1x v elektronické formě na CD.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</si>
  <si>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</si>
  <si>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02953</t>
  </si>
  <si>
    <t>OSTATNÍ POŽADAVKY - HLAVNÍ MOSTNÍ PROHLÍDKA</t>
  </si>
  <si>
    <t>1.HMP oprávněnou osobou 
před uvederním do provozu 
HMP dle ČSN 73 6221 
po úplném dokončení stavby (předpoklad jednoho výjezdu)</t>
  </si>
  <si>
    <t>položka zahrnuje : 
- úkony dle ČSN 73 6221 
- provedení hlavní mostní prohlídky oprávněnou fyzickou nebo právnickou osobou 
- vyhotovení záznamu (protokolu), který jednoznačně definuje stav mostu</t>
  </si>
  <si>
    <t>17</t>
  </si>
  <si>
    <t>02990</t>
  </si>
  <si>
    <t>OSTATNÍ POŽADAVKY - INFORMAČNÍ TABULE</t>
  </si>
  <si>
    <t>infotabule s obsahem upřesněným TDS 
předpoklad dvou tabulí na obou stranách mostu s informacemi o investorovi, zhotoviteli, projektantovi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</si>
  <si>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</si>
  <si>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</si>
  <si>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18</t>
  </si>
  <si>
    <t>03170</t>
  </si>
  <si>
    <t>ZAŘÍZENÍ STAVENIŠTĚ - KOMUNIKACE A ZPEV PLOCHY</t>
  </si>
  <si>
    <t>Kompletní zařízení staveniště pro celou stavby a ODSTRANĚNÍ do 1 týdne po ukončení stavby . Položka zahrnuje např. náklady spojené se staveništními komunikacemi, oplocením  staveniště, vstupem a vjezdem na zařízení staveniště, staveništní přípojky vody, kanalizace, elektrické energie, zajištění dodávky elektrické energie,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doprava, ). Zahrnuje  POPLATKY A NÁKLADY SPOJENÉ SE ZÁBOREM VEŘEJNÉHO A SOUKORMÉHO PROSTRANSTVÍ A ZABEZPEČENÍ PRACOVIŠTĚ.  Poplatky a náklady za spotřebované energie, plyn a vodu atd. v době výstavby až do předání díla.  Zajištění údržby veřejných komunikací a komunikací pro pěší v průběhu celé stavby ZAJIŠTĚNÍ ČISTOTY OKOLNÍCH KOMUNIKACÍ BĚHEM STAVBY</t>
  </si>
  <si>
    <t>zahrnuje objednatelem povolené náklady na pořízení (event. pronájem), provozování, udržování a likvidaci zhotovitelova zařízení</t>
  </si>
  <si>
    <t>19</t>
  </si>
  <si>
    <t>03730</t>
  </si>
  <si>
    <t>POMOC PRÁCE ZAJIŠŤ NEBO ZŘÍZ OCHRANU INŽENÝRSKÝCH SÍTÍ</t>
  </si>
  <si>
    <t>Ochrana a vytyčení stávajících IS  a to včetně veškerých poplatků           
Náklady na ztížené výkopy  - RUČNÍ    !  !  ! a manipulace v ochranných pásmech dotčených sítí     
pol dále obsahuje zajištění souhlasu se stavbou  jednotlivých správců ke kolaudaci    
Zhotovitel se bude řídit podmínkami správců sítí uvedenými v příloze ."</t>
  </si>
  <si>
    <t>zahrnuje objednatelem povolené náklady na požadovaná zařízení zhotovitele</t>
  </si>
  <si>
    <t>20</t>
  </si>
  <si>
    <t>s odvozem na skládku</t>
  </si>
  <si>
    <t>pod mostem 15.5*23.6=365,800 [A] 
na předpolí (školka) (15.0*0.5)+(14,0*2,4)=41,100 [B] 
na předpolí (archiv) (6,5*0,5*2)=6,500 [C] 
Celkem: A+B+C=413,400 [D]</t>
  </si>
  <si>
    <t>21</t>
  </si>
  <si>
    <t>113138</t>
  </si>
  <si>
    <t>ODSTRANĚNÍ KRYTU ZPEVNĚNÝCH PLOCH S ASFALT POJIVEM, ODVOZ DO 20KM</t>
  </si>
  <si>
    <t>živičný obrus na předpolích předpolí (1,8*2,5*0,1)+(6,25*3,5*0,1)=2,638 [A]</t>
  </si>
  <si>
    <t>22</t>
  </si>
  <si>
    <t>113328</t>
  </si>
  <si>
    <t>ODSTRAN PODKL ZPEVNĚNÝCH PLOCH Z KAMENIVA NESTMEL, ODVOZ DO 20KM</t>
  </si>
  <si>
    <t>uložení na skládku 
vhodnost pro zpětné využití do násypů posoudí TDI</t>
  </si>
  <si>
    <t>ŠD podklad na předpolích (1,8*2,5*0,31)+(6,25*3,5*0,31)=8,176 [A]</t>
  </si>
  <si>
    <t>23</t>
  </si>
  <si>
    <t>121108</t>
  </si>
  <si>
    <t>SEJMUTÍ ORNICE NEBO LESNÍ PŮDY S ODVOZEM DO 20KM</t>
  </si>
  <si>
    <t>část ornice bude uložena na mezideponii a zpětně využita pro ohumusování svahů (viz pol.18220), zbytek odvezen na skládku</t>
  </si>
  <si>
    <t>pod mostem 0,35*3,8*23,7=31,521 [A] (odkop na navrženou úroveň terénu) 
na vtoku a výtoku ((0,35*5,7*23,7)/2)+((0,35*5,7*23,7)/2)=47,282 [B] (odkop na navrženou úroveň terénu - pozvolné zapojení na stávající úroveň terénu) 
na předpolí (školka) (0,2*15.0*0.5)+(0,2*14,0*2,4)=8,220 [C] 
na předpolí (archiv) (0,2*6,5*0,5*2)=1,300 [D] 
Celkem: A+B+C+D=88,323 [E]</t>
  </si>
  <si>
    <t>položka zahrnuje sejmutí ornice bez ohledu na tloušťku vrstvy a její vodorovnou dopravu 
nezahrnuje uložení na trvalou skládku</t>
  </si>
  <si>
    <t>24</t>
  </si>
  <si>
    <t>12573</t>
  </si>
  <si>
    <t>VYKOPÁVKY ZE ZEMNÍKŮ A SKLÁDEK TŘ. I</t>
  </si>
  <si>
    <t>místní zemina, štěrkodrť a ornice uložená na mezideponii pro zpětné využití na stavbě</t>
  </si>
  <si>
    <t>pro násypy za opěrami 50% místní zemina (musí splňovat ČSN 76133) v pol.17110 
(4,1*1,2*12,15)/2=29,889 [A] 
(4,5*2,5*0,9)/2=5,063 [B] 
pro rozprostření ornice v pol.18220 
na předpolí (školka) (15.0*0.5*0,2)+(14,0*2,4*0,2)=8,220 [C] 
na předpolí (archiv) (0,2*6,5*0,5*2)+(0,2*2,0*5,0)=3,300 [D] 
zásypy základů (objem výkopu - objem základu - podkladní beton) v pol.17411.1 
((5,6*2,6*1,15)*3)-((1,75*0,8*4,8)*3)-((2,05*0,15*5,1)*3)=25,367 [E] (pilíře) 
((5,6*2,2*1,15)*2)-((1,5*0,8*4,8)*2)-((1,8*0,15*5,1)*2)=14,062 [F] (opěry) 
Celkem: A+B+C+D+E+F=85,901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</si>
  <si>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</si>
  <si>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25</t>
  </si>
  <si>
    <t>126738</t>
  </si>
  <si>
    <t>ZŘÍZENÍ STUPŇŮ V PODLOŽÍ NÁSYPŮ TŘ. I, ODVOZ DO 20KM</t>
  </si>
  <si>
    <t>pro násyp na předpolí školka 
4*0.5*14.5=29,000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</si>
  <si>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</si>
  <si>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</t>
  </si>
  <si>
    <t>131738</t>
  </si>
  <si>
    <t>HLOUBENÍ JAM ZAPAŽ I NEPAŽ TŘ. I, ODVOZ DO 20KM</t>
  </si>
  <si>
    <t>část zeminy bude uložena na mezideponii a zpětně využita pro zásyp základů a do násypů (viz pol.17110 a pol.17411.1), zbytek odvezen na skládku</t>
  </si>
  <si>
    <t>výkopy pro základy 
(5,6*2,6*1,15)*3=50,232 [A] (pilíře) 
(5,6*2,2*1,15)*2=28,336 [B] (opěry) 
výkop za opěrou 
(5,6*1,65*0,5)=4,620 [C] (u archivu) 
(5,6*1,75*0,65)=6,370 [D] (u školky) 
výkop pro gabiony 
(u školky) 
(2,3*1,0*1,6)+(12,5*0,8*1,6)=19,680 [E] (výtok) 
3,15*0,6*1,6=3,024 [F] (nátok) 
(u archivu) 
(0,9*1,8*2,0)+(0,4*2,0*1,6)=4,520 [G] (výtok) 
(3,15*0,6*1,6)=3,024 [H] (nátok) 
Celkem: A+B+C+D+E+F+G+H=119,806 [I]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</si>
  <si>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</si>
  <si>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27</t>
  </si>
  <si>
    <t>na příkaz TDI, při nevyhovujících parametrech základové zeminy 
pro uložení roznášecího ŠD polštáře</t>
  </si>
  <si>
    <t>výkopy pro sanaci základů 
(2,65*0,3*5,7)*3=13,595 [A] 
(2,4*0.3*5,7)*2=8,208 [B] 
Celkem: A+B=21,803 [C]</t>
  </si>
  <si>
    <t>28</t>
  </si>
  <si>
    <t>17110</t>
  </si>
  <si>
    <t>ULOŽENÍ SYPANINY DO NÁSYPŮ SE ZHUTNĚNÍM</t>
  </si>
  <si>
    <t>místní zemina  uložená na mezideponii pro zpětné využití na stavbě 
vhodnost místní zeminy posoudí TDI 
50% z nakupovaných materiálů</t>
  </si>
  <si>
    <t>násypy za opěrami  
(4,1*1,2*12,15)/2=29,889 [A] 
(4,5*2,5*0,9)/2=5,063 [B] 
Celkem: A+B=34,952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</si>
  <si>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</si>
  <si>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29</t>
  </si>
  <si>
    <t>17180</t>
  </si>
  <si>
    <t>ULOŽENÍ SYPANINY DO NÁSYPŮ Z NAKUPOVANÝCH MATERIÁLŮ</t>
  </si>
  <si>
    <t>se zhutněním 
50% z nakupovaných materiálů</t>
  </si>
  <si>
    <t>násypy za opěrami  
4,1*1,2*12,15=59,778 [A] 
4,5*2,5*0,9=10,125 [B] 
Celkem: (A+B)/2=34,952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</si>
  <si>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</si>
  <si>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30</t>
  </si>
  <si>
    <t>17411</t>
  </si>
  <si>
    <t>ZÁSYP JAM A RÝH ZEMINOU SE ZHUTNĚNÍM</t>
  </si>
  <si>
    <t>místní zeminou</t>
  </si>
  <si>
    <t>zásypy základů (objem výkopu - objem základu - podkladní beton) 
((5,6*2,6*1,15)*3)-((1,75*0,8*4,8)*3)-((2,05*0,15*5,1)*3)=25,367 [A] (pilíře) 
((5,6*2,2*1,15)*2)-((1,5*0,8*4,8)*2)-((1,8*0,15*5,1)*2)=14,062 [B] (opěry) 
Celkem: A+B=39,429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</si>
  <si>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</si>
  <si>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31</t>
  </si>
  <si>
    <t>18220</t>
  </si>
  <si>
    <t>ROZPROSTŘENÍ ORNICE VE SVAHU</t>
  </si>
  <si>
    <t>na předpolí (školka) (15.0*0.5*0,2)+(14,0*2,4*0,2)=8,220 [A] 
na předpolí (archiv) (0,2*6,5*0,5*2)+(0,2*2,0*5,0)=3,300 [B] 
Celkem: A+B=11,520 [C]</t>
  </si>
  <si>
    <t>položka zahrnuje:  
nutné přemístění ornice z dočasných skládek vzdálených do 50m  
rozprostření ornice v předepsané tloušťce ve svahu přes 1:5</t>
  </si>
  <si>
    <t>32</t>
  </si>
  <si>
    <t>18241</t>
  </si>
  <si>
    <t>ZALOŽENÍ TRÁVNÍKU RUČNÍM VÝSEVEM</t>
  </si>
  <si>
    <t>doporučení použitítravního semena: Luční směs</t>
  </si>
  <si>
    <t>plocha pod mostem (15.5*23.6)-(5,4*2,5*3+7,4*1,0*2)=310,500 [A] 
na předpolí (školka) (15.0*0.5)+(14,0*2,4)=41,100 [B] 
na předpolí (archiv) (6,5*0,5*2)+(2,0*5,0)=16,500 [C] 
Celkem: A+B+C=368,100 [D]</t>
  </si>
  <si>
    <t>Zahrnuje dodání předepsané travní směsi, její výsev na ornici, zalévání, první pokosení, to vše bez ohledu na sklon terénu</t>
  </si>
  <si>
    <t>Základy</t>
  </si>
  <si>
    <t>33</t>
  </si>
  <si>
    <t>21263</t>
  </si>
  <si>
    <t>TRATIVODY KOMPLET Z TRUB Z PLAST HMOT DN DO 150MM</t>
  </si>
  <si>
    <t>PVC DN 150 SN 8</t>
  </si>
  <si>
    <t>drenáž za opěrami 8.0*2=16,000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</si>
  <si>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</si>
  <si>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34</t>
  </si>
  <si>
    <t>21457</t>
  </si>
  <si>
    <t>SANAČNÍ VRSTVY Z KAMENIVA TĚŽENÉHO</t>
  </si>
  <si>
    <t>na příkaz TDI, při nevyhovujících parametrech základové zeminy 
sanační polštář z ŠD fr.0/63</t>
  </si>
  <si>
    <t>(2,65*0,3*5,7)*3=13,595 [A] 
(2,4*0.3*5,7)*2=8,208 [B] 
Celkem: A+B=21,803 [C]</t>
  </si>
  <si>
    <t>položka zahrnuje dodávku předepsaného kameniva, mimostaveništní a vnitrostaveništní dopravu a jeho uložení 
není-li v zadávací dokumentaci uvedeno jinak, jedná se o nakupovaný materiál</t>
  </si>
  <si>
    <t>35</t>
  </si>
  <si>
    <t>272324</t>
  </si>
  <si>
    <t>ZÁKLADY ZE ŽELEZOBETONU DO C25/30</t>
  </si>
  <si>
    <t>s čerpáním vody z výkopu při dosažení hladiny podzemní vody</t>
  </si>
  <si>
    <t>základy pilířů (1,75*0,8*4,8)*3=20,160 [A] 
základy opěr (1,5*0,8*4,8)*2=11,520 [B] 
Celkem: A+B=31,680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</si>
  <si>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</si>
  <si>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36</t>
  </si>
  <si>
    <t>272365</t>
  </si>
  <si>
    <t>VÝZTUŽ ZÁKLADŮ Z OCELI 10505, B500B</t>
  </si>
  <si>
    <t>odhad stupně vyztužení: 
základy pilířů (1,75*0,8*4,8)*3*0,015*7,85=2,374 [A] 
základy opěr (1,5*0,8*4,8)*2*0,015*7,85=1,356 [B] 
Celkem: A+B=3,730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</si>
  <si>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</si>
  <si>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</si>
  <si>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37</t>
  </si>
  <si>
    <t>3272B7</t>
  </si>
  <si>
    <t>ZDI OPĚR, ZÁRUB, NÁBŘEŽ Z GABIONŮ SYPANÝCH, DRÁT O4,0MM, POVRCHOVÁ ÚPRAVA Zn + Al</t>
  </si>
  <si>
    <t>kamenná výplň rovnaná v celém objemu gabionu 
*nutnost realizace gabionové zídky (školka-výtok) v plném rozsahu bude projednána na KD a odsouhlasena AD a TDI</t>
  </si>
  <si>
    <t>gabiony (školka) 
(2,5*1,0*1,0)+(1,5*1,0*1,0)+(0,6*0,25*1,0)=4,150 [A]  nátok 
(2,0*1,0*1,0)+(14,0*0,5*1,0)+(14,0*0,5*0,5)=12,500 [B] výtok 
gabiony (archiv) 
(2,0*1,0*1,0)+(2,0*0,5*1,0)+(2,0*0,5*0,5)+(2,0*1,0*1,0)+(2,0*0,5*0,5)=6,000 [C] nátok 
(2,5*1,0*1,0)+(1,5*1,0*1,0)=4,000 [D]výtok 
Celkem: A+B+C+D=26,650 [E]</t>
  </si>
  <si>
    <t>- položka zahrnuje dodávku a osazení drátěných košů s výplní lomovým kamenem. 
- gabionové matrace se vykazují v pol.č.2722**.</t>
  </si>
  <si>
    <t>38</t>
  </si>
  <si>
    <t>333325</t>
  </si>
  <si>
    <t>MOSTNÍ OPĚRY A KŘÍDLA ZE ŽELEZOVÉHO BETONU DO C30/37</t>
  </si>
  <si>
    <t>dříky opěr  
0,5*1,72*3,8=3,268 [A] 
0,5*1,45*3,8=2,755 [B] 
Celkem: A+B=6,023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</si>
  <si>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</si>
  <si>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39</t>
  </si>
  <si>
    <t>333365</t>
  </si>
  <si>
    <t>VÝZTUŽ MOSTNÍCH OPĚR A KŘÍDEL Z OCELI 10505, B500B</t>
  </si>
  <si>
    <t>odhad stupně vyztužení: 
dříky opěr  
0,5*1,72*3,8*0,025*7,85=0,641 [A] 
0,5*1,45*3,8*0,025*7,85=0,541 [B] 
Celkem: A+B=1,182 [C]</t>
  </si>
  <si>
    <t>40</t>
  </si>
  <si>
    <t>334325</t>
  </si>
  <si>
    <t>MOSTNÍ PILÍŘE A STATIVA ZE ŽELEZOVÉHO BETONU DO C30/37</t>
  </si>
  <si>
    <t>dříky pilířů 
0,75*1,95*3,8=5,558 [A] 
0,75*2,03*3,8=5,786 [B] 
0,75*1,81*3,8=5,159 [C] 
Celkem: A+B+C=16,503 [D]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</si>
  <si>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</si>
  <si>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41</t>
  </si>
  <si>
    <t>334365</t>
  </si>
  <si>
    <t>VÝZTUŽ MOSTNÍCH PILÍŘŮ A STATIV Z OCELI 10505, B500B</t>
  </si>
  <si>
    <t>odhad stupně vyztužení 
dříky pilířů 
0,75*1,95*3,8*0,025*7,85=1,091 [A] 
0,75*2,03*3,8*0,025*7,85=1,135 [B] 
0,75*1,81*3,8*0,025*7,85=1,012 [C] 
Celkem: A+B+C=3,238 [D]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</si>
  <si>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</si>
  <si>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</si>
  <si>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42</t>
  </si>
  <si>
    <t>421325</t>
  </si>
  <si>
    <t>MOSTNÍ NOSNÉ DESKOVÉ KONSTRUKCE ZE ŽELEZOBETONU C30/37</t>
  </si>
  <si>
    <t>deska nosné konstrukce  
4,1*0,4*24,73=40,557 [A]</t>
  </si>
  <si>
    <t>43</t>
  </si>
  <si>
    <t>421365</t>
  </si>
  <si>
    <t>VÝZTUŽ MOSTNÍ DESKOVÉ KONSTRUKCE Z OCELI 10505, B500B</t>
  </si>
  <si>
    <t>odhad stupně vyztužení: 
deska nosné konstrukce  
4,1*0,4*24,73*0,04*7,85=12,735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</si>
  <si>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</si>
  <si>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44</t>
  </si>
  <si>
    <t>42815</t>
  </si>
  <si>
    <t>MOSTNÍ LOŽISKA Z ASFALT PÁSŮ</t>
  </si>
  <si>
    <t>lepenkové ložisko dvouvrstvé na pilířích 
(0,3*3,8*2)*2*3=13,680 [A] 
jednovrstvá lepenka pro táhlo pérové desky 
(0.2*4.1)*3=2,460 [B] 
Celkem: A+B=16,140 [C]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</si>
  <si>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</si>
  <si>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45</t>
  </si>
  <si>
    <t>42838</t>
  </si>
  <si>
    <t>KLOUB ZE ŽELEZOBETONU VČET VÝZTUŽE</t>
  </si>
  <si>
    <t>v elektroizolačním provedení</t>
  </si>
  <si>
    <t>vrubový kloub na opěrách  
3,8*2=7,600 [A]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</si>
  <si>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</si>
  <si>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46</t>
  </si>
  <si>
    <t>451313</t>
  </si>
  <si>
    <t>PODKLADNÍ A VÝPLŇOVÉ VRSTVY Z PROSTÉHO BETONU C16/20</t>
  </si>
  <si>
    <t>podkladní beton pod základy  
pod pilíře (2,05*0,15*5,1)*3=4,705 [A] 
pod opěry (1,8*0,15*5,1)*2=2,754 [B] 
podkladní beton pod gabiony 
(školka) 
(12,15*1,3*0,15)+(2,15*1,3*0,15)=2,789 [C] výtok 
(2,8*1,3*0,15)=0,546 [D] nátok 
(archiv) 
(4,0*1,3*0,15)=0,780 [E] výtok 
(2,8*1,3*0,15)=0,546 [F] nátok 
Celkem: A+B+C+D+E+F=12,120 [G]</t>
  </si>
  <si>
    <t>47</t>
  </si>
  <si>
    <t>457313</t>
  </si>
  <si>
    <t>VYROVNÁVACÍ A SPÁDOVÝ PROSTÝ BETON C16/20</t>
  </si>
  <si>
    <t>spádový beton pod drenář za opěrami  
3,8*0,32*0,3*2=0,730 [A]</t>
  </si>
  <si>
    <t>48</t>
  </si>
  <si>
    <t>45852</t>
  </si>
  <si>
    <t>VÝPLŇ ZA OPĚRAMI A ZDMI Z KAMENIVA DRCENÉHO</t>
  </si>
  <si>
    <t>ŠD 16/32</t>
  </si>
  <si>
    <t>obsyp drenáže za opěrami  
(4,6*0,5*0,4)+(4,6*0,65*0,4)=2,116 [A]</t>
  </si>
  <si>
    <t>položka zahrnuje dodávku předepsaného kameniva, mimostaveništní a vnitrostaveništní dopravu a jeho uložení  
není-li v zadávací dokumentaci uvedeno jinak, jedná se o nakupovaný materiál</t>
  </si>
  <si>
    <t>49</t>
  </si>
  <si>
    <t>458523</t>
  </si>
  <si>
    <t>VÝPLŇ ZA OPĚRAMI A ZDMI Z KAMENIVA DRCENÉHO, INDEX ZHUTNĚNÍ ID DO 0,9</t>
  </si>
  <si>
    <t>přechodový klín z odpovídající štěrkodrti dle VL 4 201.03  
fr 0/32</t>
  </si>
  <si>
    <t>předpolí (archiv)  
(1,75*0,45*4,1)/2=1,614 [A] 
předpolí (školka) 
(1,85*0,5*4,1)/2=1,896 [B] 
Celkem: A+B=3,510 [C]</t>
  </si>
  <si>
    <t>50</t>
  </si>
  <si>
    <t>46321</t>
  </si>
  <si>
    <t>ROVNANINA Z LOMOVÉHO KAMENE</t>
  </si>
  <si>
    <t>na příkaz TDI bude použit kámen z demolice stávajících pilířů</t>
  </si>
  <si>
    <t>opevnění terénu okolo paty pilířů a opěr 
(5,45*1,0*0,2+0,75*1,0*0,2)*2*3=7,440 [A] 
7,45*1,0*0,2*2=2,980 [B] 
Celkem: A+B=10,420 [C]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</si>
  <si>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</si>
  <si>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Komunikace</t>
  </si>
  <si>
    <t>51</t>
  </si>
  <si>
    <t>56330</t>
  </si>
  <si>
    <t>A</t>
  </si>
  <si>
    <t>VOZOVKOVÉ VRSTVY ZE ŠTĚRKODRTI</t>
  </si>
  <si>
    <t>ŠD fr.0/32 tl.150mm</t>
  </si>
  <si>
    <t>předpolí (školka)  
0.15*14.5*3.1=6,743 [A] 
předpolí (archiv) 
0.15*10.6*3.6=5,724 [B] 
Celkem: A+B=12,467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</si>
  <si>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</si>
  <si>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52</t>
  </si>
  <si>
    <t>B</t>
  </si>
  <si>
    <t>ŠD fr.32/63 tl.150mm</t>
  </si>
  <si>
    <t>předpolí (školka)  
0.15*14.5*3.2=6,960 [A] 
předpolí (archiv) 
0.15*10.6*3.7=5,883 [B] 
Celkem: A+B=12,843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</si>
  <si>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</si>
  <si>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53</t>
  </si>
  <si>
    <t>56960</t>
  </si>
  <si>
    <t>ZPEVNĚNÍ KRAJNIC Z RECYKLOVANÉHO MATERIÁLU</t>
  </si>
  <si>
    <t>(11,4*0,5*0.15)+(9.8*0.5*0.15)=1,590 [A] 
(14.5*0.5*0.15)+(14.35*0.5*0.15)=2,164 [B] 
Celkem: A+B=3,754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</si>
  <si>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</si>
  <si>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54</t>
  </si>
  <si>
    <t>572123</t>
  </si>
  <si>
    <t>INFILTRAČNÍ POSTŘIK Z EMULZE DO 1,0KG/M2</t>
  </si>
  <si>
    <t>PIE 0.8kg/m2</t>
  </si>
  <si>
    <t>předpolí (školka)  
14,5*3,0=43,500 [A] 
předpolí (archiv) 
10.6*3,4=36,040 [B] 
Celkem: A+B=79,540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</si>
  <si>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</si>
  <si>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55</t>
  </si>
  <si>
    <t>572214</t>
  </si>
  <si>
    <t>SPOJOVACÍ POSTŘIK Z MODIFIK EMULZE DO 0,5KG/M2</t>
  </si>
  <si>
    <t>PSE 0.3kg/m2</t>
  </si>
  <si>
    <t>předpolí (školka)  
14.5*2.9=42,050 [A] 
předpolí (archiv) 
10.6*3.3=34,980 [B] 
Celkem: A+B=77,030 [C]</t>
  </si>
  <si>
    <t>56</t>
  </si>
  <si>
    <t>574A03</t>
  </si>
  <si>
    <t>ASFALTOVÝ BETON PRO OBRUSNÉ VRSTVY ACO 11</t>
  </si>
  <si>
    <t>ACO 11 tl.40mm</t>
  </si>
  <si>
    <t>předpolí (školka)  
0,04*14,5*2,8=1,624 [A] 
předpolí (archiv) 
0.04*10.6*3.3=1,399 [B] 
Celkem: A+B=3,023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</si>
  <si>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</si>
  <si>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</t>
  </si>
  <si>
    <t>574E06</t>
  </si>
  <si>
    <t>ASFALTOVÝ BETON PRO PODKLADNÍ VRSTVY ACP 16+, 16S</t>
  </si>
  <si>
    <t>ACP 16+ tl.70mm</t>
  </si>
  <si>
    <t>předpolí (školka)  
0.07*14.5*2.9=2,944 [A] 
předpolí (archiv) 
0.07*10.6*3.4=2,523 [B] 
Celkem: A+B=5,467 [C]</t>
  </si>
  <si>
    <t>58</t>
  </si>
  <si>
    <t>58920</t>
  </si>
  <si>
    <t>VÝPLŇ SPAR MODIFIKOVANÝM ASFALTEM</t>
  </si>
  <si>
    <t>výplň nad opěrami a v napojení asfaltových vozovek  
2.55+3.2+3.2+3.35=12,300 [A]</t>
  </si>
  <si>
    <t>položka zahrnuje:  
- dodávku předepsaného materiálu  
- vyčištění a výplň spar tímto materiálem</t>
  </si>
  <si>
    <t>Přidružená stavební výroba</t>
  </si>
  <si>
    <t>59</t>
  </si>
  <si>
    <t>711112</t>
  </si>
  <si>
    <t>IZOLACE BĚŽNÝCH KONSTRUKCÍ PROTI ZEMNÍ VLHKOSTI ASFALTOVÝMI PÁSY</t>
  </si>
  <si>
    <t>hydroizolační vrstvy na rubu opěr  
(1,5+1,92)*3,8*2=25,992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</si>
  <si>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</si>
  <si>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60</t>
  </si>
  <si>
    <t>711415</t>
  </si>
  <si>
    <t>R</t>
  </si>
  <si>
    <t>IZOLACE MOSTOVEK CELOPLOŠ POLYMERNÍ</t>
  </si>
  <si>
    <t>přímo pojížděná izolace s protiskluzovou úpravou, POUŽITÍ CERTIFIKOVANÉHO SYSTÉMU 
skladba: 
1) Penetrace se zásypem vysušeným křemenným pískem fr.0,3-0,8mm 
2) Spojovací můstek 
3) Storojně nebo ručně aplikovaná hydroizolační membrána 
4) Obrusná vrstva - zásyp vysušeným křemenným pískem 
5) Uzavírací UV lak</t>
  </si>
  <si>
    <t>na nosné konstrukci (s přetažením pod římsy a na rub opěr) 
5,0*25,73=128,650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</si>
  <si>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</si>
  <si>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61</t>
  </si>
  <si>
    <t>9112B1</t>
  </si>
  <si>
    <t>ZÁBRADLÍ MOSTNÍ SE SVISLOU VÝPLNÍ - DODÁVKA A MONTÁŽ</t>
  </si>
  <si>
    <t>výška 1,1m</t>
  </si>
  <si>
    <t>na novém mostě  
30,6=30,600 [A] 
27,2=27,200 [B] 
Celkem: A+B=57,800 [C]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</si>
  <si>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</si>
  <si>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62</t>
  </si>
  <si>
    <t>914A21</t>
  </si>
  <si>
    <t>EV ČÍSLO MOSTU OCEL S FÓLIÍ TŘ.1 DODÁVKA A MONTÁŽ</t>
  </si>
  <si>
    <t>tabulky s ev.č.mostu 1=1,000 [A]</t>
  </si>
  <si>
    <t>položka zahrnuje:  
- dodávku a montáž značek v požadovaném provedení</t>
  </si>
  <si>
    <t>63</t>
  </si>
  <si>
    <t>separace asfaltového krytu a podkladu vozovky (2,5+3.5)*2=12,000 [A]</t>
  </si>
  <si>
    <t>64</t>
  </si>
  <si>
    <t>931182</t>
  </si>
  <si>
    <t>VÝPLŇ DILATAČNÍCH SPAR Z POLYSTYRENU TL 20MM</t>
  </si>
  <si>
    <t>separace nosné konstrukce nad pilíři 
(0,33*4,1)*3=4,059 [A]</t>
  </si>
  <si>
    <t>položka zahrnuje dodávku a osazení předepsaného materiálu, očištění ploch spáry před úpravou, očištění okolí spáry po úpravě</t>
  </si>
  <si>
    <t>65</t>
  </si>
  <si>
    <t>vhodnost pro další využití posoudí TDS a případně určí skládku investora</t>
  </si>
  <si>
    <t>základy z kamene původních pilířů 
(1,2*1,0*4,0)+(1,8*1,1*4,1)+(1,0*1,0*4,1)+(0,5*1,0*4,1)=19,068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</si>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</sst>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SUM(C10:C11)</f>
        <v>0</v>
      </c>
      <c r="D6" s="8"/>
      <c r="E6" s="8"/>
    </row>
    <row r="7" spans="1:5" ht="12.75" customHeight="1">
      <c r="A7" s="8"/>
      <c r="B7" s="10" t="s">
        <v>5</v>
      </c>
      <c r="C7" s="13">
        <f>SUM(E10:E11)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'SO 001'!I3</f>
        <v>0</v>
      </c>
      <c r="D10" s="23">
        <f>'SO 001'!O2</f>
        <v>0</v>
      </c>
      <c r="E10" s="23">
        <f>C10+D10</f>
        <v>0</v>
      </c>
    </row>
    <row r="11" spans="1:5" ht="12.75" customHeight="1">
      <c r="A11" s="22" t="s">
        <v>137</v>
      </c>
      <c r="B11" s="22" t="s">
        <v>138</v>
      </c>
      <c r="C11" s="23">
        <f>'SO 201'!I3</f>
        <v>0</v>
      </c>
      <c r="D11" s="23">
        <f>'SO 201'!O2</f>
        <v>0</v>
      </c>
      <c r="E11" s="23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workbookViewId="0" topLeftCell="A1">
      <pane ySplit="7" topLeftCell="A6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0+O8+O25+O42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0+I8+I25+I42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64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51</v>
      </c>
    </row>
    <row r="11" spans="1:5" ht="38.25">
      <c r="A11" s="35" t="s">
        <v>52</v>
      </c>
      <c r="E11" s="36" t="s">
        <v>53</v>
      </c>
    </row>
    <row r="12" spans="1:5" ht="25.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56</v>
      </c>
      <c r="D13" s="24" t="s">
        <v>47</v>
      </c>
      <c r="E13" s="29" t="s">
        <v>57</v>
      </c>
      <c r="F13" s="30" t="s">
        <v>49</v>
      </c>
      <c r="G13" s="31">
        <v>109.785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47</v>
      </c>
    </row>
    <row r="15" spans="1:5" ht="204">
      <c r="A15" s="35" t="s">
        <v>52</v>
      </c>
      <c r="E15" s="36" t="s">
        <v>58</v>
      </c>
    </row>
    <row r="16" spans="1:5" ht="25.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59</v>
      </c>
      <c r="D17" s="24" t="s">
        <v>47</v>
      </c>
      <c r="E17" s="29" t="s">
        <v>60</v>
      </c>
      <c r="F17" s="30" t="s">
        <v>49</v>
      </c>
      <c r="G17" s="31">
        <v>0.375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61</v>
      </c>
    </row>
    <row r="19" spans="1:5" ht="12.75">
      <c r="A19" s="35" t="s">
        <v>52</v>
      </c>
      <c r="E19" s="36" t="s">
        <v>62</v>
      </c>
    </row>
    <row r="20" spans="1:5" ht="25.5">
      <c r="A20" t="s">
        <v>54</v>
      </c>
      <c r="E20" s="34" t="s">
        <v>55</v>
      </c>
    </row>
    <row r="21" spans="1:16" ht="12.75">
      <c r="A21" s="24" t="s">
        <v>45</v>
      </c>
      <c r="B21" s="28" t="s">
        <v>33</v>
      </c>
      <c r="C21" s="28" t="s">
        <v>63</v>
      </c>
      <c r="D21" s="24" t="s">
        <v>47</v>
      </c>
      <c r="E21" s="29" t="s">
        <v>64</v>
      </c>
      <c r="F21" s="30" t="s">
        <v>65</v>
      </c>
      <c r="G21" s="31">
        <v>234.5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25.5">
      <c r="A22" s="33" t="s">
        <v>50</v>
      </c>
      <c r="E22" s="34" t="s">
        <v>66</v>
      </c>
    </row>
    <row r="23" spans="1:5" ht="12.75">
      <c r="A23" s="35" t="s">
        <v>52</v>
      </c>
      <c r="E23" s="36" t="s">
        <v>67</v>
      </c>
    </row>
    <row r="24" spans="1:5" ht="12.75">
      <c r="A24" t="s">
        <v>54</v>
      </c>
      <c r="E24" s="34" t="s">
        <v>68</v>
      </c>
    </row>
    <row r="25" spans="1:18" ht="12.75" customHeight="1">
      <c r="A25" s="12" t="s">
        <v>43</v>
      </c>
      <c r="B25" s="12"/>
      <c r="C25" s="37" t="s">
        <v>29</v>
      </c>
      <c r="D25" s="12"/>
      <c r="E25" s="26" t="s">
        <v>69</v>
      </c>
      <c r="F25" s="12"/>
      <c r="G25" s="12"/>
      <c r="H25" s="12"/>
      <c r="I25" s="38">
        <f>0+Q25</f>
        <v>0</v>
      </c>
      <c r="O25">
        <f>0+R25</f>
        <v>0</v>
      </c>
      <c r="Q25">
        <f>0+I26+I30+I34+I38</f>
        <v>0</v>
      </c>
      <c r="R25">
        <f>0+O26+O30+O34+O38</f>
        <v>0</v>
      </c>
    </row>
    <row r="26" spans="1:16" ht="12.75">
      <c r="A26" s="24" t="s">
        <v>45</v>
      </c>
      <c r="B26" s="28" t="s">
        <v>35</v>
      </c>
      <c r="C26" s="28" t="s">
        <v>70</v>
      </c>
      <c r="D26" s="24" t="s">
        <v>47</v>
      </c>
      <c r="E26" s="29" t="s">
        <v>71</v>
      </c>
      <c r="F26" s="30" t="s">
        <v>65</v>
      </c>
      <c r="G26" s="31">
        <v>506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3" t="s">
        <v>50</v>
      </c>
      <c r="E27" s="34" t="s">
        <v>47</v>
      </c>
    </row>
    <row r="28" spans="1:5" ht="12.75">
      <c r="A28" s="35" t="s">
        <v>52</v>
      </c>
      <c r="E28" s="36" t="s">
        <v>72</v>
      </c>
    </row>
    <row r="29" spans="1:5" ht="38.25">
      <c r="A29" t="s">
        <v>54</v>
      </c>
      <c r="E29" s="34" t="s">
        <v>73</v>
      </c>
    </row>
    <row r="30" spans="1:16" ht="12.75">
      <c r="A30" s="24" t="s">
        <v>45</v>
      </c>
      <c r="B30" s="28" t="s">
        <v>37</v>
      </c>
      <c r="C30" s="28" t="s">
        <v>74</v>
      </c>
      <c r="D30" s="24" t="s">
        <v>47</v>
      </c>
      <c r="E30" s="29" t="s">
        <v>75</v>
      </c>
      <c r="F30" s="30" t="s">
        <v>65</v>
      </c>
      <c r="G30" s="31">
        <v>640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25.5">
      <c r="A31" s="33" t="s">
        <v>50</v>
      </c>
      <c r="E31" s="34" t="s">
        <v>76</v>
      </c>
    </row>
    <row r="32" spans="1:5" ht="38.25">
      <c r="A32" s="35" t="s">
        <v>52</v>
      </c>
      <c r="E32" s="36" t="s">
        <v>77</v>
      </c>
    </row>
    <row r="33" spans="1:5" ht="12.75">
      <c r="A33" t="s">
        <v>54</v>
      </c>
      <c r="E33" s="34" t="s">
        <v>78</v>
      </c>
    </row>
    <row r="34" spans="1:16" ht="25.5">
      <c r="A34" s="24" t="s">
        <v>45</v>
      </c>
      <c r="B34" s="28" t="s">
        <v>79</v>
      </c>
      <c r="C34" s="28" t="s">
        <v>80</v>
      </c>
      <c r="D34" s="24" t="s">
        <v>47</v>
      </c>
      <c r="E34" s="29" t="s">
        <v>81</v>
      </c>
      <c r="F34" s="30" t="s">
        <v>82</v>
      </c>
      <c r="G34" s="31">
        <v>3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12.75">
      <c r="A35" s="33" t="s">
        <v>50</v>
      </c>
      <c r="E35" s="34" t="s">
        <v>83</v>
      </c>
    </row>
    <row r="36" spans="1:5" ht="12.75">
      <c r="A36" s="35" t="s">
        <v>52</v>
      </c>
      <c r="E36" s="36" t="s">
        <v>84</v>
      </c>
    </row>
    <row r="37" spans="1:5" ht="165.75">
      <c r="A37" t="s">
        <v>54</v>
      </c>
      <c r="E37" s="34" t="s">
        <v>85</v>
      </c>
    </row>
    <row r="38" spans="1:16" ht="12.75">
      <c r="A38" s="24" t="s">
        <v>45</v>
      </c>
      <c r="B38" s="28" t="s">
        <v>86</v>
      </c>
      <c r="C38" s="28" t="s">
        <v>87</v>
      </c>
      <c r="D38" s="24" t="s">
        <v>47</v>
      </c>
      <c r="E38" s="29" t="s">
        <v>88</v>
      </c>
      <c r="F38" s="30" t="s">
        <v>49</v>
      </c>
      <c r="G38" s="31">
        <v>3.75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3" t="s">
        <v>50</v>
      </c>
      <c r="E39" s="34" t="s">
        <v>89</v>
      </c>
    </row>
    <row r="40" spans="1:5" ht="12.75">
      <c r="A40" s="35" t="s">
        <v>52</v>
      </c>
      <c r="E40" s="36" t="s">
        <v>90</v>
      </c>
    </row>
    <row r="41" spans="1:5" ht="63.75">
      <c r="A41" t="s">
        <v>54</v>
      </c>
      <c r="E41" s="34" t="s">
        <v>91</v>
      </c>
    </row>
    <row r="42" spans="1:18" ht="12.75" customHeight="1">
      <c r="A42" s="12" t="s">
        <v>43</v>
      </c>
      <c r="B42" s="12"/>
      <c r="C42" s="37" t="s">
        <v>40</v>
      </c>
      <c r="D42" s="12"/>
      <c r="E42" s="26" t="s">
        <v>92</v>
      </c>
      <c r="F42" s="12"/>
      <c r="G42" s="12"/>
      <c r="H42" s="12"/>
      <c r="I42" s="38">
        <f>0+Q42</f>
        <v>0</v>
      </c>
      <c r="O42">
        <f>0+R42</f>
        <v>0</v>
      </c>
      <c r="Q42">
        <f>0+I43+I47+I51+I55+I59+I63+I67+I71</f>
        <v>0</v>
      </c>
      <c r="R42">
        <f>0+O43+O47+O51+O55+O59+O63+O67+O71</f>
        <v>0</v>
      </c>
    </row>
    <row r="43" spans="1:16" ht="12.75">
      <c r="A43" s="24" t="s">
        <v>45</v>
      </c>
      <c r="B43" s="28" t="s">
        <v>40</v>
      </c>
      <c r="C43" s="28" t="s">
        <v>93</v>
      </c>
      <c r="D43" s="24" t="s">
        <v>47</v>
      </c>
      <c r="E43" s="29" t="s">
        <v>94</v>
      </c>
      <c r="F43" s="30" t="s">
        <v>95</v>
      </c>
      <c r="G43" s="31">
        <v>82</v>
      </c>
      <c r="H43" s="32">
        <v>0</v>
      </c>
      <c r="I43" s="32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3" t="s">
        <v>50</v>
      </c>
      <c r="E44" s="34" t="s">
        <v>96</v>
      </c>
    </row>
    <row r="45" spans="1:5" ht="12.75">
      <c r="A45" s="35" t="s">
        <v>52</v>
      </c>
      <c r="E45" s="36" t="s">
        <v>97</v>
      </c>
    </row>
    <row r="46" spans="1:5" ht="38.25">
      <c r="A46" t="s">
        <v>54</v>
      </c>
      <c r="E46" s="34" t="s">
        <v>98</v>
      </c>
    </row>
    <row r="47" spans="1:16" ht="25.5">
      <c r="A47" s="24" t="s">
        <v>45</v>
      </c>
      <c r="B47" s="28" t="s">
        <v>42</v>
      </c>
      <c r="C47" s="28" t="s">
        <v>99</v>
      </c>
      <c r="D47" s="24" t="s">
        <v>47</v>
      </c>
      <c r="E47" s="29" t="s">
        <v>100</v>
      </c>
      <c r="F47" s="30" t="s">
        <v>82</v>
      </c>
      <c r="G47" s="31">
        <v>1</v>
      </c>
      <c r="H47" s="32">
        <v>0</v>
      </c>
      <c r="I47" s="32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3" t="s">
        <v>50</v>
      </c>
      <c r="E48" s="34" t="s">
        <v>47</v>
      </c>
    </row>
    <row r="49" spans="1:5" ht="12.75">
      <c r="A49" s="35" t="s">
        <v>52</v>
      </c>
      <c r="E49" s="36" t="s">
        <v>101</v>
      </c>
    </row>
    <row r="50" spans="1:5" ht="25.5">
      <c r="A50" t="s">
        <v>54</v>
      </c>
      <c r="E50" s="34" t="s">
        <v>102</v>
      </c>
    </row>
    <row r="51" spans="1:16" ht="12.75">
      <c r="A51" s="24" t="s">
        <v>45</v>
      </c>
      <c r="B51" s="28" t="s">
        <v>103</v>
      </c>
      <c r="C51" s="28" t="s">
        <v>104</v>
      </c>
      <c r="D51" s="24" t="s">
        <v>47</v>
      </c>
      <c r="E51" s="29" t="s">
        <v>105</v>
      </c>
      <c r="F51" s="30" t="s">
        <v>95</v>
      </c>
      <c r="G51" s="31">
        <v>3</v>
      </c>
      <c r="H51" s="32">
        <v>0</v>
      </c>
      <c r="I51" s="32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3" t="s">
        <v>50</v>
      </c>
      <c r="E52" s="34" t="s">
        <v>106</v>
      </c>
    </row>
    <row r="53" spans="1:5" ht="12.75">
      <c r="A53" s="35" t="s">
        <v>52</v>
      </c>
      <c r="E53" s="36" t="s">
        <v>107</v>
      </c>
    </row>
    <row r="54" spans="1:5" ht="25.5">
      <c r="A54" t="s">
        <v>54</v>
      </c>
      <c r="E54" s="34" t="s">
        <v>108</v>
      </c>
    </row>
    <row r="55" spans="1:16" ht="12.75">
      <c r="A55" s="24" t="s">
        <v>45</v>
      </c>
      <c r="B55" s="28" t="s">
        <v>109</v>
      </c>
      <c r="C55" s="28" t="s">
        <v>110</v>
      </c>
      <c r="D55" s="24" t="s">
        <v>47</v>
      </c>
      <c r="E55" s="29" t="s">
        <v>111</v>
      </c>
      <c r="F55" s="30" t="s">
        <v>49</v>
      </c>
      <c r="G55" s="31">
        <v>57.027</v>
      </c>
      <c r="H55" s="32">
        <v>0</v>
      </c>
      <c r="I55" s="32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3" t="s">
        <v>50</v>
      </c>
      <c r="E56" s="34" t="s">
        <v>112</v>
      </c>
    </row>
    <row r="57" spans="1:5" ht="89.25">
      <c r="A57" s="35" t="s">
        <v>52</v>
      </c>
      <c r="E57" s="36" t="s">
        <v>113</v>
      </c>
    </row>
    <row r="58" spans="1:5" ht="114.75">
      <c r="A58" t="s">
        <v>54</v>
      </c>
      <c r="E58" s="34" t="s">
        <v>114</v>
      </c>
    </row>
    <row r="59" spans="1:16" ht="12.75">
      <c r="A59" s="24" t="s">
        <v>45</v>
      </c>
      <c r="B59" s="28" t="s">
        <v>115</v>
      </c>
      <c r="C59" s="28" t="s">
        <v>116</v>
      </c>
      <c r="D59" s="24" t="s">
        <v>47</v>
      </c>
      <c r="E59" s="29" t="s">
        <v>117</v>
      </c>
      <c r="F59" s="30" t="s">
        <v>49</v>
      </c>
      <c r="G59" s="31">
        <v>8.344</v>
      </c>
      <c r="H59" s="32">
        <v>0</v>
      </c>
      <c r="I59" s="32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3" t="s">
        <v>50</v>
      </c>
      <c r="E60" s="34" t="s">
        <v>118</v>
      </c>
    </row>
    <row r="61" spans="1:5" ht="38.25">
      <c r="A61" s="35" t="s">
        <v>52</v>
      </c>
      <c r="E61" s="36" t="s">
        <v>119</v>
      </c>
    </row>
    <row r="62" spans="1:5" ht="114.75">
      <c r="A62" t="s">
        <v>54</v>
      </c>
      <c r="E62" s="34" t="s">
        <v>114</v>
      </c>
    </row>
    <row r="63" spans="1:16" ht="12.75">
      <c r="A63" s="24" t="s">
        <v>45</v>
      </c>
      <c r="B63" s="28" t="s">
        <v>120</v>
      </c>
      <c r="C63" s="28" t="s">
        <v>121</v>
      </c>
      <c r="D63" s="24" t="s">
        <v>47</v>
      </c>
      <c r="E63" s="29" t="s">
        <v>122</v>
      </c>
      <c r="F63" s="30" t="s">
        <v>49</v>
      </c>
      <c r="G63" s="31">
        <v>44.414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3" t="s">
        <v>50</v>
      </c>
      <c r="E64" s="34" t="s">
        <v>123</v>
      </c>
    </row>
    <row r="65" spans="1:5" ht="25.5">
      <c r="A65" s="35" t="s">
        <v>52</v>
      </c>
      <c r="E65" s="36" t="s">
        <v>124</v>
      </c>
    </row>
    <row r="66" spans="1:5" ht="114.75">
      <c r="A66" t="s">
        <v>54</v>
      </c>
      <c r="E66" s="34" t="s">
        <v>114</v>
      </c>
    </row>
    <row r="67" spans="1:16" ht="12.75">
      <c r="A67" s="24" t="s">
        <v>45</v>
      </c>
      <c r="B67" s="28" t="s">
        <v>125</v>
      </c>
      <c r="C67" s="28" t="s">
        <v>126</v>
      </c>
      <c r="D67" s="24" t="s">
        <v>47</v>
      </c>
      <c r="E67" s="29" t="s">
        <v>127</v>
      </c>
      <c r="F67" s="30" t="s">
        <v>128</v>
      </c>
      <c r="G67" s="31">
        <v>16.025</v>
      </c>
      <c r="H67" s="32">
        <v>0</v>
      </c>
      <c r="I67" s="32">
        <f>ROUND(ROUND(H67,2)*ROUND(G67,3),2)</f>
        <v>0</v>
      </c>
      <c r="O67">
        <f>(I67*21)/100</f>
        <v>0</v>
      </c>
      <c r="P67" t="s">
        <v>23</v>
      </c>
    </row>
    <row r="68" spans="1:5" ht="76.5">
      <c r="A68" s="33" t="s">
        <v>50</v>
      </c>
      <c r="E68" s="34" t="s">
        <v>129</v>
      </c>
    </row>
    <row r="69" spans="1:5" ht="63.75">
      <c r="A69" s="35" t="s">
        <v>52</v>
      </c>
      <c r="E69" s="36" t="s">
        <v>130</v>
      </c>
    </row>
    <row r="70" spans="1:5" ht="114.75">
      <c r="A70" t="s">
        <v>54</v>
      </c>
      <c r="E70" s="34" t="s">
        <v>131</v>
      </c>
    </row>
    <row r="71" spans="1:16" ht="12.75">
      <c r="A71" s="24" t="s">
        <v>45</v>
      </c>
      <c r="B71" s="28" t="s">
        <v>132</v>
      </c>
      <c r="C71" s="28" t="s">
        <v>133</v>
      </c>
      <c r="D71" s="24" t="s">
        <v>47</v>
      </c>
      <c r="E71" s="29" t="s">
        <v>134</v>
      </c>
      <c r="F71" s="30" t="s">
        <v>95</v>
      </c>
      <c r="G71" s="31">
        <v>7</v>
      </c>
      <c r="H71" s="32">
        <v>0</v>
      </c>
      <c r="I71" s="32">
        <f>ROUND(ROUND(H71,2)*ROUND(G71,3),2)</f>
        <v>0</v>
      </c>
      <c r="O71">
        <f>(I71*21)/100</f>
        <v>0</v>
      </c>
      <c r="P71" t="s">
        <v>23</v>
      </c>
    </row>
    <row r="72" spans="1:5" ht="12.75">
      <c r="A72" s="33" t="s">
        <v>50</v>
      </c>
      <c r="E72" s="34" t="s">
        <v>47</v>
      </c>
    </row>
    <row r="73" spans="1:5" ht="12.75">
      <c r="A73" s="35" t="s">
        <v>52</v>
      </c>
      <c r="E73" s="36" t="s">
        <v>135</v>
      </c>
    </row>
    <row r="74" spans="1:5" ht="127.5">
      <c r="A74" t="s">
        <v>54</v>
      </c>
      <c r="E74" s="34" t="s">
        <v>136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5"/>
  <sheetViews>
    <sheetView tabSelected="1" workbookViewId="0" topLeftCell="A1">
      <pane ySplit="7" topLeftCell="A8" activePane="bottomLeft" state="frozen"/>
      <selection pane="bottomLeft" activeCell="B118" sqref="B118:H11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0+O8+O85+O138+O155+O176+O213+O246+O255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137</v>
      </c>
      <c r="I3" s="39">
        <f>0+I8+I85+I138+I155+I176+I213+I246+I255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137</v>
      </c>
      <c r="D4" s="2"/>
      <c r="E4" s="20" t="s">
        <v>138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0+I9+I13+I17+I21+I25+I29+I33+I37+I41+I45+I49+I53+I57+I61+I65+I69+I73+I77+I81</f>
        <v>0</v>
      </c>
      <c r="R8">
        <f>0+O9+O13+O17+O21+O25+O29+O33+O37+O41+O45+O49+O53+O57+O61+O65+O69+O73+O77+O81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29</v>
      </c>
      <c r="E9" s="29" t="s">
        <v>48</v>
      </c>
      <c r="F9" s="30" t="s">
        <v>49</v>
      </c>
      <c r="G9" s="31">
        <v>180.614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47</v>
      </c>
    </row>
    <row r="11" spans="1:5" ht="153">
      <c r="A11" s="35" t="s">
        <v>52</v>
      </c>
      <c r="E11" s="36" t="s">
        <v>139</v>
      </c>
    </row>
    <row r="12" spans="1:5" ht="25.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46</v>
      </c>
      <c r="D13" s="24" t="s">
        <v>23</v>
      </c>
      <c r="E13" s="29" t="s">
        <v>48</v>
      </c>
      <c r="F13" s="30" t="s">
        <v>49</v>
      </c>
      <c r="G13" s="31">
        <v>21.803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140</v>
      </c>
    </row>
    <row r="15" spans="1:5" ht="25.5">
      <c r="A15" s="35" t="s">
        <v>52</v>
      </c>
      <c r="E15" s="36" t="s">
        <v>141</v>
      </c>
    </row>
    <row r="16" spans="1:5" ht="25.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56</v>
      </c>
      <c r="D17" s="24" t="s">
        <v>47</v>
      </c>
      <c r="E17" s="29" t="s">
        <v>57</v>
      </c>
      <c r="F17" s="30" t="s">
        <v>49</v>
      </c>
      <c r="G17" s="31">
        <v>19.068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47</v>
      </c>
    </row>
    <row r="19" spans="1:5" ht="25.5">
      <c r="A19" s="35" t="s">
        <v>52</v>
      </c>
      <c r="E19" s="36" t="s">
        <v>142</v>
      </c>
    </row>
    <row r="20" spans="1:5" ht="25.5">
      <c r="A20" t="s">
        <v>54</v>
      </c>
      <c r="E20" s="34" t="s">
        <v>55</v>
      </c>
    </row>
    <row r="21" spans="1:16" ht="12.75">
      <c r="A21" s="24" t="s">
        <v>45</v>
      </c>
      <c r="B21" s="28" t="s">
        <v>33</v>
      </c>
      <c r="C21" s="28" t="s">
        <v>59</v>
      </c>
      <c r="D21" s="24" t="s">
        <v>47</v>
      </c>
      <c r="E21" s="29" t="s">
        <v>60</v>
      </c>
      <c r="F21" s="30" t="s">
        <v>49</v>
      </c>
      <c r="G21" s="31">
        <v>2.638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3" t="s">
        <v>50</v>
      </c>
      <c r="E22" s="34" t="s">
        <v>47</v>
      </c>
    </row>
    <row r="23" spans="1:5" ht="25.5">
      <c r="A23" s="35" t="s">
        <v>52</v>
      </c>
      <c r="E23" s="36" t="s">
        <v>143</v>
      </c>
    </row>
    <row r="24" spans="1:5" ht="25.5">
      <c r="A24" t="s">
        <v>54</v>
      </c>
      <c r="E24" s="34" t="s">
        <v>55</v>
      </c>
    </row>
    <row r="25" spans="1:16" ht="12.75">
      <c r="A25" s="24" t="s">
        <v>45</v>
      </c>
      <c r="B25" s="28" t="s">
        <v>35</v>
      </c>
      <c r="C25" s="28" t="s">
        <v>144</v>
      </c>
      <c r="D25" s="24" t="s">
        <v>47</v>
      </c>
      <c r="E25" s="29" t="s">
        <v>145</v>
      </c>
      <c r="F25" s="30" t="s">
        <v>146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38.25">
      <c r="A26" s="33" t="s">
        <v>50</v>
      </c>
      <c r="E26" s="34" t="s">
        <v>147</v>
      </c>
    </row>
    <row r="27" spans="1:5" ht="12.75">
      <c r="A27" s="35" t="s">
        <v>52</v>
      </c>
      <c r="E27" s="36" t="s">
        <v>101</v>
      </c>
    </row>
    <row r="28" spans="1:5" ht="12.75">
      <c r="A28" t="s">
        <v>54</v>
      </c>
      <c r="E28" s="34" t="s">
        <v>148</v>
      </c>
    </row>
    <row r="29" spans="1:16" ht="12.75">
      <c r="A29" s="24" t="s">
        <v>45</v>
      </c>
      <c r="B29" s="28" t="s">
        <v>37</v>
      </c>
      <c r="C29" s="28" t="s">
        <v>149</v>
      </c>
      <c r="D29" s="24" t="s">
        <v>47</v>
      </c>
      <c r="E29" s="29" t="s">
        <v>150</v>
      </c>
      <c r="F29" s="30" t="s">
        <v>146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51">
      <c r="A30" s="33" t="s">
        <v>50</v>
      </c>
      <c r="E30" s="34" t="s">
        <v>151</v>
      </c>
    </row>
    <row r="31" spans="1:5" ht="12.75">
      <c r="A31" s="35" t="s">
        <v>52</v>
      </c>
      <c r="E31" s="36" t="s">
        <v>101</v>
      </c>
    </row>
    <row r="32" spans="1:5" ht="12.75">
      <c r="A32" t="s">
        <v>54</v>
      </c>
      <c r="E32" s="34" t="s">
        <v>148</v>
      </c>
    </row>
    <row r="33" spans="1:16" ht="12.75">
      <c r="A33" s="24" t="s">
        <v>45</v>
      </c>
      <c r="B33" s="28" t="s">
        <v>79</v>
      </c>
      <c r="C33" s="28" t="s">
        <v>152</v>
      </c>
      <c r="D33" s="24" t="s">
        <v>47</v>
      </c>
      <c r="E33" s="29" t="s">
        <v>153</v>
      </c>
      <c r="F33" s="30" t="s">
        <v>65</v>
      </c>
      <c r="G33" s="31">
        <v>234.5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3" t="s">
        <v>50</v>
      </c>
      <c r="E34" s="34" t="s">
        <v>154</v>
      </c>
    </row>
    <row r="35" spans="1:5" ht="12.75">
      <c r="A35" s="35" t="s">
        <v>52</v>
      </c>
      <c r="E35" s="36" t="s">
        <v>155</v>
      </c>
    </row>
    <row r="36" spans="1:5" ht="12.75">
      <c r="A36" t="s">
        <v>54</v>
      </c>
      <c r="E36" s="34" t="s">
        <v>68</v>
      </c>
    </row>
    <row r="37" spans="1:16" ht="12.75">
      <c r="A37" s="24" t="s">
        <v>45</v>
      </c>
      <c r="B37" s="28" t="s">
        <v>86</v>
      </c>
      <c r="C37" s="28" t="s">
        <v>156</v>
      </c>
      <c r="D37" s="24" t="s">
        <v>47</v>
      </c>
      <c r="E37" s="29" t="s">
        <v>157</v>
      </c>
      <c r="F37" s="30" t="s">
        <v>146</v>
      </c>
      <c r="G37" s="31">
        <v>1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102">
      <c r="A38" s="33" t="s">
        <v>50</v>
      </c>
      <c r="E38" s="34" t="s">
        <v>158</v>
      </c>
    </row>
    <row r="39" spans="1:5" ht="12.75">
      <c r="A39" s="35" t="s">
        <v>52</v>
      </c>
      <c r="E39" s="36" t="s">
        <v>101</v>
      </c>
    </row>
    <row r="40" spans="1:5" ht="12.75">
      <c r="A40" t="s">
        <v>54</v>
      </c>
      <c r="E40" s="34" t="s">
        <v>68</v>
      </c>
    </row>
    <row r="41" spans="1:16" ht="12.75">
      <c r="A41" s="24" t="s">
        <v>45</v>
      </c>
      <c r="B41" s="28" t="s">
        <v>40</v>
      </c>
      <c r="C41" s="28" t="s">
        <v>159</v>
      </c>
      <c r="D41" s="24" t="s">
        <v>47</v>
      </c>
      <c r="E41" s="29" t="s">
        <v>160</v>
      </c>
      <c r="F41" s="30" t="s">
        <v>146</v>
      </c>
      <c r="G41" s="31">
        <v>1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25.5">
      <c r="A42" s="33" t="s">
        <v>50</v>
      </c>
      <c r="E42" s="34" t="s">
        <v>161</v>
      </c>
    </row>
    <row r="43" spans="1:5" ht="12.75">
      <c r="A43" s="35" t="s">
        <v>52</v>
      </c>
      <c r="E43" s="36" t="s">
        <v>101</v>
      </c>
    </row>
    <row r="44" spans="1:5" ht="12.75">
      <c r="A44" t="s">
        <v>54</v>
      </c>
      <c r="E44" s="34" t="s">
        <v>162</v>
      </c>
    </row>
    <row r="45" spans="1:16" ht="12.75">
      <c r="A45" s="24" t="s">
        <v>45</v>
      </c>
      <c r="B45" s="28" t="s">
        <v>42</v>
      </c>
      <c r="C45" s="28" t="s">
        <v>163</v>
      </c>
      <c r="D45" s="24" t="s">
        <v>47</v>
      </c>
      <c r="E45" s="29" t="s">
        <v>164</v>
      </c>
      <c r="F45" s="30" t="s">
        <v>146</v>
      </c>
      <c r="G45" s="31">
        <v>1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23</v>
      </c>
    </row>
    <row r="46" spans="1:5" ht="38.25">
      <c r="A46" s="33" t="s">
        <v>50</v>
      </c>
      <c r="E46" s="34" t="s">
        <v>165</v>
      </c>
    </row>
    <row r="47" spans="1:5" ht="12.75">
      <c r="A47" s="35" t="s">
        <v>52</v>
      </c>
      <c r="E47" s="36" t="s">
        <v>101</v>
      </c>
    </row>
    <row r="48" spans="1:5" ht="38.25">
      <c r="A48" t="s">
        <v>54</v>
      </c>
      <c r="E48" s="34" t="s">
        <v>166</v>
      </c>
    </row>
    <row r="49" spans="1:16" ht="12.75">
      <c r="A49" s="24" t="s">
        <v>45</v>
      </c>
      <c r="B49" s="28" t="s">
        <v>103</v>
      </c>
      <c r="C49" s="28" t="s">
        <v>167</v>
      </c>
      <c r="D49" s="24" t="s">
        <v>47</v>
      </c>
      <c r="E49" s="29" t="s">
        <v>168</v>
      </c>
      <c r="F49" s="30" t="s">
        <v>146</v>
      </c>
      <c r="G49" s="31">
        <v>1</v>
      </c>
      <c r="H49" s="32">
        <v>0</v>
      </c>
      <c r="I49" s="32">
        <f>ROUND(ROUND(H49,2)*ROUND(G49,3),2)</f>
        <v>0</v>
      </c>
      <c r="O49">
        <f>(I49*21)/100</f>
        <v>0</v>
      </c>
      <c r="P49" t="s">
        <v>23</v>
      </c>
    </row>
    <row r="50" spans="1:5" ht="114.75">
      <c r="A50" s="33" t="s">
        <v>50</v>
      </c>
      <c r="E50" s="34" t="s">
        <v>169</v>
      </c>
    </row>
    <row r="51" spans="1:5" ht="12.75">
      <c r="A51" s="35" t="s">
        <v>52</v>
      </c>
      <c r="E51" s="36" t="s">
        <v>101</v>
      </c>
    </row>
    <row r="52" spans="1:5" ht="12.75">
      <c r="A52" t="s">
        <v>54</v>
      </c>
      <c r="E52" s="34" t="s">
        <v>162</v>
      </c>
    </row>
    <row r="53" spans="1:16" ht="12.75">
      <c r="A53" s="24" t="s">
        <v>45</v>
      </c>
      <c r="B53" s="28" t="s">
        <v>109</v>
      </c>
      <c r="C53" s="28" t="s">
        <v>170</v>
      </c>
      <c r="D53" s="24" t="s">
        <v>47</v>
      </c>
      <c r="E53" s="29" t="s">
        <v>171</v>
      </c>
      <c r="F53" s="30" t="s">
        <v>82</v>
      </c>
      <c r="G53" s="31">
        <v>1</v>
      </c>
      <c r="H53" s="32">
        <v>0</v>
      </c>
      <c r="I53" s="32">
        <f>ROUND(ROUND(H53,2)*ROUND(G53,3),2)</f>
        <v>0</v>
      </c>
      <c r="O53">
        <f>(I53*21)/100</f>
        <v>0</v>
      </c>
      <c r="P53" t="s">
        <v>23</v>
      </c>
    </row>
    <row r="54" spans="1:5" ht="25.5">
      <c r="A54" s="33" t="s">
        <v>50</v>
      </c>
      <c r="E54" s="34" t="s">
        <v>172</v>
      </c>
    </row>
    <row r="55" spans="1:5" ht="12.75">
      <c r="A55" s="35" t="s">
        <v>52</v>
      </c>
      <c r="E55" s="36" t="s">
        <v>101</v>
      </c>
    </row>
    <row r="56" spans="1:5" ht="12.75">
      <c r="A56" t="s">
        <v>54</v>
      </c>
      <c r="E56" s="34" t="s">
        <v>162</v>
      </c>
    </row>
    <row r="57" spans="1:16" ht="12.75">
      <c r="A57" s="24" t="s">
        <v>45</v>
      </c>
      <c r="B57" s="28" t="s">
        <v>115</v>
      </c>
      <c r="C57" s="28" t="s">
        <v>173</v>
      </c>
      <c r="D57" s="24" t="s">
        <v>47</v>
      </c>
      <c r="E57" s="29" t="s">
        <v>174</v>
      </c>
      <c r="F57" s="30" t="s">
        <v>146</v>
      </c>
      <c r="G57" s="31">
        <v>1</v>
      </c>
      <c r="H57" s="32">
        <v>0</v>
      </c>
      <c r="I57" s="32">
        <f>ROUND(ROUND(H57,2)*ROUND(G57,3),2)</f>
        <v>0</v>
      </c>
      <c r="O57">
        <f>(I57*21)/100</f>
        <v>0</v>
      </c>
      <c r="P57" t="s">
        <v>23</v>
      </c>
    </row>
    <row r="58" spans="1:5" ht="51">
      <c r="A58" s="33" t="s">
        <v>50</v>
      </c>
      <c r="E58" s="34" t="s">
        <v>175</v>
      </c>
    </row>
    <row r="59" spans="1:5" ht="12.75">
      <c r="A59" s="35" t="s">
        <v>52</v>
      </c>
      <c r="E59" s="36" t="s">
        <v>101</v>
      </c>
    </row>
    <row r="60" spans="1:5" ht="12.75">
      <c r="A60" t="s">
        <v>54</v>
      </c>
      <c r="E60" s="34" t="s">
        <v>162</v>
      </c>
    </row>
    <row r="61" spans="1:16" ht="12.75">
      <c r="A61" s="24" t="s">
        <v>45</v>
      </c>
      <c r="B61" s="28" t="s">
        <v>120</v>
      </c>
      <c r="C61" s="28" t="s">
        <v>176</v>
      </c>
      <c r="D61" s="24" t="s">
        <v>47</v>
      </c>
      <c r="E61" s="29" t="s">
        <v>177</v>
      </c>
      <c r="F61" s="30" t="s">
        <v>146</v>
      </c>
      <c r="G61" s="31">
        <v>1</v>
      </c>
      <c r="H61" s="32">
        <v>0</v>
      </c>
      <c r="I61" s="32">
        <f>ROUND(ROUND(H61,2)*ROUND(G61,3),2)</f>
        <v>0</v>
      </c>
      <c r="O61">
        <f>(I61*21)/100</f>
        <v>0</v>
      </c>
      <c r="P61" t="s">
        <v>23</v>
      </c>
    </row>
    <row r="62" spans="1:5" ht="38.25">
      <c r="A62" s="33" t="s">
        <v>50</v>
      </c>
      <c r="E62" s="34" t="s">
        <v>178</v>
      </c>
    </row>
    <row r="63" spans="1:5" ht="12.75">
      <c r="A63" s="35" t="s">
        <v>52</v>
      </c>
      <c r="E63" s="36" t="s">
        <v>101</v>
      </c>
    </row>
    <row r="64" spans="1:5" ht="12.75">
      <c r="A64" t="s">
        <v>54</v>
      </c>
      <c r="E64" s="34" t="s">
        <v>162</v>
      </c>
    </row>
    <row r="65" spans="1:16" ht="12.75">
      <c r="A65" s="24" t="s">
        <v>45</v>
      </c>
      <c r="B65" s="28" t="s">
        <v>125</v>
      </c>
      <c r="C65" s="28" t="s">
        <v>179</v>
      </c>
      <c r="D65" s="24" t="s">
        <v>47</v>
      </c>
      <c r="E65" s="29" t="s">
        <v>180</v>
      </c>
      <c r="F65" s="30" t="s">
        <v>181</v>
      </c>
      <c r="G65" s="31">
        <v>1</v>
      </c>
      <c r="H65" s="32">
        <v>0</v>
      </c>
      <c r="I65" s="32">
        <f>ROUND(ROUND(H65,2)*ROUND(G65,3),2)</f>
        <v>0</v>
      </c>
      <c r="O65">
        <f>(I65*21)/100</f>
        <v>0</v>
      </c>
      <c r="P65" t="s">
        <v>23</v>
      </c>
    </row>
    <row r="66" spans="1:5" ht="102">
      <c r="A66" s="33" t="s">
        <v>50</v>
      </c>
      <c r="E66" s="34" t="s">
        <v>182</v>
      </c>
    </row>
    <row r="67" spans="1:5" ht="12.75">
      <c r="A67" s="35" t="s">
        <v>52</v>
      </c>
      <c r="E67" s="36" t="s">
        <v>101</v>
      </c>
    </row>
    <row r="68" spans="1:5" ht="76.5">
      <c r="A68" t="s">
        <v>54</v>
      </c>
      <c r="E68" s="34" t="s">
        <v>183</v>
      </c>
    </row>
    <row r="69" spans="1:16" ht="12.75">
      <c r="A69" s="24" t="s">
        <v>45</v>
      </c>
      <c r="B69" s="28" t="s">
        <v>132</v>
      </c>
      <c r="C69" s="28" t="s">
        <v>184</v>
      </c>
      <c r="D69" s="24" t="s">
        <v>47</v>
      </c>
      <c r="E69" s="29" t="s">
        <v>185</v>
      </c>
      <c r="F69" s="30" t="s">
        <v>82</v>
      </c>
      <c r="G69" s="31">
        <v>1</v>
      </c>
      <c r="H69" s="32">
        <v>0</v>
      </c>
      <c r="I69" s="32">
        <f>ROUND(ROUND(H69,2)*ROUND(G69,3),2)</f>
        <v>0</v>
      </c>
      <c r="O69">
        <f>(I69*21)/100</f>
        <v>0</v>
      </c>
      <c r="P69" t="s">
        <v>23</v>
      </c>
    </row>
    <row r="70" spans="1:5" ht="51">
      <c r="A70" s="33" t="s">
        <v>50</v>
      </c>
      <c r="E70" s="34" t="s">
        <v>186</v>
      </c>
    </row>
    <row r="71" spans="1:5" ht="12.75">
      <c r="A71" s="35" t="s">
        <v>52</v>
      </c>
      <c r="E71" s="36" t="s">
        <v>101</v>
      </c>
    </row>
    <row r="72" spans="1:5" ht="51">
      <c r="A72" t="s">
        <v>54</v>
      </c>
      <c r="E72" s="34" t="s">
        <v>187</v>
      </c>
    </row>
    <row r="73" spans="1:16" ht="12.75">
      <c r="A73" s="24" t="s">
        <v>45</v>
      </c>
      <c r="B73" s="28" t="s">
        <v>188</v>
      </c>
      <c r="C73" s="28" t="s">
        <v>189</v>
      </c>
      <c r="D73" s="24" t="s">
        <v>47</v>
      </c>
      <c r="E73" s="29" t="s">
        <v>190</v>
      </c>
      <c r="F73" s="30" t="s">
        <v>146</v>
      </c>
      <c r="G73" s="31">
        <v>2</v>
      </c>
      <c r="H73" s="32">
        <v>0</v>
      </c>
      <c r="I73" s="32">
        <f>ROUND(ROUND(H73,2)*ROUND(G73,3),2)</f>
        <v>0</v>
      </c>
      <c r="O73">
        <f>(I73*21)/100</f>
        <v>0</v>
      </c>
      <c r="P73" t="s">
        <v>23</v>
      </c>
    </row>
    <row r="74" spans="1:5" ht="38.25">
      <c r="A74" s="33" t="s">
        <v>50</v>
      </c>
      <c r="E74" s="34" t="s">
        <v>191</v>
      </c>
    </row>
    <row r="75" spans="1:5" ht="12.75">
      <c r="A75" s="35" t="s">
        <v>52</v>
      </c>
      <c r="E75" s="36" t="s">
        <v>192</v>
      </c>
    </row>
    <row r="76" spans="1:5" ht="89.25">
      <c r="A76" t="s">
        <v>54</v>
      </c>
      <c r="E76" s="34" t="s">
        <v>193</v>
      </c>
    </row>
    <row r="77" spans="1:16" ht="12.75">
      <c r="A77" s="24" t="s">
        <v>45</v>
      </c>
      <c r="B77" s="28" t="s">
        <v>194</v>
      </c>
      <c r="C77" s="28" t="s">
        <v>195</v>
      </c>
      <c r="D77" s="24" t="s">
        <v>47</v>
      </c>
      <c r="E77" s="29" t="s">
        <v>196</v>
      </c>
      <c r="F77" s="30" t="s">
        <v>146</v>
      </c>
      <c r="G77" s="31">
        <v>1</v>
      </c>
      <c r="H77" s="32">
        <v>0</v>
      </c>
      <c r="I77" s="32">
        <f>ROUND(ROUND(H77,2)*ROUND(G77,3),2)</f>
        <v>0</v>
      </c>
      <c r="O77">
        <f>(I77*21)/100</f>
        <v>0</v>
      </c>
      <c r="P77" t="s">
        <v>23</v>
      </c>
    </row>
    <row r="78" spans="1:5" ht="165.75">
      <c r="A78" s="33" t="s">
        <v>50</v>
      </c>
      <c r="E78" s="34" t="s">
        <v>197</v>
      </c>
    </row>
    <row r="79" spans="1:5" ht="12.75">
      <c r="A79" s="35" t="s">
        <v>52</v>
      </c>
      <c r="E79" s="36" t="s">
        <v>101</v>
      </c>
    </row>
    <row r="80" spans="1:5" ht="25.5">
      <c r="A80" t="s">
        <v>54</v>
      </c>
      <c r="E80" s="34" t="s">
        <v>198</v>
      </c>
    </row>
    <row r="81" spans="1:16" ht="12.75">
      <c r="A81" s="24" t="s">
        <v>45</v>
      </c>
      <c r="B81" s="28" t="s">
        <v>199</v>
      </c>
      <c r="C81" s="28" t="s">
        <v>200</v>
      </c>
      <c r="D81" s="24" t="s">
        <v>47</v>
      </c>
      <c r="E81" s="29" t="s">
        <v>201</v>
      </c>
      <c r="F81" s="30" t="s">
        <v>146</v>
      </c>
      <c r="G81" s="31">
        <v>1</v>
      </c>
      <c r="H81" s="32">
        <v>0</v>
      </c>
      <c r="I81" s="32">
        <f>ROUND(ROUND(H81,2)*ROUND(G81,3),2)</f>
        <v>0</v>
      </c>
      <c r="O81">
        <f>(I81*21)/100</f>
        <v>0</v>
      </c>
      <c r="P81" t="s">
        <v>23</v>
      </c>
    </row>
    <row r="82" spans="1:5" ht="76.5">
      <c r="A82" s="33" t="s">
        <v>50</v>
      </c>
      <c r="E82" s="34" t="s">
        <v>202</v>
      </c>
    </row>
    <row r="83" spans="1:5" ht="12.75">
      <c r="A83" s="35" t="s">
        <v>52</v>
      </c>
      <c r="E83" s="36" t="s">
        <v>101</v>
      </c>
    </row>
    <row r="84" spans="1:5" ht="12.75">
      <c r="A84" t="s">
        <v>54</v>
      </c>
      <c r="E84" s="34" t="s">
        <v>203</v>
      </c>
    </row>
    <row r="85" spans="1:18" ht="12.75" customHeight="1">
      <c r="A85" s="12" t="s">
        <v>43</v>
      </c>
      <c r="B85" s="12"/>
      <c r="C85" s="37" t="s">
        <v>29</v>
      </c>
      <c r="D85" s="12"/>
      <c r="E85" s="26" t="s">
        <v>69</v>
      </c>
      <c r="F85" s="12"/>
      <c r="G85" s="12"/>
      <c r="H85" s="12"/>
      <c r="I85" s="38">
        <f>0+Q85</f>
        <v>0</v>
      </c>
      <c r="O85">
        <f>0+R85</f>
        <v>0</v>
      </c>
      <c r="Q85">
        <f>0+I86+I90+I94+I98+I102+I106+I110+I114+I118+I122+I126+I130+I134</f>
        <v>0</v>
      </c>
      <c r="R85">
        <f>0+O86+O90+O94+O98+O102+O106+O110+O114+O118+O122+O126+O130+O134</f>
        <v>0</v>
      </c>
    </row>
    <row r="86" spans="1:16" ht="12.75">
      <c r="A86" s="24" t="s">
        <v>45</v>
      </c>
      <c r="B86" s="28" t="s">
        <v>204</v>
      </c>
      <c r="C86" s="28" t="s">
        <v>74</v>
      </c>
      <c r="D86" s="24" t="s">
        <v>47</v>
      </c>
      <c r="E86" s="29" t="s">
        <v>75</v>
      </c>
      <c r="F86" s="30" t="s">
        <v>65</v>
      </c>
      <c r="G86" s="31">
        <v>413.4</v>
      </c>
      <c r="H86" s="32">
        <v>0</v>
      </c>
      <c r="I86" s="32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3" t="s">
        <v>50</v>
      </c>
      <c r="E87" s="34" t="s">
        <v>205</v>
      </c>
    </row>
    <row r="88" spans="1:5" ht="51">
      <c r="A88" s="35" t="s">
        <v>52</v>
      </c>
      <c r="E88" s="36" t="s">
        <v>206</v>
      </c>
    </row>
    <row r="89" spans="1:5" ht="12.75">
      <c r="A89" t="s">
        <v>54</v>
      </c>
      <c r="E89" s="34" t="s">
        <v>78</v>
      </c>
    </row>
    <row r="90" spans="1:16" ht="25.5">
      <c r="A90" s="24" t="s">
        <v>45</v>
      </c>
      <c r="B90" s="28" t="s">
        <v>207</v>
      </c>
      <c r="C90" s="28" t="s">
        <v>208</v>
      </c>
      <c r="D90" s="24" t="s">
        <v>47</v>
      </c>
      <c r="E90" s="29" t="s">
        <v>209</v>
      </c>
      <c r="F90" s="30" t="s">
        <v>49</v>
      </c>
      <c r="G90" s="31">
        <v>2.638</v>
      </c>
      <c r="H90" s="32">
        <v>0</v>
      </c>
      <c r="I90" s="32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3" t="s">
        <v>50</v>
      </c>
      <c r="E91" s="34" t="s">
        <v>205</v>
      </c>
    </row>
    <row r="92" spans="1:5" ht="12.75">
      <c r="A92" s="35" t="s">
        <v>52</v>
      </c>
      <c r="E92" s="36" t="s">
        <v>210</v>
      </c>
    </row>
    <row r="93" spans="1:5" ht="63.75">
      <c r="A93" t="s">
        <v>54</v>
      </c>
      <c r="E93" s="34" t="s">
        <v>91</v>
      </c>
    </row>
    <row r="94" spans="1:16" ht="25.5">
      <c r="A94" s="24" t="s">
        <v>45</v>
      </c>
      <c r="B94" s="28" t="s">
        <v>211</v>
      </c>
      <c r="C94" s="28" t="s">
        <v>212</v>
      </c>
      <c r="D94" s="24" t="s">
        <v>47</v>
      </c>
      <c r="E94" s="29" t="s">
        <v>213</v>
      </c>
      <c r="F94" s="30" t="s">
        <v>49</v>
      </c>
      <c r="G94" s="31">
        <v>8.176</v>
      </c>
      <c r="H94" s="32">
        <v>0</v>
      </c>
      <c r="I94" s="32">
        <f>ROUND(ROUND(H94,2)*ROUND(G94,3),2)</f>
        <v>0</v>
      </c>
      <c r="O94">
        <f>(I94*21)/100</f>
        <v>0</v>
      </c>
      <c r="P94" t="s">
        <v>23</v>
      </c>
    </row>
    <row r="95" spans="1:5" ht="25.5">
      <c r="A95" s="33" t="s">
        <v>50</v>
      </c>
      <c r="E95" s="34" t="s">
        <v>214</v>
      </c>
    </row>
    <row r="96" spans="1:5" ht="12.75">
      <c r="A96" s="35" t="s">
        <v>52</v>
      </c>
      <c r="E96" s="36" t="s">
        <v>215</v>
      </c>
    </row>
    <row r="97" spans="1:5" ht="63.75">
      <c r="A97" t="s">
        <v>54</v>
      </c>
      <c r="E97" s="34" t="s">
        <v>91</v>
      </c>
    </row>
    <row r="98" spans="1:16" ht="12.75">
      <c r="A98" s="24" t="s">
        <v>45</v>
      </c>
      <c r="B98" s="28" t="s">
        <v>216</v>
      </c>
      <c r="C98" s="28" t="s">
        <v>217</v>
      </c>
      <c r="D98" s="24" t="s">
        <v>47</v>
      </c>
      <c r="E98" s="29" t="s">
        <v>218</v>
      </c>
      <c r="F98" s="30" t="s">
        <v>49</v>
      </c>
      <c r="G98" s="31">
        <v>88.323</v>
      </c>
      <c r="H98" s="32">
        <v>0</v>
      </c>
      <c r="I98" s="32">
        <f>ROUND(ROUND(H98,2)*ROUND(G98,3),2)</f>
        <v>0</v>
      </c>
      <c r="O98">
        <f>(I98*21)/100</f>
        <v>0</v>
      </c>
      <c r="P98" t="s">
        <v>23</v>
      </c>
    </row>
    <row r="99" spans="1:5" ht="25.5">
      <c r="A99" s="33" t="s">
        <v>50</v>
      </c>
      <c r="E99" s="34" t="s">
        <v>219</v>
      </c>
    </row>
    <row r="100" spans="1:5" ht="89.25">
      <c r="A100" s="35" t="s">
        <v>52</v>
      </c>
      <c r="E100" s="36" t="s">
        <v>220</v>
      </c>
    </row>
    <row r="101" spans="1:5" ht="38.25">
      <c r="A101" t="s">
        <v>54</v>
      </c>
      <c r="E101" s="34" t="s">
        <v>221</v>
      </c>
    </row>
    <row r="102" spans="1:16" ht="12.75">
      <c r="A102" s="24" t="s">
        <v>45</v>
      </c>
      <c r="B102" s="28" t="s">
        <v>222</v>
      </c>
      <c r="C102" s="28" t="s">
        <v>223</v>
      </c>
      <c r="D102" s="24" t="s">
        <v>29</v>
      </c>
      <c r="E102" s="29" t="s">
        <v>224</v>
      </c>
      <c r="F102" s="30" t="s">
        <v>49</v>
      </c>
      <c r="G102" s="31">
        <v>85.901</v>
      </c>
      <c r="H102" s="32">
        <v>0</v>
      </c>
      <c r="I102" s="32">
        <f>ROUND(ROUND(H102,2)*ROUND(G102,3),2)</f>
        <v>0</v>
      </c>
      <c r="O102">
        <f>(I102*21)/100</f>
        <v>0</v>
      </c>
      <c r="P102" t="s">
        <v>23</v>
      </c>
    </row>
    <row r="103" spans="1:5" ht="25.5">
      <c r="A103" s="33" t="s">
        <v>50</v>
      </c>
      <c r="E103" s="34" t="s">
        <v>225</v>
      </c>
    </row>
    <row r="104" spans="1:5" ht="178.5">
      <c r="A104" s="35" t="s">
        <v>52</v>
      </c>
      <c r="E104" s="36" t="s">
        <v>226</v>
      </c>
    </row>
    <row r="105" spans="1:5" ht="306">
      <c r="A105" t="s">
        <v>54</v>
      </c>
      <c r="E105" s="34" t="s">
        <v>227</v>
      </c>
    </row>
    <row r="106" spans="1:16" ht="12.75">
      <c r="A106" s="24" t="s">
        <v>45</v>
      </c>
      <c r="B106" s="28" t="s">
        <v>228</v>
      </c>
      <c r="C106" s="28" t="s">
        <v>229</v>
      </c>
      <c r="D106" s="24" t="s">
        <v>47</v>
      </c>
      <c r="E106" s="29" t="s">
        <v>230</v>
      </c>
      <c r="F106" s="30" t="s">
        <v>49</v>
      </c>
      <c r="G106" s="31">
        <v>29</v>
      </c>
      <c r="H106" s="32">
        <v>0</v>
      </c>
      <c r="I106" s="32">
        <f>ROUND(ROUND(H106,2)*ROUND(G106,3),2)</f>
        <v>0</v>
      </c>
      <c r="O106">
        <f>(I106*21)/100</f>
        <v>0</v>
      </c>
      <c r="P106" t="s">
        <v>23</v>
      </c>
    </row>
    <row r="107" spans="1:5" ht="12.75">
      <c r="A107" s="33" t="s">
        <v>50</v>
      </c>
      <c r="E107" s="34" t="s">
        <v>47</v>
      </c>
    </row>
    <row r="108" spans="1:5" ht="25.5">
      <c r="A108" s="35" t="s">
        <v>52</v>
      </c>
      <c r="E108" s="36" t="s">
        <v>231</v>
      </c>
    </row>
    <row r="109" spans="1:5" ht="293.25">
      <c r="A109" t="s">
        <v>54</v>
      </c>
      <c r="E109" s="34" t="s">
        <v>232</v>
      </c>
    </row>
    <row r="110" spans="1:16" ht="12.75">
      <c r="A110" s="24" t="s">
        <v>45</v>
      </c>
      <c r="B110" s="28" t="s">
        <v>233</v>
      </c>
      <c r="C110" s="28" t="s">
        <v>234</v>
      </c>
      <c r="D110" s="24" t="s">
        <v>29</v>
      </c>
      <c r="E110" s="29" t="s">
        <v>235</v>
      </c>
      <c r="F110" s="30" t="s">
        <v>49</v>
      </c>
      <c r="G110" s="31">
        <v>119.806</v>
      </c>
      <c r="H110" s="32">
        <v>0</v>
      </c>
      <c r="I110" s="32">
        <f>ROUND(ROUND(H110,2)*ROUND(G110,3),2)</f>
        <v>0</v>
      </c>
      <c r="O110">
        <f>(I110*21)/100</f>
        <v>0</v>
      </c>
      <c r="P110" t="s">
        <v>23</v>
      </c>
    </row>
    <row r="111" spans="1:5" ht="25.5">
      <c r="A111" s="33" t="s">
        <v>50</v>
      </c>
      <c r="E111" s="34" t="s">
        <v>236</v>
      </c>
    </row>
    <row r="112" spans="1:5" ht="191.25">
      <c r="A112" s="35" t="s">
        <v>52</v>
      </c>
      <c r="E112" s="36" t="s">
        <v>237</v>
      </c>
    </row>
    <row r="113" spans="1:5" ht="318.75">
      <c r="A113" t="s">
        <v>54</v>
      </c>
      <c r="E113" s="34" t="s">
        <v>238</v>
      </c>
    </row>
    <row r="114" spans="1:16" ht="12.75">
      <c r="A114" s="24" t="s">
        <v>45</v>
      </c>
      <c r="B114" s="28" t="s">
        <v>239</v>
      </c>
      <c r="C114" s="28" t="s">
        <v>234</v>
      </c>
      <c r="D114" s="24" t="s">
        <v>23</v>
      </c>
      <c r="E114" s="29" t="s">
        <v>235</v>
      </c>
      <c r="F114" s="30" t="s">
        <v>49</v>
      </c>
      <c r="G114" s="31">
        <v>21.803</v>
      </c>
      <c r="H114" s="32">
        <v>0</v>
      </c>
      <c r="I114" s="32">
        <f>ROUND(ROUND(H114,2)*ROUND(G114,3),2)</f>
        <v>0</v>
      </c>
      <c r="O114">
        <f>(I114*21)/100</f>
        <v>0</v>
      </c>
      <c r="P114" t="s">
        <v>23</v>
      </c>
    </row>
    <row r="115" spans="1:5" ht="25.5">
      <c r="A115" s="33" t="s">
        <v>50</v>
      </c>
      <c r="E115" s="34" t="s">
        <v>240</v>
      </c>
    </row>
    <row r="116" spans="1:5" ht="51">
      <c r="A116" s="35" t="s">
        <v>52</v>
      </c>
      <c r="E116" s="36" t="s">
        <v>241</v>
      </c>
    </row>
    <row r="117" spans="1:5" ht="318.75">
      <c r="A117" t="s">
        <v>54</v>
      </c>
      <c r="E117" s="34" t="s">
        <v>238</v>
      </c>
    </row>
    <row r="118" spans="1:16" ht="12.75">
      <c r="A118" s="24" t="s">
        <v>45</v>
      </c>
      <c r="B118" s="28" t="s">
        <v>242</v>
      </c>
      <c r="C118" s="28" t="s">
        <v>243</v>
      </c>
      <c r="D118" s="24" t="s">
        <v>47</v>
      </c>
      <c r="E118" s="29" t="s">
        <v>244</v>
      </c>
      <c r="F118" s="30" t="s">
        <v>49</v>
      </c>
      <c r="G118" s="31">
        <v>34.952</v>
      </c>
      <c r="H118" s="32">
        <v>0</v>
      </c>
      <c r="I118" s="32">
        <f>ROUND(ROUND(H118,2)*ROUND(G118,3),2)</f>
        <v>0</v>
      </c>
      <c r="O118">
        <f>(I118*21)/100</f>
        <v>0</v>
      </c>
      <c r="P118" t="s">
        <v>23</v>
      </c>
    </row>
    <row r="119" spans="1:5" ht="38.25">
      <c r="A119" s="33" t="s">
        <v>50</v>
      </c>
      <c r="E119" s="34" t="s">
        <v>245</v>
      </c>
    </row>
    <row r="120" spans="1:5" ht="51">
      <c r="A120" s="35" t="s">
        <v>52</v>
      </c>
      <c r="E120" s="36" t="s">
        <v>246</v>
      </c>
    </row>
    <row r="121" spans="1:5" ht="267.75">
      <c r="A121" t="s">
        <v>54</v>
      </c>
      <c r="E121" s="34" t="s">
        <v>247</v>
      </c>
    </row>
    <row r="122" spans="1:16" ht="12.75">
      <c r="A122" s="24" t="s">
        <v>45</v>
      </c>
      <c r="B122" s="28" t="s">
        <v>248</v>
      </c>
      <c r="C122" s="28" t="s">
        <v>249</v>
      </c>
      <c r="D122" s="24" t="s">
        <v>47</v>
      </c>
      <c r="E122" s="29" t="s">
        <v>250</v>
      </c>
      <c r="F122" s="30" t="s">
        <v>49</v>
      </c>
      <c r="G122" s="31">
        <v>34.952</v>
      </c>
      <c r="H122" s="32">
        <v>0</v>
      </c>
      <c r="I122" s="32">
        <f>ROUND(ROUND(H122,2)*ROUND(G122,3),2)</f>
        <v>0</v>
      </c>
      <c r="O122">
        <f>(I122*21)/100</f>
        <v>0</v>
      </c>
      <c r="P122" t="s">
        <v>23</v>
      </c>
    </row>
    <row r="123" spans="1:5" ht="25.5">
      <c r="A123" s="33" t="s">
        <v>50</v>
      </c>
      <c r="E123" s="34" t="s">
        <v>251</v>
      </c>
    </row>
    <row r="124" spans="1:5" ht="51">
      <c r="A124" s="35" t="s">
        <v>52</v>
      </c>
      <c r="E124" s="36" t="s">
        <v>252</v>
      </c>
    </row>
    <row r="125" spans="1:5" ht="280.5">
      <c r="A125" t="s">
        <v>54</v>
      </c>
      <c r="E125" s="34" t="s">
        <v>253</v>
      </c>
    </row>
    <row r="126" spans="1:16" ht="12.75">
      <c r="A126" s="24" t="s">
        <v>45</v>
      </c>
      <c r="B126" s="28" t="s">
        <v>254</v>
      </c>
      <c r="C126" s="28" t="s">
        <v>255</v>
      </c>
      <c r="D126" s="24" t="s">
        <v>29</v>
      </c>
      <c r="E126" s="29" t="s">
        <v>256</v>
      </c>
      <c r="F126" s="30" t="s">
        <v>49</v>
      </c>
      <c r="G126" s="31">
        <v>39.429</v>
      </c>
      <c r="H126" s="32">
        <v>0</v>
      </c>
      <c r="I126" s="32">
        <f>ROUND(ROUND(H126,2)*ROUND(G126,3),2)</f>
        <v>0</v>
      </c>
      <c r="O126">
        <f>(I126*21)/100</f>
        <v>0</v>
      </c>
      <c r="P126" t="s">
        <v>23</v>
      </c>
    </row>
    <row r="127" spans="1:5" ht="12.75">
      <c r="A127" s="33" t="s">
        <v>50</v>
      </c>
      <c r="E127" s="34" t="s">
        <v>257</v>
      </c>
    </row>
    <row r="128" spans="1:5" ht="51">
      <c r="A128" s="35" t="s">
        <v>52</v>
      </c>
      <c r="E128" s="36" t="s">
        <v>258</v>
      </c>
    </row>
    <row r="129" spans="1:5" ht="229.5">
      <c r="A129" t="s">
        <v>54</v>
      </c>
      <c r="E129" s="34" t="s">
        <v>259</v>
      </c>
    </row>
    <row r="130" spans="1:16" ht="12.75">
      <c r="A130" s="24" t="s">
        <v>45</v>
      </c>
      <c r="B130" s="28" t="s">
        <v>260</v>
      </c>
      <c r="C130" s="28" t="s">
        <v>261</v>
      </c>
      <c r="D130" s="24" t="s">
        <v>47</v>
      </c>
      <c r="E130" s="29" t="s">
        <v>262</v>
      </c>
      <c r="F130" s="30" t="s">
        <v>49</v>
      </c>
      <c r="G130" s="31">
        <v>11.52</v>
      </c>
      <c r="H130" s="32">
        <v>0</v>
      </c>
      <c r="I130" s="32">
        <f>ROUND(ROUND(H130,2)*ROUND(G130,3),2)</f>
        <v>0</v>
      </c>
      <c r="O130">
        <f>(I130*21)/100</f>
        <v>0</v>
      </c>
      <c r="P130" t="s">
        <v>23</v>
      </c>
    </row>
    <row r="131" spans="1:5" ht="12.75">
      <c r="A131" s="33" t="s">
        <v>50</v>
      </c>
      <c r="E131" s="34" t="s">
        <v>47</v>
      </c>
    </row>
    <row r="132" spans="1:5" ht="38.25">
      <c r="A132" s="35" t="s">
        <v>52</v>
      </c>
      <c r="E132" s="36" t="s">
        <v>263</v>
      </c>
    </row>
    <row r="133" spans="1:5" ht="38.25">
      <c r="A133" t="s">
        <v>54</v>
      </c>
      <c r="E133" s="34" t="s">
        <v>264</v>
      </c>
    </row>
    <row r="134" spans="1:16" ht="12.75">
      <c r="A134" s="24" t="s">
        <v>45</v>
      </c>
      <c r="B134" s="28" t="s">
        <v>265</v>
      </c>
      <c r="C134" s="28" t="s">
        <v>266</v>
      </c>
      <c r="D134" s="24" t="s">
        <v>47</v>
      </c>
      <c r="E134" s="29" t="s">
        <v>267</v>
      </c>
      <c r="F134" s="30" t="s">
        <v>65</v>
      </c>
      <c r="G134" s="31">
        <v>368.1</v>
      </c>
      <c r="H134" s="32">
        <v>0</v>
      </c>
      <c r="I134" s="32">
        <f>ROUND(ROUND(H134,2)*ROUND(G134,3),2)</f>
        <v>0</v>
      </c>
      <c r="O134">
        <f>(I134*21)/100</f>
        <v>0</v>
      </c>
      <c r="P134" t="s">
        <v>23</v>
      </c>
    </row>
    <row r="135" spans="1:5" ht="12.75">
      <c r="A135" s="33" t="s">
        <v>50</v>
      </c>
      <c r="E135" s="34" t="s">
        <v>268</v>
      </c>
    </row>
    <row r="136" spans="1:5" ht="51">
      <c r="A136" s="35" t="s">
        <v>52</v>
      </c>
      <c r="E136" s="36" t="s">
        <v>269</v>
      </c>
    </row>
    <row r="137" spans="1:5" ht="25.5">
      <c r="A137" t="s">
        <v>54</v>
      </c>
      <c r="E137" s="34" t="s">
        <v>270</v>
      </c>
    </row>
    <row r="138" spans="1:18" ht="12.75" customHeight="1">
      <c r="A138" s="12" t="s">
        <v>43</v>
      </c>
      <c r="B138" s="12"/>
      <c r="C138" s="37" t="s">
        <v>23</v>
      </c>
      <c r="D138" s="12"/>
      <c r="E138" s="26" t="s">
        <v>271</v>
      </c>
      <c r="F138" s="12"/>
      <c r="G138" s="12"/>
      <c r="H138" s="12"/>
      <c r="I138" s="38">
        <f>0+Q138</f>
        <v>0</v>
      </c>
      <c r="O138">
        <f>0+R138</f>
        <v>0</v>
      </c>
      <c r="Q138">
        <f>0+I139+I143+I147+I151</f>
        <v>0</v>
      </c>
      <c r="R138">
        <f>0+O139+O143+O147+O151</f>
        <v>0</v>
      </c>
    </row>
    <row r="139" spans="1:16" ht="12.75">
      <c r="A139" s="24" t="s">
        <v>45</v>
      </c>
      <c r="B139" s="28" t="s">
        <v>272</v>
      </c>
      <c r="C139" s="28" t="s">
        <v>273</v>
      </c>
      <c r="D139" s="24" t="s">
        <v>47</v>
      </c>
      <c r="E139" s="29" t="s">
        <v>274</v>
      </c>
      <c r="F139" s="30" t="s">
        <v>95</v>
      </c>
      <c r="G139" s="31">
        <v>16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23</v>
      </c>
    </row>
    <row r="140" spans="1:5" ht="12.75">
      <c r="A140" s="33" t="s">
        <v>50</v>
      </c>
      <c r="E140" s="34" t="s">
        <v>275</v>
      </c>
    </row>
    <row r="141" spans="1:5" ht="12.75">
      <c r="A141" s="35" t="s">
        <v>52</v>
      </c>
      <c r="E141" s="36" t="s">
        <v>276</v>
      </c>
    </row>
    <row r="142" spans="1:5" ht="165.75">
      <c r="A142" t="s">
        <v>54</v>
      </c>
      <c r="E142" s="34" t="s">
        <v>277</v>
      </c>
    </row>
    <row r="143" spans="1:16" ht="12.75">
      <c r="A143" s="24" t="s">
        <v>45</v>
      </c>
      <c r="B143" s="28" t="s">
        <v>278</v>
      </c>
      <c r="C143" s="28" t="s">
        <v>279</v>
      </c>
      <c r="D143" s="24" t="s">
        <v>47</v>
      </c>
      <c r="E143" s="29" t="s">
        <v>280</v>
      </c>
      <c r="F143" s="30" t="s">
        <v>49</v>
      </c>
      <c r="G143" s="31">
        <v>21.803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23</v>
      </c>
    </row>
    <row r="144" spans="1:5" ht="25.5">
      <c r="A144" s="33" t="s">
        <v>50</v>
      </c>
      <c r="E144" s="34" t="s">
        <v>281</v>
      </c>
    </row>
    <row r="145" spans="1:5" ht="38.25">
      <c r="A145" s="35" t="s">
        <v>52</v>
      </c>
      <c r="E145" s="36" t="s">
        <v>282</v>
      </c>
    </row>
    <row r="146" spans="1:5" ht="38.25">
      <c r="A146" t="s">
        <v>54</v>
      </c>
      <c r="E146" s="34" t="s">
        <v>283</v>
      </c>
    </row>
    <row r="147" spans="1:16" ht="12.75">
      <c r="A147" s="24" t="s">
        <v>45</v>
      </c>
      <c r="B147" s="40" t="s">
        <v>284</v>
      </c>
      <c r="C147" s="40" t="s">
        <v>285</v>
      </c>
      <c r="D147" s="41" t="s">
        <v>47</v>
      </c>
      <c r="E147" s="42" t="s">
        <v>286</v>
      </c>
      <c r="F147" s="43" t="s">
        <v>49</v>
      </c>
      <c r="G147" s="44">
        <v>31.68</v>
      </c>
      <c r="H147" s="45">
        <v>0</v>
      </c>
      <c r="I147" s="45">
        <f>ROUND(ROUND(H147,2)*ROUND(G147,3),2)</f>
        <v>0</v>
      </c>
      <c r="O147">
        <f>(I147*21)/100</f>
        <v>0</v>
      </c>
      <c r="P147" t="s">
        <v>23</v>
      </c>
    </row>
    <row r="148" spans="1:5" ht="12.75">
      <c r="A148" s="33" t="s">
        <v>50</v>
      </c>
      <c r="E148" s="34" t="s">
        <v>287</v>
      </c>
    </row>
    <row r="149" spans="1:5" ht="38.25">
      <c r="A149" s="35" t="s">
        <v>52</v>
      </c>
      <c r="E149" s="36" t="s">
        <v>288</v>
      </c>
    </row>
    <row r="150" spans="1:5" ht="369.75">
      <c r="A150" t="s">
        <v>54</v>
      </c>
      <c r="E150" s="34" t="s">
        <v>289</v>
      </c>
    </row>
    <row r="151" spans="1:16" ht="12.75">
      <c r="A151" s="24" t="s">
        <v>45</v>
      </c>
      <c r="B151" s="40" t="s">
        <v>290</v>
      </c>
      <c r="C151" s="40" t="s">
        <v>291</v>
      </c>
      <c r="D151" s="41" t="s">
        <v>47</v>
      </c>
      <c r="E151" s="42" t="s">
        <v>292</v>
      </c>
      <c r="F151" s="43" t="s">
        <v>128</v>
      </c>
      <c r="G151" s="44">
        <v>3.73</v>
      </c>
      <c r="H151" s="45">
        <v>0</v>
      </c>
      <c r="I151" s="45">
        <f>ROUND(ROUND(H151,2)*ROUND(G151,3),2)</f>
        <v>0</v>
      </c>
      <c r="O151">
        <f>(I151*21)/100</f>
        <v>0</v>
      </c>
      <c r="P151" t="s">
        <v>23</v>
      </c>
    </row>
    <row r="152" spans="1:5" ht="12.75">
      <c r="A152" s="33" t="s">
        <v>50</v>
      </c>
      <c r="E152" s="34" t="s">
        <v>47</v>
      </c>
    </row>
    <row r="153" spans="1:5" ht="51">
      <c r="A153" s="35" t="s">
        <v>52</v>
      </c>
      <c r="E153" s="36" t="s">
        <v>293</v>
      </c>
    </row>
    <row r="154" spans="1:5" ht="267.75">
      <c r="A154" t="s">
        <v>54</v>
      </c>
      <c r="E154" s="34" t="s">
        <v>294</v>
      </c>
    </row>
    <row r="155" spans="1:18" ht="12.75" customHeight="1">
      <c r="A155" s="12" t="s">
        <v>43</v>
      </c>
      <c r="B155" s="12"/>
      <c r="C155" s="37" t="s">
        <v>22</v>
      </c>
      <c r="D155" s="12"/>
      <c r="E155" s="26" t="s">
        <v>295</v>
      </c>
      <c r="F155" s="12"/>
      <c r="G155" s="12"/>
      <c r="H155" s="12"/>
      <c r="I155" s="38">
        <f>0+Q155</f>
        <v>0</v>
      </c>
      <c r="O155">
        <f>0+R155</f>
        <v>0</v>
      </c>
      <c r="Q155">
        <f>0+I156+I160+I164+I168+I172</f>
        <v>0</v>
      </c>
      <c r="R155">
        <f>0+O156+O160+O164+O168+O172</f>
        <v>0</v>
      </c>
    </row>
    <row r="156" spans="1:16" ht="25.5">
      <c r="A156" s="24" t="s">
        <v>45</v>
      </c>
      <c r="B156" s="40" t="s">
        <v>296</v>
      </c>
      <c r="C156" s="40" t="s">
        <v>297</v>
      </c>
      <c r="D156" s="41" t="s">
        <v>47</v>
      </c>
      <c r="E156" s="42" t="s">
        <v>298</v>
      </c>
      <c r="F156" s="43" t="s">
        <v>49</v>
      </c>
      <c r="G156" s="44">
        <v>26.65</v>
      </c>
      <c r="H156" s="45">
        <v>0</v>
      </c>
      <c r="I156" s="45">
        <f>ROUND(ROUND(H156,2)*ROUND(G156,3),2)</f>
        <v>0</v>
      </c>
      <c r="O156">
        <f>(I156*21)/100</f>
        <v>0</v>
      </c>
      <c r="P156" t="s">
        <v>23</v>
      </c>
    </row>
    <row r="157" spans="1:5" ht="38.25">
      <c r="A157" s="33" t="s">
        <v>50</v>
      </c>
      <c r="E157" s="34" t="s">
        <v>299</v>
      </c>
    </row>
    <row r="158" spans="1:5" ht="114.75">
      <c r="A158" s="35" t="s">
        <v>52</v>
      </c>
      <c r="E158" s="36" t="s">
        <v>300</v>
      </c>
    </row>
    <row r="159" spans="1:5" ht="38.25">
      <c r="A159" t="s">
        <v>54</v>
      </c>
      <c r="E159" s="34" t="s">
        <v>301</v>
      </c>
    </row>
    <row r="160" spans="1:16" ht="12.75">
      <c r="A160" s="24" t="s">
        <v>45</v>
      </c>
      <c r="B160" s="40" t="s">
        <v>302</v>
      </c>
      <c r="C160" s="40" t="s">
        <v>303</v>
      </c>
      <c r="D160" s="41" t="s">
        <v>47</v>
      </c>
      <c r="E160" s="42" t="s">
        <v>304</v>
      </c>
      <c r="F160" s="43" t="s">
        <v>49</v>
      </c>
      <c r="G160" s="44">
        <v>6.023</v>
      </c>
      <c r="H160" s="45">
        <v>0</v>
      </c>
      <c r="I160" s="45">
        <f>ROUND(ROUND(H160,2)*ROUND(G160,3),2)</f>
        <v>0</v>
      </c>
      <c r="O160">
        <f>(I160*21)/100</f>
        <v>0</v>
      </c>
      <c r="P160" t="s">
        <v>23</v>
      </c>
    </row>
    <row r="161" spans="1:5" ht="12.75">
      <c r="A161" s="33" t="s">
        <v>50</v>
      </c>
      <c r="E161" s="34" t="s">
        <v>47</v>
      </c>
    </row>
    <row r="162" spans="1:5" ht="51">
      <c r="A162" s="35" t="s">
        <v>52</v>
      </c>
      <c r="E162" s="36" t="s">
        <v>305</v>
      </c>
    </row>
    <row r="163" spans="1:5" ht="369.75">
      <c r="A163" t="s">
        <v>54</v>
      </c>
      <c r="E163" s="34" t="s">
        <v>306</v>
      </c>
    </row>
    <row r="164" spans="1:16" ht="12.75">
      <c r="A164" s="24" t="s">
        <v>45</v>
      </c>
      <c r="B164" s="40" t="s">
        <v>307</v>
      </c>
      <c r="C164" s="40" t="s">
        <v>308</v>
      </c>
      <c r="D164" s="41" t="s">
        <v>47</v>
      </c>
      <c r="E164" s="42" t="s">
        <v>309</v>
      </c>
      <c r="F164" s="43" t="s">
        <v>128</v>
      </c>
      <c r="G164" s="44">
        <v>1.182</v>
      </c>
      <c r="H164" s="45">
        <v>0</v>
      </c>
      <c r="I164" s="45">
        <f>ROUND(ROUND(H164,2)*ROUND(G164,3),2)</f>
        <v>0</v>
      </c>
      <c r="O164">
        <f>(I164*21)/100</f>
        <v>0</v>
      </c>
      <c r="P164" t="s">
        <v>23</v>
      </c>
    </row>
    <row r="165" spans="1:5" ht="12.75">
      <c r="A165" s="33" t="s">
        <v>50</v>
      </c>
      <c r="E165" s="34" t="s">
        <v>47</v>
      </c>
    </row>
    <row r="166" spans="1:5" ht="63.75">
      <c r="A166" s="35" t="s">
        <v>52</v>
      </c>
      <c r="E166" s="36" t="s">
        <v>310</v>
      </c>
    </row>
    <row r="167" spans="1:5" ht="267.75">
      <c r="A167" t="s">
        <v>54</v>
      </c>
      <c r="E167" s="34" t="s">
        <v>294</v>
      </c>
    </row>
    <row r="168" spans="1:16" ht="12.75">
      <c r="A168" s="24" t="s">
        <v>45</v>
      </c>
      <c r="B168" s="40" t="s">
        <v>311</v>
      </c>
      <c r="C168" s="40" t="s">
        <v>312</v>
      </c>
      <c r="D168" s="41" t="s">
        <v>47</v>
      </c>
      <c r="E168" s="42" t="s">
        <v>313</v>
      </c>
      <c r="F168" s="43" t="s">
        <v>49</v>
      </c>
      <c r="G168" s="44">
        <v>16.503</v>
      </c>
      <c r="H168" s="45">
        <v>0</v>
      </c>
      <c r="I168" s="45">
        <f>ROUND(ROUND(H168,2)*ROUND(G168,3),2)</f>
        <v>0</v>
      </c>
      <c r="O168">
        <f>(I168*21)/100</f>
        <v>0</v>
      </c>
      <c r="P168" t="s">
        <v>23</v>
      </c>
    </row>
    <row r="169" spans="1:5" ht="12.75">
      <c r="A169" s="33" t="s">
        <v>50</v>
      </c>
      <c r="E169" s="34" t="s">
        <v>47</v>
      </c>
    </row>
    <row r="170" spans="1:5" ht="63.75">
      <c r="A170" s="35" t="s">
        <v>52</v>
      </c>
      <c r="E170" s="36" t="s">
        <v>314</v>
      </c>
    </row>
    <row r="171" spans="1:5" ht="369.75">
      <c r="A171" t="s">
        <v>54</v>
      </c>
      <c r="E171" s="34" t="s">
        <v>315</v>
      </c>
    </row>
    <row r="172" spans="1:16" ht="12.75">
      <c r="A172" s="24" t="s">
        <v>45</v>
      </c>
      <c r="B172" s="40" t="s">
        <v>316</v>
      </c>
      <c r="C172" s="40" t="s">
        <v>317</v>
      </c>
      <c r="D172" s="41" t="s">
        <v>47</v>
      </c>
      <c r="E172" s="42" t="s">
        <v>318</v>
      </c>
      <c r="F172" s="43" t="s">
        <v>128</v>
      </c>
      <c r="G172" s="44">
        <v>3.238</v>
      </c>
      <c r="H172" s="45">
        <v>0</v>
      </c>
      <c r="I172" s="45">
        <f>ROUND(ROUND(H172,2)*ROUND(G172,3),2)</f>
        <v>0</v>
      </c>
      <c r="O172">
        <f>(I172*21)/100</f>
        <v>0</v>
      </c>
      <c r="P172" t="s">
        <v>23</v>
      </c>
    </row>
    <row r="173" spans="1:5" ht="12.75">
      <c r="A173" s="33" t="s">
        <v>50</v>
      </c>
      <c r="E173" s="34" t="s">
        <v>47</v>
      </c>
    </row>
    <row r="174" spans="1:5" ht="89.25">
      <c r="A174" s="35" t="s">
        <v>52</v>
      </c>
      <c r="E174" s="36" t="s">
        <v>319</v>
      </c>
    </row>
    <row r="175" spans="1:5" ht="267.75">
      <c r="A175" t="s">
        <v>54</v>
      </c>
      <c r="E175" s="34" t="s">
        <v>320</v>
      </c>
    </row>
    <row r="176" spans="1:18" ht="12.75" customHeight="1">
      <c r="A176" s="12" t="s">
        <v>43</v>
      </c>
      <c r="B176" s="12"/>
      <c r="C176" s="37" t="s">
        <v>33</v>
      </c>
      <c r="D176" s="12"/>
      <c r="E176" s="26" t="s">
        <v>321</v>
      </c>
      <c r="F176" s="12"/>
      <c r="G176" s="12"/>
      <c r="H176" s="12"/>
      <c r="I176" s="38">
        <f>0+Q176</f>
        <v>0</v>
      </c>
      <c r="O176">
        <f>0+R176</f>
        <v>0</v>
      </c>
      <c r="Q176">
        <f>0+I177+I181+I185+I189+I193+I197+I201+I205+I209</f>
        <v>0</v>
      </c>
      <c r="R176">
        <f>0+O177+O181+O185+O189+O193+O197+O201+O205+O209</f>
        <v>0</v>
      </c>
    </row>
    <row r="177" spans="1:16" ht="12.75">
      <c r="A177" s="24" t="s">
        <v>45</v>
      </c>
      <c r="B177" s="40" t="s">
        <v>322</v>
      </c>
      <c r="C177" s="40" t="s">
        <v>323</v>
      </c>
      <c r="D177" s="41" t="s">
        <v>47</v>
      </c>
      <c r="E177" s="42" t="s">
        <v>324</v>
      </c>
      <c r="F177" s="43" t="s">
        <v>49</v>
      </c>
      <c r="G177" s="44">
        <v>40.557</v>
      </c>
      <c r="H177" s="45">
        <v>0</v>
      </c>
      <c r="I177" s="45">
        <f>ROUND(ROUND(H177,2)*ROUND(G177,3),2)</f>
        <v>0</v>
      </c>
      <c r="O177">
        <f>(I177*21)/100</f>
        <v>0</v>
      </c>
      <c r="P177" t="s">
        <v>23</v>
      </c>
    </row>
    <row r="178" spans="1:5" ht="12.75">
      <c r="A178" s="33" t="s">
        <v>50</v>
      </c>
      <c r="E178" s="34" t="s">
        <v>47</v>
      </c>
    </row>
    <row r="179" spans="1:5" ht="25.5">
      <c r="A179" s="35" t="s">
        <v>52</v>
      </c>
      <c r="E179" s="36" t="s">
        <v>325</v>
      </c>
    </row>
    <row r="180" spans="1:5" ht="369.75">
      <c r="A180" t="s">
        <v>54</v>
      </c>
      <c r="E180" s="34" t="s">
        <v>306</v>
      </c>
    </row>
    <row r="181" spans="1:16" ht="12.75">
      <c r="A181" s="24" t="s">
        <v>45</v>
      </c>
      <c r="B181" s="40" t="s">
        <v>326</v>
      </c>
      <c r="C181" s="40" t="s">
        <v>327</v>
      </c>
      <c r="D181" s="41" t="s">
        <v>47</v>
      </c>
      <c r="E181" s="42" t="s">
        <v>328</v>
      </c>
      <c r="F181" s="43" t="s">
        <v>128</v>
      </c>
      <c r="G181" s="44">
        <v>12.735</v>
      </c>
      <c r="H181" s="45">
        <v>0</v>
      </c>
      <c r="I181" s="45">
        <f>ROUND(ROUND(H181,2)*ROUND(G181,3),2)</f>
        <v>0</v>
      </c>
      <c r="O181">
        <f>(I181*21)/100</f>
        <v>0</v>
      </c>
      <c r="P181" t="s">
        <v>23</v>
      </c>
    </row>
    <row r="182" spans="1:5" ht="12.75">
      <c r="A182" s="33" t="s">
        <v>50</v>
      </c>
      <c r="E182" s="34" t="s">
        <v>47</v>
      </c>
    </row>
    <row r="183" spans="1:5" ht="38.25">
      <c r="A183" s="35" t="s">
        <v>52</v>
      </c>
      <c r="E183" s="36" t="s">
        <v>329</v>
      </c>
    </row>
    <row r="184" spans="1:5" ht="267.75">
      <c r="A184" t="s">
        <v>54</v>
      </c>
      <c r="E184" s="34" t="s">
        <v>330</v>
      </c>
    </row>
    <row r="185" spans="1:16" ht="12.75">
      <c r="A185" s="24" t="s">
        <v>45</v>
      </c>
      <c r="B185" s="40" t="s">
        <v>331</v>
      </c>
      <c r="C185" s="40" t="s">
        <v>332</v>
      </c>
      <c r="D185" s="41" t="s">
        <v>47</v>
      </c>
      <c r="E185" s="42" t="s">
        <v>333</v>
      </c>
      <c r="F185" s="43" t="s">
        <v>65</v>
      </c>
      <c r="G185" s="44">
        <v>16.14</v>
      </c>
      <c r="H185" s="45">
        <v>0</v>
      </c>
      <c r="I185" s="45">
        <f>ROUND(ROUND(H185,2)*ROUND(G185,3),2)</f>
        <v>0</v>
      </c>
      <c r="O185">
        <f>(I185*21)/100</f>
        <v>0</v>
      </c>
      <c r="P185" t="s">
        <v>23</v>
      </c>
    </row>
    <row r="186" spans="1:5" ht="12.75">
      <c r="A186" s="33" t="s">
        <v>50</v>
      </c>
      <c r="E186" s="34" t="s">
        <v>47</v>
      </c>
    </row>
    <row r="187" spans="1:5" ht="76.5">
      <c r="A187" s="35" t="s">
        <v>52</v>
      </c>
      <c r="E187" s="36" t="s">
        <v>334</v>
      </c>
    </row>
    <row r="188" spans="1:5" ht="229.5">
      <c r="A188" t="s">
        <v>54</v>
      </c>
      <c r="E188" s="34" t="s">
        <v>335</v>
      </c>
    </row>
    <row r="189" spans="1:16" ht="12.75">
      <c r="A189" s="24" t="s">
        <v>45</v>
      </c>
      <c r="B189" s="40" t="s">
        <v>336</v>
      </c>
      <c r="C189" s="40" t="s">
        <v>337</v>
      </c>
      <c r="D189" s="41" t="s">
        <v>47</v>
      </c>
      <c r="E189" s="42" t="s">
        <v>338</v>
      </c>
      <c r="F189" s="43" t="s">
        <v>95</v>
      </c>
      <c r="G189" s="44">
        <v>7.6</v>
      </c>
      <c r="H189" s="45">
        <v>0</v>
      </c>
      <c r="I189" s="45">
        <f>ROUND(ROUND(H189,2)*ROUND(G189,3),2)</f>
        <v>0</v>
      </c>
      <c r="O189">
        <f>(I189*21)/100</f>
        <v>0</v>
      </c>
      <c r="P189" t="s">
        <v>23</v>
      </c>
    </row>
    <row r="190" spans="1:5" ht="12.75">
      <c r="A190" s="33" t="s">
        <v>50</v>
      </c>
      <c r="E190" s="34" t="s">
        <v>339</v>
      </c>
    </row>
    <row r="191" spans="1:5" ht="25.5">
      <c r="A191" s="35" t="s">
        <v>52</v>
      </c>
      <c r="E191" s="36" t="s">
        <v>340</v>
      </c>
    </row>
    <row r="192" spans="1:5" ht="51">
      <c r="A192" t="s">
        <v>54</v>
      </c>
      <c r="E192" s="34" t="s">
        <v>341</v>
      </c>
    </row>
    <row r="193" spans="1:16" ht="12.75">
      <c r="A193" s="24" t="s">
        <v>45</v>
      </c>
      <c r="B193" s="40" t="s">
        <v>342</v>
      </c>
      <c r="C193" s="40" t="s">
        <v>343</v>
      </c>
      <c r="D193" s="41" t="s">
        <v>47</v>
      </c>
      <c r="E193" s="42" t="s">
        <v>344</v>
      </c>
      <c r="F193" s="43" t="s">
        <v>49</v>
      </c>
      <c r="G193" s="44">
        <v>12.12</v>
      </c>
      <c r="H193" s="45">
        <v>0</v>
      </c>
      <c r="I193" s="45">
        <f>ROUND(ROUND(H193,2)*ROUND(G193,3),2)</f>
        <v>0</v>
      </c>
      <c r="O193">
        <f>(I193*21)/100</f>
        <v>0</v>
      </c>
      <c r="P193" t="s">
        <v>23</v>
      </c>
    </row>
    <row r="194" spans="1:5" ht="12.75">
      <c r="A194" s="33" t="s">
        <v>50</v>
      </c>
      <c r="E194" s="34" t="s">
        <v>47</v>
      </c>
    </row>
    <row r="195" spans="1:5" ht="165.75">
      <c r="A195" s="35" t="s">
        <v>52</v>
      </c>
      <c r="E195" s="36" t="s">
        <v>345</v>
      </c>
    </row>
    <row r="196" spans="1:5" ht="369.75">
      <c r="A196" t="s">
        <v>54</v>
      </c>
      <c r="E196" s="34" t="s">
        <v>306</v>
      </c>
    </row>
    <row r="197" spans="1:16" ht="12.75">
      <c r="A197" s="24" t="s">
        <v>45</v>
      </c>
      <c r="B197" s="40" t="s">
        <v>346</v>
      </c>
      <c r="C197" s="40" t="s">
        <v>347</v>
      </c>
      <c r="D197" s="41" t="s">
        <v>47</v>
      </c>
      <c r="E197" s="42" t="s">
        <v>348</v>
      </c>
      <c r="F197" s="43" t="s">
        <v>49</v>
      </c>
      <c r="G197" s="44">
        <v>0.73</v>
      </c>
      <c r="H197" s="45">
        <v>0</v>
      </c>
      <c r="I197" s="45">
        <f>ROUND(ROUND(H197,2)*ROUND(G197,3),2)</f>
        <v>0</v>
      </c>
      <c r="O197">
        <f>(I197*21)/100</f>
        <v>0</v>
      </c>
      <c r="P197" t="s">
        <v>23</v>
      </c>
    </row>
    <row r="198" spans="1:5" ht="12.75">
      <c r="A198" s="33" t="s">
        <v>50</v>
      </c>
      <c r="E198" s="34" t="s">
        <v>47</v>
      </c>
    </row>
    <row r="199" spans="1:5" ht="25.5">
      <c r="A199" s="35" t="s">
        <v>52</v>
      </c>
      <c r="E199" s="36" t="s">
        <v>349</v>
      </c>
    </row>
    <row r="200" spans="1:5" ht="369.75">
      <c r="A200" t="s">
        <v>54</v>
      </c>
      <c r="E200" s="34" t="s">
        <v>315</v>
      </c>
    </row>
    <row r="201" spans="1:16" ht="12.75">
      <c r="A201" s="24" t="s">
        <v>45</v>
      </c>
      <c r="B201" s="40" t="s">
        <v>350</v>
      </c>
      <c r="C201" s="40" t="s">
        <v>351</v>
      </c>
      <c r="D201" s="41" t="s">
        <v>47</v>
      </c>
      <c r="E201" s="42" t="s">
        <v>352</v>
      </c>
      <c r="F201" s="43" t="s">
        <v>49</v>
      </c>
      <c r="G201" s="44">
        <v>2.116</v>
      </c>
      <c r="H201" s="45">
        <v>0</v>
      </c>
      <c r="I201" s="45">
        <f>ROUND(ROUND(H201,2)*ROUND(G201,3),2)</f>
        <v>0</v>
      </c>
      <c r="O201">
        <f>(I201*21)/100</f>
        <v>0</v>
      </c>
      <c r="P201" t="s">
        <v>23</v>
      </c>
    </row>
    <row r="202" spans="1:5" ht="12.75">
      <c r="A202" s="33" t="s">
        <v>50</v>
      </c>
      <c r="E202" s="34" t="s">
        <v>353</v>
      </c>
    </row>
    <row r="203" spans="1:5" ht="25.5">
      <c r="A203" s="35" t="s">
        <v>52</v>
      </c>
      <c r="E203" s="36" t="s">
        <v>354</v>
      </c>
    </row>
    <row r="204" spans="1:5" ht="38.25">
      <c r="A204" t="s">
        <v>54</v>
      </c>
      <c r="E204" s="34" t="s">
        <v>355</v>
      </c>
    </row>
    <row r="205" spans="1:16" ht="25.5">
      <c r="A205" s="24" t="s">
        <v>45</v>
      </c>
      <c r="B205" s="40" t="s">
        <v>356</v>
      </c>
      <c r="C205" s="40" t="s">
        <v>357</v>
      </c>
      <c r="D205" s="41" t="s">
        <v>47</v>
      </c>
      <c r="E205" s="42" t="s">
        <v>358</v>
      </c>
      <c r="F205" s="43" t="s">
        <v>49</v>
      </c>
      <c r="G205" s="44">
        <v>3.51</v>
      </c>
      <c r="H205" s="45">
        <v>0</v>
      </c>
      <c r="I205" s="45">
        <f>ROUND(ROUND(H205,2)*ROUND(G205,3),2)</f>
        <v>0</v>
      </c>
      <c r="O205">
        <f>(I205*21)/100</f>
        <v>0</v>
      </c>
      <c r="P205" t="s">
        <v>23</v>
      </c>
    </row>
    <row r="206" spans="1:5" ht="25.5">
      <c r="A206" s="33" t="s">
        <v>50</v>
      </c>
      <c r="E206" s="34" t="s">
        <v>359</v>
      </c>
    </row>
    <row r="207" spans="1:5" ht="63.75">
      <c r="A207" s="35" t="s">
        <v>52</v>
      </c>
      <c r="E207" s="36" t="s">
        <v>360</v>
      </c>
    </row>
    <row r="208" spans="1:5" ht="38.25">
      <c r="A208" t="s">
        <v>54</v>
      </c>
      <c r="E208" s="34" t="s">
        <v>283</v>
      </c>
    </row>
    <row r="209" spans="1:16" ht="12.75">
      <c r="A209" s="24" t="s">
        <v>45</v>
      </c>
      <c r="B209" s="40" t="s">
        <v>361</v>
      </c>
      <c r="C209" s="40" t="s">
        <v>362</v>
      </c>
      <c r="D209" s="41" t="s">
        <v>47</v>
      </c>
      <c r="E209" s="42" t="s">
        <v>363</v>
      </c>
      <c r="F209" s="43" t="s">
        <v>49</v>
      </c>
      <c r="G209" s="44">
        <v>10.42</v>
      </c>
      <c r="H209" s="45">
        <v>0</v>
      </c>
      <c r="I209" s="45">
        <f>ROUND(ROUND(H209,2)*ROUND(G209,3),2)</f>
        <v>0</v>
      </c>
      <c r="O209">
        <f>(I209*21)/100</f>
        <v>0</v>
      </c>
      <c r="P209" t="s">
        <v>23</v>
      </c>
    </row>
    <row r="210" spans="1:5" ht="12.75">
      <c r="A210" s="33" t="s">
        <v>50</v>
      </c>
      <c r="E210" s="34" t="s">
        <v>364</v>
      </c>
    </row>
    <row r="211" spans="1:5" ht="63.75">
      <c r="A211" s="35" t="s">
        <v>52</v>
      </c>
      <c r="E211" s="36" t="s">
        <v>365</v>
      </c>
    </row>
    <row r="212" spans="1:5" ht="51">
      <c r="A212" t="s">
        <v>54</v>
      </c>
      <c r="E212" s="34" t="s">
        <v>366</v>
      </c>
    </row>
    <row r="213" spans="1:18" ht="12.75" customHeight="1">
      <c r="A213" s="12" t="s">
        <v>43</v>
      </c>
      <c r="B213" s="12"/>
      <c r="C213" s="37" t="s">
        <v>35</v>
      </c>
      <c r="D213" s="12"/>
      <c r="E213" s="26" t="s">
        <v>367</v>
      </c>
      <c r="F213" s="12"/>
      <c r="G213" s="12"/>
      <c r="H213" s="12"/>
      <c r="I213" s="38">
        <f>0+Q213</f>
        <v>0</v>
      </c>
      <c r="O213">
        <f>0+R213</f>
        <v>0</v>
      </c>
      <c r="Q213">
        <f>0+I214+I218+I222+I226+I230+I234+I238+I242</f>
        <v>0</v>
      </c>
      <c r="R213">
        <f>0+O214+O218+O222+O226+O230+O234+O238+O242</f>
        <v>0</v>
      </c>
    </row>
    <row r="214" spans="1:16" ht="12.75">
      <c r="A214" s="24" t="s">
        <v>45</v>
      </c>
      <c r="B214" s="28" t="s">
        <v>368</v>
      </c>
      <c r="C214" s="28" t="s">
        <v>369</v>
      </c>
      <c r="D214" s="24" t="s">
        <v>370</v>
      </c>
      <c r="E214" s="29" t="s">
        <v>371</v>
      </c>
      <c r="F214" s="30" t="s">
        <v>49</v>
      </c>
      <c r="G214" s="31">
        <v>12.467</v>
      </c>
      <c r="H214" s="32">
        <v>0</v>
      </c>
      <c r="I214" s="32">
        <f>ROUND(ROUND(H214,2)*ROUND(G214,3),2)</f>
        <v>0</v>
      </c>
      <c r="O214">
        <f>(I214*21)/100</f>
        <v>0</v>
      </c>
      <c r="P214" t="s">
        <v>23</v>
      </c>
    </row>
    <row r="215" spans="1:5" ht="12.75">
      <c r="A215" s="33" t="s">
        <v>50</v>
      </c>
      <c r="E215" s="34" t="s">
        <v>372</v>
      </c>
    </row>
    <row r="216" spans="1:5" ht="76.5">
      <c r="A216" s="35" t="s">
        <v>52</v>
      </c>
      <c r="E216" s="36" t="s">
        <v>373</v>
      </c>
    </row>
    <row r="217" spans="1:5" ht="51">
      <c r="A217" t="s">
        <v>54</v>
      </c>
      <c r="E217" s="34" t="s">
        <v>374</v>
      </c>
    </row>
    <row r="218" spans="1:16" ht="12.75">
      <c r="A218" s="24" t="s">
        <v>45</v>
      </c>
      <c r="B218" s="28" t="s">
        <v>375</v>
      </c>
      <c r="C218" s="28" t="s">
        <v>369</v>
      </c>
      <c r="D218" s="24" t="s">
        <v>376</v>
      </c>
      <c r="E218" s="29" t="s">
        <v>371</v>
      </c>
      <c r="F218" s="30" t="s">
        <v>49</v>
      </c>
      <c r="G218" s="31">
        <v>12.843</v>
      </c>
      <c r="H218" s="32">
        <v>0</v>
      </c>
      <c r="I218" s="32">
        <f>ROUND(ROUND(H218,2)*ROUND(G218,3),2)</f>
        <v>0</v>
      </c>
      <c r="O218">
        <f>(I218*21)/100</f>
        <v>0</v>
      </c>
      <c r="P218" t="s">
        <v>23</v>
      </c>
    </row>
    <row r="219" spans="1:5" ht="12.75">
      <c r="A219" s="33" t="s">
        <v>50</v>
      </c>
      <c r="E219" s="34" t="s">
        <v>377</v>
      </c>
    </row>
    <row r="220" spans="1:5" ht="76.5">
      <c r="A220" s="35" t="s">
        <v>52</v>
      </c>
      <c r="E220" s="36" t="s">
        <v>378</v>
      </c>
    </row>
    <row r="221" spans="1:5" ht="51">
      <c r="A221" t="s">
        <v>54</v>
      </c>
      <c r="E221" s="34" t="s">
        <v>379</v>
      </c>
    </row>
    <row r="222" spans="1:16" ht="12.75">
      <c r="A222" s="24" t="s">
        <v>45</v>
      </c>
      <c r="B222" s="28" t="s">
        <v>380</v>
      </c>
      <c r="C222" s="28" t="s">
        <v>381</v>
      </c>
      <c r="D222" s="24" t="s">
        <v>47</v>
      </c>
      <c r="E222" s="29" t="s">
        <v>382</v>
      </c>
      <c r="F222" s="30" t="s">
        <v>49</v>
      </c>
      <c r="G222" s="31">
        <v>3.754</v>
      </c>
      <c r="H222" s="32">
        <v>0</v>
      </c>
      <c r="I222" s="32">
        <f>ROUND(ROUND(H222,2)*ROUND(G222,3),2)</f>
        <v>0</v>
      </c>
      <c r="O222">
        <f>(I222*21)/100</f>
        <v>0</v>
      </c>
      <c r="P222" t="s">
        <v>23</v>
      </c>
    </row>
    <row r="223" spans="1:5" ht="12.75">
      <c r="A223" s="33" t="s">
        <v>50</v>
      </c>
      <c r="E223" s="34" t="s">
        <v>47</v>
      </c>
    </row>
    <row r="224" spans="1:5" ht="38.25">
      <c r="A224" s="35" t="s">
        <v>52</v>
      </c>
      <c r="E224" s="36" t="s">
        <v>383</v>
      </c>
    </row>
    <row r="225" spans="1:5" ht="102">
      <c r="A225" t="s">
        <v>54</v>
      </c>
      <c r="E225" s="34" t="s">
        <v>384</v>
      </c>
    </row>
    <row r="226" spans="1:16" ht="12.75">
      <c r="A226" s="24" t="s">
        <v>45</v>
      </c>
      <c r="B226" s="28" t="s">
        <v>385</v>
      </c>
      <c r="C226" s="28" t="s">
        <v>386</v>
      </c>
      <c r="D226" s="24" t="s">
        <v>47</v>
      </c>
      <c r="E226" s="29" t="s">
        <v>387</v>
      </c>
      <c r="F226" s="30" t="s">
        <v>65</v>
      </c>
      <c r="G226" s="31">
        <v>79.54</v>
      </c>
      <c r="H226" s="32">
        <v>0</v>
      </c>
      <c r="I226" s="32">
        <f>ROUND(ROUND(H226,2)*ROUND(G226,3),2)</f>
        <v>0</v>
      </c>
      <c r="O226">
        <f>(I226*21)/100</f>
        <v>0</v>
      </c>
      <c r="P226" t="s">
        <v>23</v>
      </c>
    </row>
    <row r="227" spans="1:5" ht="12.75">
      <c r="A227" s="33" t="s">
        <v>50</v>
      </c>
      <c r="E227" s="34" t="s">
        <v>388</v>
      </c>
    </row>
    <row r="228" spans="1:5" ht="76.5">
      <c r="A228" s="35" t="s">
        <v>52</v>
      </c>
      <c r="E228" s="36" t="s">
        <v>389</v>
      </c>
    </row>
    <row r="229" spans="1:5" ht="51">
      <c r="A229" t="s">
        <v>54</v>
      </c>
      <c r="E229" s="34" t="s">
        <v>390</v>
      </c>
    </row>
    <row r="230" spans="1:16" ht="12.75">
      <c r="A230" s="24" t="s">
        <v>45</v>
      </c>
      <c r="B230" s="28" t="s">
        <v>391</v>
      </c>
      <c r="C230" s="28" t="s">
        <v>392</v>
      </c>
      <c r="D230" s="24" t="s">
        <v>47</v>
      </c>
      <c r="E230" s="29" t="s">
        <v>393</v>
      </c>
      <c r="F230" s="30" t="s">
        <v>65</v>
      </c>
      <c r="G230" s="31">
        <v>77.03</v>
      </c>
      <c r="H230" s="32">
        <v>0</v>
      </c>
      <c r="I230" s="32">
        <f>ROUND(ROUND(H230,2)*ROUND(G230,3),2)</f>
        <v>0</v>
      </c>
      <c r="O230">
        <f>(I230*21)/100</f>
        <v>0</v>
      </c>
      <c r="P230" t="s">
        <v>23</v>
      </c>
    </row>
    <row r="231" spans="1:5" ht="12.75">
      <c r="A231" s="33" t="s">
        <v>50</v>
      </c>
      <c r="E231" s="34" t="s">
        <v>394</v>
      </c>
    </row>
    <row r="232" spans="1:5" ht="76.5">
      <c r="A232" s="35" t="s">
        <v>52</v>
      </c>
      <c r="E232" s="36" t="s">
        <v>395</v>
      </c>
    </row>
    <row r="233" spans="1:5" ht="51">
      <c r="A233" t="s">
        <v>54</v>
      </c>
      <c r="E233" s="34" t="s">
        <v>390</v>
      </c>
    </row>
    <row r="234" spans="1:16" ht="12.75">
      <c r="A234" s="24" t="s">
        <v>45</v>
      </c>
      <c r="B234" s="28" t="s">
        <v>396</v>
      </c>
      <c r="C234" s="28" t="s">
        <v>397</v>
      </c>
      <c r="D234" s="24" t="s">
        <v>47</v>
      </c>
      <c r="E234" s="29" t="s">
        <v>398</v>
      </c>
      <c r="F234" s="30" t="s">
        <v>49</v>
      </c>
      <c r="G234" s="31">
        <v>3.023</v>
      </c>
      <c r="H234" s="32">
        <v>0</v>
      </c>
      <c r="I234" s="32">
        <f>ROUND(ROUND(H234,2)*ROUND(G234,3),2)</f>
        <v>0</v>
      </c>
      <c r="O234">
        <f>(I234*21)/100</f>
        <v>0</v>
      </c>
      <c r="P234" t="s">
        <v>23</v>
      </c>
    </row>
    <row r="235" spans="1:5" ht="12.75">
      <c r="A235" s="33" t="s">
        <v>50</v>
      </c>
      <c r="E235" s="34" t="s">
        <v>399</v>
      </c>
    </row>
    <row r="236" spans="1:5" ht="76.5">
      <c r="A236" s="35" t="s">
        <v>52</v>
      </c>
      <c r="E236" s="36" t="s">
        <v>400</v>
      </c>
    </row>
    <row r="237" spans="1:5" ht="140.25">
      <c r="A237" t="s">
        <v>54</v>
      </c>
      <c r="E237" s="34" t="s">
        <v>401</v>
      </c>
    </row>
    <row r="238" spans="1:16" ht="12.75">
      <c r="A238" s="24" t="s">
        <v>45</v>
      </c>
      <c r="B238" s="28" t="s">
        <v>402</v>
      </c>
      <c r="C238" s="28" t="s">
        <v>403</v>
      </c>
      <c r="D238" s="24" t="s">
        <v>47</v>
      </c>
      <c r="E238" s="29" t="s">
        <v>404</v>
      </c>
      <c r="F238" s="30" t="s">
        <v>49</v>
      </c>
      <c r="G238" s="31">
        <v>5.467</v>
      </c>
      <c r="H238" s="32">
        <v>0</v>
      </c>
      <c r="I238" s="32">
        <f>ROUND(ROUND(H238,2)*ROUND(G238,3),2)</f>
        <v>0</v>
      </c>
      <c r="O238">
        <f>(I238*21)/100</f>
        <v>0</v>
      </c>
      <c r="P238" t="s">
        <v>23</v>
      </c>
    </row>
    <row r="239" spans="1:5" ht="12.75">
      <c r="A239" s="33" t="s">
        <v>50</v>
      </c>
      <c r="E239" s="34" t="s">
        <v>405</v>
      </c>
    </row>
    <row r="240" spans="1:5" ht="76.5">
      <c r="A240" s="35" t="s">
        <v>52</v>
      </c>
      <c r="E240" s="36" t="s">
        <v>406</v>
      </c>
    </row>
    <row r="241" spans="1:5" ht="140.25">
      <c r="A241" t="s">
        <v>54</v>
      </c>
      <c r="E241" s="34" t="s">
        <v>401</v>
      </c>
    </row>
    <row r="242" spans="1:16" ht="12.75">
      <c r="A242" s="24" t="s">
        <v>45</v>
      </c>
      <c r="B242" s="28" t="s">
        <v>407</v>
      </c>
      <c r="C242" s="28" t="s">
        <v>408</v>
      </c>
      <c r="D242" s="24" t="s">
        <v>47</v>
      </c>
      <c r="E242" s="29" t="s">
        <v>409</v>
      </c>
      <c r="F242" s="30" t="s">
        <v>95</v>
      </c>
      <c r="G242" s="31">
        <v>12.3</v>
      </c>
      <c r="H242" s="32">
        <v>0</v>
      </c>
      <c r="I242" s="32">
        <f>ROUND(ROUND(H242,2)*ROUND(G242,3),2)</f>
        <v>0</v>
      </c>
      <c r="O242">
        <f>(I242*21)/100</f>
        <v>0</v>
      </c>
      <c r="P242" t="s">
        <v>23</v>
      </c>
    </row>
    <row r="243" spans="1:5" ht="12.75">
      <c r="A243" s="33" t="s">
        <v>50</v>
      </c>
      <c r="E243" s="34" t="s">
        <v>47</v>
      </c>
    </row>
    <row r="244" spans="1:5" ht="25.5">
      <c r="A244" s="35" t="s">
        <v>52</v>
      </c>
      <c r="E244" s="36" t="s">
        <v>410</v>
      </c>
    </row>
    <row r="245" spans="1:5" ht="38.25">
      <c r="A245" t="s">
        <v>54</v>
      </c>
      <c r="E245" s="34" t="s">
        <v>411</v>
      </c>
    </row>
    <row r="246" spans="1:18" ht="12.75" customHeight="1">
      <c r="A246" s="12" t="s">
        <v>43</v>
      </c>
      <c r="B246" s="12"/>
      <c r="C246" s="37" t="s">
        <v>79</v>
      </c>
      <c r="D246" s="12"/>
      <c r="E246" s="26" t="s">
        <v>412</v>
      </c>
      <c r="F246" s="12"/>
      <c r="G246" s="12"/>
      <c r="H246" s="12"/>
      <c r="I246" s="38">
        <f>0+Q246</f>
        <v>0</v>
      </c>
      <c r="O246">
        <f>0+R246</f>
        <v>0</v>
      </c>
      <c r="Q246">
        <f>0+I247+I251</f>
        <v>0</v>
      </c>
      <c r="R246">
        <f>0+O247+O251</f>
        <v>0</v>
      </c>
    </row>
    <row r="247" spans="1:16" ht="25.5">
      <c r="A247" s="24" t="s">
        <v>45</v>
      </c>
      <c r="B247" s="40" t="s">
        <v>413</v>
      </c>
      <c r="C247" s="40" t="s">
        <v>414</v>
      </c>
      <c r="D247" s="41" t="s">
        <v>47</v>
      </c>
      <c r="E247" s="42" t="s">
        <v>415</v>
      </c>
      <c r="F247" s="43" t="s">
        <v>65</v>
      </c>
      <c r="G247" s="44">
        <v>25.992</v>
      </c>
      <c r="H247" s="45">
        <v>0</v>
      </c>
      <c r="I247" s="45">
        <f>ROUND(ROUND(H247,2)*ROUND(G247,3),2)</f>
        <v>0</v>
      </c>
      <c r="O247">
        <f>(I247*21)/100</f>
        <v>0</v>
      </c>
      <c r="P247" t="s">
        <v>23</v>
      </c>
    </row>
    <row r="248" spans="1:5" ht="12.75">
      <c r="A248" s="33" t="s">
        <v>50</v>
      </c>
      <c r="E248" s="34" t="s">
        <v>47</v>
      </c>
    </row>
    <row r="249" spans="1:5" ht="25.5">
      <c r="A249" s="35" t="s">
        <v>52</v>
      </c>
      <c r="E249" s="36" t="s">
        <v>416</v>
      </c>
    </row>
    <row r="250" spans="1:5" ht="191.25">
      <c r="A250" t="s">
        <v>54</v>
      </c>
      <c r="E250" s="34" t="s">
        <v>417</v>
      </c>
    </row>
    <row r="251" spans="1:16" ht="12.75">
      <c r="A251" s="24" t="s">
        <v>45</v>
      </c>
      <c r="B251" s="40" t="s">
        <v>418</v>
      </c>
      <c r="C251" s="40" t="s">
        <v>419</v>
      </c>
      <c r="D251" s="41" t="s">
        <v>420</v>
      </c>
      <c r="E251" s="42" t="s">
        <v>421</v>
      </c>
      <c r="F251" s="43" t="s">
        <v>65</v>
      </c>
      <c r="G251" s="44">
        <v>128.65</v>
      </c>
      <c r="H251" s="45">
        <v>0</v>
      </c>
      <c r="I251" s="45">
        <f>ROUND(ROUND(H251,2)*ROUND(G251,3),2)</f>
        <v>0</v>
      </c>
      <c r="O251">
        <f>(I251*21)/100</f>
        <v>0</v>
      </c>
      <c r="P251" t="s">
        <v>23</v>
      </c>
    </row>
    <row r="252" spans="1:5" ht="102">
      <c r="A252" s="33" t="s">
        <v>50</v>
      </c>
      <c r="E252" s="34" t="s">
        <v>422</v>
      </c>
    </row>
    <row r="253" spans="1:5" ht="25.5">
      <c r="A253" s="35" t="s">
        <v>52</v>
      </c>
      <c r="E253" s="36" t="s">
        <v>423</v>
      </c>
    </row>
    <row r="254" spans="1:5" ht="216.75">
      <c r="A254" t="s">
        <v>54</v>
      </c>
      <c r="E254" s="34" t="s">
        <v>424</v>
      </c>
    </row>
    <row r="255" spans="1:18" ht="12.75" customHeight="1">
      <c r="A255" s="12" t="s">
        <v>43</v>
      </c>
      <c r="B255" s="12"/>
      <c r="C255" s="37" t="s">
        <v>40</v>
      </c>
      <c r="D255" s="12"/>
      <c r="E255" s="26" t="s">
        <v>92</v>
      </c>
      <c r="F255" s="12"/>
      <c r="G255" s="12"/>
      <c r="H255" s="12"/>
      <c r="I255" s="38">
        <f>0+Q255</f>
        <v>0</v>
      </c>
      <c r="O255">
        <f>0+R255</f>
        <v>0</v>
      </c>
      <c r="Q255">
        <f>0+I256+I260+I264+I268+I272</f>
        <v>0</v>
      </c>
      <c r="R255">
        <f>0+O256+O260+O264+O268+O272</f>
        <v>0</v>
      </c>
    </row>
    <row r="256" spans="1:16" ht="12.75">
      <c r="A256" s="24" t="s">
        <v>45</v>
      </c>
      <c r="B256" s="28" t="s">
        <v>425</v>
      </c>
      <c r="C256" s="28" t="s">
        <v>426</v>
      </c>
      <c r="D256" s="24" t="s">
        <v>47</v>
      </c>
      <c r="E256" s="29" t="s">
        <v>427</v>
      </c>
      <c r="F256" s="30" t="s">
        <v>95</v>
      </c>
      <c r="G256" s="31">
        <v>57.8</v>
      </c>
      <c r="H256" s="32">
        <v>0</v>
      </c>
      <c r="I256" s="32">
        <f>ROUND(ROUND(H256,2)*ROUND(G256,3),2)</f>
        <v>0</v>
      </c>
      <c r="O256">
        <f>(I256*21)/100</f>
        <v>0</v>
      </c>
      <c r="P256" t="s">
        <v>23</v>
      </c>
    </row>
    <row r="257" spans="1:5" ht="12.75">
      <c r="A257" s="33" t="s">
        <v>50</v>
      </c>
      <c r="E257" s="34" t="s">
        <v>428</v>
      </c>
    </row>
    <row r="258" spans="1:5" ht="63.75">
      <c r="A258" s="35" t="s">
        <v>52</v>
      </c>
      <c r="E258" s="36" t="s">
        <v>429</v>
      </c>
    </row>
    <row r="259" spans="1:5" ht="63.75">
      <c r="A259" t="s">
        <v>54</v>
      </c>
      <c r="E259" s="34" t="s">
        <v>430</v>
      </c>
    </row>
    <row r="260" spans="1:16" ht="12.75">
      <c r="A260" s="24" t="s">
        <v>45</v>
      </c>
      <c r="B260" s="28" t="s">
        <v>431</v>
      </c>
      <c r="C260" s="28" t="s">
        <v>432</v>
      </c>
      <c r="D260" s="24" t="s">
        <v>47</v>
      </c>
      <c r="E260" s="29" t="s">
        <v>433</v>
      </c>
      <c r="F260" s="30" t="s">
        <v>82</v>
      </c>
      <c r="G260" s="31">
        <v>1</v>
      </c>
      <c r="H260" s="32">
        <v>0</v>
      </c>
      <c r="I260" s="32">
        <f>ROUND(ROUND(H260,2)*ROUND(G260,3),2)</f>
        <v>0</v>
      </c>
      <c r="O260">
        <f>(I260*21)/100</f>
        <v>0</v>
      </c>
      <c r="P260" t="s">
        <v>23</v>
      </c>
    </row>
    <row r="261" spans="1:5" ht="12.75">
      <c r="A261" s="33" t="s">
        <v>50</v>
      </c>
      <c r="E261" s="34" t="s">
        <v>47</v>
      </c>
    </row>
    <row r="262" spans="1:5" ht="12.75">
      <c r="A262" s="35" t="s">
        <v>52</v>
      </c>
      <c r="E262" s="36" t="s">
        <v>434</v>
      </c>
    </row>
    <row r="263" spans="1:5" ht="25.5">
      <c r="A263" t="s">
        <v>54</v>
      </c>
      <c r="E263" s="34" t="s">
        <v>435</v>
      </c>
    </row>
    <row r="264" spans="1:16" ht="12.75">
      <c r="A264" s="24" t="s">
        <v>45</v>
      </c>
      <c r="B264" s="28" t="s">
        <v>436</v>
      </c>
      <c r="C264" s="28" t="s">
        <v>104</v>
      </c>
      <c r="D264" s="24" t="s">
        <v>47</v>
      </c>
      <c r="E264" s="29" t="s">
        <v>105</v>
      </c>
      <c r="F264" s="30" t="s">
        <v>95</v>
      </c>
      <c r="G264" s="31">
        <v>12</v>
      </c>
      <c r="H264" s="32">
        <v>0</v>
      </c>
      <c r="I264" s="32">
        <f>ROUND(ROUND(H264,2)*ROUND(G264,3),2)</f>
        <v>0</v>
      </c>
      <c r="O264">
        <f>(I264*21)/100</f>
        <v>0</v>
      </c>
      <c r="P264" t="s">
        <v>23</v>
      </c>
    </row>
    <row r="265" spans="1:5" ht="12.75">
      <c r="A265" s="33" t="s">
        <v>50</v>
      </c>
      <c r="E265" s="34" t="s">
        <v>47</v>
      </c>
    </row>
    <row r="266" spans="1:5" ht="12.75">
      <c r="A266" s="35" t="s">
        <v>52</v>
      </c>
      <c r="E266" s="36" t="s">
        <v>437</v>
      </c>
    </row>
    <row r="267" spans="1:5" ht="25.5">
      <c r="A267" t="s">
        <v>54</v>
      </c>
      <c r="E267" s="34" t="s">
        <v>108</v>
      </c>
    </row>
    <row r="268" spans="1:16" ht="12.75">
      <c r="A268" s="24" t="s">
        <v>45</v>
      </c>
      <c r="B268" s="28" t="s">
        <v>438</v>
      </c>
      <c r="C268" s="28" t="s">
        <v>439</v>
      </c>
      <c r="D268" s="24" t="s">
        <v>47</v>
      </c>
      <c r="E268" s="29" t="s">
        <v>440</v>
      </c>
      <c r="F268" s="30" t="s">
        <v>65</v>
      </c>
      <c r="G268" s="31">
        <v>4.059</v>
      </c>
      <c r="H268" s="32">
        <v>0</v>
      </c>
      <c r="I268" s="32">
        <f>ROUND(ROUND(H268,2)*ROUND(G268,3),2)</f>
        <v>0</v>
      </c>
      <c r="O268">
        <f>(I268*21)/100</f>
        <v>0</v>
      </c>
      <c r="P268" t="s">
        <v>23</v>
      </c>
    </row>
    <row r="269" spans="1:5" ht="12.75">
      <c r="A269" s="33" t="s">
        <v>50</v>
      </c>
      <c r="E269" s="34" t="s">
        <v>47</v>
      </c>
    </row>
    <row r="270" spans="1:5" ht="25.5">
      <c r="A270" s="35" t="s">
        <v>52</v>
      </c>
      <c r="E270" s="36" t="s">
        <v>441</v>
      </c>
    </row>
    <row r="271" spans="1:5" ht="25.5">
      <c r="A271" t="s">
        <v>54</v>
      </c>
      <c r="E271" s="34" t="s">
        <v>442</v>
      </c>
    </row>
    <row r="272" spans="1:16" ht="12.75">
      <c r="A272" s="24" t="s">
        <v>45</v>
      </c>
      <c r="B272" s="28" t="s">
        <v>443</v>
      </c>
      <c r="C272" s="28" t="s">
        <v>110</v>
      </c>
      <c r="D272" s="24" t="s">
        <v>47</v>
      </c>
      <c r="E272" s="29" t="s">
        <v>111</v>
      </c>
      <c r="F272" s="30" t="s">
        <v>49</v>
      </c>
      <c r="G272" s="31">
        <v>19.068</v>
      </c>
      <c r="H272" s="32">
        <v>0</v>
      </c>
      <c r="I272" s="32">
        <f>ROUND(ROUND(H272,2)*ROUND(G272,3),2)</f>
        <v>0</v>
      </c>
      <c r="O272">
        <f>(I272*21)/100</f>
        <v>0</v>
      </c>
      <c r="P272" t="s">
        <v>23</v>
      </c>
    </row>
    <row r="273" spans="1:5" ht="12.75">
      <c r="A273" s="33" t="s">
        <v>50</v>
      </c>
      <c r="E273" s="34" t="s">
        <v>444</v>
      </c>
    </row>
    <row r="274" spans="1:5" ht="25.5">
      <c r="A274" s="35" t="s">
        <v>52</v>
      </c>
      <c r="E274" s="36" t="s">
        <v>445</v>
      </c>
    </row>
    <row r="275" spans="1:5" ht="114.75">
      <c r="A275" t="s">
        <v>54</v>
      </c>
      <c r="E275" s="34" t="s">
        <v>446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Beranová Jitka</cp:lastModifiedBy>
  <dcterms:modified xsi:type="dcterms:W3CDTF">2024-02-07T14:44:52Z</dcterms:modified>
  <cp:category/>
  <cp:version/>
  <cp:contentType/>
  <cp:contentStatus/>
</cp:coreProperties>
</file>