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492" yWindow="540" windowWidth="21756" windowHeight="8676" activeTab="0"/>
  </bookViews>
  <sheets>
    <sheet name="Rekapitulace stavby" sheetId="1" r:id="rId1"/>
    <sheet name="SO-01 - Atletický ovál s ..." sheetId="2" r:id="rId2"/>
    <sheet name="SO-02 - Rekonstrukce a mo..." sheetId="3" r:id="rId3"/>
    <sheet name="SO-05 - Workoutové hřiště" sheetId="4" r:id="rId4"/>
    <sheet name="SO-06 - Úprava víceúčelov..." sheetId="5" r:id="rId5"/>
    <sheet name="SO-07.1 - Zpevněné plochy..." sheetId="6" r:id="rId6"/>
    <sheet name="SO-09 - Oplocení" sheetId="7" r:id="rId7"/>
    <sheet name="IO-01 - Přeložka kanalizace" sheetId="8" r:id="rId8"/>
    <sheet name="IO-01" sheetId="11" r:id="rId9"/>
    <sheet name="IO-02 - Areálový vodovod" sheetId="9" r:id="rId10"/>
    <sheet name="IO-02" sheetId="12" r:id="rId11"/>
    <sheet name="IO-03 - Areálový rozvod e..." sheetId="10" r:id="rId12"/>
    <sheet name="IO-03" sheetId="13" r:id="rId13"/>
  </sheets>
  <externalReferences>
    <externalReference r:id="rId16"/>
    <externalReference r:id="rId17"/>
    <externalReference r:id="rId18"/>
  </externalReferences>
  <definedNames>
    <definedName name="_xlnm._FilterDatabase" localSheetId="7" hidden="1">'IO-01 - Přeložka kanalizace'!$C$122:$K$135</definedName>
    <definedName name="_xlnm._FilterDatabase" localSheetId="9" hidden="1">'IO-02 - Areálový vodovod'!$C$122:$K$135</definedName>
    <definedName name="_xlnm._FilterDatabase" localSheetId="11" hidden="1">'IO-03 - Areálový rozvod e...'!$C$122:$K$135</definedName>
    <definedName name="_xlnm._FilterDatabase" localSheetId="1" hidden="1">'SO-01 - Atletický ovál s ...'!$C$132:$K$369</definedName>
    <definedName name="_xlnm._FilterDatabase" localSheetId="2" hidden="1">'SO-02 - Rekonstrukce a mo...'!$C$133:$K$265</definedName>
    <definedName name="_xlnm._FilterDatabase" localSheetId="3" hidden="1">'SO-05 - Workoutové hřiště'!$C$131:$K$247</definedName>
    <definedName name="_xlnm._FilterDatabase" localSheetId="4" hidden="1">'SO-06 - Úprava víceúčelov...'!$C$133:$K$229</definedName>
    <definedName name="_xlnm._FilterDatabase" localSheetId="5" hidden="1">'SO-07.1 - Zpevněné plochy...'!$C$131:$K$336</definedName>
    <definedName name="_xlnm._FilterDatabase" localSheetId="6" hidden="1">'SO-09 - Oplocení'!$C$128:$K$242</definedName>
    <definedName name="cisloobjektu">'[1]Stavba'!$D$3</definedName>
    <definedName name="CisloStavebnihoRozpoctu">'[1]Stavba'!$D$4</definedName>
    <definedName name="nazevobjektu">'[1]Stavba'!$E$3</definedName>
    <definedName name="NazevStavebnihoRozpoctu">'[1]Stavba'!$E$4</definedName>
    <definedName name="_xlnm.Print_Area" localSheetId="7">'IO-01 - Přeložka kanalizace'!$C$4:$J$76,'IO-01 - Přeložka kanalizace'!$C$82:$J$104,'IO-01 - Přeložka kanalizace'!$C$110:$J$135</definedName>
    <definedName name="_xlnm.Print_Area" localSheetId="9">'IO-02 - Areálový vodovod'!$C$4:$J$76,'IO-02 - Areálový vodovod'!$C$82:$J$104,'IO-02 - Areálový vodovod'!$C$110:$J$135</definedName>
    <definedName name="_xlnm.Print_Area" localSheetId="11">'IO-03 - Areálový rozvod e...'!$C$4:$J$76,'IO-03 - Areálový rozvod e...'!$C$82:$J$104,'IO-03 - Areálový rozvod e...'!$C$110:$J$135</definedName>
    <definedName name="_xlnm.Print_Area" localSheetId="0">'Rekapitulace stavby'!$D$4:$AO$76,'Rekapitulace stavby'!$C$82:$AQ$104</definedName>
    <definedName name="_xlnm.Print_Area" localSheetId="1">'SO-01 - Atletický ovál s ...'!$C$4:$J$76,'SO-01 - Atletický ovál s ...'!$C$82:$J$114,'SO-01 - Atletický ovál s ...'!$C$120:$J$369</definedName>
    <definedName name="_xlnm.Print_Area" localSheetId="2">'SO-02 - Rekonstrukce a mo...'!$C$4:$J$76,'SO-02 - Rekonstrukce a mo...'!$C$82:$J$115,'SO-02 - Rekonstrukce a mo...'!$C$121:$J$265</definedName>
    <definedName name="_xlnm.Print_Area" localSheetId="3">'SO-05 - Workoutové hřiště'!$C$4:$J$76,'SO-05 - Workoutové hřiště'!$C$82:$J$113,'SO-05 - Workoutové hřiště'!$C$119:$J$247</definedName>
    <definedName name="_xlnm.Print_Area" localSheetId="4">'SO-06 - Úprava víceúčelov...'!$C$4:$J$76,'SO-06 - Úprava víceúčelov...'!$C$82:$J$115,'SO-06 - Úprava víceúčelov...'!$C$121:$J$229</definedName>
    <definedName name="_xlnm.Print_Area" localSheetId="5">'SO-07.1 - Zpevněné plochy...'!$C$4:$J$76,'SO-07.1 - Zpevněné plochy...'!$C$82:$J$113,'SO-07.1 - Zpevněné plochy...'!$C$119:$J$336</definedName>
    <definedName name="_xlnm.Print_Area" localSheetId="6">'SO-09 - Oplocení'!$C$4:$J$76,'SO-09 - Oplocení'!$C$82:$J$110,'SO-09 - Oplocení'!$C$116:$J$242</definedName>
    <definedName name="_xlnm.Print_Titles" localSheetId="0">'Rekapitulace stavby'!$92:$92</definedName>
    <definedName name="_xlnm.Print_Titles" localSheetId="1">'SO-01 - Atletický ovál s ...'!$132:$132</definedName>
    <definedName name="_xlnm.Print_Titles" localSheetId="2">'SO-02 - Rekonstrukce a mo...'!$133:$133</definedName>
    <definedName name="_xlnm.Print_Titles" localSheetId="3">'SO-05 - Workoutové hřiště'!$131:$131</definedName>
    <definedName name="_xlnm.Print_Titles" localSheetId="4">'SO-06 - Úprava víceúčelov...'!$133:$133</definedName>
    <definedName name="_xlnm.Print_Titles" localSheetId="5">'SO-07.1 - Zpevněné plochy...'!$131:$131</definedName>
    <definedName name="_xlnm.Print_Titles" localSheetId="6">'SO-09 - Oplocení'!$128:$128</definedName>
    <definedName name="_xlnm.Print_Titles" localSheetId="7">'IO-01 - Přeložka kanalizace'!$122:$122</definedName>
    <definedName name="_xlnm.Print_Titles" localSheetId="9">'IO-02 - Areálový vodovod'!$122:$122</definedName>
    <definedName name="_xlnm.Print_Titles" localSheetId="11">'IO-03 - Areálový rozvod e...'!$122:$122</definedName>
  </definedNames>
  <calcPr calcId="124519"/>
</workbook>
</file>

<file path=xl/sharedStrings.xml><?xml version="1.0" encoding="utf-8"?>
<sst xmlns="http://schemas.openxmlformats.org/spreadsheetml/2006/main" count="12736" uniqueCount="1655">
  <si>
    <t>Export Komplet</t>
  </si>
  <si>
    <t/>
  </si>
  <si>
    <t>2.0</t>
  </si>
  <si>
    <t>False</t>
  </si>
  <si>
    <t>{700a85e3-996d-4541-be67-afc31361d423}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</si>
  <si>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</si>
  <si>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</si>
  <si>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</si>
  <si>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</si>
  <si>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</si>
  <si>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</si>
  <si>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</si>
  <si>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</si>
  <si>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24-008b</t>
  </si>
  <si>
    <t>Stavba:</t>
  </si>
  <si>
    <t>Modernizace venkovního sportoviště ZŠ Na Výběžku Liberec 1.etapa</t>
  </si>
  <si>
    <t>KSO:</t>
  </si>
  <si>
    <t>CC-CZ:</t>
  </si>
  <si>
    <t>Místo:</t>
  </si>
  <si>
    <t>Liberec</t>
  </si>
  <si>
    <t>Datum:</t>
  </si>
  <si>
    <t>11. 4. 2024</t>
  </si>
  <si>
    <t>Zadavatel:</t>
  </si>
  <si>
    <t>IČ:</t>
  </si>
  <si>
    <t>Město Liberec</t>
  </si>
  <si>
    <t>DIČ:</t>
  </si>
  <si>
    <t>Zhotovitel:</t>
  </si>
  <si>
    <t xml:space="preserve"> </t>
  </si>
  <si>
    <t>Projektant:</t>
  </si>
  <si>
    <t>Sportovní projekty s.r.o.</t>
  </si>
  <si>
    <t>True</t>
  </si>
  <si>
    <t>Zpracovatel:</t>
  </si>
  <si>
    <t>F.Pecka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</si>
  <si>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</si>
  <si>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</si>
  <si>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</si>
  <si>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</si>
  <si>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</si>
  <si>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</si>
  <si>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</si>
  <si>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</si>
  <si>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</si>
  <si>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</si>
  <si>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</si>
  <si>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</si>
  <si>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</si>
  <si>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</si>
  <si>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</si>
  <si>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</si>
  <si>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</si>
  <si>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</si>
  <si>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</si>
  <si>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</si>
  <si>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</si>
  <si>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</si>
  <si>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</si>
  <si>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</si>
  <si>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</si>
  <si>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</si>
  <si>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</si>
  <si>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</si>
  <si>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</si>
  <si>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</si>
  <si>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</si>
  <si>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</si>
  <si>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</si>
  <si>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</si>
  <si>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</si>
  <si>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</si>
  <si>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</si>
  <si>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</si>
  <si>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</si>
  <si>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</si>
  <si>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</si>
  <si>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</si>
  <si>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</si>
  <si>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</si>
  <si>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</si>
  <si>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</si>
  <si>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</si>
  <si>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Atletický ovál s běžeckou rovinkou + sektor pro skok do dálky</t>
  </si>
  <si>
    <t>STA</t>
  </si>
  <si>
    <t>1</t>
  </si>
  <si>
    <t>{caaacdaf-3fc4-4752-984d-b1fb0813b9c4}</t>
  </si>
  <si>
    <t>2</t>
  </si>
  <si>
    <t>SO-02</t>
  </si>
  <si>
    <t>Rekonstrukce a modernizace víceúčelového hřiště</t>
  </si>
  <si>
    <t>{ccafbe2b-1a5e-4584-a1d0-77d3f1d1ad0e}</t>
  </si>
  <si>
    <t>SO-05</t>
  </si>
  <si>
    <t>Workoutové hřiště</t>
  </si>
  <si>
    <t>{e8786b6a-76e2-4717-95e6-cc264b95ddc8}</t>
  </si>
  <si>
    <t>SO-06</t>
  </si>
  <si>
    <t>Úprava víceúčelového hřiště vně oválu</t>
  </si>
  <si>
    <t>{501e70c4-b604-4f67-b972-57c38b6912f2}</t>
  </si>
  <si>
    <t>SO-07.1</t>
  </si>
  <si>
    <t>Zpevněné plochy a zeleň</t>
  </si>
  <si>
    <t>{fc28d796-de10-4931-95fc-820d4ed00b60}</t>
  </si>
  <si>
    <t>SO-09</t>
  </si>
  <si>
    <t>Oplocení</t>
  </si>
  <si>
    <t>{5280c528-de7e-4926-9c8e-c4877eee203e}</t>
  </si>
  <si>
    <t>IO-01</t>
  </si>
  <si>
    <t>Přeložka kanalizace</t>
  </si>
  <si>
    <t>ING</t>
  </si>
  <si>
    <t>{6d7688fb-0f2b-4e50-ae96-d4073283e4a1}</t>
  </si>
  <si>
    <t>IO-02</t>
  </si>
  <si>
    <t>Areálový vodovod</t>
  </si>
  <si>
    <t>{968b08be-ad9e-46c8-8635-c8fbcf1526c8}</t>
  </si>
  <si>
    <t>IO-03</t>
  </si>
  <si>
    <t>Areálový rozvod elektro</t>
  </si>
  <si>
    <t>{76729ded-1e9a-46a0-9fb9-56b9cacb7870}</t>
  </si>
  <si>
    <t>KRYCÍ LIST SOUPISU PRACÍ</t>
  </si>
  <si>
    <t>Objekt:</t>
  </si>
  <si>
    <t>SO-01 - Atletický ovál s běžeckou rovinkou + sektor pro skok do dálky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</si>
  <si>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</si>
  <si>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</si>
  <si>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</si>
  <si>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</si>
  <si>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</si>
  <si>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</si>
  <si>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</si>
  <si>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</si>
  <si>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</si>
  <si>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</si>
  <si>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</si>
  <si>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</si>
  <si>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</si>
  <si>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</si>
  <si>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776 - Podlahy povlakové</t>
  </si>
  <si>
    <t xml:space="preserve">    783 - Dokončovací práce - nátěry</t>
  </si>
  <si>
    <t xml:space="preserve">    792 - Sportovní vybavení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</si>
  <si>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</si>
  <si>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</si>
  <si>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</si>
  <si>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</si>
  <si>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</si>
  <si>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</si>
  <si>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</si>
  <si>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</si>
  <si>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</si>
  <si>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</si>
  <si>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</si>
  <si>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</si>
  <si>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</si>
  <si>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</si>
  <si>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</si>
  <si>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</si>
  <si>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</si>
  <si>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</si>
  <si>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</si>
  <si>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</si>
  <si>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</si>
  <si>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</si>
  <si>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</si>
  <si>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111151421</t>
  </si>
  <si>
    <t>Odstranění stařiny přes 100 do 500 m2 s naložením a odvozem do 20 km v rovině nebo svahu do 1:5</t>
  </si>
  <si>
    <t>m2</t>
  </si>
  <si>
    <t>4</t>
  </si>
  <si>
    <t>1314387009</t>
  </si>
  <si>
    <t>VV</t>
  </si>
  <si>
    <t>"S10, S11" 483,60+150,0</t>
  </si>
  <si>
    <t>113102111R</t>
  </si>
  <si>
    <t>Odstranění stávajícího sportovního povrchu</t>
  </si>
  <si>
    <t>-2087718389</t>
  </si>
  <si>
    <t>3</t>
  </si>
  <si>
    <t>113106121</t>
  </si>
  <si>
    <t>Rozebrání dlažeb z betonových nebo kamenných dlaždic komunikací pro pěší ručně</t>
  </si>
  <si>
    <t>1978030970</t>
  </si>
  <si>
    <t>"pro přeskládání" 10,0</t>
  </si>
  <si>
    <t>113106125</t>
  </si>
  <si>
    <t>Rozebrání dlažeb z vegetačních dlaždic betonových komunikací pro pěší ručně</t>
  </si>
  <si>
    <t>837059604</t>
  </si>
  <si>
    <t>"S8" 2,20</t>
  </si>
  <si>
    <t>5</t>
  </si>
  <si>
    <t>113106134</t>
  </si>
  <si>
    <t>Rozebrání dlažeb ze zámkových dlaždic komunikací pro pěší strojně pl do 50 m2</t>
  </si>
  <si>
    <t>-156028154</t>
  </si>
  <si>
    <t>"dlažba pod betonovým stolem" 23,0</t>
  </si>
  <si>
    <t>6</t>
  </si>
  <si>
    <t>113107152</t>
  </si>
  <si>
    <t>Odstranění krytu z kameniva těženého tl přes 100 do 200 mm strojně pl přes 50 do 200 m2</t>
  </si>
  <si>
    <t>264303546</t>
  </si>
  <si>
    <t>"kačírek" 145,30</t>
  </si>
  <si>
    <t>7</t>
  </si>
  <si>
    <t>113107324</t>
  </si>
  <si>
    <t>Odstranění podkladu z kameniva drceného tl přes 300 do 400 mm strojně pl do 50 m2</t>
  </si>
  <si>
    <t>-1301279561</t>
  </si>
  <si>
    <t>"pod betonovým stolem" 23,0</t>
  </si>
  <si>
    <t>8</t>
  </si>
  <si>
    <t>113202111</t>
  </si>
  <si>
    <t>Vytrhání obrub krajníků obrubníků stojatých</t>
  </si>
  <si>
    <t>m</t>
  </si>
  <si>
    <t>1382765113</t>
  </si>
  <si>
    <t>"ovál" 554,70</t>
  </si>
  <si>
    <t>Součet</t>
  </si>
  <si>
    <t>9</t>
  </si>
  <si>
    <t>121151113</t>
  </si>
  <si>
    <t>Sejmutí ornice plochy do 500 m2 tl vrstvy do 200 mm strojně</t>
  </si>
  <si>
    <t>-1794339226</t>
  </si>
  <si>
    <t>6,50</t>
  </si>
  <si>
    <t>10</t>
  </si>
  <si>
    <t>113107224</t>
  </si>
  <si>
    <t>Odstranění podkladu z kameniva drceného tl přes 300 do 400 mm strojně pl přes 200 m2</t>
  </si>
  <si>
    <t>-160177011</t>
  </si>
  <si>
    <t>11</t>
  </si>
  <si>
    <t>113107242</t>
  </si>
  <si>
    <t>Odstranění podkladu živičného tl přes 50 do 100 mm strojně pl přes 200 m2</t>
  </si>
  <si>
    <t>-1337943333</t>
  </si>
  <si>
    <t>12</t>
  </si>
  <si>
    <t>131151100</t>
  </si>
  <si>
    <t>Hloubení jam nezapažených v hornině třídy těžitelnosti I skupiny 1 a 2 objem do 20 m3 strojně</t>
  </si>
  <si>
    <t>m3</t>
  </si>
  <si>
    <t>1474022541</t>
  </si>
  <si>
    <t>"odstranění písku ze stávajícího doskočiště" 26,70*0,50</t>
  </si>
  <si>
    <t>13</t>
  </si>
  <si>
    <t>131251100</t>
  </si>
  <si>
    <t>Hloubení jam nezapažených v hornině třídy těžitelnosti I skupiny 3 objem do 20 m3 strojně</t>
  </si>
  <si>
    <t>1326568242</t>
  </si>
  <si>
    <t>"prohloubení doskočiště" 22,70*0,10</t>
  </si>
  <si>
    <t>14</t>
  </si>
  <si>
    <t>132251101</t>
  </si>
  <si>
    <t>Hloubení rýh nezapažených š do 800 mm v hornině třídy těžitelnosti I skupiny 3 objem do 20 m3 strojně</t>
  </si>
  <si>
    <t>-9206221</t>
  </si>
  <si>
    <t>"pro obrubníky betonové" 261,0*0,30*0,30</t>
  </si>
  <si>
    <t>"pro obrubníky sportovní" 21,76*0,30*0,40</t>
  </si>
  <si>
    <t>"pro záchytnou vanu doskočiště" 20,0*0,50*0,30</t>
  </si>
  <si>
    <t>"pro odvodňovací žlab" 146,67*0,30*0,30</t>
  </si>
  <si>
    <t>132251104</t>
  </si>
  <si>
    <t>Hloubení rýh nezapažených š do 800 mm v hornině třídy těžitelnosti I skupiny 3 objem přes 100 m3 strojně</t>
  </si>
  <si>
    <t>-1270002411</t>
  </si>
  <si>
    <t>"pro drenáže" 226,95*0,60*0,80</t>
  </si>
  <si>
    <t>16</t>
  </si>
  <si>
    <t>162351103</t>
  </si>
  <si>
    <t>Vodorovné přemístění přes 50 do 500 m výkopku/sypaniny z horniny třídy těžitelnosti I skupiny 1 až 3</t>
  </si>
  <si>
    <t>128913529</t>
  </si>
  <si>
    <t>"manipulace s ornicí tam a zpět" 47,82*0,20*2</t>
  </si>
  <si>
    <t>17</t>
  </si>
  <si>
    <t>162751117</t>
  </si>
  <si>
    <t>Vodorovné přemístění přes 9 000 do 10000 m výkopku/sypaniny z horniny třídy těžitelnosti I skupiny 1 až 3</t>
  </si>
  <si>
    <t>1763499255</t>
  </si>
  <si>
    <t>"rýhy" 42,301+108,936</t>
  </si>
  <si>
    <t>"jámy" 13,350+2,27</t>
  </si>
  <si>
    <t>18</t>
  </si>
  <si>
    <t>162751119</t>
  </si>
  <si>
    <t>Příplatek k vodorovnému přemístění výkopku/sypaniny z horniny třídy těžitelnosti I skupiny 1 až 3 ZKD 1000 m přes 10000 m</t>
  </si>
  <si>
    <t>-2013602424</t>
  </si>
  <si>
    <t>166,857*10</t>
  </si>
  <si>
    <t>19</t>
  </si>
  <si>
    <t>167151101</t>
  </si>
  <si>
    <t>Nakládání výkopku z hornin třídy těžitelnosti I skupiny 1 až 3 do 100 m3</t>
  </si>
  <si>
    <t>1778434323</t>
  </si>
  <si>
    <t>"nakládání ornice"6,50*0,20</t>
  </si>
  <si>
    <t>20</t>
  </si>
  <si>
    <t>171201221</t>
  </si>
  <si>
    <t>Poplatek za uložení na skládce (skládkovné) zeminy a kamení kód odpadu 17 05 04</t>
  </si>
  <si>
    <t>t</t>
  </si>
  <si>
    <t>-1028169817</t>
  </si>
  <si>
    <t>166,857*1,8</t>
  </si>
  <si>
    <t>171251101</t>
  </si>
  <si>
    <t>Uložení sypaniny do násypů nezhutněných strojně</t>
  </si>
  <si>
    <t>2067609698</t>
  </si>
  <si>
    <t>doskočiště</t>
  </si>
  <si>
    <t>"S2" 22,70*0,40</t>
  </si>
  <si>
    <t>22</t>
  </si>
  <si>
    <t>M</t>
  </si>
  <si>
    <t>58156560R</t>
  </si>
  <si>
    <t>písek křemičitý pro doskočiště</t>
  </si>
  <si>
    <t>kg</t>
  </si>
  <si>
    <t>-1006951524</t>
  </si>
  <si>
    <t>"S2" 22,70*0,40*1,7*1000</t>
  </si>
  <si>
    <t>23</t>
  </si>
  <si>
    <t>171251201</t>
  </si>
  <si>
    <t>Uložení sypaniny na skládky nebo meziskládky</t>
  </si>
  <si>
    <t>-763688178</t>
  </si>
  <si>
    <t>"ornice" 6,50*0,20</t>
  </si>
  <si>
    <t>24</t>
  </si>
  <si>
    <t>181111111</t>
  </si>
  <si>
    <t>Plošná úprava terénu do 500 m2 zemina skupiny 1 až 4 nerovnosti přes 50 do 100 mm v rovinně a svahu do 1:5</t>
  </si>
  <si>
    <t>-1790461848</t>
  </si>
  <si>
    <t>25</t>
  </si>
  <si>
    <t>181151113</t>
  </si>
  <si>
    <t>Úprava zrnitosti ornice rozpojením balvanů tl vrstvy přes 150 do 200 mm v hornině třídy těžitelnosti I a II skupiny 1 až 4 pl do 500 m2 strojně</t>
  </si>
  <si>
    <t>-876546842</t>
  </si>
  <si>
    <t>26</t>
  </si>
  <si>
    <t>181351103</t>
  </si>
  <si>
    <t>Rozprostření ornice tl vrstvy do 200 mm pl přes 100 do 500 m2 v rovině nebo ve svahu do 1:5 strojně</t>
  </si>
  <si>
    <t>1908447197</t>
  </si>
  <si>
    <t>"S9" 152,34</t>
  </si>
  <si>
    <t>27</t>
  </si>
  <si>
    <t>10364101</t>
  </si>
  <si>
    <t>zemina pro terénní úpravy - ornice</t>
  </si>
  <si>
    <t>-673504316</t>
  </si>
  <si>
    <t>(152,34-6,50)*0,20</t>
  </si>
  <si>
    <t>28</t>
  </si>
  <si>
    <t>10371500</t>
  </si>
  <si>
    <t>substrát pro trávníky VL</t>
  </si>
  <si>
    <t>-431642952</t>
  </si>
  <si>
    <t>"S9, 10, 11" 785,94*0,05*1,05</t>
  </si>
  <si>
    <t>29</t>
  </si>
  <si>
    <t>181411131</t>
  </si>
  <si>
    <t>Založení parkového trávníku výsevem plochy do 1000 m2 v rovině a ve svahu do 1:5 - součást skladby souvrství - viz.TZ</t>
  </si>
  <si>
    <t>-1879627786</t>
  </si>
  <si>
    <t>"S9, 10, 11" 785,94</t>
  </si>
  <si>
    <t>30</t>
  </si>
  <si>
    <t>00572410</t>
  </si>
  <si>
    <t>osivo směs travní parková</t>
  </si>
  <si>
    <t>-655160706</t>
  </si>
  <si>
    <t>"S9, 10" 152,34+483,60</t>
  </si>
  <si>
    <t>635,94*0,03 'Přepočtené koeficientem množství</t>
  </si>
  <si>
    <t>31</t>
  </si>
  <si>
    <t>00572420</t>
  </si>
  <si>
    <t>osivo směs travní parková okrasná pro BIO louku</t>
  </si>
  <si>
    <t>1024339974</t>
  </si>
  <si>
    <t>"S11" 150,0</t>
  </si>
  <si>
    <t>150*0,035 'Přepočtené koeficientem množství</t>
  </si>
  <si>
    <t>32</t>
  </si>
  <si>
    <t>181951112.1</t>
  </si>
  <si>
    <t>Úprava pláně s vyrovnáním nerovností v hornině třídy těžitelnosti I skupiny 1 až 3 se zhutněním strojně vč.předepsaných zkoušek zhutnění</t>
  </si>
  <si>
    <t>-1568042175</t>
  </si>
  <si>
    <t>"S1" 825,40</t>
  </si>
  <si>
    <t>"S2" 22,70</t>
  </si>
  <si>
    <t>"S5" 2,40</t>
  </si>
  <si>
    <t>"S7" 1,10</t>
  </si>
  <si>
    <t>"zatravnění" 152,34</t>
  </si>
  <si>
    <t>33</t>
  </si>
  <si>
    <t>183402121</t>
  </si>
  <si>
    <t>Rozrušení půdy souvislé pl přes 100 do 500 m2 hl přes 50 do 150 mm v rovině a svahu do 1:5</t>
  </si>
  <si>
    <t>192328928</t>
  </si>
  <si>
    <t>34</t>
  </si>
  <si>
    <t>184853511</t>
  </si>
  <si>
    <t>Chemické odplevelení před založením kultury nad 20 m2 postřikem na široko v rovině a svahu do 1:5 strojně</t>
  </si>
  <si>
    <t>-974068564</t>
  </si>
  <si>
    <t>35</t>
  </si>
  <si>
    <t>185802113</t>
  </si>
  <si>
    <t>Hnojení půdy umělým hnojivem na široko v rovině a svahu do 1:5</t>
  </si>
  <si>
    <t>998369855</t>
  </si>
  <si>
    <t>"S9, 10, 11" 785,94*0,000025</t>
  </si>
  <si>
    <t>36</t>
  </si>
  <si>
    <t>25191155</t>
  </si>
  <si>
    <t>hnojivo průmyslové Cererit</t>
  </si>
  <si>
    <t>-1393255034</t>
  </si>
  <si>
    <t>0,02*1000 'Přepočtené koeficientem množství</t>
  </si>
  <si>
    <t>37</t>
  </si>
  <si>
    <t>185804312</t>
  </si>
  <si>
    <t>Zalití rostlin vodou plocha přes 20 m2</t>
  </si>
  <si>
    <t>2050231662</t>
  </si>
  <si>
    <t>"S9, 10, 11" 785,94*0,002</t>
  </si>
  <si>
    <t>38</t>
  </si>
  <si>
    <t>185851121</t>
  </si>
  <si>
    <t>Dovoz vody pro zálivku rostlin za vzdálenost do 1000 m</t>
  </si>
  <si>
    <t>107359449</t>
  </si>
  <si>
    <t>Zakládání</t>
  </si>
  <si>
    <t>39</t>
  </si>
  <si>
    <t>211531111R</t>
  </si>
  <si>
    <t>Výplň odvodňovacích žeber nebo trativodů kamenivem hrubým drceným frakce 8-32 mm</t>
  </si>
  <si>
    <t>300505715</t>
  </si>
  <si>
    <t>drenáže</t>
  </si>
  <si>
    <t>226,95*0,60*0,80</t>
  </si>
  <si>
    <t>40</t>
  </si>
  <si>
    <t>21276R</t>
  </si>
  <si>
    <t>Provedení nálevové vsakovací zkoušky</t>
  </si>
  <si>
    <t>kpl</t>
  </si>
  <si>
    <t>687066644</t>
  </si>
  <si>
    <t>41</t>
  </si>
  <si>
    <t>211971122</t>
  </si>
  <si>
    <t>Zřízení opláštění žeber nebo trativodů geotextilií v rýze nebo zářezu přes 1:2 š přes 2,5 m</t>
  </si>
  <si>
    <t>313495813</t>
  </si>
  <si>
    <t>"drenáže" 226,95*(0,60+0,80)*2</t>
  </si>
  <si>
    <t>42</t>
  </si>
  <si>
    <t>69311270</t>
  </si>
  <si>
    <t>geotextilie netkaná separační, ochranná, filtrační, drenážní 400g/m2</t>
  </si>
  <si>
    <t>-292135925</t>
  </si>
  <si>
    <t>635,46*1,15 'Přepočtené koeficientem množství</t>
  </si>
  <si>
    <t>43</t>
  </si>
  <si>
    <t>212750103</t>
  </si>
  <si>
    <t>Trativod z drenážních trubek PVC-U SN 4 perforace 360° včetně lože otevřený výkop DN 160 pro budovy plocha pro vtékání vody min. 80 cm2/m</t>
  </si>
  <si>
    <t>-263963530</t>
  </si>
  <si>
    <t>"PE 160" 8,0+3,51+12,97+48,52+48,52+14,90+8,40+20,90+20,62+20,90+3,60+7,44+4,07+4,60</t>
  </si>
  <si>
    <t>Komunikace pozemní</t>
  </si>
  <si>
    <t>44</t>
  </si>
  <si>
    <t>564851111</t>
  </si>
  <si>
    <t>Podklad ze štěrkodrtě ŠD plochy přes 100 m2 tl 150 mm, fr.0-32</t>
  </si>
  <si>
    <t>-98273982</t>
  </si>
  <si>
    <t>45</t>
  </si>
  <si>
    <t>564861111</t>
  </si>
  <si>
    <t>Podklad ze štěrkodrtě ŠD plochy přes 100 m2 tl 200 mm, fr.0-63</t>
  </si>
  <si>
    <t>-1027564970</t>
  </si>
  <si>
    <t>46</t>
  </si>
  <si>
    <t>576136111</t>
  </si>
  <si>
    <t>Asfaltový koberec otevřený AKO 8 (AKOJ) tl 40 mm š do 3 m z modifikovaného asfaltu</t>
  </si>
  <si>
    <t>-796012520</t>
  </si>
  <si>
    <t>47</t>
  </si>
  <si>
    <t>576146311</t>
  </si>
  <si>
    <t>Asfaltový koberec otevřený AKO 16 (AKOH) tl 50 mm š do 3 m z nemodifikovaného asfaltu</t>
  </si>
  <si>
    <t>-81608399</t>
  </si>
  <si>
    <t>48</t>
  </si>
  <si>
    <t>564710001</t>
  </si>
  <si>
    <t>Podklad z kameniva hrubého drceného vel. 8-16 mm plochy do 100 m2 tl 50 mm</t>
  </si>
  <si>
    <t>-1624874574</t>
  </si>
  <si>
    <t>"S6" 7,90</t>
  </si>
  <si>
    <t>49</t>
  </si>
  <si>
    <t>564760101</t>
  </si>
  <si>
    <t>Podklad z kameniva hrubého drceného vel. 16-32 mm plochy do 100 m2 tl 200 mm</t>
  </si>
  <si>
    <t>1722557617</t>
  </si>
  <si>
    <t>"S2 doskočiště" 22,70</t>
  </si>
  <si>
    <t>50</t>
  </si>
  <si>
    <t>564831011</t>
  </si>
  <si>
    <t>Podklad ze štěrkodrtě ŠD fr.0-63 plochy do 100 m2 tl 100 mm</t>
  </si>
  <si>
    <t>-895093134</t>
  </si>
  <si>
    <t>51</t>
  </si>
  <si>
    <t>59641</t>
  </si>
  <si>
    <t>Předláždění dlažby z vegetačních tvárnic komunikací pro pěší tl 80 mm pl do 50 m2</t>
  </si>
  <si>
    <t>-1480603228</t>
  </si>
  <si>
    <t>52</t>
  </si>
  <si>
    <t>596411111</t>
  </si>
  <si>
    <t>Kladení dlažby z vegetačních tvárnic komunikací pro pěší tl 80 mm pl do 50 m2</t>
  </si>
  <si>
    <t>-168583123</t>
  </si>
  <si>
    <t>53</t>
  </si>
  <si>
    <t>59246015</t>
  </si>
  <si>
    <t>dlažba plošná betonová vegetační 500x500x80mm</t>
  </si>
  <si>
    <t>-999534151</t>
  </si>
  <si>
    <t>"předláždění S8" 2,20*0,10</t>
  </si>
  <si>
    <t>1,32*1,03 'Přepočtené koeficientem množství</t>
  </si>
  <si>
    <t>54</t>
  </si>
  <si>
    <t>59680</t>
  </si>
  <si>
    <t>Předláždění stávající betonové dlažby 200/100 mm</t>
  </si>
  <si>
    <t>1413473172</t>
  </si>
  <si>
    <t>"dle tab.proj" 10,0</t>
  </si>
  <si>
    <t>55</t>
  </si>
  <si>
    <t>596811120</t>
  </si>
  <si>
    <t>Kladení betonové dlažby komunikací pro pěší do lože z kameniva velikosti do 0,09 m2 pl do 50 m2</t>
  </si>
  <si>
    <t>-210069197</t>
  </si>
  <si>
    <t>56</t>
  </si>
  <si>
    <t>59245018</t>
  </si>
  <si>
    <t>dlažba tvar obdélník betonová 200x100x60mm přírodní</t>
  </si>
  <si>
    <t>1818224333</t>
  </si>
  <si>
    <t>"nová dlažba S5" 2,40</t>
  </si>
  <si>
    <t>"doplnění přeskládané dlažby S6" 10,0*0,10</t>
  </si>
  <si>
    <t>3,4*1,03 'Přepočtené koeficientem množství</t>
  </si>
  <si>
    <t>Trubní vedení</t>
  </si>
  <si>
    <t>57</t>
  </si>
  <si>
    <t>895111121</t>
  </si>
  <si>
    <t>Drenážní šachtice normální z betonových dílců Šn-60 hl do 1 m</t>
  </si>
  <si>
    <t>kus</t>
  </si>
  <si>
    <t>1163668400</t>
  </si>
  <si>
    <t>Ostatní konstrukce a práce, bourání</t>
  </si>
  <si>
    <t>58</t>
  </si>
  <si>
    <t>916231212R</t>
  </si>
  <si>
    <t xml:space="preserve">Osazení obrubníku betonového stojatého s gumovou hranou do lože z betonu prostého </t>
  </si>
  <si>
    <t>-1381488663</t>
  </si>
  <si>
    <t>"skok daleký" 21,76</t>
  </si>
  <si>
    <t>59</t>
  </si>
  <si>
    <t>5921001</t>
  </si>
  <si>
    <t>obrubník sportovní polymerbetonový s gumovou hranou 60/400/1000mm</t>
  </si>
  <si>
    <t>ks</t>
  </si>
  <si>
    <t>1660818901</t>
  </si>
  <si>
    <t>"doskočiště" 21,76</t>
  </si>
  <si>
    <t>21,76*1,03 'Přepočtené koeficientem množství</t>
  </si>
  <si>
    <t>60</t>
  </si>
  <si>
    <t>916331112</t>
  </si>
  <si>
    <t>Osazení zahradního obrubníku betonového do lože z betonu s boční opěrou</t>
  </si>
  <si>
    <t>1429381268</t>
  </si>
  <si>
    <t>"v.č.D3" 261,0</t>
  </si>
  <si>
    <t>61</t>
  </si>
  <si>
    <t>59217001</t>
  </si>
  <si>
    <t>obrubník betonový zahradní 1000x50x250mm</t>
  </si>
  <si>
    <t>1738068192</t>
  </si>
  <si>
    <t>261*1,03 'Přepočtené koeficientem množství</t>
  </si>
  <si>
    <t>62</t>
  </si>
  <si>
    <t>916991121</t>
  </si>
  <si>
    <t>Lože pod obrubníky z betonu prostého</t>
  </si>
  <si>
    <t>1669246936</t>
  </si>
  <si>
    <t>42,301*1,035 'Přepočtené koeficientem množství</t>
  </si>
  <si>
    <t>63</t>
  </si>
  <si>
    <t>935113111</t>
  </si>
  <si>
    <t>Osazení odvodňovacího polymerbetonového žlabu s krycím roštem šířky do 200 mm</t>
  </si>
  <si>
    <t>-839596840</t>
  </si>
  <si>
    <t>146,67</t>
  </si>
  <si>
    <t>64</t>
  </si>
  <si>
    <t>59227114R</t>
  </si>
  <si>
    <t>žlab odvodňovací PP rám SportFix PRO 100, kryt PA-GF, pororošt černý, B125</t>
  </si>
  <si>
    <t>345357195</t>
  </si>
  <si>
    <t>146,67*1,03 'Přepočtené koeficientem množství</t>
  </si>
  <si>
    <t>92</t>
  </si>
  <si>
    <t>935923216</t>
  </si>
  <si>
    <t>Osazení vpusti pro odvodňovací žlab betonový nebo polymerbetonový s krycím roštem šířky do 200 mm</t>
  </si>
  <si>
    <t>-1114593519</t>
  </si>
  <si>
    <t>93</t>
  </si>
  <si>
    <t>59223070</t>
  </si>
  <si>
    <t>vpusť odtoková PP rám SportFix PRO 100, kryt PA-GF, pororošt černý, plast.koš, délka 0,5m, B125</t>
  </si>
  <si>
    <t>-1318064902</t>
  </si>
  <si>
    <t>65</t>
  </si>
  <si>
    <t>952901411</t>
  </si>
  <si>
    <t>Vyčištění ostatních objektů při jakékoliv výšce podlaží</t>
  </si>
  <si>
    <t>1253522268</t>
  </si>
  <si>
    <t>"S6" 10,0</t>
  </si>
  <si>
    <t>66</t>
  </si>
  <si>
    <t>9821000</t>
  </si>
  <si>
    <t>Odstranění betonových stolů pro stolní tenis</t>
  </si>
  <si>
    <t>1696577461</t>
  </si>
  <si>
    <t>67</t>
  </si>
  <si>
    <t>9821001</t>
  </si>
  <si>
    <t>Ostatní bourací práce nepodchytitelné v projektu</t>
  </si>
  <si>
    <t>hod</t>
  </si>
  <si>
    <t>157171540</t>
  </si>
  <si>
    <t>68</t>
  </si>
  <si>
    <t>919726123</t>
  </si>
  <si>
    <t>Geotextilie pro ochranu, separaci a filtraci netkaná měrná hm přes 300 do 500 g/m2</t>
  </si>
  <si>
    <t>2077048749</t>
  </si>
  <si>
    <t>"S2 doskočiště" 8,0*3,0*2+(8,0+3,0)*2*0,40*1,10</t>
  </si>
  <si>
    <t>57,68*1,2 'Přepočtené koeficientem množství</t>
  </si>
  <si>
    <t>997</t>
  </si>
  <si>
    <t>Přesun sutě</t>
  </si>
  <si>
    <t>69</t>
  </si>
  <si>
    <t>997013111</t>
  </si>
  <si>
    <t>Vnitrostaveništní doprava suti a vybouraných hmot pro budovy v do 6 m s použitím mechanizace</t>
  </si>
  <si>
    <t>-565584857</t>
  </si>
  <si>
    <t>70</t>
  </si>
  <si>
    <t>997013601</t>
  </si>
  <si>
    <t>Poplatek za uložení na skládce (skládkovné) stavebního odpadu betonového kód odpadu 17 01 01</t>
  </si>
  <si>
    <t>-856754402</t>
  </si>
  <si>
    <t>5,98+113,714+1,20</t>
  </si>
  <si>
    <t>71</t>
  </si>
  <si>
    <t>997013645</t>
  </si>
  <si>
    <t>Poplatek za uložení na skládce (skládkovné) odpadu asfaltového bez dehtu kód odpadu 17 03 02</t>
  </si>
  <si>
    <t>-1962872077</t>
  </si>
  <si>
    <t>180,488</t>
  </si>
  <si>
    <t>72</t>
  </si>
  <si>
    <t>997013655</t>
  </si>
  <si>
    <t>-875088833</t>
  </si>
  <si>
    <t>43,590+13,34+475,832</t>
  </si>
  <si>
    <t>73</t>
  </si>
  <si>
    <t>997013813</t>
  </si>
  <si>
    <t>Poplatek za uložení na skládce (skládkovné) stavebního odpadu z plastických hmot kód odpadu 17 02 03</t>
  </si>
  <si>
    <t>1250773329</t>
  </si>
  <si>
    <t>14,767</t>
  </si>
  <si>
    <t>74</t>
  </si>
  <si>
    <t>99701R</t>
  </si>
  <si>
    <t>Odprodej kovového odpadu do výkupu a převedení financí na účet investora</t>
  </si>
  <si>
    <t>267352193</t>
  </si>
  <si>
    <t>0,100</t>
  </si>
  <si>
    <t>75</t>
  </si>
  <si>
    <t>997221551</t>
  </si>
  <si>
    <t>Vodorovná doprava suti do 1 km</t>
  </si>
  <si>
    <t>-656963728</t>
  </si>
  <si>
    <t>76</t>
  </si>
  <si>
    <t>997221559</t>
  </si>
  <si>
    <t>Příplatek ZKD 1 km u vodorovné dopravy suti ze sypkých materiálů</t>
  </si>
  <si>
    <t>922574322</t>
  </si>
  <si>
    <t>849,011*19</t>
  </si>
  <si>
    <t>998</t>
  </si>
  <si>
    <t>Přesun hmot</t>
  </si>
  <si>
    <t>77</t>
  </si>
  <si>
    <t>998222012</t>
  </si>
  <si>
    <t>Přesun hmot pro tělovýchovné plochy</t>
  </si>
  <si>
    <t>1322319607</t>
  </si>
  <si>
    <t>PSV</t>
  </si>
  <si>
    <t>Práce a dodávky PSV</t>
  </si>
  <si>
    <t>776</t>
  </si>
  <si>
    <t>Podlahy povlakové</t>
  </si>
  <si>
    <t>78</t>
  </si>
  <si>
    <t>7761000</t>
  </si>
  <si>
    <t>D+M sportovního povrchu litý polyuretan SP tl.13 mm, barva cihlová, vč.penetračního nástřiku</t>
  </si>
  <si>
    <t>-15099975</t>
  </si>
  <si>
    <t>79</t>
  </si>
  <si>
    <t>7761002</t>
  </si>
  <si>
    <t>Dopravné pro sportovní povrch</t>
  </si>
  <si>
    <t>1818375168</t>
  </si>
  <si>
    <t>80</t>
  </si>
  <si>
    <t>7761005</t>
  </si>
  <si>
    <t>Lajnování pro sportovní povrch SP</t>
  </si>
  <si>
    <t>-530579348</t>
  </si>
  <si>
    <t>odměřeno digitálně</t>
  </si>
  <si>
    <t>"bílá" 70,75*5+1,24+5,0*2+135,50*4</t>
  </si>
  <si>
    <t>81</t>
  </si>
  <si>
    <t>998776201</t>
  </si>
  <si>
    <t>Přesun hmot procentní pro podlahy povlakové v objektech v do 6 m</t>
  </si>
  <si>
    <t>%</t>
  </si>
  <si>
    <t>-116648789</t>
  </si>
  <si>
    <t>783</t>
  </si>
  <si>
    <t>Dokončovací práce - nátěry</t>
  </si>
  <si>
    <t>82</t>
  </si>
  <si>
    <t>783009301</t>
  </si>
  <si>
    <t>Písmomalířské práce v písmen nebo číslic do 750 mm</t>
  </si>
  <si>
    <t>-448299853</t>
  </si>
  <si>
    <t>"na sportovním povrchu SP" 4*2</t>
  </si>
  <si>
    <t>792</t>
  </si>
  <si>
    <t>Sportovní vybavení</t>
  </si>
  <si>
    <t>83</t>
  </si>
  <si>
    <t>792R015</t>
  </si>
  <si>
    <t>D+M záchytná vana na písek s gumovou rohoží 500x140x1000 mm, ozn.č. X01</t>
  </si>
  <si>
    <t>760118560</t>
  </si>
  <si>
    <t>84</t>
  </si>
  <si>
    <t>792R108</t>
  </si>
  <si>
    <t>D+M Plachta na zakrytí doskočiště, zpevněné okraje, kroužky, vel.8000x3000 mm, podle tabulky PSV, ozn.č. X02</t>
  </si>
  <si>
    <t>1025119055</t>
  </si>
  <si>
    <t>85</t>
  </si>
  <si>
    <t>792R022</t>
  </si>
  <si>
    <t xml:space="preserve">Doprava sportovního vybavení </t>
  </si>
  <si>
    <t>-621629647</t>
  </si>
  <si>
    <t>86</t>
  </si>
  <si>
    <t>792R025</t>
  </si>
  <si>
    <t>Závěrečná revize sportoviště</t>
  </si>
  <si>
    <t>119886691</t>
  </si>
  <si>
    <t>87</t>
  </si>
  <si>
    <t>792R300</t>
  </si>
  <si>
    <t>Demontáž stávajícího herního prvku</t>
  </si>
  <si>
    <t>-1436759387</t>
  </si>
  <si>
    <t>VRN</t>
  </si>
  <si>
    <t>Vedlejší rozpočtové náklady</t>
  </si>
  <si>
    <t>VRN1</t>
  </si>
  <si>
    <t>Průzkumné, geodetické a projektové práce</t>
  </si>
  <si>
    <t>88</t>
  </si>
  <si>
    <t>012002000</t>
  </si>
  <si>
    <t>Geodetické práce - vytýčení objektu a stávajících sítí</t>
  </si>
  <si>
    <t>1024</t>
  </si>
  <si>
    <t>1686996724</t>
  </si>
  <si>
    <t>VRN3</t>
  </si>
  <si>
    <t>Zařízení staveniště</t>
  </si>
  <si>
    <t>89</t>
  </si>
  <si>
    <t>030001000</t>
  </si>
  <si>
    <t>-1111069116</t>
  </si>
  <si>
    <t>VRN4</t>
  </si>
  <si>
    <t>Inženýrská činnost</t>
  </si>
  <si>
    <t>90</t>
  </si>
  <si>
    <t>040001000</t>
  </si>
  <si>
    <t>-1977669266</t>
  </si>
  <si>
    <t>VRN9</t>
  </si>
  <si>
    <t>Ostatní náklady</t>
  </si>
  <si>
    <t>91</t>
  </si>
  <si>
    <t>090001000</t>
  </si>
  <si>
    <t>Kompletační činnost</t>
  </si>
  <si>
    <t>609000569</t>
  </si>
  <si>
    <t>SO-02 - Rekonstrukce a modernizace víceúčelového hřiště</t>
  </si>
  <si>
    <t xml:space="preserve">    3 - Svislé a kompletní konstrukce</t>
  </si>
  <si>
    <t xml:space="preserve">    762 - Konstrukce tesařské</t>
  </si>
  <si>
    <t xml:space="preserve">    767 - Konstrukce zámečnické</t>
  </si>
  <si>
    <t>1475560370</t>
  </si>
  <si>
    <t>131213701</t>
  </si>
  <si>
    <t>Hloubení nezapažených jam v soudržných horninách třídy těžitelnosti I skupiny 3 ručně</t>
  </si>
  <si>
    <t>-713264228</t>
  </si>
  <si>
    <t>pod basketbal.koše</t>
  </si>
  <si>
    <t>1,0*1,0*1,0*4</t>
  </si>
  <si>
    <t>1755532262</t>
  </si>
  <si>
    <t>-1705441730</t>
  </si>
  <si>
    <t>4,000*10</t>
  </si>
  <si>
    <t>606111944</t>
  </si>
  <si>
    <t>4,0*1,8</t>
  </si>
  <si>
    <t>-183846231</t>
  </si>
  <si>
    <t>275313811</t>
  </si>
  <si>
    <t>Základové patky z betonu prostého tř. C 25/30</t>
  </si>
  <si>
    <t>1029415447</t>
  </si>
  <si>
    <t>4*1,035 'Přepočtené koeficientem množství</t>
  </si>
  <si>
    <t>Svislé a kompletní konstrukce</t>
  </si>
  <si>
    <t>3381001</t>
  </si>
  <si>
    <t>D+M plastového víčka na sloupek hrazení</t>
  </si>
  <si>
    <t>1065566552</t>
  </si>
  <si>
    <t>338991311R</t>
  </si>
  <si>
    <t>D+M pozinkované napínací dráty pro uchycení sítě</t>
  </si>
  <si>
    <t>-2106565748</t>
  </si>
  <si>
    <t>"A" (2,03+2,0*8+1,94*2+2,0*8+2,03)</t>
  </si>
  <si>
    <t>"B" (2,03+2,0*9+2,03)</t>
  </si>
  <si>
    <t>"C" (2,03+2,0*16+1,94*2+2,03)</t>
  </si>
  <si>
    <t>"D" (2,03+2,0*9+2,03)</t>
  </si>
  <si>
    <t>944511811</t>
  </si>
  <si>
    <t>Demontáž ochranné sítě z textilie z umělých vláken</t>
  </si>
  <si>
    <t>-531758818</t>
  </si>
  <si>
    <t>22,0*4,0*2</t>
  </si>
  <si>
    <t>949101111</t>
  </si>
  <si>
    <t>Lešení pomocné pro objekty pozemních staveb s lešeňovou podlahou v do 1,9 m zatížení do 150 kg/m2</t>
  </si>
  <si>
    <t>2093556242</t>
  </si>
  <si>
    <t>"A" (2,03+2,0*8+1,94*2+2,0*8+2,03)*1,0</t>
  </si>
  <si>
    <t>"B" (2,03+2,0*9+2,03)*1,0</t>
  </si>
  <si>
    <t>"C" (2,03+2,0*16+1,94*2+2,03)*1,0</t>
  </si>
  <si>
    <t>"D" (2,03+2,0*9+2,03)*1,0</t>
  </si>
  <si>
    <t>82641729</t>
  </si>
  <si>
    <t>42,0*22,0</t>
  </si>
  <si>
    <t>966071711R</t>
  </si>
  <si>
    <t>Bourání sloupků a vzpěr plotových ocelových do 4,0 m zabetonovaných</t>
  </si>
  <si>
    <t>839839599</t>
  </si>
  <si>
    <t>6*2</t>
  </si>
  <si>
    <t>-1409881165</t>
  </si>
  <si>
    <t>997013811</t>
  </si>
  <si>
    <t>Poplatek za uložení na skládce (skládkovné) stavebního odpadu dřevěného kód odpadu 17 02 01</t>
  </si>
  <si>
    <t>-514309044</t>
  </si>
  <si>
    <t>1,129</t>
  </si>
  <si>
    <t>-56306161</t>
  </si>
  <si>
    <t>1,629</t>
  </si>
  <si>
    <t>-1966678757</t>
  </si>
  <si>
    <t>1,98</t>
  </si>
  <si>
    <t>-833784247</t>
  </si>
  <si>
    <t>Příplatek ZKD 1 km u vodorovné dopravy suti</t>
  </si>
  <si>
    <t>1029450574</t>
  </si>
  <si>
    <t>4,738*19</t>
  </si>
  <si>
    <t>1927416926</t>
  </si>
  <si>
    <t>762</t>
  </si>
  <si>
    <t>Konstrukce tesařské</t>
  </si>
  <si>
    <t>762134122</t>
  </si>
  <si>
    <t>Montáž bednění stěn z hoblovaných fošen na sraz tl do 60 mm</t>
  </si>
  <si>
    <t>574001066</t>
  </si>
  <si>
    <t>(42,0+22,0)*2*0,94</t>
  </si>
  <si>
    <t>6056001</t>
  </si>
  <si>
    <t>dodávka fošen hoblovaných modřínových tl.40 mm</t>
  </si>
  <si>
    <t>-923998054</t>
  </si>
  <si>
    <t>doplnění poškozených fošen</t>
  </si>
  <si>
    <t>120,32*0,10</t>
  </si>
  <si>
    <t>762134811</t>
  </si>
  <si>
    <t>Demontáž bednění svislých stěn z fošen</t>
  </si>
  <si>
    <t>1024928433</t>
  </si>
  <si>
    <t>762495000R</t>
  </si>
  <si>
    <t>Spojovací prostředky nerezové pro montáž výztuh a stěn</t>
  </si>
  <si>
    <t>-588730752</t>
  </si>
  <si>
    <t>120,32</t>
  </si>
  <si>
    <t>762711810</t>
  </si>
  <si>
    <t>Demontáž kcí z hraněného řeziva průřezové pl do 120 cm2</t>
  </si>
  <si>
    <t>152507422</t>
  </si>
  <si>
    <t>demontáž stáv.dřev.profilu hrazení</t>
  </si>
  <si>
    <t>1,0*2*64</t>
  </si>
  <si>
    <t>998762201</t>
  </si>
  <si>
    <t>Přesun hmot procentní pro kce tesařské v objektech v do 6 m</t>
  </si>
  <si>
    <t>1364944839</t>
  </si>
  <si>
    <t>767</t>
  </si>
  <si>
    <t>Konstrukce zámečnické</t>
  </si>
  <si>
    <t>767995111</t>
  </si>
  <si>
    <t>Montáž atypických zámečnických konstrukcí hm do 5 kg</t>
  </si>
  <si>
    <t>-970843444</t>
  </si>
  <si>
    <t>"nový kotevní prvek hrazení L profil" 1,0*2*72*3,43</t>
  </si>
  <si>
    <t>Mezisoučet</t>
  </si>
  <si>
    <t>vzpěra pro uchycení sítě Jekl 60x35x3</t>
  </si>
  <si>
    <t>"A" (2,03+2,0*8+1,94*2+2,0*8+2,03)*4,25</t>
  </si>
  <si>
    <t>"B" (2,03+2,0*9+2,03)*4,25</t>
  </si>
  <si>
    <t>"C" (2,03+2,0*16+1,94*2+2,03)*4,25</t>
  </si>
  <si>
    <t>"D" (2,03+2,0*9+2,03)*4,25</t>
  </si>
  <si>
    <t>13011063R</t>
  </si>
  <si>
    <t>úhelník ocelový rovnostranný jakost S235JR (11 375) 50x50x3mm, žárový pozink</t>
  </si>
  <si>
    <t>-1294686441</t>
  </si>
  <si>
    <t>"nový kotevní prvek hrazení L profil" 1,0*2*72*3,43*0,001*1,08</t>
  </si>
  <si>
    <t>14550154R</t>
  </si>
  <si>
    <t>profil ocelový svařovaný jakost S235 průřez obdelníkový 60x35x3mm, žárový pozink</t>
  </si>
  <si>
    <t>438114380</t>
  </si>
  <si>
    <t>"A" (2,03+2,0*8+1,94*2+2,0*8+2,03)*4,25*0,001*1,08</t>
  </si>
  <si>
    <t>"B" (2,03+2,0*9+2,03)*4,25*0,001*1,08</t>
  </si>
  <si>
    <t>"C" (2,03+2,0*16+1,94*2+2,03)*4,25*0,001*1,08</t>
  </si>
  <si>
    <t>"D" (2,03+2,0*9+2,03)*4,25*0,001*1,08</t>
  </si>
  <si>
    <t>767995112</t>
  </si>
  <si>
    <t>Montáž atypických zámečnických konstrukcí hm přes 5 do 10 kg</t>
  </si>
  <si>
    <t>-583348394</t>
  </si>
  <si>
    <t>"nový sloupek hrazení" 3,085*64*5,29</t>
  </si>
  <si>
    <t>14550254R</t>
  </si>
  <si>
    <t>profil ocelový svařovaný jakost S235 průřez čtvercový 60x60x3mm, žárový pozink</t>
  </si>
  <si>
    <t>1894221907</t>
  </si>
  <si>
    <t>"nový sloupek hrazení" 3,085*64*5,29*0,001*1,08</t>
  </si>
  <si>
    <t>767R004</t>
  </si>
  <si>
    <t>D+M sítě ochranné polypropylenové oka 100 x 100mm tl.3mm, černá, s osazením na sloupky a ocelové vzpěry vč.upevňovacího materiálu a příslušenství</t>
  </si>
  <si>
    <t>-1311868451</t>
  </si>
  <si>
    <t>"A" (2,03+2,0*8+1,94*2+2,0*8+2,03)*2,0</t>
  </si>
  <si>
    <t>"B" (2,03+2,0*9+2,03)*2,0</t>
  </si>
  <si>
    <t>"C" (2,03+2,0*16+1,94*2+2,03)*2,0</t>
  </si>
  <si>
    <t>"D" (2,03+2,0*9+2,03)*2,0</t>
  </si>
  <si>
    <t>248*1,1 'Přepočtené koeficientem množství</t>
  </si>
  <si>
    <t>998767201</t>
  </si>
  <si>
    <t>Přesun hmot procentní pro zámečnické konstrukce v objektech v do 6 m</t>
  </si>
  <si>
    <t>349875377</t>
  </si>
  <si>
    <t>7762001</t>
  </si>
  <si>
    <t>D+M sportovního povrchu litý polyuretan EPDM tl.11 mm, barva zelená, vč.penetračního nástřiku, vč.napojení na stávající povrch</t>
  </si>
  <si>
    <t>1484660371</t>
  </si>
  <si>
    <t>oprava stávajícího povrchu celkem cca 10% z plochy hřiště</t>
  </si>
  <si>
    <t>"S3" 90,50</t>
  </si>
  <si>
    <t>7762002</t>
  </si>
  <si>
    <t>D+M SBR granulátu tl.25 mm</t>
  </si>
  <si>
    <t>572034485</t>
  </si>
  <si>
    <t>-532651232</t>
  </si>
  <si>
    <t>7762005</t>
  </si>
  <si>
    <t>Lajnování pro sportovní povrch EPDM</t>
  </si>
  <si>
    <t>-424585401</t>
  </si>
  <si>
    <t>"bílá" 23,0*2+22,0*2+3,14*5,10</t>
  </si>
  <si>
    <t>"žlutá" 7,0*2+18,0*2+18,0+102,75</t>
  </si>
  <si>
    <t>"červená" 1,0*4</t>
  </si>
  <si>
    <t>1207251502</t>
  </si>
  <si>
    <t>783228111</t>
  </si>
  <si>
    <t>Lazurovací dvojnásobný akrylátový nátěr tesařských konstrukcí</t>
  </si>
  <si>
    <t>-1138075705</t>
  </si>
  <si>
    <t>(42,0+22,0)*2*0,94*2</t>
  </si>
  <si>
    <t>792R201</t>
  </si>
  <si>
    <t>D+M Basketbalový koš, ocel.konstr.pozink, sklolaminát deska 180x105 cm, koš, síťka, vč.osazení do zákl.patky, ozn.X03</t>
  </si>
  <si>
    <t>316486478</t>
  </si>
  <si>
    <t>792R202</t>
  </si>
  <si>
    <t>Revize a obnovení branky na házenou vel.3000x2000mm, vč.sítě, ozn.X04</t>
  </si>
  <si>
    <t>67528760</t>
  </si>
  <si>
    <t>792R221</t>
  </si>
  <si>
    <t>Likvidace obalů a odpadu z montáže sportovního vybavení</t>
  </si>
  <si>
    <t>695361684</t>
  </si>
  <si>
    <t>792R222</t>
  </si>
  <si>
    <t>-1970156325</t>
  </si>
  <si>
    <t>792R225</t>
  </si>
  <si>
    <t>-1432636194</t>
  </si>
  <si>
    <t>14733563</t>
  </si>
  <si>
    <t>1046451719</t>
  </si>
  <si>
    <t>381675916</t>
  </si>
  <si>
    <t>1872076817</t>
  </si>
  <si>
    <t>SO-05 - Workoutové hřiště</t>
  </si>
  <si>
    <t xml:space="preserve">    6 - Úpravy povrchů, podlahy a osazování výplní</t>
  </si>
  <si>
    <t xml:space="preserve">    796 - Mobiliář</t>
  </si>
  <si>
    <t>-435450463</t>
  </si>
  <si>
    <t>7,40</t>
  </si>
  <si>
    <t>619861373</t>
  </si>
  <si>
    <t>"kačírek" 153,90</t>
  </si>
  <si>
    <t>113107163</t>
  </si>
  <si>
    <t>Odstranění podkladu z kameniva drceného tl přes 200 do 300 mm strojně pl přes 50 do 200 m2</t>
  </si>
  <si>
    <t>-1327512116</t>
  </si>
  <si>
    <t>"dlažba" 7,40</t>
  </si>
  <si>
    <t>860265828</t>
  </si>
  <si>
    <t>6,94</t>
  </si>
  <si>
    <t>121151103</t>
  </si>
  <si>
    <t>Sejmutí ornice plochy do 100 m2 tl vrstvy do 200 mm strojně</t>
  </si>
  <si>
    <t>1551005962</t>
  </si>
  <si>
    <t>3,80</t>
  </si>
  <si>
    <t>1983600956</t>
  </si>
  <si>
    <t>pod obrubníky</t>
  </si>
  <si>
    <t>37,46*0,30*0,30</t>
  </si>
  <si>
    <t>-1769422447</t>
  </si>
  <si>
    <t>"manipulace s ornicí tam a zpět" 3,80*0,20*2</t>
  </si>
  <si>
    <t>-938947710</t>
  </si>
  <si>
    <t>"rýhy" 3,371</t>
  </si>
  <si>
    <t>-791186666</t>
  </si>
  <si>
    <t>3,371*10</t>
  </si>
  <si>
    <t>539217473</t>
  </si>
  <si>
    <t>"nakládání ornice"3,80*0,20</t>
  </si>
  <si>
    <t>908784917</t>
  </si>
  <si>
    <t>3,371*1,8</t>
  </si>
  <si>
    <t>-815775058</t>
  </si>
  <si>
    <t>"ornice" 3,80*0,20</t>
  </si>
  <si>
    <t>1631100349</t>
  </si>
  <si>
    <t>"S12" 144,70</t>
  </si>
  <si>
    <t>"S5" 20,70</t>
  </si>
  <si>
    <t>-1372950871</t>
  </si>
  <si>
    <t>1691146968</t>
  </si>
  <si>
    <t>564831111</t>
  </si>
  <si>
    <t>Podklad ze štěrkodrtě ŠD fr.0-32 plochy přes 100 m2 tl 100 mm</t>
  </si>
  <si>
    <t>-2114281901</t>
  </si>
  <si>
    <t>1103898375</t>
  </si>
  <si>
    <t>-1318962840</t>
  </si>
  <si>
    <t>"nová dlažba S5" 20,70</t>
  </si>
  <si>
    <t>20,7*1,03 'Přepočtené koeficientem množství</t>
  </si>
  <si>
    <t>Úpravy povrchů, podlahy a osazování výplní</t>
  </si>
  <si>
    <t>631311134</t>
  </si>
  <si>
    <t>Mazanina tl přes 120 do 240 mm z betonu prostého bez zvýšených nároků na prostředí tř. C 16/20</t>
  </si>
  <si>
    <t>1247315074</t>
  </si>
  <si>
    <t>"S12" 144,70*0,15</t>
  </si>
  <si>
    <t>631319013</t>
  </si>
  <si>
    <t>Příplatek k mazanině tl přes 120 do 240 mm za přehlazení povrchu</t>
  </si>
  <si>
    <t>939241089</t>
  </si>
  <si>
    <t>631319175</t>
  </si>
  <si>
    <t>Příplatek k mazanině tl přes 120 do 240 mm za stržení povrchu spodní vrstvy před vložením výztuže</t>
  </si>
  <si>
    <t>-1433174237</t>
  </si>
  <si>
    <t>631362021</t>
  </si>
  <si>
    <t>Výztuž mazanin svařovanými sítěmi Kari</t>
  </si>
  <si>
    <t>-2090118784</t>
  </si>
  <si>
    <t>"S12" 144,70*3,033*0,001*1,25</t>
  </si>
  <si>
    <t>956264332</t>
  </si>
  <si>
    <t>37,46</t>
  </si>
  <si>
    <t>288041822</t>
  </si>
  <si>
    <t>37,46*1,03 'Přepočtené koeficientem množství</t>
  </si>
  <si>
    <t>1638583289</t>
  </si>
  <si>
    <t>1857117013</t>
  </si>
  <si>
    <t>"SO05" 144,70+20,70</t>
  </si>
  <si>
    <t>-742753756</t>
  </si>
  <si>
    <t>-548329243</t>
  </si>
  <si>
    <t>-1476459348</t>
  </si>
  <si>
    <t>1,924+1,423</t>
  </si>
  <si>
    <t>997013631</t>
  </si>
  <si>
    <t>Poplatek za uložení na skládce (skládkovné) stavebního odpadu směsného kód odpadu 17 09 04</t>
  </si>
  <si>
    <t>-46899730</t>
  </si>
  <si>
    <t>810365096</t>
  </si>
  <si>
    <t>46,17+70,972</t>
  </si>
  <si>
    <t>1871568238</t>
  </si>
  <si>
    <t>0,180</t>
  </si>
  <si>
    <t>1064713994</t>
  </si>
  <si>
    <t xml:space="preserve">Příplatek ZKD 1 km u vodorovné dopravy suti </t>
  </si>
  <si>
    <t>560493226</t>
  </si>
  <si>
    <t>120,769*19</t>
  </si>
  <si>
    <t>905987824</t>
  </si>
  <si>
    <t>7765001</t>
  </si>
  <si>
    <t>D+M sportovního povrchu litý polyuretan EPDM tl.11 mm, barva okrová, vč.penetračního nástřiku</t>
  </si>
  <si>
    <t>259586071</t>
  </si>
  <si>
    <t>7765002</t>
  </si>
  <si>
    <t>D+M SBR granulátu tl.50 mm</t>
  </si>
  <si>
    <t>1288814273</t>
  </si>
  <si>
    <t>7765003</t>
  </si>
  <si>
    <t>427058023</t>
  </si>
  <si>
    <t>1014206001</t>
  </si>
  <si>
    <t>792R500</t>
  </si>
  <si>
    <t>Odstranění stávajících herních prvků</t>
  </si>
  <si>
    <t>-271019727</t>
  </si>
  <si>
    <t>792R501</t>
  </si>
  <si>
    <t>D+M Workoutový prvek NIPPUR M POLEDANCE, komplet.provedení dle tab PSV, ozn.X05</t>
  </si>
  <si>
    <t>2051013988</t>
  </si>
  <si>
    <t>792R502</t>
  </si>
  <si>
    <t>D+M Workoutový prvek Dvojitá nakloněná lavice, komplet.provedení dle tab PSV, ozn.X06</t>
  </si>
  <si>
    <t>397802086</t>
  </si>
  <si>
    <t>792R503</t>
  </si>
  <si>
    <t>D+M Workoutový prvek Bradlová lavice, komplet.provedení dle tab PSV, ozn.X07</t>
  </si>
  <si>
    <t>1348036171</t>
  </si>
  <si>
    <t>792R504</t>
  </si>
  <si>
    <t>D+M Workoutový prvek MINI BAR SET 2 hrazdy, komplet.provedení dle tab PSV, ozn.X08</t>
  </si>
  <si>
    <t>100100098</t>
  </si>
  <si>
    <t>792R505</t>
  </si>
  <si>
    <t>D+M Workoutový prvek STEP-UP, komplet.provedení dle tab PSV, ozn.X09</t>
  </si>
  <si>
    <t>-619762258</t>
  </si>
  <si>
    <t>792R506</t>
  </si>
  <si>
    <t>D+M Workoutový prvek STALKY, komplet.provedení dle tab PSV, ozn.X10</t>
  </si>
  <si>
    <t>-1372922926</t>
  </si>
  <si>
    <t>792R521</t>
  </si>
  <si>
    <t>-750000667</t>
  </si>
  <si>
    <t>792R522</t>
  </si>
  <si>
    <t>91210124</t>
  </si>
  <si>
    <t>792R525</t>
  </si>
  <si>
    <t>-2086269390</t>
  </si>
  <si>
    <t>796</t>
  </si>
  <si>
    <t>Mobiliář</t>
  </si>
  <si>
    <t>796R5000</t>
  </si>
  <si>
    <t>Odstranění stávající lavičky</t>
  </si>
  <si>
    <t>647190417</t>
  </si>
  <si>
    <t>796R5001</t>
  </si>
  <si>
    <t>D+M Lavička OMEGA vel.1580x450x430 mm, vč.kotvení, základ.patek, zemních prací, komplet dle tab.PSV ozn.X11</t>
  </si>
  <si>
    <t>-159833594</t>
  </si>
  <si>
    <t>796R5002</t>
  </si>
  <si>
    <t>D+M Odpadkový koš LOKI vel.1000x360x320 mm, vč.kotvení, základ.patky, zemních prací, komplet dle tab.PSV ozn.X12</t>
  </si>
  <si>
    <t>232943673</t>
  </si>
  <si>
    <t>796R1030</t>
  </si>
  <si>
    <t>Dopravné pro mobiliář</t>
  </si>
  <si>
    <t>-1195358709</t>
  </si>
  <si>
    <t>-31672943</t>
  </si>
  <si>
    <t>-781035487</t>
  </si>
  <si>
    <t>-1278980488</t>
  </si>
  <si>
    <t>1022489885</t>
  </si>
  <si>
    <t>SO-06 - Úprava víceúčelového hřiště vně oválu</t>
  </si>
  <si>
    <t>-1077645551</t>
  </si>
  <si>
    <t>2,30*3,30*2</t>
  </si>
  <si>
    <t>113107142</t>
  </si>
  <si>
    <t>Odstranění podkladu živičného tl přes 50 do 100 mm ručně</t>
  </si>
  <si>
    <t>837157667</t>
  </si>
  <si>
    <t>-686026188</t>
  </si>
  <si>
    <t>1,30*1,30*1,42*2</t>
  </si>
  <si>
    <t>783607984</t>
  </si>
  <si>
    <t>417433484</t>
  </si>
  <si>
    <t>4,80*10</t>
  </si>
  <si>
    <t>-1471933980</t>
  </si>
  <si>
    <t>4,80*1,8</t>
  </si>
  <si>
    <t>-1450002284</t>
  </si>
  <si>
    <t>1156596849</t>
  </si>
  <si>
    <t>1,30*1,30*1,30*2</t>
  </si>
  <si>
    <t>4,394*1,035 'Přepočtené koeficientem množství</t>
  </si>
  <si>
    <t>-1688193386</t>
  </si>
  <si>
    <t>"S13" 15,18</t>
  </si>
  <si>
    <t>1565937512</t>
  </si>
  <si>
    <t>919735112</t>
  </si>
  <si>
    <t>Řezání stávajícího živičného krytu hl přes 50 do 100 mm</t>
  </si>
  <si>
    <t>-507401728</t>
  </si>
  <si>
    <t>(3,30+2,30)*2*2</t>
  </si>
  <si>
    <t>-40986996</t>
  </si>
  <si>
    <t>33,785*15,80</t>
  </si>
  <si>
    <t>413350056</t>
  </si>
  <si>
    <t>850314040</t>
  </si>
  <si>
    <t>3,34</t>
  </si>
  <si>
    <t>-62194779</t>
  </si>
  <si>
    <t>0,986</t>
  </si>
  <si>
    <t>-663539195</t>
  </si>
  <si>
    <t>0,273</t>
  </si>
  <si>
    <t>-1031439246</t>
  </si>
  <si>
    <t>0,300</t>
  </si>
  <si>
    <t>-1772716664</t>
  </si>
  <si>
    <t>1480244335</t>
  </si>
  <si>
    <t>4,899*19</t>
  </si>
  <si>
    <t>918915183</t>
  </si>
  <si>
    <t>-1417530025</t>
  </si>
  <si>
    <t>(33,785+15,80)*2*1,05</t>
  </si>
  <si>
    <t>-1924578702</t>
  </si>
  <si>
    <t>104,129*0,10</t>
  </si>
  <si>
    <t>-1340266134</t>
  </si>
  <si>
    <t>-928584776</t>
  </si>
  <si>
    <t>104,129</t>
  </si>
  <si>
    <t>-1207515049</t>
  </si>
  <si>
    <t>1,04*2*(18+18+9+9)</t>
  </si>
  <si>
    <t>-1353351319</t>
  </si>
  <si>
    <t>1340531386</t>
  </si>
  <si>
    <t>"nový kotevní prvek hrazení L profil" 1,04*2*50*3,43</t>
  </si>
  <si>
    <t>799815417</t>
  </si>
  <si>
    <t>"nový kotevní prvek hrazení L profil" 1,04*2*50*3,43*0,001*1,08</t>
  </si>
  <si>
    <t>-794517380</t>
  </si>
  <si>
    <t>D+M sportovního povrchu litý polyuretan EPDM tl.11 mm, vč.penetračního nástřiku, vč.napojení na stávající povrch</t>
  </si>
  <si>
    <t>-1300279534</t>
  </si>
  <si>
    <t>doplnění stávajícího povrchu plochy hřiště</t>
  </si>
  <si>
    <t>"S13" 2,30*3,30*2</t>
  </si>
  <si>
    <t>729873080</t>
  </si>
  <si>
    <t>1280237499</t>
  </si>
  <si>
    <t>1905297330</t>
  </si>
  <si>
    <t>789594434</t>
  </si>
  <si>
    <t>(33,785+15,80)*2*1,05*2</t>
  </si>
  <si>
    <t>792R600</t>
  </si>
  <si>
    <t>Odstranění stávajícího basketbalového koše</t>
  </si>
  <si>
    <t>-1506367056</t>
  </si>
  <si>
    <t>792R601</t>
  </si>
  <si>
    <t>D+M Basketbalový koš, ocel.konstr. příhradová otočná, pozink, deska z vodovzd.překližky 110x70 cm, koš, síťka, vč.osazení do zákl.patky, ozn.X13</t>
  </si>
  <si>
    <t>1603010529</t>
  </si>
  <si>
    <t>-118851445</t>
  </si>
  <si>
    <t>1506777384</t>
  </si>
  <si>
    <t>565356379</t>
  </si>
  <si>
    <t>-1742401982</t>
  </si>
  <si>
    <t>-1342535620</t>
  </si>
  <si>
    <t>-115487609</t>
  </si>
  <si>
    <t>190224131</t>
  </si>
  <si>
    <t>SO-07.1 - Zpevněné plochy a zeleň</t>
  </si>
  <si>
    <t>854991663</t>
  </si>
  <si>
    <t>554,20</t>
  </si>
  <si>
    <t>112151312</t>
  </si>
  <si>
    <t>Kácení stromu bez postupného spouštění koruny a kmene D přes 0,2 do 0,3 m</t>
  </si>
  <si>
    <t>1648277488</t>
  </si>
  <si>
    <t>112151354</t>
  </si>
  <si>
    <t>Kácení stromu s postupným spouštěním koruny a kmene D přes 0,4 do 0,5 m</t>
  </si>
  <si>
    <t>-1800105186</t>
  </si>
  <si>
    <t>112155215</t>
  </si>
  <si>
    <t>Štěpkování solitérních stromků a větví průměru kmene do 300 mm s naložením a odvozem do 20km</t>
  </si>
  <si>
    <t>-1790449336</t>
  </si>
  <si>
    <t>112155221</t>
  </si>
  <si>
    <t>Štěpkování solitérních stromků a větví průměru kmene přes 300 do 500 mm s naložením a odvozem do 20 km</t>
  </si>
  <si>
    <t>1866080014</t>
  </si>
  <si>
    <t>112201112</t>
  </si>
  <si>
    <t>Odstranění pařezů D přes 0,2 do 0,3 m v rovině a svahu do 1:5 s odklizením do 20 m a zasypáním jámy</t>
  </si>
  <si>
    <t>327980103</t>
  </si>
  <si>
    <t>112201114</t>
  </si>
  <si>
    <t>Odstranění pařezů D přes 0,4 do 0,5 m v rovině a svahu do 1:5 s odklizením do 20 m a zasypáním jámy</t>
  </si>
  <si>
    <t>1519566261</t>
  </si>
  <si>
    <t>113106144</t>
  </si>
  <si>
    <t>Rozebrání dlažeb ze zámkových dlaždic komunikací pro pěší strojně pl přes 50 m2</t>
  </si>
  <si>
    <t>437243931</t>
  </si>
  <si>
    <t>"přeskládání" 378,80</t>
  </si>
  <si>
    <t>"dle tab.proj" 59,0</t>
  </si>
  <si>
    <t>113107311</t>
  </si>
  <si>
    <t>Odstranění podkladu z kameniva těženého tl do 100 mm strojně pl do 50 m2</t>
  </si>
  <si>
    <t>-1410498764</t>
  </si>
  <si>
    <t>"odstranění mlatu" 36,65</t>
  </si>
  <si>
    <t>113107322</t>
  </si>
  <si>
    <t>Odstranění podkladu z kameniva drceného tl přes 100 do 200 mm strojně pl do 50 m2</t>
  </si>
  <si>
    <t>-1636667665</t>
  </si>
  <si>
    <t>658737137</t>
  </si>
  <si>
    <t>"obrubníky" 128,50</t>
  </si>
  <si>
    <t>"stupně" 2,0*4</t>
  </si>
  <si>
    <t>-942229966</t>
  </si>
  <si>
    <t>6,30</t>
  </si>
  <si>
    <t>-1869986930</t>
  </si>
  <si>
    <t>"dešť.žlab" 45,0*0,30*0,30</t>
  </si>
  <si>
    <t>"obrubník š.50mm" 23,41*0,30*0,30</t>
  </si>
  <si>
    <t>"obrubník š.120mm" 84,30*0,40*0,30</t>
  </si>
  <si>
    <t>"obrubník š.300mm" 6,50*0,80*0,25</t>
  </si>
  <si>
    <t>"obrubník š.120mm (schod)" 2,0*8*0,30*0,30</t>
  </si>
  <si>
    <t>palisády č.3</t>
  </si>
  <si>
    <t>2,475*0,45*0,30</t>
  </si>
  <si>
    <t>162201411</t>
  </si>
  <si>
    <t>Vodorovné přemístění kmenů stromů listnatých do 1 km D kmene přes 100 do 300 mm</t>
  </si>
  <si>
    <t>1977268170</t>
  </si>
  <si>
    <t>162201412</t>
  </si>
  <si>
    <t>Vodorovné přemístění kmenů stromů listnatých do 1 km D kmene přes 300 do 500 mm</t>
  </si>
  <si>
    <t>556317897</t>
  </si>
  <si>
    <t>162201421</t>
  </si>
  <si>
    <t>Vodorovné přemístění pařezů do 1 km D přes 100 do 300 mm</t>
  </si>
  <si>
    <t>418592392</t>
  </si>
  <si>
    <t>162201422</t>
  </si>
  <si>
    <t>Vodorovné přemístění pařezů do 1 km D přes 300 do 500 mm</t>
  </si>
  <si>
    <t>-780960730</t>
  </si>
  <si>
    <t>162301931</t>
  </si>
  <si>
    <t>Příplatek k vodorovnému přemístění větví stromů listnatých D kmene přes 100 do 300 mm ZKD 1 km</t>
  </si>
  <si>
    <t>1842109729</t>
  </si>
  <si>
    <t>3*19</t>
  </si>
  <si>
    <t>162301932</t>
  </si>
  <si>
    <t>Příplatek k vodorovnému přemístění větví stromů listnatých D kmene přes 300 do 500 mm ZKD 1 km</t>
  </si>
  <si>
    <t>1227707828</t>
  </si>
  <si>
    <t>162301951</t>
  </si>
  <si>
    <t>Příplatek k vodorovnému přemístění kmenů stromů listnatých D kmene přes 100 do 300 mm ZKD 1 km</t>
  </si>
  <si>
    <t>1996562090</t>
  </si>
  <si>
    <t>162301952</t>
  </si>
  <si>
    <t>Příplatek k vodorovnému přemístění kmenů stromů listnatých D kmene přes 300 do 500 mm ZKD 1 km</t>
  </si>
  <si>
    <t>96478075</t>
  </si>
  <si>
    <t>3,000*19</t>
  </si>
  <si>
    <t>162301971</t>
  </si>
  <si>
    <t>Příplatek k vodorovnému přemístění pařezů D přes 100 do 300 mm ZKD 1 km</t>
  </si>
  <si>
    <t>-272623970</t>
  </si>
  <si>
    <t>162301972</t>
  </si>
  <si>
    <t>Příplatek k vodorovnému přemístění pařezů D přes 300 do 500 mm ZKD 1 km</t>
  </si>
  <si>
    <t>455962914</t>
  </si>
  <si>
    <t>-683027370</t>
  </si>
  <si>
    <t>"manipulace s ornicí tam a zpět" 6,30*0,20*2</t>
  </si>
  <si>
    <t>"zásyp" 2,256*2</t>
  </si>
  <si>
    <t>-1216878042</t>
  </si>
  <si>
    <t>"rýhy" 19,347</t>
  </si>
  <si>
    <t>-755378077</t>
  </si>
  <si>
    <t>19,347*10</t>
  </si>
  <si>
    <t>958460621</t>
  </si>
  <si>
    <t>"manipulace s ornicí tam a zpět" 6,30*0,20</t>
  </si>
  <si>
    <t>-27331416</t>
  </si>
  <si>
    <t>19,347*1,8</t>
  </si>
  <si>
    <t>1131108669</t>
  </si>
  <si>
    <t>"ornice" 6,30*0,20</t>
  </si>
  <si>
    <t>1270779782</t>
  </si>
  <si>
    <t>49,0</t>
  </si>
  <si>
    <t>1400661621</t>
  </si>
  <si>
    <t>-1767398674</t>
  </si>
  <si>
    <t>49,0*0,05*1,05</t>
  </si>
  <si>
    <t>38350029</t>
  </si>
  <si>
    <t>"nové" 49,0</t>
  </si>
  <si>
    <t>"zatravněné" 554,20</t>
  </si>
  <si>
    <t>881847704</t>
  </si>
  <si>
    <t>603,20</t>
  </si>
  <si>
    <t>603,2*0,03 'Přepočtené koeficientem množství</t>
  </si>
  <si>
    <t>1909703810</t>
  </si>
  <si>
    <t>"zatravnění" 603,20</t>
  </si>
  <si>
    <t>"zatravňovací dlažba" 98,50</t>
  </si>
  <si>
    <t>"S5 nová dlažba tl.60mm" 49,30</t>
  </si>
  <si>
    <t>728114694</t>
  </si>
  <si>
    <t>184818231</t>
  </si>
  <si>
    <t>Ochrana kmene průměru do 300 mm bedněním výšky do 2 m</t>
  </si>
  <si>
    <t>-264627350</t>
  </si>
  <si>
    <t>-2111319943</t>
  </si>
  <si>
    <t>554,20+49,0</t>
  </si>
  <si>
    <t>954822327</t>
  </si>
  <si>
    <t>603,20*0,000025</t>
  </si>
  <si>
    <t>-1234040808</t>
  </si>
  <si>
    <t>0,015*1000 'Přepočtené koeficientem množství</t>
  </si>
  <si>
    <t>-675853547</t>
  </si>
  <si>
    <t>603,20*0,002</t>
  </si>
  <si>
    <t>1741561268</t>
  </si>
  <si>
    <t>274313811</t>
  </si>
  <si>
    <t>Základové pásy z betonu tř. C 25/30</t>
  </si>
  <si>
    <t>-444986346</t>
  </si>
  <si>
    <t>2,805*0,45*0,30</t>
  </si>
  <si>
    <t>0,379*1,035 'Přepočtené koeficientem množství</t>
  </si>
  <si>
    <t>339921132</t>
  </si>
  <si>
    <t>Osazování betonových palisád do betonového základu v řadě výšky prvku přes 0,5 do 1 m</t>
  </si>
  <si>
    <t>-1521011391</t>
  </si>
  <si>
    <t>"v.600mm" 0,96</t>
  </si>
  <si>
    <t>"v.800mm" 1,92</t>
  </si>
  <si>
    <t>592284R02</t>
  </si>
  <si>
    <t>palisáda betonová tyčová hranatá přírodní 120x165x600mm</t>
  </si>
  <si>
    <t>-562002704</t>
  </si>
  <si>
    <t>592284R03</t>
  </si>
  <si>
    <t>palisáda betonová tyčová hranatá přírodní 120x165x800mm</t>
  </si>
  <si>
    <t>1643316417</t>
  </si>
  <si>
    <t>-216140899</t>
  </si>
  <si>
    <t>"S6" 356,94</t>
  </si>
  <si>
    <t>"S5" 49,30</t>
  </si>
  <si>
    <t>564730001</t>
  </si>
  <si>
    <t>Podklad z kameniva hrubého drceného vel. 8-16 mm plochy do 100 m2 tl 100 mm</t>
  </si>
  <si>
    <t>-1399536207</t>
  </si>
  <si>
    <t>"S13" 30,52</t>
  </si>
  <si>
    <t>210393327</t>
  </si>
  <si>
    <t>601127199</t>
  </si>
  <si>
    <t>"S13 tl.80mm" 30,52</t>
  </si>
  <si>
    <t>"S6 tl.60mm" 74,67+3,525+5,876+272,87</t>
  </si>
  <si>
    <t>1319712235</t>
  </si>
  <si>
    <t>-1831892523</t>
  </si>
  <si>
    <t>" doplnění poškozené dlažby S6" 356,94*0,10</t>
  </si>
  <si>
    <t>"nová dlažba S5" 49,30</t>
  </si>
  <si>
    <t>84,994*1,03 'Přepočtené koeficientem množství</t>
  </si>
  <si>
    <t>59245020</t>
  </si>
  <si>
    <t>dlažba tvar obdélník betonová 200x100x80mm přírodní</t>
  </si>
  <si>
    <t>570671302</t>
  </si>
  <si>
    <t>"doplnění poškozené dlažby S13" 30,52*0,10</t>
  </si>
  <si>
    <t>830391811R</t>
  </si>
  <si>
    <t>Bourání stávajícího rozvodu kanalizace</t>
  </si>
  <si>
    <t>1886992075</t>
  </si>
  <si>
    <t>"stávající rozvod kanalizace DN 150 v areálu, vč.zemních prací, hloubka uložení potrubí v rozsahu 0,70-2,07 m" 113,50</t>
  </si>
  <si>
    <t>830391819R</t>
  </si>
  <si>
    <t>Odstranění stáv.kanalizační vpusti</t>
  </si>
  <si>
    <t>-734762484</t>
  </si>
  <si>
    <t>916131113</t>
  </si>
  <si>
    <t>Osazení silničního obrubníku betonového ležatého s boční opěrou do lože z betonu prostého</t>
  </si>
  <si>
    <t>336542439</t>
  </si>
  <si>
    <t>13,0</t>
  </si>
  <si>
    <t>59217033</t>
  </si>
  <si>
    <t>obrubník betonový silniční 1000x100x300mm</t>
  </si>
  <si>
    <t>1996818551</t>
  </si>
  <si>
    <t>13*1,03 'Přepočtené koeficientem množství</t>
  </si>
  <si>
    <t>916231213</t>
  </si>
  <si>
    <t>Osazení chodníkového obrubníku betonového stojatého s boční opěrou do lože z betonu prostého</t>
  </si>
  <si>
    <t>471328824</t>
  </si>
  <si>
    <t>"obrubník" 84,30</t>
  </si>
  <si>
    <t>"schodiště" 2,0*8</t>
  </si>
  <si>
    <t>59217021R</t>
  </si>
  <si>
    <t>obrubník betonový chodníkový 1000x120x300mm</t>
  </si>
  <si>
    <t>172081272</t>
  </si>
  <si>
    <t>84,3*1,03 'Přepočtené koeficientem množství</t>
  </si>
  <si>
    <t>59217021.1R</t>
  </si>
  <si>
    <t>obrubník betonový chodníkový 1000x120x350mm</t>
  </si>
  <si>
    <t>75036287</t>
  </si>
  <si>
    <t>16*1,03 'Přepočtené koeficientem množství</t>
  </si>
  <si>
    <t>1815777348</t>
  </si>
  <si>
    <t>23,41</t>
  </si>
  <si>
    <t>-1843780355</t>
  </si>
  <si>
    <t>23,41*1,03 'Přepočtené koeficientem množství</t>
  </si>
  <si>
    <t>-378877651</t>
  </si>
  <si>
    <t>966051111</t>
  </si>
  <si>
    <t>Bourání betonových palisád osazovaných v řadě</t>
  </si>
  <si>
    <t>517641121</t>
  </si>
  <si>
    <t>3,67*1,0*0,16</t>
  </si>
  <si>
    <t>545606032</t>
  </si>
  <si>
    <t>2104098535</t>
  </si>
  <si>
    <t>-1284322988</t>
  </si>
  <si>
    <t>-846861371</t>
  </si>
  <si>
    <t>27,983+1,526</t>
  </si>
  <si>
    <t>-1588300799</t>
  </si>
  <si>
    <t>17,593+0,300</t>
  </si>
  <si>
    <t>435354876</t>
  </si>
  <si>
    <t>6,597+10,629</t>
  </si>
  <si>
    <t>-418993351</t>
  </si>
  <si>
    <t>1072051236</t>
  </si>
  <si>
    <t>-995114120</t>
  </si>
  <si>
    <t>64,927*19</t>
  </si>
  <si>
    <t>998223011</t>
  </si>
  <si>
    <t>Přesun hmot pro pozemní komunikace s krytem dlážděným</t>
  </si>
  <si>
    <t>-649129603</t>
  </si>
  <si>
    <t>796R7000</t>
  </si>
  <si>
    <t>Odstranění stávajících vyvýšených záhonů</t>
  </si>
  <si>
    <t>1915095243</t>
  </si>
  <si>
    <t>796R7001</t>
  </si>
  <si>
    <t>D+M Oprava stávající lavičky komplet dle tab.PSV ozn.X14</t>
  </si>
  <si>
    <t>-226535492</t>
  </si>
  <si>
    <t>796R7002</t>
  </si>
  <si>
    <t>884388010</t>
  </si>
  <si>
    <t>796R7006</t>
  </si>
  <si>
    <t>D+M Vyvýšený záhon vel.2000x800x500mm, komplet dle tab.PSV ozn.X26</t>
  </si>
  <si>
    <t>1912055739</t>
  </si>
  <si>
    <t>796R7030</t>
  </si>
  <si>
    <t>-828435155</t>
  </si>
  <si>
    <t>-2080694721</t>
  </si>
  <si>
    <t>1991441681</t>
  </si>
  <si>
    <t>-438034914</t>
  </si>
  <si>
    <t>-2052583276</t>
  </si>
  <si>
    <t>SO-09 - Oplocení</t>
  </si>
  <si>
    <t>1024675325</t>
  </si>
  <si>
    <t>6,80</t>
  </si>
  <si>
    <t>132251102</t>
  </si>
  <si>
    <t>Hloubení rýh nezapažených š do 800 mm v hornině třídy těžitelnosti I skupiny 3 objem do 50 m3 strojně</t>
  </si>
  <si>
    <t>-2130815466</t>
  </si>
  <si>
    <t>oplocení</t>
  </si>
  <si>
    <t>"B" 6,20*0,55*1,50</t>
  </si>
  <si>
    <t>"C" 16,0*0,55*1,50</t>
  </si>
  <si>
    <t>"D" 15,60*0,55*1,20</t>
  </si>
  <si>
    <t>"E" 5,50*0,60*1,20</t>
  </si>
  <si>
    <t>"F" 2,20*0,60*1,20</t>
  </si>
  <si>
    <t>pro obrubníky</t>
  </si>
  <si>
    <t>(1,075+1,0)*0,30*0,30</t>
  </si>
  <si>
    <t>133212811</t>
  </si>
  <si>
    <t>Hloubení nezapažených šachet v hornině třídy těžitelnosti I skupiny 3 plocha výkopu do 4 m2 ručně</t>
  </si>
  <si>
    <t>-2103628526</t>
  </si>
  <si>
    <t>"A" 0,40*0,40*1,20*2</t>
  </si>
  <si>
    <t>-2069553271</t>
  </si>
  <si>
    <t>"manipulace s ornicí tam a zpět" 6,80*0,20*2</t>
  </si>
  <si>
    <t>-1211040975</t>
  </si>
  <si>
    <t>"rýhy" 34,342</t>
  </si>
  <si>
    <t>"šachty" 0,384</t>
  </si>
  <si>
    <t>-1219166554</t>
  </si>
  <si>
    <t>34,726*10</t>
  </si>
  <si>
    <t>1873854795</t>
  </si>
  <si>
    <t>34,726*1,8</t>
  </si>
  <si>
    <t>1606800675</t>
  </si>
  <si>
    <t>"ornice" 6,80*0,20</t>
  </si>
  <si>
    <t>374238222</t>
  </si>
  <si>
    <t>"S5" 12,90</t>
  </si>
  <si>
    <t>1303606763</t>
  </si>
  <si>
    <t>"B" 6,20*0,55*1,20</t>
  </si>
  <si>
    <t>"C" 16,0*0,55*1,0</t>
  </si>
  <si>
    <t>"D" 15,60*0,55*1,0</t>
  </si>
  <si>
    <t>"E" 5,50*0,60*1,0</t>
  </si>
  <si>
    <t>"F" 2,20*0,60*1,0</t>
  </si>
  <si>
    <t>26,092*1,035 'Přepočtené koeficientem množství</t>
  </si>
  <si>
    <t>Základové patky z betonu tř. C 25/30</t>
  </si>
  <si>
    <t>-369835205</t>
  </si>
  <si>
    <t>"A" 0,40*0,40*1,0*2</t>
  </si>
  <si>
    <t>0,32*1,035 'Přepočtené koeficientem množství</t>
  </si>
  <si>
    <t>311113152R</t>
  </si>
  <si>
    <t>Nosná zeď tl přes 150 do 200 mm z hladkých tvárnic SIMPLE BLOCK včetně výplně z betonu tř. C 25/30</t>
  </si>
  <si>
    <t>-1696452525</t>
  </si>
  <si>
    <t>"B" 5,80*(1,20+0,75)*0,5</t>
  </si>
  <si>
    <t>"C" 15,695*(1,20+0,90)*0,5</t>
  </si>
  <si>
    <t>"D" 15,205*0,90</t>
  </si>
  <si>
    <t>"E" 5,11*(1,80+1,05)*0,5</t>
  </si>
  <si>
    <t>"F" 2,0*1,80</t>
  </si>
  <si>
    <t>311361821</t>
  </si>
  <si>
    <t>Výztuž nosných zdí betonářskou ocelí 10 505</t>
  </si>
  <si>
    <t>-1378724735</t>
  </si>
  <si>
    <t>46,702*0,20*0,030</t>
  </si>
  <si>
    <t>1002825011</t>
  </si>
  <si>
    <t>338171113</t>
  </si>
  <si>
    <t>Osazování sloupků a vzpěr plotových ocelových v do 2 m se zabetonováním</t>
  </si>
  <si>
    <t>1016911524</t>
  </si>
  <si>
    <t>14550154</t>
  </si>
  <si>
    <t>profil ocelový svařovaný jakost S235 průřez obdelníkový 60x40x3mm, žárový pozink</t>
  </si>
  <si>
    <t>1366973046</t>
  </si>
  <si>
    <t>1,90*21*4,34*0,001*1,08</t>
  </si>
  <si>
    <t>348101220</t>
  </si>
  <si>
    <t>Osazení vrat nebo vrátek k oplocení na ocelové sloupky pl přes 2 do 4 m2</t>
  </si>
  <si>
    <t>1396484196</t>
  </si>
  <si>
    <t>"X24" 1</t>
  </si>
  <si>
    <t>55342332R</t>
  </si>
  <si>
    <t>vstupní branka plotová dvoukřídlá Pz 2x940x1550mm, vč.kování, bezpečn.zámku, středové zarážky, ozn.X35 tab.PSV</t>
  </si>
  <si>
    <t>-942551453</t>
  </si>
  <si>
    <t>348171143</t>
  </si>
  <si>
    <t>Montáž panelového svařovaného oplocení v přes 1,0 do 1,5 m</t>
  </si>
  <si>
    <t>434093805</t>
  </si>
  <si>
    <t>5,80+15,695+15,205+5,11+1,93</t>
  </si>
  <si>
    <t>55342415</t>
  </si>
  <si>
    <t xml:space="preserve">plotový panel svařovaný v 1,0-1,5m š do 2,5m průměru drátu 5mm oka 55x200mm s dvojitým horizontálním drátem 6mm povrchová úprava PZ </t>
  </si>
  <si>
    <t>505680275</t>
  </si>
  <si>
    <t>43,74*0,4 'Přepočtené koeficientem množství</t>
  </si>
  <si>
    <t>348272513</t>
  </si>
  <si>
    <t>Plotová stříška pro zeď tl 195 mm z tvarovek hladkých nebo štípaných přírodních</t>
  </si>
  <si>
    <t>151718064</t>
  </si>
  <si>
    <t>5,80+15,695+15,205+5,11+2,0</t>
  </si>
  <si>
    <t>-909414679</t>
  </si>
  <si>
    <t>901173350</t>
  </si>
  <si>
    <t>1417177708</t>
  </si>
  <si>
    <t>1921487825</t>
  </si>
  <si>
    <t>"nová dlažba S5" 12,90</t>
  </si>
  <si>
    <t>12,9*1,03 'Přepočtené koeficientem množství</t>
  </si>
  <si>
    <t>-718210251</t>
  </si>
  <si>
    <t>1,075+1,0</t>
  </si>
  <si>
    <t>1254832565</t>
  </si>
  <si>
    <t>2,075*1,03 'Přepočtené koeficientem množství</t>
  </si>
  <si>
    <t>-2029404572</t>
  </si>
  <si>
    <t>"pro obrubníky betonové" (1,075+1,0)*0,30*0,30</t>
  </si>
  <si>
    <t>0,187*1,035 'Přepočtené koeficientem množství</t>
  </si>
  <si>
    <t>966071711</t>
  </si>
  <si>
    <t>Bourání sloupků a vzpěr plotových ocelových do 2,5 m zabetonovaných</t>
  </si>
  <si>
    <t>2038486673</t>
  </si>
  <si>
    <t>966071822</t>
  </si>
  <si>
    <t>Rozebrání oplocení z drátěného pletiva se čtvercovými oky v přes 1,6 do 2,0 m</t>
  </si>
  <si>
    <t>1287387925</t>
  </si>
  <si>
    <t>-1549708220</t>
  </si>
  <si>
    <t>255684298</t>
  </si>
  <si>
    <t>0,283</t>
  </si>
  <si>
    <t>997231111</t>
  </si>
  <si>
    <t>Vodorovná doprava suti a vybouraných hmot do 1 km</t>
  </si>
  <si>
    <t>1815208657</t>
  </si>
  <si>
    <t>997231119</t>
  </si>
  <si>
    <t>Příplatek ZKD 1 km vodorovné dopravy suti a vybouraných hmot</t>
  </si>
  <si>
    <t>2064332877</t>
  </si>
  <si>
    <t>0,283*19</t>
  </si>
  <si>
    <t>998232110</t>
  </si>
  <si>
    <t>Přesun hmot pro oplocení zděné z cihel nebo tvárnic v do 3 m</t>
  </si>
  <si>
    <t>814020950</t>
  </si>
  <si>
    <t>-302460202</t>
  </si>
  <si>
    <t>-1317421810</t>
  </si>
  <si>
    <t>1228656215</t>
  </si>
  <si>
    <t>-2137966533</t>
  </si>
  <si>
    <t>IO-01 - Přeložka kanalizace</t>
  </si>
  <si>
    <t>8001001</t>
  </si>
  <si>
    <t>Přeložka kanalizace dle special</t>
  </si>
  <si>
    <t>-91595823</t>
  </si>
  <si>
    <t>-924636323</t>
  </si>
  <si>
    <t>1869147662</t>
  </si>
  <si>
    <t>1775023268</t>
  </si>
  <si>
    <t>1233197288</t>
  </si>
  <si>
    <t>IO-02 - Areálový vodovod</t>
  </si>
  <si>
    <t>8002002</t>
  </si>
  <si>
    <t>Areálový vodovod dle special</t>
  </si>
  <si>
    <t>1304485003</t>
  </si>
  <si>
    <t>-708050588</t>
  </si>
  <si>
    <t>-1286364909</t>
  </si>
  <si>
    <t>-29071780</t>
  </si>
  <si>
    <t>-201607913</t>
  </si>
  <si>
    <t>IO-03 - Areálový rozvod elektro</t>
  </si>
  <si>
    <t xml:space="preserve">    741 - Elektroinstalace </t>
  </si>
  <si>
    <t>741</t>
  </si>
  <si>
    <t xml:space="preserve">Elektroinstalace </t>
  </si>
  <si>
    <t>7411001</t>
  </si>
  <si>
    <t>Areálový rozvod elektro dle special.</t>
  </si>
  <si>
    <t>-1534651115</t>
  </si>
  <si>
    <t>-682904651</t>
  </si>
  <si>
    <t>-2055728310</t>
  </si>
  <si>
    <t>458339272</t>
  </si>
  <si>
    <t>1389094562</t>
  </si>
  <si>
    <t xml:space="preserve">Položkový rozpočet </t>
  </si>
  <si>
    <t>#TypZaznamu#</t>
  </si>
  <si>
    <t>S:</t>
  </si>
  <si>
    <t>O:</t>
  </si>
  <si>
    <t>OBJ</t>
  </si>
  <si>
    <t>R:</t>
  </si>
  <si>
    <t>ROZ</t>
  </si>
  <si>
    <t>P.č.</t>
  </si>
  <si>
    <t>Číslo položky</t>
  </si>
  <si>
    <t>Název položky</t>
  </si>
  <si>
    <t>množství</t>
  </si>
  <si>
    <t>cena / MJ</t>
  </si>
  <si>
    <t>Celkem</t>
  </si>
  <si>
    <t>Dodávka</t>
  </si>
  <si>
    <t>Dodávka celk.</t>
  </si>
  <si>
    <t>Montáž</t>
  </si>
  <si>
    <t>Montáž celk.</t>
  </si>
  <si>
    <t>cena s DPH</t>
  </si>
  <si>
    <t>Díl:</t>
  </si>
  <si>
    <t>M21</t>
  </si>
  <si>
    <t>Elektromontáže</t>
  </si>
  <si>
    <t>DIL</t>
  </si>
  <si>
    <t>210100001</t>
  </si>
  <si>
    <t>Ukončení vodičů v rozvaděči + zapojení do 2,5 mm2</t>
  </si>
  <si>
    <t>POL1_</t>
  </si>
  <si>
    <t>Jistič instalační PL7 C10/1</t>
  </si>
  <si>
    <t>210800607</t>
  </si>
  <si>
    <t>Vodič H07V-K (CYA) 10mm2 uložený v trubce, vč. dodávky vodiče CYA10</t>
  </si>
  <si>
    <t>210800106</t>
  </si>
  <si>
    <t>Kabel CYKY-m 750 V 3 x 2,5 mm2 uložený pod omítkou, včetně dodávky kabelu</t>
  </si>
  <si>
    <t>210810006</t>
  </si>
  <si>
    <t>Kabel CYKY-m 750 V 3 x 2,5 mm2 volně uložený, včetně dodávky kabelu</t>
  </si>
  <si>
    <t>230191008</t>
  </si>
  <si>
    <t>Uložení chráničky ve výkopu KF 63mm</t>
  </si>
  <si>
    <t>Plastový rozvaděč, v provedení na stěnu, IP65</t>
  </si>
  <si>
    <t>POL3_</t>
  </si>
  <si>
    <t>Montážní a instalační materiál</t>
  </si>
  <si>
    <t>M46</t>
  </si>
  <si>
    <t>Zemní práce při montážích</t>
  </si>
  <si>
    <t>460200163</t>
  </si>
  <si>
    <t>Výkop kabelové rýhy 35/80 cm, hornina třídy 3 ruční výkop rýhy</t>
  </si>
  <si>
    <t>460420018</t>
  </si>
  <si>
    <t>Zřízení kabelového lože v rýze š.do 35 cm z písku tloušťka vrstvy 20 cm</t>
  </si>
  <si>
    <t>58152180</t>
  </si>
  <si>
    <t>Písek kopaný ZPM ( dle 4604200.. )</t>
  </si>
  <si>
    <t>460490012</t>
  </si>
  <si>
    <t>Fólie výstražná z PVC, šířka 33 cm fólie PVC šířka 33 cm</t>
  </si>
  <si>
    <t>460570163</t>
  </si>
  <si>
    <t>Zához rýhy 35/80 cm, hornina třídy 3 ruční zához rýhy se zhutněním</t>
  </si>
  <si>
    <t>460600001</t>
  </si>
  <si>
    <t>Naložení a odvoz zeminy odvoz na vzdálenost 10000 m</t>
  </si>
  <si>
    <t>220</t>
  </si>
  <si>
    <t>Stavební výpomoci</t>
  </si>
  <si>
    <t>220261662</t>
  </si>
  <si>
    <t>Zhotovení drážky ve zdi cihlovém</t>
  </si>
  <si>
    <t>POL99_2</t>
  </si>
  <si>
    <t>220261665</t>
  </si>
  <si>
    <t>Zazdění drážky, začištění , konečná úprava</t>
  </si>
  <si>
    <t>460680023</t>
  </si>
  <si>
    <t>Průraz zdivem v cihlové zdi do tlouštky 45cm, do průměru 6cm</t>
  </si>
  <si>
    <t>Zazdění průrazu, vč. začištění</t>
  </si>
  <si>
    <t>Penetrace a výmalba</t>
  </si>
  <si>
    <t>VN</t>
  </si>
  <si>
    <t>Vedlejší náklady</t>
  </si>
  <si>
    <t>005124010R</t>
  </si>
  <si>
    <t>Koordinační činnost</t>
  </si>
  <si>
    <t>Soubor</t>
  </si>
  <si>
    <t>005241010R</t>
  </si>
  <si>
    <t xml:space="preserve">Dokumentace skutečného provedení </t>
  </si>
  <si>
    <t>005241020R</t>
  </si>
  <si>
    <t xml:space="preserve">Geodetické zaměření skutečného provedení  </t>
  </si>
  <si>
    <t>ON</t>
  </si>
  <si>
    <t xml:space="preserve">110      </t>
  </si>
  <si>
    <t>Mimostaveništní doprava individual.</t>
  </si>
  <si>
    <t>Kč</t>
  </si>
  <si>
    <t>POL9_</t>
  </si>
  <si>
    <t>00523  R</t>
  </si>
  <si>
    <t>Revize elektro,vč. revizní zprávy</t>
  </si>
  <si>
    <t xml:space="preserve">Celkem </t>
  </si>
  <si>
    <t>Poznámky uchazeče k zadání</t>
  </si>
  <si>
    <t>END</t>
  </si>
  <si>
    <r>
      <t xml:space="preserve">Jedná se o minimální rozpočet. Pokud uchazeč při prohlídce místa plnění zjistí chybějící položku, doplní tuto samostatně pod tuto poznámku se zdůvodněním . Součástí realizace uvedené akce musí být veškeré dodávky, práce a služby, které nejsou výslovně uvedeny v dokumentaci, ale jsou nezbytné pro úplnost a funkčnost zařízení podle uvedených požadavků. Dále je třeba dodržovat platné normy pro souběh a křížení kabelů silových a sdělovacích rozvodů. Realizaci je třeba dodavatelsky koordinovat. Zejména je nutné věnovat zvýšenou pozornost při demontážních pracích a stříhání vodičů a kabelů, postupovat velmi opatrně, aby nedošlo k úrazu nebo škodám. Zhotovitel zahrne do ceny elektro části demontáže a ekologickou likvidaci rušených zařízení. Dodávky, práce a služby pro elektrotechnologické zařízení musí být dodány kompletní, v uvedených hranicích dodávky včetně všech nezbytných přístrojů, pomocných zařízení, příslušenství a spojovacího a upevňovacího materiálu. Dodávka musí být řádně odzkoušena, plně funkční a schopna uvedení do provozu. Veškerá dodávaná zařízení musí být nová, poprvé použitá. Dodávaná zařízení musí být dodána od výrobců, kteří mají v ČR zajištěn servis. Toto prokáže zhotovitel při předání a převzetí, kdy doloží k jednotlivým zařízením příslušné doklady a prohlášení servisní organizace v ČR o zajištění servisu. Veškerá dodávaná zařízení musí odpovídat požadavkům zákona č. 22/1997Sb. v platném znění a souvisejícím nařízením vlády. Zhotovitel doloží ke všem dodávaným výrobkům doklady požadované podle uvedených právních předpisů. Veškeré zařízení musí být dodáno v souladu s požadavky vyhlášky č. 137/1998Sb. o obecných technických požadavcích na výstavbu.
Veškeré práce musí být prováděny za dodržování všech norem a předpisů platných v ČR a doloženy předepsanými doklady o provedených zkouškách a revizích.  
</t>
    </r>
  </si>
  <si>
    <t>{6d65c939-2b13-41e4-b073-ee683e80e9ac}</t>
  </si>
  <si>
    <t>IO-02 - AREÁLOVÝ VODOVOD</t>
  </si>
  <si>
    <t xml:space="preserve">    4 - Vodorovné konstrukce</t>
  </si>
  <si>
    <t>132254204</t>
  </si>
  <si>
    <t>Hloubení zapažených rýh š do 2000 mm v hornině třídy těžitelnosti I skupiny 3 objem do 500 m3</t>
  </si>
  <si>
    <t>1309264524</t>
  </si>
  <si>
    <t>151101101</t>
  </si>
  <si>
    <t>Zřízení příložného pažení a rozepření stěn rýh hl do 2 m</t>
  </si>
  <si>
    <t>1697677922</t>
  </si>
  <si>
    <t>151101111</t>
  </si>
  <si>
    <t>Odstranění příložného pažení a rozepření stěn rýh hl do 2 m</t>
  </si>
  <si>
    <t>-1397680287</t>
  </si>
  <si>
    <t>-1274350703</t>
  </si>
  <si>
    <t>-452417531</t>
  </si>
  <si>
    <t>1191530838</t>
  </si>
  <si>
    <t>171201231</t>
  </si>
  <si>
    <t>Poplatek za uložení zeminy a kamení na recyklační skládce (skládkovné) kód odpadu 17 05 04</t>
  </si>
  <si>
    <t>-467033776</t>
  </si>
  <si>
    <t>174151101</t>
  </si>
  <si>
    <t>Zásyp jam, šachet rýh nebo kolem objektů sypaninou se zhutněním</t>
  </si>
  <si>
    <t>1810465355</t>
  </si>
  <si>
    <t>175151101</t>
  </si>
  <si>
    <t>Obsypání potrubí strojně sypaninou bez prohození, uloženou do 3 m</t>
  </si>
  <si>
    <t>-1404985885</t>
  </si>
  <si>
    <t>58337303</t>
  </si>
  <si>
    <t>štěrkopísek frakce 0/8</t>
  </si>
  <si>
    <t>1980784622</t>
  </si>
  <si>
    <t>Vodorovné konstrukce</t>
  </si>
  <si>
    <t>451572111</t>
  </si>
  <si>
    <t>Lože pod potrubí otevřený výkop z kameniva drobného těženého</t>
  </si>
  <si>
    <t>51090650</t>
  </si>
  <si>
    <t>871161141</t>
  </si>
  <si>
    <t>Montáž potrubí z PE100 SDR 11 otevřený výkop svařovaných na tupo D 32 x 3,0 mm</t>
  </si>
  <si>
    <t>-446015602</t>
  </si>
  <si>
    <t>28613110</t>
  </si>
  <si>
    <t>trubka vodovodní PE100 PN 16 SDR11 32x3,0mm</t>
  </si>
  <si>
    <t>12389905</t>
  </si>
  <si>
    <t>871241141</t>
  </si>
  <si>
    <t>Montáž potrubí z PE100 SDR 11 otevřený výkop svařovaných na tupo D 90 x 8,2 mm</t>
  </si>
  <si>
    <t>157138167</t>
  </si>
  <si>
    <t>28613115</t>
  </si>
  <si>
    <t>trubka vodovodní PE100 PN 16 SDR11 90x8,2mm</t>
  </si>
  <si>
    <t>1245918402</t>
  </si>
  <si>
    <t>R2</t>
  </si>
  <si>
    <t>Montáž čerpadel ponorných do nárže</t>
  </si>
  <si>
    <t>-1273914922</t>
  </si>
  <si>
    <t>42611001</t>
  </si>
  <si>
    <t>čerpadlo ponorné Hmax 35m Qmax 1,6l/s 230V</t>
  </si>
  <si>
    <t>587775487</t>
  </si>
  <si>
    <t>42695011</t>
  </si>
  <si>
    <t>spínač tlakový zapínací tlak 1-3,5bar 230V</t>
  </si>
  <si>
    <t>-574652646</t>
  </si>
  <si>
    <t>R3</t>
  </si>
  <si>
    <t>Inteligentní ponorné nerezové čerpadlo, ochrana proti chodu na sucho, Q=60m3/h, H=5.00m</t>
  </si>
  <si>
    <t>-1638301764</t>
  </si>
  <si>
    <t>892233122</t>
  </si>
  <si>
    <t>Proplach a dezinfekce vodovodního potrubí DN od 40 do 70</t>
  </si>
  <si>
    <t>-411611941</t>
  </si>
  <si>
    <t>892241111</t>
  </si>
  <si>
    <t>Tlaková zkouška vodou potrubí DN do 80</t>
  </si>
  <si>
    <t>-1244156520</t>
  </si>
  <si>
    <t>892273122</t>
  </si>
  <si>
    <t>Proplach a dezinfekce vodovodního potrubí DN od 80 do 125</t>
  </si>
  <si>
    <t>-436850468</t>
  </si>
  <si>
    <t>R1</t>
  </si>
  <si>
    <t>Osazení ventilových šachet plastových vč. vystrojení</t>
  </si>
  <si>
    <t>-730743843</t>
  </si>
  <si>
    <t>28661612</t>
  </si>
  <si>
    <t>šachta ventilová s kovovým kulovým ventilem 3/4"</t>
  </si>
  <si>
    <t>-697949385</t>
  </si>
  <si>
    <t>899721112</t>
  </si>
  <si>
    <t>Signalizační vodič DN přes 150 mm na potrubí</t>
  </si>
  <si>
    <t>-1188605616</t>
  </si>
  <si>
    <t>899722113</t>
  </si>
  <si>
    <t>Krytí potrubí z plastů výstražnou fólií z PVC 34cm</t>
  </si>
  <si>
    <t>1573206193</t>
  </si>
  <si>
    <t>998276101</t>
  </si>
  <si>
    <t>Přesun hmot pro trubní vedení z trub z plastických hmot otevřený výkop</t>
  </si>
  <si>
    <t>2118891129</t>
  </si>
  <si>
    <t>{c8f03ed0-256e-47e4-9ae5-7f7771311f3c}</t>
  </si>
  <si>
    <t>IO-01 - PŘELOŽKA KANALIZACE</t>
  </si>
  <si>
    <t>131251203</t>
  </si>
  <si>
    <t>Hloubení jam zapažených v hornině třídy těžitelnosti I skupiny 3 objem do 100 m3 strojně</t>
  </si>
  <si>
    <t>613929083</t>
  </si>
  <si>
    <t>132254203</t>
  </si>
  <si>
    <t>Hloubení zapažených rýh š do 2000 mm v hornině třídy těžitelnosti I skupiny 3 objem do 100 m3</t>
  </si>
  <si>
    <t>-976172043</t>
  </si>
  <si>
    <t>1203319600</t>
  </si>
  <si>
    <t>630303196</t>
  </si>
  <si>
    <t>151101201</t>
  </si>
  <si>
    <t>Zřízení příložného pažení stěn výkopu hl do 4 m</t>
  </si>
  <si>
    <t>1195861944</t>
  </si>
  <si>
    <t>151101211</t>
  </si>
  <si>
    <t>Odstranění příložného pažení stěn hl do 4 m</t>
  </si>
  <si>
    <t>663622301</t>
  </si>
  <si>
    <t>151101401</t>
  </si>
  <si>
    <t>Zřízení vzepření stěn při pažení příložném hl do 4 m</t>
  </si>
  <si>
    <t>-1707625047</t>
  </si>
  <si>
    <t>151101411</t>
  </si>
  <si>
    <t>Odstranění vzepření stěn při pažení příložném hl do 4 m</t>
  </si>
  <si>
    <t>-2014515566</t>
  </si>
  <si>
    <t>-358259338</t>
  </si>
  <si>
    <t>-1065610630</t>
  </si>
  <si>
    <t>-1470971742</t>
  </si>
  <si>
    <t>452397187</t>
  </si>
  <si>
    <t>-1723913984</t>
  </si>
  <si>
    <t>1872204817</t>
  </si>
  <si>
    <t>Obsypání objektů strojně sypaninou bez prohození, uloženou do 3 m</t>
  </si>
  <si>
    <t>2005360335</t>
  </si>
  <si>
    <t>382411115R</t>
  </si>
  <si>
    <t>Zemní nádrž objemu 10000 l z PE na dešťovou vodu samonosná pro běžné zatížení, poklop B125</t>
  </si>
  <si>
    <t>-1059634898</t>
  </si>
  <si>
    <t>-460800406</t>
  </si>
  <si>
    <t>452112112</t>
  </si>
  <si>
    <t>Osazení betonových prstenců nebo rámů v do 100 mm</t>
  </si>
  <si>
    <t>857005963</t>
  </si>
  <si>
    <t>R2.1120102OZ</t>
  </si>
  <si>
    <t>Prstenec šachtový vyrovnávací (OZ) TBW-Q.1 63/8</t>
  </si>
  <si>
    <t>1534982582</t>
  </si>
  <si>
    <t>R4.1120101OZ</t>
  </si>
  <si>
    <t>Prstenec šachtový vyrovnávací (OZ) TBW-Q.1 63/6</t>
  </si>
  <si>
    <t>817153476</t>
  </si>
  <si>
    <t>597101035R</t>
  </si>
  <si>
    <t>Osazení a dodávka žlab odvodňovací polymerbeton, 3x sifonový díl, dotok DN150, třída zatížení B125, včetně kompletní dodávky žlabu, roštu, dopravy a přesunu</t>
  </si>
  <si>
    <t>-1067897379</t>
  </si>
  <si>
    <t>871313121</t>
  </si>
  <si>
    <t>Montáž kanalizačního potrubí z PVC těsněné gumovým kroužkem otevřený výkop sklon do 20 % DN 160</t>
  </si>
  <si>
    <t>2080340431</t>
  </si>
  <si>
    <t>28611131</t>
  </si>
  <si>
    <t>trubka kanalizační PVC DN 160x1000mm SN4</t>
  </si>
  <si>
    <t>-905189453</t>
  </si>
  <si>
    <t>871363121</t>
  </si>
  <si>
    <t>Montáž kanalizačního potrubí z PVC těsněné gumovým kroužkem otevřený výkop sklon do 20 % DN 250</t>
  </si>
  <si>
    <t>664394717</t>
  </si>
  <si>
    <t>OSM.224010</t>
  </si>
  <si>
    <t>KGEM trouba DN250x6,2/1000 SN4 EN 13476-2</t>
  </si>
  <si>
    <t>1810016928</t>
  </si>
  <si>
    <t>877310310</t>
  </si>
  <si>
    <t>Montáž kolen na kanalizačním potrubí z PP trub hladkých plnostěnných DN 150</t>
  </si>
  <si>
    <t>1934403200</t>
  </si>
  <si>
    <t>28617182</t>
  </si>
  <si>
    <t>koleno kanalizační PP SN16 45° DN 150</t>
  </si>
  <si>
    <t>-1946573140</t>
  </si>
  <si>
    <t>877360310</t>
  </si>
  <si>
    <t>Montáž kolen na kanalizačním potrubí z PP trub hladkých plnostěnných DN 250</t>
  </si>
  <si>
    <t>890265578</t>
  </si>
  <si>
    <t>28617184</t>
  </si>
  <si>
    <t>koleno kanalizační PP SN16 45° DN 250</t>
  </si>
  <si>
    <t>814394393</t>
  </si>
  <si>
    <t>877360320</t>
  </si>
  <si>
    <t>Montáž odboček na kanalizačním potrubí z PP trub hladkých plnostěnných DN 250</t>
  </si>
  <si>
    <t>-1321915795</t>
  </si>
  <si>
    <t>28617210</t>
  </si>
  <si>
    <t>odbočka kanalizační PP SN16 45° DN 250/150</t>
  </si>
  <si>
    <t>1703891677</t>
  </si>
  <si>
    <t>28617211</t>
  </si>
  <si>
    <t>odbočka kanalizační PP SN16 45° DN 250/200</t>
  </si>
  <si>
    <t>1409983351</t>
  </si>
  <si>
    <t>28617212</t>
  </si>
  <si>
    <t>odbočka kanalizační PP SN16 45° DN 250/250</t>
  </si>
  <si>
    <t>-535972415</t>
  </si>
  <si>
    <t>894411311</t>
  </si>
  <si>
    <t>Osazení betonových nebo železobetonových dílců pro šachty skruží rovných</t>
  </si>
  <si>
    <t>-801546793</t>
  </si>
  <si>
    <t>PFB.1122121</t>
  </si>
  <si>
    <t>Skruž výšky 1000 mm TBS-Q.1 100/100/12</t>
  </si>
  <si>
    <t>1705208995</t>
  </si>
  <si>
    <t>894414111</t>
  </si>
  <si>
    <t>Osazení betonových nebo železobetonových dílců pro šachty skruží základových (dno)</t>
  </si>
  <si>
    <t>1752120035</t>
  </si>
  <si>
    <t>R3.1135104</t>
  </si>
  <si>
    <t>Dno jednolité šachtové KOMPAKT TBZ-Q.1 100/68 KOM V30</t>
  </si>
  <si>
    <t>-1250759983</t>
  </si>
  <si>
    <t>R5.1135103</t>
  </si>
  <si>
    <t>Dno jednolité šachtové KOMPAKT TBZ-Q.1 100/63 KOM V25</t>
  </si>
  <si>
    <t>-1336350268</t>
  </si>
  <si>
    <t>894414211</t>
  </si>
  <si>
    <t>Osazení betonových nebo železobetonových dílců pro šachty desek zákrytových</t>
  </si>
  <si>
    <t>240411534</t>
  </si>
  <si>
    <t>PFB.1121601</t>
  </si>
  <si>
    <t>Deska zákrytová TZK-Q.1 100-63/17</t>
  </si>
  <si>
    <t>1211744963</t>
  </si>
  <si>
    <t>59224348</t>
  </si>
  <si>
    <t>těsnění elastomerové pro spojení šachetních dílů DN 1000</t>
  </si>
  <si>
    <t>-1317500851</t>
  </si>
  <si>
    <t>899103112</t>
  </si>
  <si>
    <t>Osazení poklopů litinových nebo ocelových včetně rámů pro třídu zatížení B125, C250</t>
  </si>
  <si>
    <t>119621204</t>
  </si>
  <si>
    <t>55241004</t>
  </si>
  <si>
    <t>poklop kanalizační litinový, rám betonolitinový 125mm, B 125 kruhová mříž</t>
  </si>
  <si>
    <t>1256099259</t>
  </si>
  <si>
    <t>1966503363</t>
  </si>
  <si>
    <t>1068582481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</si>
</sst>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u val="single"/>
      <sz val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9" fillId="0" borderId="0" xfId="0" applyFont="1"/>
    <xf numFmtId="0" fontId="39" fillId="0" borderId="23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49" fontId="39" fillId="0" borderId="0" xfId="0" applyNumberFormat="1" applyFont="1"/>
    <xf numFmtId="0" fontId="39" fillId="4" borderId="23" xfId="0" applyFont="1" applyFill="1" applyBorder="1" applyAlignment="1">
      <alignment vertical="center"/>
    </xf>
    <xf numFmtId="0" fontId="39" fillId="4" borderId="24" xfId="0" applyFont="1" applyFill="1" applyBorder="1" applyAlignment="1">
      <alignment vertical="center"/>
    </xf>
    <xf numFmtId="0" fontId="39" fillId="0" borderId="0" xfId="0" applyFont="1" applyAlignment="1">
      <alignment horizontal="center"/>
    </xf>
    <xf numFmtId="0" fontId="39" fillId="5" borderId="23" xfId="0" applyFont="1" applyFill="1" applyBorder="1"/>
    <xf numFmtId="49" fontId="39" fillId="5" borderId="23" xfId="0" applyNumberFormat="1" applyFont="1" applyFill="1" applyBorder="1"/>
    <xf numFmtId="0" fontId="39" fillId="5" borderId="23" xfId="0" applyFont="1" applyFill="1" applyBorder="1" applyAlignment="1">
      <alignment horizontal="center"/>
    </xf>
    <xf numFmtId="0" fontId="39" fillId="5" borderId="25" xfId="0" applyFont="1" applyFill="1" applyBorder="1"/>
    <xf numFmtId="0" fontId="39" fillId="5" borderId="23" xfId="0" applyFont="1" applyFill="1" applyBorder="1" applyAlignment="1">
      <alignment wrapText="1"/>
    </xf>
    <xf numFmtId="0" fontId="39" fillId="0" borderId="0" xfId="0" applyFont="1" applyAlignment="1">
      <alignment vertical="top"/>
    </xf>
    <xf numFmtId="49" fontId="39" fillId="0" borderId="0" xfId="0" applyNumberFormat="1" applyFont="1" applyAlignment="1">
      <alignment vertical="top"/>
    </xf>
    <xf numFmtId="0" fontId="39" fillId="0" borderId="0" xfId="0" applyFont="1" applyAlignment="1">
      <alignment horizontal="center" vertical="top"/>
    </xf>
    <xf numFmtId="166" fontId="39" fillId="0" borderId="0" xfId="0" applyNumberFormat="1" applyFont="1" applyAlignment="1">
      <alignment vertical="top"/>
    </xf>
    <xf numFmtId="4" fontId="39" fillId="0" borderId="0" xfId="0" applyNumberFormat="1" applyFont="1" applyAlignment="1">
      <alignment vertical="top"/>
    </xf>
    <xf numFmtId="0" fontId="40" fillId="4" borderId="26" xfId="0" applyFont="1" applyFill="1" applyBorder="1" applyAlignment="1">
      <alignment vertical="top"/>
    </xf>
    <xf numFmtId="49" fontId="40" fillId="4" borderId="27" xfId="0" applyNumberFormat="1" applyFont="1" applyFill="1" applyBorder="1" applyAlignment="1">
      <alignment vertical="top"/>
    </xf>
    <xf numFmtId="49" fontId="40" fillId="4" borderId="27" xfId="0" applyNumberFormat="1" applyFont="1" applyFill="1" applyBorder="1" applyAlignment="1">
      <alignment horizontal="left" vertical="top" wrapText="1"/>
    </xf>
    <xf numFmtId="0" fontId="40" fillId="4" borderId="27" xfId="0" applyFont="1" applyFill="1" applyBorder="1" applyAlignment="1">
      <alignment horizontal="center" vertical="top" shrinkToFit="1"/>
    </xf>
    <xf numFmtId="166" fontId="40" fillId="4" borderId="27" xfId="0" applyNumberFormat="1" applyFont="1" applyFill="1" applyBorder="1" applyAlignment="1">
      <alignment vertical="top" shrinkToFit="1"/>
    </xf>
    <xf numFmtId="4" fontId="40" fillId="4" borderId="27" xfId="0" applyNumberFormat="1" applyFont="1" applyFill="1" applyBorder="1" applyAlignment="1">
      <alignment vertical="top" shrinkToFit="1"/>
    </xf>
    <xf numFmtId="4" fontId="40" fillId="4" borderId="28" xfId="0" applyNumberFormat="1" applyFont="1" applyFill="1" applyBorder="1" applyAlignment="1">
      <alignment vertical="top" shrinkToFit="1"/>
    </xf>
    <xf numFmtId="4" fontId="40" fillId="4" borderId="0" xfId="0" applyNumberFormat="1" applyFont="1" applyFill="1" applyBorder="1" applyAlignment="1">
      <alignment vertical="top" shrinkToFit="1"/>
    </xf>
    <xf numFmtId="0" fontId="41" fillId="0" borderId="29" xfId="0" applyFont="1" applyBorder="1" applyAlignment="1">
      <alignment vertical="top"/>
    </xf>
    <xf numFmtId="49" fontId="41" fillId="0" borderId="30" xfId="0" applyNumberFormat="1" applyFont="1" applyBorder="1" applyAlignment="1">
      <alignment vertical="top"/>
    </xf>
    <xf numFmtId="49" fontId="41" fillId="0" borderId="30" xfId="0" applyNumberFormat="1" applyFont="1" applyBorder="1" applyAlignment="1">
      <alignment horizontal="left" vertical="top" wrapText="1"/>
    </xf>
    <xf numFmtId="0" fontId="41" fillId="0" borderId="30" xfId="0" applyFont="1" applyBorder="1" applyAlignment="1">
      <alignment horizontal="center" vertical="top" shrinkToFit="1"/>
    </xf>
    <xf numFmtId="167" fontId="41" fillId="0" borderId="30" xfId="0" applyNumberFormat="1" applyFont="1" applyBorder="1" applyAlignment="1">
      <alignment vertical="top" shrinkToFit="1"/>
    </xf>
    <xf numFmtId="4" fontId="41" fillId="0" borderId="30" xfId="0" applyNumberFormat="1" applyFont="1" applyBorder="1" applyAlignment="1">
      <alignment vertical="top" shrinkToFit="1"/>
    </xf>
    <xf numFmtId="4" fontId="41" fillId="4" borderId="30" xfId="0" applyNumberFormat="1" applyFont="1" applyFill="1" applyBorder="1" applyAlignment="1">
      <alignment vertical="top" shrinkToFit="1"/>
    </xf>
    <xf numFmtId="4" fontId="41" fillId="0" borderId="31" xfId="0" applyNumberFormat="1" applyFont="1" applyBorder="1" applyAlignment="1">
      <alignment vertical="top" shrinkToFit="1"/>
    </xf>
    <xf numFmtId="4" fontId="41" fillId="0" borderId="0" xfId="0" applyNumberFormat="1" applyFont="1" applyBorder="1" applyAlignment="1">
      <alignment vertical="top" shrinkToFit="1"/>
    </xf>
    <xf numFmtId="0" fontId="41" fillId="0" borderId="0" xfId="0" applyFont="1"/>
    <xf numFmtId="0" fontId="41" fillId="0" borderId="30" xfId="0" applyNumberFormat="1" applyFont="1" applyBorder="1" applyAlignment="1">
      <alignment horizontal="left" vertical="top" wrapText="1"/>
    </xf>
    <xf numFmtId="167" fontId="40" fillId="4" borderId="27" xfId="0" applyNumberFormat="1" applyFont="1" applyFill="1" applyBorder="1" applyAlignment="1">
      <alignment vertical="top" shrinkToFit="1"/>
    </xf>
    <xf numFmtId="4" fontId="41" fillId="4" borderId="0" xfId="0" applyNumberFormat="1" applyFont="1" applyFill="1" applyBorder="1" applyAlignment="1">
      <alignment vertical="top" shrinkToFit="1"/>
    </xf>
    <xf numFmtId="0" fontId="41" fillId="0" borderId="32" xfId="0" applyFont="1" applyBorder="1" applyAlignment="1">
      <alignment vertical="top"/>
    </xf>
    <xf numFmtId="49" fontId="41" fillId="0" borderId="33" xfId="0" applyNumberFormat="1" applyFont="1" applyBorder="1" applyAlignment="1">
      <alignment vertical="top"/>
    </xf>
    <xf numFmtId="49" fontId="41" fillId="0" borderId="33" xfId="0" applyNumberFormat="1" applyFont="1" applyBorder="1" applyAlignment="1">
      <alignment horizontal="left" vertical="top" wrapText="1"/>
    </xf>
    <xf numFmtId="0" fontId="41" fillId="0" borderId="33" xfId="0" applyFont="1" applyBorder="1" applyAlignment="1">
      <alignment horizontal="center" vertical="top" shrinkToFit="1"/>
    </xf>
    <xf numFmtId="167" fontId="41" fillId="0" borderId="33" xfId="0" applyNumberFormat="1" applyFont="1" applyBorder="1" applyAlignment="1">
      <alignment vertical="top" shrinkToFit="1"/>
    </xf>
    <xf numFmtId="4" fontId="41" fillId="0" borderId="33" xfId="0" applyNumberFormat="1" applyFont="1" applyBorder="1" applyAlignment="1">
      <alignment vertical="top" shrinkToFit="1"/>
    </xf>
    <xf numFmtId="4" fontId="41" fillId="4" borderId="33" xfId="0" applyNumberFormat="1" applyFont="1" applyFill="1" applyBorder="1" applyAlignment="1">
      <alignment vertical="top" shrinkToFit="1"/>
    </xf>
    <xf numFmtId="4" fontId="41" fillId="0" borderId="34" xfId="0" applyNumberFormat="1" applyFont="1" applyBorder="1" applyAlignment="1">
      <alignment vertical="top" shrinkToFit="1"/>
    </xf>
    <xf numFmtId="0" fontId="41" fillId="0" borderId="0" xfId="0" applyFont="1" applyBorder="1" applyAlignment="1">
      <alignment vertical="top"/>
    </xf>
    <xf numFmtId="49" fontId="41" fillId="0" borderId="0" xfId="0" applyNumberFormat="1" applyFont="1" applyBorder="1" applyAlignment="1">
      <alignment vertical="top"/>
    </xf>
    <xf numFmtId="49" fontId="41" fillId="0" borderId="0" xfId="0" applyNumberFormat="1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top" shrinkToFit="1"/>
    </xf>
    <xf numFmtId="4" fontId="41" fillId="0" borderId="0" xfId="0" applyNumberFormat="1" applyFont="1" applyFill="1" applyBorder="1" applyAlignment="1">
      <alignment vertical="top" shrinkToFit="1"/>
    </xf>
    <xf numFmtId="49" fontId="39" fillId="0" borderId="0" xfId="0" applyNumberFormat="1" applyFont="1" applyAlignment="1">
      <alignment horizontal="left" vertical="top" wrapText="1"/>
    </xf>
    <xf numFmtId="4" fontId="39" fillId="4" borderId="35" xfId="0" applyNumberFormat="1" applyFont="1" applyFill="1" applyBorder="1" applyAlignment="1">
      <alignment vertical="top"/>
    </xf>
    <xf numFmtId="0" fontId="42" fillId="0" borderId="0" xfId="0" applyFont="1" applyAlignment="1" applyProtection="1">
      <alignment horizontal="center" vertical="top"/>
      <protection/>
    </xf>
    <xf numFmtId="0" fontId="42" fillId="0" borderId="0" xfId="0" applyFont="1" applyAlignment="1" applyProtection="1">
      <alignment vertical="top"/>
      <protection/>
    </xf>
    <xf numFmtId="0" fontId="0" fillId="0" borderId="3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2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22" fillId="3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3" borderId="13" xfId="0" applyFont="1" applyFill="1" applyBorder="1" applyAlignment="1" applyProtection="1">
      <alignment horizontal="center" vertical="center" wrapText="1"/>
      <protection/>
    </xf>
    <xf numFmtId="0" fontId="22" fillId="3" borderId="14" xfId="0" applyFont="1" applyFill="1" applyBorder="1" applyAlignment="1" applyProtection="1">
      <alignment horizontal="center" vertical="center" wrapText="1"/>
      <protection/>
    </xf>
    <xf numFmtId="0" fontId="22" fillId="3" borderId="15" xfId="0" applyFont="1" applyFill="1" applyBorder="1" applyAlignment="1" applyProtection="1">
      <alignment horizontal="center" vertical="center" wrapText="1"/>
      <protection/>
    </xf>
    <xf numFmtId="0" fontId="22" fillId="3" borderId="0" xfId="0" applyFont="1" applyFill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5" fillId="0" borderId="17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left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15" fillId="6" borderId="0" xfId="0" applyFont="1" applyFill="1" applyAlignment="1">
      <alignment horizontal="center" vertical="center"/>
    </xf>
    <xf numFmtId="0" fontId="0" fillId="0" borderId="0" xfId="0"/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41" fillId="4" borderId="0" xfId="0" applyFont="1" applyFill="1" applyBorder="1" applyAlignment="1" applyProtection="1">
      <alignment horizontal="left" vertical="top" wrapText="1"/>
      <protection/>
    </xf>
    <xf numFmtId="0" fontId="41" fillId="4" borderId="0" xfId="0" applyFont="1" applyFill="1" applyBorder="1" applyAlignment="1" applyProtection="1">
      <alignment horizontal="left" vertical="top"/>
      <protection/>
    </xf>
    <xf numFmtId="0" fontId="38" fillId="0" borderId="0" xfId="0" applyFont="1" applyAlignment="1">
      <alignment horizontal="center"/>
    </xf>
    <xf numFmtId="0" fontId="39" fillId="0" borderId="23" xfId="0" applyFont="1" applyBorder="1" applyAlignment="1">
      <alignment horizontal="left" vertical="center"/>
    </xf>
    <xf numFmtId="0" fontId="39" fillId="4" borderId="23" xfId="0" applyFont="1" applyFill="1" applyBorder="1" applyAlignment="1">
      <alignment horizontal="left" vertical="center"/>
    </xf>
    <xf numFmtId="0" fontId="39" fillId="4" borderId="25" xfId="0" applyFont="1" applyFill="1" applyBorder="1" applyAlignment="1">
      <alignment horizontal="left" vertical="top"/>
    </xf>
    <xf numFmtId="0" fontId="39" fillId="4" borderId="24" xfId="0" applyFont="1" applyFill="1" applyBorder="1" applyAlignment="1">
      <alignment horizontal="left" vertical="top"/>
    </xf>
    <xf numFmtId="0" fontId="42" fillId="0" borderId="0" xfId="0" applyFont="1" applyAlignment="1" applyProtection="1">
      <alignment vertical="top"/>
      <protection/>
    </xf>
    <xf numFmtId="0" fontId="42" fillId="0" borderId="0" xfId="0" applyFont="1" applyAlignment="1" applyProtection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vba%2023.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O-01_DPS_ZS_LIBEREC_ROZPOC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O-02_DPS_ZS_LIBEREC_ROZPOC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01 Pol"/>
    </sheetNames>
    <definedNames>
      <definedName name="CisloStavby" sheetId="1" refersTo="='Stavba'!$D$2"/>
      <definedName name="NazevStavby" sheetId="1" refersTo="='Stavba'!$E$2"/>
    </definedNames>
    <sheetDataSet>
      <sheetData sheetId="0"/>
      <sheetData sheetId="1">
        <row r="2">
          <cell r="D2" t="str">
            <v>23.016</v>
          </cell>
          <cell r="E2" t="str">
            <v>Modernizace venkovního sportoviště ZŠ Na Výběžku-Liberec</v>
          </cell>
        </row>
        <row r="3">
          <cell r="D3" t="str">
            <v>D.1.4</v>
          </cell>
          <cell r="E3" t="str">
            <v>Elektroinstalace</v>
          </cell>
        </row>
        <row r="4">
          <cell r="D4" t="str">
            <v>01</v>
          </cell>
          <cell r="E4" t="str">
            <v>projektový rozpočet 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IO-01 - PŘELOŽKA KANALIZACE"/>
    </sheetNames>
    <sheetDataSet>
      <sheetData sheetId="0">
        <row r="6">
          <cell r="K6" t="str">
            <v>ZŠ LIBEREC</v>
          </cell>
        </row>
        <row r="8">
          <cell r="AN8" t="str">
            <v>22. 3. 2023</v>
          </cell>
        </row>
        <row r="10">
          <cell r="AN10" t="str">
            <v/>
          </cell>
        </row>
        <row r="11">
          <cell r="E11" t="str">
            <v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IO-02 - AREÁLOVÝ VODOVOD"/>
    </sheetNames>
    <sheetDataSet>
      <sheetData sheetId="0">
        <row r="6">
          <cell r="K6" t="str">
            <v>ZŠ LIBEREC</v>
          </cell>
        </row>
        <row r="8">
          <cell r="AN8" t="str">
            <v>22. 3. 2023</v>
          </cell>
        </row>
        <row r="10">
          <cell r="AN10" t="str">
            <v/>
          </cell>
        </row>
        <row r="11">
          <cell r="E11" t="str">
            <v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" customHeight="1">
      <c r="AR2" s="329" t="s">
        <v>5</v>
      </c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1"/>
      <c r="D4" s="22" t="s">
        <v>9</v>
      </c>
      <c r="AR4" s="21"/>
      <c r="AS4" s="23" t="s">
        <v>10</v>
      </c>
      <c r="BS4" s="18" t="s">
        <v>11</v>
      </c>
    </row>
    <row r="5" spans="2:71" s="1" customFormat="1" ht="12" customHeight="1">
      <c r="B5" s="21"/>
      <c r="D5" s="24" t="s">
        <v>12</v>
      </c>
      <c r="K5" s="338" t="s">
        <v>13</v>
      </c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R5" s="21"/>
      <c r="BS5" s="18" t="s">
        <v>6</v>
      </c>
    </row>
    <row r="6" spans="2:71" s="1" customFormat="1" ht="36.9" customHeight="1">
      <c r="B6" s="21"/>
      <c r="D6" s="26" t="s">
        <v>14</v>
      </c>
      <c r="K6" s="339" t="s">
        <v>15</v>
      </c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R6" s="21"/>
      <c r="BS6" s="18" t="s">
        <v>6</v>
      </c>
    </row>
    <row r="7" spans="2:71" s="1" customFormat="1" ht="12" customHeight="1">
      <c r="B7" s="21"/>
      <c r="D7" s="27" t="s">
        <v>16</v>
      </c>
      <c r="K7" s="25" t="s">
        <v>1</v>
      </c>
      <c r="AK7" s="27" t="s">
        <v>17</v>
      </c>
      <c r="AN7" s="25" t="s">
        <v>1</v>
      </c>
      <c r="AR7" s="21"/>
      <c r="BS7" s="18" t="s">
        <v>6</v>
      </c>
    </row>
    <row r="8" spans="2:71" s="1" customFormat="1" ht="12" customHeight="1">
      <c r="B8" s="21"/>
      <c r="D8" s="27" t="s">
        <v>18</v>
      </c>
      <c r="K8" s="25" t="s">
        <v>19</v>
      </c>
      <c r="AK8" s="27" t="s">
        <v>20</v>
      </c>
      <c r="AN8" s="25" t="s">
        <v>21</v>
      </c>
      <c r="AR8" s="21"/>
      <c r="BS8" s="18" t="s">
        <v>6</v>
      </c>
    </row>
    <row r="9" spans="2:71" s="1" customFormat="1" ht="14.4" customHeight="1">
      <c r="B9" s="21"/>
      <c r="AR9" s="21"/>
      <c r="BS9" s="18" t="s">
        <v>6</v>
      </c>
    </row>
    <row r="10" spans="2:71" s="1" customFormat="1" ht="12" customHeight="1">
      <c r="B10" s="21"/>
      <c r="D10" s="27" t="s">
        <v>22</v>
      </c>
      <c r="AK10" s="27" t="s">
        <v>23</v>
      </c>
      <c r="AN10" s="25" t="s">
        <v>1</v>
      </c>
      <c r="AR10" s="21"/>
      <c r="BS10" s="18" t="s">
        <v>6</v>
      </c>
    </row>
    <row r="11" spans="2:71" s="1" customFormat="1" ht="18.45" customHeight="1">
      <c r="B11" s="21"/>
      <c r="E11" s="25" t="s">
        <v>24</v>
      </c>
      <c r="AK11" s="27" t="s">
        <v>25</v>
      </c>
      <c r="AN11" s="25" t="s">
        <v>1</v>
      </c>
      <c r="AR11" s="21"/>
      <c r="BS11" s="18" t="s">
        <v>6</v>
      </c>
    </row>
    <row r="12" spans="2:71" s="1" customFormat="1" ht="6.9" customHeight="1">
      <c r="B12" s="21"/>
      <c r="AR12" s="21"/>
      <c r="BS12" s="18" t="s">
        <v>6</v>
      </c>
    </row>
    <row r="13" spans="2:71" s="1" customFormat="1" ht="12" customHeight="1">
      <c r="B13" s="21"/>
      <c r="D13" s="27" t="s">
        <v>26</v>
      </c>
      <c r="AK13" s="27" t="s">
        <v>23</v>
      </c>
      <c r="AN13" s="25" t="s">
        <v>1</v>
      </c>
      <c r="AR13" s="21"/>
      <c r="BS13" s="18" t="s">
        <v>6</v>
      </c>
    </row>
    <row r="14" spans="2:71" ht="13.2">
      <c r="B14" s="21"/>
      <c r="E14" s="25" t="s">
        <v>27</v>
      </c>
      <c r="AK14" s="27" t="s">
        <v>25</v>
      </c>
      <c r="AN14" s="25" t="s">
        <v>1</v>
      </c>
      <c r="AR14" s="21"/>
      <c r="BS14" s="18" t="s">
        <v>6</v>
      </c>
    </row>
    <row r="15" spans="2:71" s="1" customFormat="1" ht="6.9" customHeight="1">
      <c r="B15" s="21"/>
      <c r="AR15" s="21"/>
      <c r="BS15" s="18" t="s">
        <v>3</v>
      </c>
    </row>
    <row r="16" spans="2:71" s="1" customFormat="1" ht="12" customHeight="1">
      <c r="B16" s="21"/>
      <c r="D16" s="27" t="s">
        <v>28</v>
      </c>
      <c r="AK16" s="27" t="s">
        <v>23</v>
      </c>
      <c r="AN16" s="25" t="s">
        <v>1</v>
      </c>
      <c r="AR16" s="21"/>
      <c r="BS16" s="18" t="s">
        <v>3</v>
      </c>
    </row>
    <row r="17" spans="2:71" s="1" customFormat="1" ht="18.45" customHeight="1">
      <c r="B17" s="21"/>
      <c r="E17" s="25" t="s">
        <v>29</v>
      </c>
      <c r="AK17" s="27" t="s">
        <v>25</v>
      </c>
      <c r="AN17" s="25" t="s">
        <v>1</v>
      </c>
      <c r="AR17" s="21"/>
      <c r="BS17" s="18" t="s">
        <v>30</v>
      </c>
    </row>
    <row r="18" spans="2:71" s="1" customFormat="1" ht="6.9" customHeight="1">
      <c r="B18" s="21"/>
      <c r="AR18" s="21"/>
      <c r="BS18" s="18" t="s">
        <v>6</v>
      </c>
    </row>
    <row r="19" spans="2:71" s="1" customFormat="1" ht="12" customHeight="1">
      <c r="B19" s="21"/>
      <c r="D19" s="27" t="s">
        <v>31</v>
      </c>
      <c r="AK19" s="27" t="s">
        <v>23</v>
      </c>
      <c r="AN19" s="25" t="s">
        <v>1</v>
      </c>
      <c r="AR19" s="21"/>
      <c r="BS19" s="18" t="s">
        <v>6</v>
      </c>
    </row>
    <row r="20" spans="2:71" s="1" customFormat="1" ht="18.45" customHeight="1">
      <c r="B20" s="21"/>
      <c r="E20" s="25" t="s">
        <v>32</v>
      </c>
      <c r="AK20" s="27" t="s">
        <v>25</v>
      </c>
      <c r="AN20" s="25" t="s">
        <v>1</v>
      </c>
      <c r="AR20" s="21"/>
      <c r="BS20" s="18" t="s">
        <v>30</v>
      </c>
    </row>
    <row r="21" spans="2:44" s="1" customFormat="1" ht="6.9" customHeight="1">
      <c r="B21" s="21"/>
      <c r="AR21" s="21"/>
    </row>
    <row r="22" spans="2:44" s="1" customFormat="1" ht="12" customHeight="1">
      <c r="B22" s="21"/>
      <c r="D22" s="27" t="s">
        <v>33</v>
      </c>
      <c r="AR22" s="21"/>
    </row>
    <row r="23" spans="2:44" s="1" customFormat="1" ht="16.5" customHeight="1">
      <c r="B23" s="21"/>
      <c r="E23" s="340" t="s">
        <v>1</v>
      </c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R23" s="21"/>
    </row>
    <row r="24" spans="2:44" s="1" customFormat="1" ht="6.9" customHeight="1">
      <c r="B24" s="21"/>
      <c r="AR24" s="21"/>
    </row>
    <row r="25" spans="2:44" s="1" customFormat="1" ht="6.9" customHeight="1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</row>
    <row r="26" spans="1:57" s="2" customFormat="1" ht="25.95" customHeight="1">
      <c r="A26" s="30"/>
      <c r="B26" s="31"/>
      <c r="C26" s="30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41">
        <f>ROUND(AG94,2)</f>
        <v>0</v>
      </c>
      <c r="AL26" s="342"/>
      <c r="AM26" s="342"/>
      <c r="AN26" s="342"/>
      <c r="AO26" s="342"/>
      <c r="AP26" s="30"/>
      <c r="AQ26" s="30"/>
      <c r="AR26" s="31"/>
      <c r="BE26" s="30"/>
    </row>
    <row r="27" spans="1:57" s="2" customFormat="1" ht="6.9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30"/>
    </row>
    <row r="28" spans="1:57" s="2" customFormat="1" ht="13.2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343" t="s">
        <v>35</v>
      </c>
      <c r="M28" s="343"/>
      <c r="N28" s="343"/>
      <c r="O28" s="343"/>
      <c r="P28" s="343"/>
      <c r="Q28" s="30"/>
      <c r="R28" s="30"/>
      <c r="S28" s="30"/>
      <c r="T28" s="30"/>
      <c r="U28" s="30"/>
      <c r="V28" s="30"/>
      <c r="W28" s="343" t="s">
        <v>36</v>
      </c>
      <c r="X28" s="343"/>
      <c r="Y28" s="343"/>
      <c r="Z28" s="343"/>
      <c r="AA28" s="343"/>
      <c r="AB28" s="343"/>
      <c r="AC28" s="343"/>
      <c r="AD28" s="343"/>
      <c r="AE28" s="343"/>
      <c r="AF28" s="30"/>
      <c r="AG28" s="30"/>
      <c r="AH28" s="30"/>
      <c r="AI28" s="30"/>
      <c r="AJ28" s="30"/>
      <c r="AK28" s="343" t="s">
        <v>37</v>
      </c>
      <c r="AL28" s="343"/>
      <c r="AM28" s="343"/>
      <c r="AN28" s="343"/>
      <c r="AO28" s="343"/>
      <c r="AP28" s="30"/>
      <c r="AQ28" s="30"/>
      <c r="AR28" s="31"/>
      <c r="BE28" s="30"/>
    </row>
    <row r="29" spans="2:44" s="3" customFormat="1" ht="14.4" customHeight="1">
      <c r="B29" s="35"/>
      <c r="D29" s="27" t="s">
        <v>38</v>
      </c>
      <c r="F29" s="27" t="s">
        <v>39</v>
      </c>
      <c r="L29" s="331">
        <v>0.21</v>
      </c>
      <c r="M29" s="332"/>
      <c r="N29" s="332"/>
      <c r="O29" s="332"/>
      <c r="P29" s="332"/>
      <c r="W29" s="333">
        <f>ROUND(AZ94,2)</f>
        <v>0</v>
      </c>
      <c r="X29" s="332"/>
      <c r="Y29" s="332"/>
      <c r="Z29" s="332"/>
      <c r="AA29" s="332"/>
      <c r="AB29" s="332"/>
      <c r="AC29" s="332"/>
      <c r="AD29" s="332"/>
      <c r="AE29" s="332"/>
      <c r="AK29" s="333">
        <f>ROUND(AV94,2)</f>
        <v>0</v>
      </c>
      <c r="AL29" s="332"/>
      <c r="AM29" s="332"/>
      <c r="AN29" s="332"/>
      <c r="AO29" s="332"/>
      <c r="AR29" s="35"/>
    </row>
    <row r="30" spans="2:44" s="3" customFormat="1" ht="14.4" customHeight="1">
      <c r="B30" s="35"/>
      <c r="F30" s="27" t="s">
        <v>40</v>
      </c>
      <c r="L30" s="331">
        <v>0.15</v>
      </c>
      <c r="M30" s="332"/>
      <c r="N30" s="332"/>
      <c r="O30" s="332"/>
      <c r="P30" s="332"/>
      <c r="W30" s="333">
        <f>ROUND(BA94,2)</f>
        <v>0</v>
      </c>
      <c r="X30" s="332"/>
      <c r="Y30" s="332"/>
      <c r="Z30" s="332"/>
      <c r="AA30" s="332"/>
      <c r="AB30" s="332"/>
      <c r="AC30" s="332"/>
      <c r="AD30" s="332"/>
      <c r="AE30" s="332"/>
      <c r="AK30" s="333">
        <f>ROUND(AW94,2)</f>
        <v>0</v>
      </c>
      <c r="AL30" s="332"/>
      <c r="AM30" s="332"/>
      <c r="AN30" s="332"/>
      <c r="AO30" s="332"/>
      <c r="AR30" s="35"/>
    </row>
    <row r="31" spans="2:44" s="3" customFormat="1" ht="14.4" customHeight="1" hidden="1">
      <c r="B31" s="35"/>
      <c r="F31" s="27" t="s">
        <v>41</v>
      </c>
      <c r="L31" s="331">
        <v>0.21</v>
      </c>
      <c r="M31" s="332"/>
      <c r="N31" s="332"/>
      <c r="O31" s="332"/>
      <c r="P31" s="332"/>
      <c r="W31" s="333">
        <f>ROUND(BB94,2)</f>
        <v>0</v>
      </c>
      <c r="X31" s="332"/>
      <c r="Y31" s="332"/>
      <c r="Z31" s="332"/>
      <c r="AA31" s="332"/>
      <c r="AB31" s="332"/>
      <c r="AC31" s="332"/>
      <c r="AD31" s="332"/>
      <c r="AE31" s="332"/>
      <c r="AK31" s="333">
        <v>0</v>
      </c>
      <c r="AL31" s="332"/>
      <c r="AM31" s="332"/>
      <c r="AN31" s="332"/>
      <c r="AO31" s="332"/>
      <c r="AR31" s="35"/>
    </row>
    <row r="32" spans="2:44" s="3" customFormat="1" ht="14.4" customHeight="1" hidden="1">
      <c r="B32" s="35"/>
      <c r="F32" s="27" t="s">
        <v>42</v>
      </c>
      <c r="L32" s="331">
        <v>0.15</v>
      </c>
      <c r="M32" s="332"/>
      <c r="N32" s="332"/>
      <c r="O32" s="332"/>
      <c r="P32" s="332"/>
      <c r="W32" s="333">
        <f>ROUND(BC94,2)</f>
        <v>0</v>
      </c>
      <c r="X32" s="332"/>
      <c r="Y32" s="332"/>
      <c r="Z32" s="332"/>
      <c r="AA32" s="332"/>
      <c r="AB32" s="332"/>
      <c r="AC32" s="332"/>
      <c r="AD32" s="332"/>
      <c r="AE32" s="332"/>
      <c r="AK32" s="333">
        <v>0</v>
      </c>
      <c r="AL32" s="332"/>
      <c r="AM32" s="332"/>
      <c r="AN32" s="332"/>
      <c r="AO32" s="332"/>
      <c r="AR32" s="35"/>
    </row>
    <row r="33" spans="2:44" s="3" customFormat="1" ht="14.4" customHeight="1" hidden="1">
      <c r="B33" s="35"/>
      <c r="F33" s="27" t="s">
        <v>43</v>
      </c>
      <c r="L33" s="331">
        <v>0</v>
      </c>
      <c r="M33" s="332"/>
      <c r="N33" s="332"/>
      <c r="O33" s="332"/>
      <c r="P33" s="332"/>
      <c r="W33" s="333">
        <f>ROUND(BD94,2)</f>
        <v>0</v>
      </c>
      <c r="X33" s="332"/>
      <c r="Y33" s="332"/>
      <c r="Z33" s="332"/>
      <c r="AA33" s="332"/>
      <c r="AB33" s="332"/>
      <c r="AC33" s="332"/>
      <c r="AD33" s="332"/>
      <c r="AE33" s="332"/>
      <c r="AK33" s="333">
        <v>0</v>
      </c>
      <c r="AL33" s="332"/>
      <c r="AM33" s="332"/>
      <c r="AN33" s="332"/>
      <c r="AO33" s="332"/>
      <c r="AR33" s="35"/>
    </row>
    <row r="34" spans="1:57" s="2" customFormat="1" ht="6.9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30"/>
    </row>
    <row r="35" spans="1:57" s="2" customFormat="1" ht="25.95" customHeight="1">
      <c r="A35" s="30"/>
      <c r="B35" s="31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337" t="s">
        <v>46</v>
      </c>
      <c r="Y35" s="335"/>
      <c r="Z35" s="335"/>
      <c r="AA35" s="335"/>
      <c r="AB35" s="335"/>
      <c r="AC35" s="38"/>
      <c r="AD35" s="38"/>
      <c r="AE35" s="38"/>
      <c r="AF35" s="38"/>
      <c r="AG35" s="38"/>
      <c r="AH35" s="38"/>
      <c r="AI35" s="38"/>
      <c r="AJ35" s="38"/>
      <c r="AK35" s="334">
        <f>SUM(AK26:AK33)</f>
        <v>0</v>
      </c>
      <c r="AL35" s="335"/>
      <c r="AM35" s="335"/>
      <c r="AN35" s="335"/>
      <c r="AO35" s="336"/>
      <c r="AP35" s="36"/>
      <c r="AQ35" s="36"/>
      <c r="AR35" s="31"/>
      <c r="BE35" s="30"/>
    </row>
    <row r="36" spans="1:57" s="2" customFormat="1" ht="6.9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40"/>
      <c r="D49" s="41" t="s">
        <v>47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48</v>
      </c>
      <c r="AI49" s="42"/>
      <c r="AJ49" s="42"/>
      <c r="AK49" s="42"/>
      <c r="AL49" s="42"/>
      <c r="AM49" s="42"/>
      <c r="AN49" s="42"/>
      <c r="AO49" s="42"/>
      <c r="AR49" s="40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3.2">
      <c r="A60" s="30"/>
      <c r="B60" s="31"/>
      <c r="C60" s="30"/>
      <c r="D60" s="43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50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49</v>
      </c>
      <c r="AI60" s="33"/>
      <c r="AJ60" s="33"/>
      <c r="AK60" s="33"/>
      <c r="AL60" s="33"/>
      <c r="AM60" s="43" t="s">
        <v>50</v>
      </c>
      <c r="AN60" s="33"/>
      <c r="AO60" s="33"/>
      <c r="AP60" s="30"/>
      <c r="AQ60" s="30"/>
      <c r="AR60" s="31"/>
      <c r="BE60" s="30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3.2">
      <c r="A64" s="30"/>
      <c r="B64" s="31"/>
      <c r="C64" s="30"/>
      <c r="D64" s="41" t="s">
        <v>51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52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3.2">
      <c r="A75" s="30"/>
      <c r="B75" s="31"/>
      <c r="C75" s="30"/>
      <c r="D75" s="43" t="s">
        <v>49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50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49</v>
      </c>
      <c r="AI75" s="33"/>
      <c r="AJ75" s="33"/>
      <c r="AK75" s="33"/>
      <c r="AL75" s="33"/>
      <c r="AM75" s="43" t="s">
        <v>50</v>
      </c>
      <c r="AN75" s="33"/>
      <c r="AO75" s="33"/>
      <c r="AP75" s="30"/>
      <c r="AQ75" s="30"/>
      <c r="AR75" s="31"/>
      <c r="BE75" s="30"/>
    </row>
    <row r="76" spans="1:57" s="2" customFormat="1" ht="12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57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57" s="2" customFormat="1" ht="24.9" customHeight="1">
      <c r="A82" s="30"/>
      <c r="B82" s="31"/>
      <c r="C82" s="22" t="s">
        <v>53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5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2:44" s="4" customFormat="1" ht="12" customHeight="1">
      <c r="B84" s="49"/>
      <c r="C84" s="27" t="s">
        <v>12</v>
      </c>
      <c r="L84" s="4" t="str">
        <f>K5</f>
        <v>24-008b</v>
      </c>
      <c r="AR84" s="49"/>
    </row>
    <row r="85" spans="2:44" s="5" customFormat="1" ht="36.9" customHeight="1">
      <c r="B85" s="50"/>
      <c r="C85" s="51" t="s">
        <v>14</v>
      </c>
      <c r="L85" s="354" t="str">
        <f>K6</f>
        <v>Modernizace venkovního sportoviště ZŠ Na Výběžku Liberec 1.etapa</v>
      </c>
      <c r="M85" s="355"/>
      <c r="N85" s="355"/>
      <c r="O85" s="355"/>
      <c r="P85" s="355"/>
      <c r="Q85" s="355"/>
      <c r="R85" s="355"/>
      <c r="S85" s="355"/>
      <c r="T85" s="355"/>
      <c r="U85" s="355"/>
      <c r="V85" s="355"/>
      <c r="W85" s="355"/>
      <c r="X85" s="355"/>
      <c r="Y85" s="355"/>
      <c r="Z85" s="355"/>
      <c r="AA85" s="355"/>
      <c r="AB85" s="355"/>
      <c r="AC85" s="355"/>
      <c r="AD85" s="355"/>
      <c r="AE85" s="355"/>
      <c r="AF85" s="355"/>
      <c r="AG85" s="355"/>
      <c r="AH85" s="355"/>
      <c r="AI85" s="355"/>
      <c r="AJ85" s="355"/>
      <c r="AK85" s="355"/>
      <c r="AL85" s="355"/>
      <c r="AM85" s="355"/>
      <c r="AN85" s="355"/>
      <c r="AO85" s="355"/>
      <c r="AR85" s="50"/>
    </row>
    <row r="86" spans="1:57" s="2" customFormat="1" ht="6.9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57" s="2" customFormat="1" ht="12" customHeight="1">
      <c r="A87" s="30"/>
      <c r="B87" s="31"/>
      <c r="C87" s="27" t="s">
        <v>18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Liberec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7" t="s">
        <v>20</v>
      </c>
      <c r="AJ87" s="30"/>
      <c r="AK87" s="30"/>
      <c r="AL87" s="30"/>
      <c r="AM87" s="356" t="str">
        <f>IF(AN8="","",AN8)</f>
        <v>11. 4. 2024</v>
      </c>
      <c r="AN87" s="356"/>
      <c r="AO87" s="30"/>
      <c r="AP87" s="30"/>
      <c r="AQ87" s="30"/>
      <c r="AR87" s="31"/>
      <c r="BE87" s="30"/>
    </row>
    <row r="88" spans="1:5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57" s="2" customFormat="1" ht="15.15" customHeight="1">
      <c r="A89" s="30"/>
      <c r="B89" s="31"/>
      <c r="C89" s="27" t="s">
        <v>22</v>
      </c>
      <c r="D89" s="30"/>
      <c r="E89" s="30"/>
      <c r="F89" s="30"/>
      <c r="G89" s="30"/>
      <c r="H89" s="30"/>
      <c r="I89" s="30"/>
      <c r="J89" s="30"/>
      <c r="K89" s="30"/>
      <c r="L89" s="4" t="str">
        <f>IF(E11="","",E11)</f>
        <v>Město Liberec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7" t="s">
        <v>28</v>
      </c>
      <c r="AJ89" s="30"/>
      <c r="AK89" s="30"/>
      <c r="AL89" s="30"/>
      <c r="AM89" s="357" t="str">
        <f>IF(E17="","",E17)</f>
        <v>Sportovní projekty s.r.o.</v>
      </c>
      <c r="AN89" s="358"/>
      <c r="AO89" s="358"/>
      <c r="AP89" s="358"/>
      <c r="AQ89" s="30"/>
      <c r="AR89" s="31"/>
      <c r="AS89" s="359" t="s">
        <v>54</v>
      </c>
      <c r="AT89" s="360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57" s="2" customFormat="1" ht="15.15" customHeight="1">
      <c r="A90" s="30"/>
      <c r="B90" s="31"/>
      <c r="C90" s="27" t="s">
        <v>26</v>
      </c>
      <c r="D90" s="30"/>
      <c r="E90" s="30"/>
      <c r="F90" s="30"/>
      <c r="G90" s="30"/>
      <c r="H90" s="30"/>
      <c r="I90" s="30"/>
      <c r="J90" s="30"/>
      <c r="K90" s="30"/>
      <c r="L90" s="4" t="str">
        <f>IF(E14="","",E14)</f>
        <v xml:space="preserve"> 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7" t="s">
        <v>31</v>
      </c>
      <c r="AJ90" s="30"/>
      <c r="AK90" s="30"/>
      <c r="AL90" s="30"/>
      <c r="AM90" s="357" t="str">
        <f>IF(E20="","",E20)</f>
        <v>F.Pecka</v>
      </c>
      <c r="AN90" s="358"/>
      <c r="AO90" s="358"/>
      <c r="AP90" s="358"/>
      <c r="AQ90" s="30"/>
      <c r="AR90" s="31"/>
      <c r="AS90" s="361"/>
      <c r="AT90" s="362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57" s="2" customFormat="1" ht="10.8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361"/>
      <c r="AT91" s="362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57" s="2" customFormat="1" ht="29.25" customHeight="1">
      <c r="A92" s="30"/>
      <c r="B92" s="31"/>
      <c r="C92" s="347" t="s">
        <v>55</v>
      </c>
      <c r="D92" s="348"/>
      <c r="E92" s="348"/>
      <c r="F92" s="348"/>
      <c r="G92" s="348"/>
      <c r="H92" s="58"/>
      <c r="I92" s="349" t="s">
        <v>56</v>
      </c>
      <c r="J92" s="348"/>
      <c r="K92" s="348"/>
      <c r="L92" s="348"/>
      <c r="M92" s="348"/>
      <c r="N92" s="348"/>
      <c r="O92" s="348"/>
      <c r="P92" s="348"/>
      <c r="Q92" s="348"/>
      <c r="R92" s="348"/>
      <c r="S92" s="348"/>
      <c r="T92" s="348"/>
      <c r="U92" s="348"/>
      <c r="V92" s="348"/>
      <c r="W92" s="348"/>
      <c r="X92" s="348"/>
      <c r="Y92" s="348"/>
      <c r="Z92" s="348"/>
      <c r="AA92" s="348"/>
      <c r="AB92" s="348"/>
      <c r="AC92" s="348"/>
      <c r="AD92" s="348"/>
      <c r="AE92" s="348"/>
      <c r="AF92" s="348"/>
      <c r="AG92" s="351" t="s">
        <v>57</v>
      </c>
      <c r="AH92" s="348"/>
      <c r="AI92" s="348"/>
      <c r="AJ92" s="348"/>
      <c r="AK92" s="348"/>
      <c r="AL92" s="348"/>
      <c r="AM92" s="348"/>
      <c r="AN92" s="349" t="s">
        <v>58</v>
      </c>
      <c r="AO92" s="348"/>
      <c r="AP92" s="350"/>
      <c r="AQ92" s="59" t="s">
        <v>59</v>
      </c>
      <c r="AR92" s="31"/>
      <c r="AS92" s="60" t="s">
        <v>60</v>
      </c>
      <c r="AT92" s="61" t="s">
        <v>61</v>
      </c>
      <c r="AU92" s="61" t="s">
        <v>62</v>
      </c>
      <c r="AV92" s="61" t="s">
        <v>63</v>
      </c>
      <c r="AW92" s="61" t="s">
        <v>64</v>
      </c>
      <c r="AX92" s="61" t="s">
        <v>65</v>
      </c>
      <c r="AY92" s="61" t="s">
        <v>66</v>
      </c>
      <c r="AZ92" s="61" t="s">
        <v>67</v>
      </c>
      <c r="BA92" s="61" t="s">
        <v>68</v>
      </c>
      <c r="BB92" s="61" t="s">
        <v>69</v>
      </c>
      <c r="BC92" s="61" t="s">
        <v>70</v>
      </c>
      <c r="BD92" s="62" t="s">
        <v>71</v>
      </c>
      <c r="BE92" s="30"/>
    </row>
    <row r="93" spans="1:57" s="2" customFormat="1" ht="10.8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2:90" s="6" customFormat="1" ht="32.4" customHeight="1">
      <c r="B94" s="66"/>
      <c r="C94" s="67" t="s">
        <v>72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352">
        <f>ROUND(SUM(AG95:AG103),2)</f>
        <v>0</v>
      </c>
      <c r="AH94" s="352"/>
      <c r="AI94" s="352"/>
      <c r="AJ94" s="352"/>
      <c r="AK94" s="352"/>
      <c r="AL94" s="352"/>
      <c r="AM94" s="352"/>
      <c r="AN94" s="353">
        <f aca="true" t="shared" si="0" ref="AN94:AN103">SUM(AG94,AT94)</f>
        <v>0</v>
      </c>
      <c r="AO94" s="353"/>
      <c r="AP94" s="353"/>
      <c r="AQ94" s="70" t="s">
        <v>1</v>
      </c>
      <c r="AR94" s="66"/>
      <c r="AS94" s="71">
        <f>ROUND(SUM(AS95:AS103),2)</f>
        <v>0</v>
      </c>
      <c r="AT94" s="72">
        <f aca="true" t="shared" si="1" ref="AT94:AT103">ROUND(SUM(AV94:AW94),2)</f>
        <v>0</v>
      </c>
      <c r="AU94" s="73">
        <f>ROUND(SUM(AU95:AU103),5)</f>
        <v>5403.37541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ROUND(SUM(AZ95:AZ103),2)</f>
        <v>0</v>
      </c>
      <c r="BA94" s="72">
        <f>ROUND(SUM(BA95:BA103),2)</f>
        <v>0</v>
      </c>
      <c r="BB94" s="72">
        <f>ROUND(SUM(BB95:BB103),2)</f>
        <v>0</v>
      </c>
      <c r="BC94" s="72">
        <f>ROUND(SUM(BC95:BC103),2)</f>
        <v>0</v>
      </c>
      <c r="BD94" s="74">
        <f>ROUND(SUM(BD95:BD103),2)</f>
        <v>0</v>
      </c>
      <c r="BS94" s="75" t="s">
        <v>73</v>
      </c>
      <c r="BT94" s="75" t="s">
        <v>74</v>
      </c>
      <c r="BU94" s="76" t="s">
        <v>75</v>
      </c>
      <c r="BV94" s="75" t="s">
        <v>76</v>
      </c>
      <c r="BW94" s="75" t="s">
        <v>4</v>
      </c>
      <c r="BX94" s="75" t="s">
        <v>77</v>
      </c>
      <c r="CL94" s="75" t="s">
        <v>1</v>
      </c>
    </row>
    <row r="95" spans="1:91" s="7" customFormat="1" ht="24.75" customHeight="1">
      <c r="A95" s="77" t="s">
        <v>78</v>
      </c>
      <c r="B95" s="78"/>
      <c r="C95" s="79"/>
      <c r="D95" s="346" t="s">
        <v>79</v>
      </c>
      <c r="E95" s="346"/>
      <c r="F95" s="346"/>
      <c r="G95" s="346"/>
      <c r="H95" s="346"/>
      <c r="I95" s="80"/>
      <c r="J95" s="346" t="s">
        <v>80</v>
      </c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  <c r="AF95" s="346"/>
      <c r="AG95" s="344">
        <f>'SO-01 - Atletický ovál s ...'!J30</f>
        <v>0</v>
      </c>
      <c r="AH95" s="345"/>
      <c r="AI95" s="345"/>
      <c r="AJ95" s="345"/>
      <c r="AK95" s="345"/>
      <c r="AL95" s="345"/>
      <c r="AM95" s="345"/>
      <c r="AN95" s="344">
        <f t="shared" si="0"/>
        <v>0</v>
      </c>
      <c r="AO95" s="345"/>
      <c r="AP95" s="345"/>
      <c r="AQ95" s="81" t="s">
        <v>81</v>
      </c>
      <c r="AR95" s="78"/>
      <c r="AS95" s="82">
        <v>0</v>
      </c>
      <c r="AT95" s="83">
        <f t="shared" si="1"/>
        <v>0</v>
      </c>
      <c r="AU95" s="84">
        <f>'SO-01 - Atletický ovál s ...'!P133</f>
        <v>2903.637019999999</v>
      </c>
      <c r="AV95" s="83">
        <f>'SO-01 - Atletický ovál s ...'!J33</f>
        <v>0</v>
      </c>
      <c r="AW95" s="83">
        <f>'SO-01 - Atletický ovál s ...'!J34</f>
        <v>0</v>
      </c>
      <c r="AX95" s="83">
        <f>'SO-01 - Atletický ovál s ...'!J35</f>
        <v>0</v>
      </c>
      <c r="AY95" s="83">
        <f>'SO-01 - Atletický ovál s ...'!J36</f>
        <v>0</v>
      </c>
      <c r="AZ95" s="83">
        <f>'SO-01 - Atletický ovál s ...'!F33</f>
        <v>0</v>
      </c>
      <c r="BA95" s="83">
        <f>'SO-01 - Atletický ovál s ...'!F34</f>
        <v>0</v>
      </c>
      <c r="BB95" s="83">
        <f>'SO-01 - Atletický ovál s ...'!F35</f>
        <v>0</v>
      </c>
      <c r="BC95" s="83">
        <f>'SO-01 - Atletický ovál s ...'!F36</f>
        <v>0</v>
      </c>
      <c r="BD95" s="85">
        <f>'SO-01 - Atletický ovál s ...'!F37</f>
        <v>0</v>
      </c>
      <c r="BT95" s="86" t="s">
        <v>82</v>
      </c>
      <c r="BV95" s="86" t="s">
        <v>76</v>
      </c>
      <c r="BW95" s="86" t="s">
        <v>83</v>
      </c>
      <c r="BX95" s="86" t="s">
        <v>4</v>
      </c>
      <c r="CL95" s="86" t="s">
        <v>1</v>
      </c>
      <c r="CM95" s="86" t="s">
        <v>84</v>
      </c>
    </row>
    <row r="96" spans="1:91" s="7" customFormat="1" ht="24.75" customHeight="1">
      <c r="A96" s="77" t="s">
        <v>78</v>
      </c>
      <c r="B96" s="78"/>
      <c r="C96" s="79"/>
      <c r="D96" s="346" t="s">
        <v>85</v>
      </c>
      <c r="E96" s="346"/>
      <c r="F96" s="346"/>
      <c r="G96" s="346"/>
      <c r="H96" s="346"/>
      <c r="I96" s="80"/>
      <c r="J96" s="346" t="s">
        <v>86</v>
      </c>
      <c r="K96" s="346"/>
      <c r="L96" s="346"/>
      <c r="M96" s="346"/>
      <c r="N96" s="346"/>
      <c r="O96" s="346"/>
      <c r="P96" s="346"/>
      <c r="Q96" s="346"/>
      <c r="R96" s="346"/>
      <c r="S96" s="346"/>
      <c r="T96" s="346"/>
      <c r="U96" s="346"/>
      <c r="V96" s="346"/>
      <c r="W96" s="346"/>
      <c r="X96" s="346"/>
      <c r="Y96" s="346"/>
      <c r="Z96" s="346"/>
      <c r="AA96" s="346"/>
      <c r="AB96" s="346"/>
      <c r="AC96" s="346"/>
      <c r="AD96" s="346"/>
      <c r="AE96" s="346"/>
      <c r="AF96" s="346"/>
      <c r="AG96" s="344">
        <f>'SO-02 - Rekonstrukce a mo...'!J30</f>
        <v>0</v>
      </c>
      <c r="AH96" s="345"/>
      <c r="AI96" s="345"/>
      <c r="AJ96" s="345"/>
      <c r="AK96" s="345"/>
      <c r="AL96" s="345"/>
      <c r="AM96" s="345"/>
      <c r="AN96" s="344">
        <f t="shared" si="0"/>
        <v>0</v>
      </c>
      <c r="AO96" s="345"/>
      <c r="AP96" s="345"/>
      <c r="AQ96" s="81" t="s">
        <v>81</v>
      </c>
      <c r="AR96" s="78"/>
      <c r="AS96" s="82">
        <v>0</v>
      </c>
      <c r="AT96" s="83">
        <f t="shared" si="1"/>
        <v>0</v>
      </c>
      <c r="AU96" s="84">
        <f>'SO-02 - Rekonstrukce a mo...'!P134</f>
        <v>803.391596</v>
      </c>
      <c r="AV96" s="83">
        <f>'SO-02 - Rekonstrukce a mo...'!J33</f>
        <v>0</v>
      </c>
      <c r="AW96" s="83">
        <f>'SO-02 - Rekonstrukce a mo...'!J34</f>
        <v>0</v>
      </c>
      <c r="AX96" s="83">
        <f>'SO-02 - Rekonstrukce a mo...'!J35</f>
        <v>0</v>
      </c>
      <c r="AY96" s="83">
        <f>'SO-02 - Rekonstrukce a mo...'!J36</f>
        <v>0</v>
      </c>
      <c r="AZ96" s="83">
        <f>'SO-02 - Rekonstrukce a mo...'!F33</f>
        <v>0</v>
      </c>
      <c r="BA96" s="83">
        <f>'SO-02 - Rekonstrukce a mo...'!F34</f>
        <v>0</v>
      </c>
      <c r="BB96" s="83">
        <f>'SO-02 - Rekonstrukce a mo...'!F35</f>
        <v>0</v>
      </c>
      <c r="BC96" s="83">
        <f>'SO-02 - Rekonstrukce a mo...'!F36</f>
        <v>0</v>
      </c>
      <c r="BD96" s="85">
        <f>'SO-02 - Rekonstrukce a mo...'!F37</f>
        <v>0</v>
      </c>
      <c r="BT96" s="86" t="s">
        <v>82</v>
      </c>
      <c r="BV96" s="86" t="s">
        <v>76</v>
      </c>
      <c r="BW96" s="86" t="s">
        <v>87</v>
      </c>
      <c r="BX96" s="86" t="s">
        <v>4</v>
      </c>
      <c r="CL96" s="86" t="s">
        <v>1</v>
      </c>
      <c r="CM96" s="86" t="s">
        <v>84</v>
      </c>
    </row>
    <row r="97" spans="1:91" s="7" customFormat="1" ht="16.5" customHeight="1">
      <c r="A97" s="77" t="s">
        <v>78</v>
      </c>
      <c r="B97" s="78"/>
      <c r="C97" s="79"/>
      <c r="D97" s="346" t="s">
        <v>88</v>
      </c>
      <c r="E97" s="346"/>
      <c r="F97" s="346"/>
      <c r="G97" s="346"/>
      <c r="H97" s="346"/>
      <c r="I97" s="80"/>
      <c r="J97" s="346" t="s">
        <v>89</v>
      </c>
      <c r="K97" s="346"/>
      <c r="L97" s="346"/>
      <c r="M97" s="346"/>
      <c r="N97" s="346"/>
      <c r="O97" s="346"/>
      <c r="P97" s="346"/>
      <c r="Q97" s="346"/>
      <c r="R97" s="346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6"/>
      <c r="AD97" s="346"/>
      <c r="AE97" s="346"/>
      <c r="AF97" s="346"/>
      <c r="AG97" s="344">
        <f>'SO-05 - Workoutové hřiště'!J30</f>
        <v>0</v>
      </c>
      <c r="AH97" s="345"/>
      <c r="AI97" s="345"/>
      <c r="AJ97" s="345"/>
      <c r="AK97" s="345"/>
      <c r="AL97" s="345"/>
      <c r="AM97" s="345"/>
      <c r="AN97" s="344">
        <f t="shared" si="0"/>
        <v>0</v>
      </c>
      <c r="AO97" s="345"/>
      <c r="AP97" s="345"/>
      <c r="AQ97" s="81" t="s">
        <v>81</v>
      </c>
      <c r="AR97" s="78"/>
      <c r="AS97" s="82">
        <v>0</v>
      </c>
      <c r="AT97" s="83">
        <f t="shared" si="1"/>
        <v>0</v>
      </c>
      <c r="AU97" s="84">
        <f>'SO-05 - Workoutové hřiště'!P132</f>
        <v>382.78433400000006</v>
      </c>
      <c r="AV97" s="83">
        <f>'SO-05 - Workoutové hřiště'!J33</f>
        <v>0</v>
      </c>
      <c r="AW97" s="83">
        <f>'SO-05 - Workoutové hřiště'!J34</f>
        <v>0</v>
      </c>
      <c r="AX97" s="83">
        <f>'SO-05 - Workoutové hřiště'!J35</f>
        <v>0</v>
      </c>
      <c r="AY97" s="83">
        <f>'SO-05 - Workoutové hřiště'!J36</f>
        <v>0</v>
      </c>
      <c r="AZ97" s="83">
        <f>'SO-05 - Workoutové hřiště'!F33</f>
        <v>0</v>
      </c>
      <c r="BA97" s="83">
        <f>'SO-05 - Workoutové hřiště'!F34</f>
        <v>0</v>
      </c>
      <c r="BB97" s="83">
        <f>'SO-05 - Workoutové hřiště'!F35</f>
        <v>0</v>
      </c>
      <c r="BC97" s="83">
        <f>'SO-05 - Workoutové hřiště'!F36</f>
        <v>0</v>
      </c>
      <c r="BD97" s="85">
        <f>'SO-05 - Workoutové hřiště'!F37</f>
        <v>0</v>
      </c>
      <c r="BT97" s="86" t="s">
        <v>82</v>
      </c>
      <c r="BV97" s="86" t="s">
        <v>76</v>
      </c>
      <c r="BW97" s="86" t="s">
        <v>90</v>
      </c>
      <c r="BX97" s="86" t="s">
        <v>4</v>
      </c>
      <c r="CL97" s="86" t="s">
        <v>1</v>
      </c>
      <c r="CM97" s="86" t="s">
        <v>84</v>
      </c>
    </row>
    <row r="98" spans="1:91" s="7" customFormat="1" ht="16.5" customHeight="1">
      <c r="A98" s="77" t="s">
        <v>78</v>
      </c>
      <c r="B98" s="78"/>
      <c r="C98" s="79"/>
      <c r="D98" s="346" t="s">
        <v>91</v>
      </c>
      <c r="E98" s="346"/>
      <c r="F98" s="346"/>
      <c r="G98" s="346"/>
      <c r="H98" s="346"/>
      <c r="I98" s="80"/>
      <c r="J98" s="346" t="s">
        <v>92</v>
      </c>
      <c r="K98" s="346"/>
      <c r="L98" s="346"/>
      <c r="M98" s="346"/>
      <c r="N98" s="346"/>
      <c r="O98" s="346"/>
      <c r="P98" s="346"/>
      <c r="Q98" s="346"/>
      <c r="R98" s="346"/>
      <c r="S98" s="346"/>
      <c r="T98" s="346"/>
      <c r="U98" s="346"/>
      <c r="V98" s="346"/>
      <c r="W98" s="346"/>
      <c r="X98" s="346"/>
      <c r="Y98" s="346"/>
      <c r="Z98" s="346"/>
      <c r="AA98" s="346"/>
      <c r="AB98" s="346"/>
      <c r="AC98" s="346"/>
      <c r="AD98" s="346"/>
      <c r="AE98" s="346"/>
      <c r="AF98" s="346"/>
      <c r="AG98" s="344">
        <f>'SO-06 - Úprava víceúčelov...'!J30</f>
        <v>0</v>
      </c>
      <c r="AH98" s="345"/>
      <c r="AI98" s="345"/>
      <c r="AJ98" s="345"/>
      <c r="AK98" s="345"/>
      <c r="AL98" s="345"/>
      <c r="AM98" s="345"/>
      <c r="AN98" s="344">
        <f t="shared" si="0"/>
        <v>0</v>
      </c>
      <c r="AO98" s="345"/>
      <c r="AP98" s="345"/>
      <c r="AQ98" s="81" t="s">
        <v>81</v>
      </c>
      <c r="AR98" s="78"/>
      <c r="AS98" s="82">
        <v>0</v>
      </c>
      <c r="AT98" s="83">
        <f t="shared" si="1"/>
        <v>0</v>
      </c>
      <c r="AU98" s="84">
        <f>'SO-06 - Úprava víceúčelov...'!P134</f>
        <v>326.313821</v>
      </c>
      <c r="AV98" s="83">
        <f>'SO-06 - Úprava víceúčelov...'!J33</f>
        <v>0</v>
      </c>
      <c r="AW98" s="83">
        <f>'SO-06 - Úprava víceúčelov...'!J34</f>
        <v>0</v>
      </c>
      <c r="AX98" s="83">
        <f>'SO-06 - Úprava víceúčelov...'!J35</f>
        <v>0</v>
      </c>
      <c r="AY98" s="83">
        <f>'SO-06 - Úprava víceúčelov...'!J36</f>
        <v>0</v>
      </c>
      <c r="AZ98" s="83">
        <f>'SO-06 - Úprava víceúčelov...'!F33</f>
        <v>0</v>
      </c>
      <c r="BA98" s="83">
        <f>'SO-06 - Úprava víceúčelov...'!F34</f>
        <v>0</v>
      </c>
      <c r="BB98" s="83">
        <f>'SO-06 - Úprava víceúčelov...'!F35</f>
        <v>0</v>
      </c>
      <c r="BC98" s="83">
        <f>'SO-06 - Úprava víceúčelov...'!F36</f>
        <v>0</v>
      </c>
      <c r="BD98" s="85">
        <f>'SO-06 - Úprava víceúčelov...'!F37</f>
        <v>0</v>
      </c>
      <c r="BT98" s="86" t="s">
        <v>82</v>
      </c>
      <c r="BV98" s="86" t="s">
        <v>76</v>
      </c>
      <c r="BW98" s="86" t="s">
        <v>93</v>
      </c>
      <c r="BX98" s="86" t="s">
        <v>4</v>
      </c>
      <c r="CL98" s="86" t="s">
        <v>1</v>
      </c>
      <c r="CM98" s="86" t="s">
        <v>84</v>
      </c>
    </row>
    <row r="99" spans="1:91" s="7" customFormat="1" ht="16.5" customHeight="1">
      <c r="A99" s="77" t="s">
        <v>78</v>
      </c>
      <c r="B99" s="78"/>
      <c r="C99" s="79"/>
      <c r="D99" s="346" t="s">
        <v>94</v>
      </c>
      <c r="E99" s="346"/>
      <c r="F99" s="346"/>
      <c r="G99" s="346"/>
      <c r="H99" s="346"/>
      <c r="I99" s="80"/>
      <c r="J99" s="346" t="s">
        <v>95</v>
      </c>
      <c r="K99" s="346"/>
      <c r="L99" s="346"/>
      <c r="M99" s="346"/>
      <c r="N99" s="346"/>
      <c r="O99" s="346"/>
      <c r="P99" s="346"/>
      <c r="Q99" s="346"/>
      <c r="R99" s="346"/>
      <c r="S99" s="346"/>
      <c r="T99" s="346"/>
      <c r="U99" s="346"/>
      <c r="V99" s="346"/>
      <c r="W99" s="346"/>
      <c r="X99" s="346"/>
      <c r="Y99" s="346"/>
      <c r="Z99" s="346"/>
      <c r="AA99" s="346"/>
      <c r="AB99" s="346"/>
      <c r="AC99" s="346"/>
      <c r="AD99" s="346"/>
      <c r="AE99" s="346"/>
      <c r="AF99" s="346"/>
      <c r="AG99" s="344">
        <f>'SO-07.1 - Zpevněné plochy...'!J30</f>
        <v>0</v>
      </c>
      <c r="AH99" s="345"/>
      <c r="AI99" s="345"/>
      <c r="AJ99" s="345"/>
      <c r="AK99" s="345"/>
      <c r="AL99" s="345"/>
      <c r="AM99" s="345"/>
      <c r="AN99" s="344">
        <f t="shared" si="0"/>
        <v>0</v>
      </c>
      <c r="AO99" s="345"/>
      <c r="AP99" s="345"/>
      <c r="AQ99" s="81" t="s">
        <v>81</v>
      </c>
      <c r="AR99" s="78"/>
      <c r="AS99" s="82">
        <v>0</v>
      </c>
      <c r="AT99" s="83">
        <f t="shared" si="1"/>
        <v>0</v>
      </c>
      <c r="AU99" s="84">
        <f>'SO-07.1 - Zpevněné plochy...'!P132</f>
        <v>714.7884909999999</v>
      </c>
      <c r="AV99" s="83">
        <f>'SO-07.1 - Zpevněné plochy...'!J33</f>
        <v>0</v>
      </c>
      <c r="AW99" s="83">
        <f>'SO-07.1 - Zpevněné plochy...'!J34</f>
        <v>0</v>
      </c>
      <c r="AX99" s="83">
        <f>'SO-07.1 - Zpevněné plochy...'!J35</f>
        <v>0</v>
      </c>
      <c r="AY99" s="83">
        <f>'SO-07.1 - Zpevněné plochy...'!J36</f>
        <v>0</v>
      </c>
      <c r="AZ99" s="83">
        <f>'SO-07.1 - Zpevněné plochy...'!F33</f>
        <v>0</v>
      </c>
      <c r="BA99" s="83">
        <f>'SO-07.1 - Zpevněné plochy...'!F34</f>
        <v>0</v>
      </c>
      <c r="BB99" s="83">
        <f>'SO-07.1 - Zpevněné plochy...'!F35</f>
        <v>0</v>
      </c>
      <c r="BC99" s="83">
        <f>'SO-07.1 - Zpevněné plochy...'!F36</f>
        <v>0</v>
      </c>
      <c r="BD99" s="85">
        <f>'SO-07.1 - Zpevněné plochy...'!F37</f>
        <v>0</v>
      </c>
      <c r="BT99" s="86" t="s">
        <v>82</v>
      </c>
      <c r="BV99" s="86" t="s">
        <v>76</v>
      </c>
      <c r="BW99" s="86" t="s">
        <v>96</v>
      </c>
      <c r="BX99" s="86" t="s">
        <v>4</v>
      </c>
      <c r="CL99" s="86" t="s">
        <v>1</v>
      </c>
      <c r="CM99" s="86" t="s">
        <v>84</v>
      </c>
    </row>
    <row r="100" spans="1:91" s="7" customFormat="1" ht="16.5" customHeight="1">
      <c r="A100" s="77" t="s">
        <v>78</v>
      </c>
      <c r="B100" s="78"/>
      <c r="C100" s="79"/>
      <c r="D100" s="346" t="s">
        <v>97</v>
      </c>
      <c r="E100" s="346"/>
      <c r="F100" s="346"/>
      <c r="G100" s="346"/>
      <c r="H100" s="346"/>
      <c r="I100" s="80"/>
      <c r="J100" s="346" t="s">
        <v>98</v>
      </c>
      <c r="K100" s="346"/>
      <c r="L100" s="346"/>
      <c r="M100" s="346"/>
      <c r="N100" s="346"/>
      <c r="O100" s="346"/>
      <c r="P100" s="346"/>
      <c r="Q100" s="346"/>
      <c r="R100" s="346"/>
      <c r="S100" s="346"/>
      <c r="T100" s="346"/>
      <c r="U100" s="346"/>
      <c r="V100" s="346"/>
      <c r="W100" s="346"/>
      <c r="X100" s="346"/>
      <c r="Y100" s="346"/>
      <c r="Z100" s="346"/>
      <c r="AA100" s="346"/>
      <c r="AB100" s="346"/>
      <c r="AC100" s="346"/>
      <c r="AD100" s="346"/>
      <c r="AE100" s="346"/>
      <c r="AF100" s="346"/>
      <c r="AG100" s="344">
        <f>'SO-09 - Oplocení'!J30</f>
        <v>0</v>
      </c>
      <c r="AH100" s="345"/>
      <c r="AI100" s="345"/>
      <c r="AJ100" s="345"/>
      <c r="AK100" s="345"/>
      <c r="AL100" s="345"/>
      <c r="AM100" s="345"/>
      <c r="AN100" s="344">
        <f t="shared" si="0"/>
        <v>0</v>
      </c>
      <c r="AO100" s="345"/>
      <c r="AP100" s="345"/>
      <c r="AQ100" s="81" t="s">
        <v>81</v>
      </c>
      <c r="AR100" s="78"/>
      <c r="AS100" s="82">
        <v>0</v>
      </c>
      <c r="AT100" s="83">
        <f t="shared" si="1"/>
        <v>0</v>
      </c>
      <c r="AU100" s="84">
        <f>'SO-09 - Oplocení'!P129</f>
        <v>272.460146</v>
      </c>
      <c r="AV100" s="83">
        <f>'SO-09 - Oplocení'!J33</f>
        <v>0</v>
      </c>
      <c r="AW100" s="83">
        <f>'SO-09 - Oplocení'!J34</f>
        <v>0</v>
      </c>
      <c r="AX100" s="83">
        <f>'SO-09 - Oplocení'!J35</f>
        <v>0</v>
      </c>
      <c r="AY100" s="83">
        <f>'SO-09 - Oplocení'!J36</f>
        <v>0</v>
      </c>
      <c r="AZ100" s="83">
        <f>'SO-09 - Oplocení'!F33</f>
        <v>0</v>
      </c>
      <c r="BA100" s="83">
        <f>'SO-09 - Oplocení'!F34</f>
        <v>0</v>
      </c>
      <c r="BB100" s="83">
        <f>'SO-09 - Oplocení'!F35</f>
        <v>0</v>
      </c>
      <c r="BC100" s="83">
        <f>'SO-09 - Oplocení'!F36</f>
        <v>0</v>
      </c>
      <c r="BD100" s="85">
        <f>'SO-09 - Oplocení'!F37</f>
        <v>0</v>
      </c>
      <c r="BT100" s="86" t="s">
        <v>82</v>
      </c>
      <c r="BV100" s="86" t="s">
        <v>76</v>
      </c>
      <c r="BW100" s="86" t="s">
        <v>99</v>
      </c>
      <c r="BX100" s="86" t="s">
        <v>4</v>
      </c>
      <c r="CL100" s="86" t="s">
        <v>1</v>
      </c>
      <c r="CM100" s="86" t="s">
        <v>84</v>
      </c>
    </row>
    <row r="101" spans="1:91" s="7" customFormat="1" ht="16.5" customHeight="1">
      <c r="A101" s="77" t="s">
        <v>78</v>
      </c>
      <c r="B101" s="78"/>
      <c r="C101" s="79"/>
      <c r="D101" s="346" t="s">
        <v>100</v>
      </c>
      <c r="E101" s="346"/>
      <c r="F101" s="346"/>
      <c r="G101" s="346"/>
      <c r="H101" s="346"/>
      <c r="I101" s="80"/>
      <c r="J101" s="346" t="s">
        <v>101</v>
      </c>
      <c r="K101" s="346"/>
      <c r="L101" s="346"/>
      <c r="M101" s="346"/>
      <c r="N101" s="346"/>
      <c r="O101" s="346"/>
      <c r="P101" s="346"/>
      <c r="Q101" s="346"/>
      <c r="R101" s="346"/>
      <c r="S101" s="346"/>
      <c r="T101" s="346"/>
      <c r="U101" s="346"/>
      <c r="V101" s="346"/>
      <c r="W101" s="346"/>
      <c r="X101" s="346"/>
      <c r="Y101" s="346"/>
      <c r="Z101" s="346"/>
      <c r="AA101" s="346"/>
      <c r="AB101" s="346"/>
      <c r="AC101" s="346"/>
      <c r="AD101" s="346"/>
      <c r="AE101" s="346"/>
      <c r="AF101" s="346"/>
      <c r="AG101" s="344">
        <f>'IO-01 - Přeložka kanalizace'!J30</f>
        <v>0</v>
      </c>
      <c r="AH101" s="345"/>
      <c r="AI101" s="345"/>
      <c r="AJ101" s="345"/>
      <c r="AK101" s="345"/>
      <c r="AL101" s="345"/>
      <c r="AM101" s="345"/>
      <c r="AN101" s="344">
        <f t="shared" si="0"/>
        <v>0</v>
      </c>
      <c r="AO101" s="345"/>
      <c r="AP101" s="345"/>
      <c r="AQ101" s="81" t="s">
        <v>102</v>
      </c>
      <c r="AR101" s="78"/>
      <c r="AS101" s="82">
        <v>0</v>
      </c>
      <c r="AT101" s="83">
        <f t="shared" si="1"/>
        <v>0</v>
      </c>
      <c r="AU101" s="84">
        <f>'IO-01 - Přeložka kanalizace'!P123</f>
        <v>0</v>
      </c>
      <c r="AV101" s="83">
        <f>'IO-01 - Přeložka kanalizace'!J33</f>
        <v>0</v>
      </c>
      <c r="AW101" s="83">
        <f>'IO-01 - Přeložka kanalizace'!J34</f>
        <v>0</v>
      </c>
      <c r="AX101" s="83">
        <f>'IO-01 - Přeložka kanalizace'!J35</f>
        <v>0</v>
      </c>
      <c r="AY101" s="83">
        <f>'IO-01 - Přeložka kanalizace'!J36</f>
        <v>0</v>
      </c>
      <c r="AZ101" s="83">
        <f>'IO-01 - Přeložka kanalizace'!F33</f>
        <v>0</v>
      </c>
      <c r="BA101" s="83">
        <f>'IO-01 - Přeložka kanalizace'!F34</f>
        <v>0</v>
      </c>
      <c r="BB101" s="83">
        <f>'IO-01 - Přeložka kanalizace'!F35</f>
        <v>0</v>
      </c>
      <c r="BC101" s="83">
        <f>'IO-01 - Přeložka kanalizace'!F36</f>
        <v>0</v>
      </c>
      <c r="BD101" s="85">
        <f>'IO-01 - Přeložka kanalizace'!F37</f>
        <v>0</v>
      </c>
      <c r="BT101" s="86" t="s">
        <v>82</v>
      </c>
      <c r="BV101" s="86" t="s">
        <v>76</v>
      </c>
      <c r="BW101" s="86" t="s">
        <v>103</v>
      </c>
      <c r="BX101" s="86" t="s">
        <v>4</v>
      </c>
      <c r="CL101" s="86" t="s">
        <v>1</v>
      </c>
      <c r="CM101" s="86" t="s">
        <v>84</v>
      </c>
    </row>
    <row r="102" spans="1:91" s="7" customFormat="1" ht="16.5" customHeight="1">
      <c r="A102" s="77" t="s">
        <v>78</v>
      </c>
      <c r="B102" s="78"/>
      <c r="C102" s="79"/>
      <c r="D102" s="346" t="s">
        <v>104</v>
      </c>
      <c r="E102" s="346"/>
      <c r="F102" s="346"/>
      <c r="G102" s="346"/>
      <c r="H102" s="346"/>
      <c r="I102" s="80"/>
      <c r="J102" s="346" t="s">
        <v>105</v>
      </c>
      <c r="K102" s="346"/>
      <c r="L102" s="346"/>
      <c r="M102" s="346"/>
      <c r="N102" s="346"/>
      <c r="O102" s="346"/>
      <c r="P102" s="346"/>
      <c r="Q102" s="346"/>
      <c r="R102" s="346"/>
      <c r="S102" s="346"/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  <c r="AD102" s="346"/>
      <c r="AE102" s="346"/>
      <c r="AF102" s="346"/>
      <c r="AG102" s="344">
        <f>'IO-02 - Areálový vodovod'!J30</f>
        <v>0</v>
      </c>
      <c r="AH102" s="345"/>
      <c r="AI102" s="345"/>
      <c r="AJ102" s="345"/>
      <c r="AK102" s="345"/>
      <c r="AL102" s="345"/>
      <c r="AM102" s="345"/>
      <c r="AN102" s="344">
        <f t="shared" si="0"/>
        <v>0</v>
      </c>
      <c r="AO102" s="345"/>
      <c r="AP102" s="345"/>
      <c r="AQ102" s="81" t="s">
        <v>102</v>
      </c>
      <c r="AR102" s="78"/>
      <c r="AS102" s="82">
        <v>0</v>
      </c>
      <c r="AT102" s="83">
        <f t="shared" si="1"/>
        <v>0</v>
      </c>
      <c r="AU102" s="84">
        <f>'IO-02 - Areálový vodovod'!P123</f>
        <v>0</v>
      </c>
      <c r="AV102" s="83">
        <f>'IO-02 - Areálový vodovod'!J33</f>
        <v>0</v>
      </c>
      <c r="AW102" s="83">
        <f>'IO-02 - Areálový vodovod'!J34</f>
        <v>0</v>
      </c>
      <c r="AX102" s="83">
        <f>'IO-02 - Areálový vodovod'!J35</f>
        <v>0</v>
      </c>
      <c r="AY102" s="83">
        <f>'IO-02 - Areálový vodovod'!J36</f>
        <v>0</v>
      </c>
      <c r="AZ102" s="83">
        <f>'IO-02 - Areálový vodovod'!F33</f>
        <v>0</v>
      </c>
      <c r="BA102" s="83">
        <f>'IO-02 - Areálový vodovod'!F34</f>
        <v>0</v>
      </c>
      <c r="BB102" s="83">
        <f>'IO-02 - Areálový vodovod'!F35</f>
        <v>0</v>
      </c>
      <c r="BC102" s="83">
        <f>'IO-02 - Areálový vodovod'!F36</f>
        <v>0</v>
      </c>
      <c r="BD102" s="85">
        <f>'IO-02 - Areálový vodovod'!F37</f>
        <v>0</v>
      </c>
      <c r="BT102" s="86" t="s">
        <v>82</v>
      </c>
      <c r="BV102" s="86" t="s">
        <v>76</v>
      </c>
      <c r="BW102" s="86" t="s">
        <v>106</v>
      </c>
      <c r="BX102" s="86" t="s">
        <v>4</v>
      </c>
      <c r="CL102" s="86" t="s">
        <v>1</v>
      </c>
      <c r="CM102" s="86" t="s">
        <v>84</v>
      </c>
    </row>
    <row r="103" spans="1:91" s="7" customFormat="1" ht="16.5" customHeight="1">
      <c r="A103" s="77" t="s">
        <v>78</v>
      </c>
      <c r="B103" s="78"/>
      <c r="C103" s="79"/>
      <c r="D103" s="346" t="s">
        <v>107</v>
      </c>
      <c r="E103" s="346"/>
      <c r="F103" s="346"/>
      <c r="G103" s="346"/>
      <c r="H103" s="346"/>
      <c r="I103" s="80"/>
      <c r="J103" s="346" t="s">
        <v>108</v>
      </c>
      <c r="K103" s="346"/>
      <c r="L103" s="346"/>
      <c r="M103" s="346"/>
      <c r="N103" s="346"/>
      <c r="O103" s="346"/>
      <c r="P103" s="346"/>
      <c r="Q103" s="346"/>
      <c r="R103" s="346"/>
      <c r="S103" s="346"/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6"/>
      <c r="AD103" s="346"/>
      <c r="AE103" s="346"/>
      <c r="AF103" s="346"/>
      <c r="AG103" s="344">
        <f>'IO-03 - Areálový rozvod e...'!J30</f>
        <v>0</v>
      </c>
      <c r="AH103" s="345"/>
      <c r="AI103" s="345"/>
      <c r="AJ103" s="345"/>
      <c r="AK103" s="345"/>
      <c r="AL103" s="345"/>
      <c r="AM103" s="345"/>
      <c r="AN103" s="344">
        <f t="shared" si="0"/>
        <v>0</v>
      </c>
      <c r="AO103" s="345"/>
      <c r="AP103" s="345"/>
      <c r="AQ103" s="81" t="s">
        <v>102</v>
      </c>
      <c r="AR103" s="78"/>
      <c r="AS103" s="87">
        <v>0</v>
      </c>
      <c r="AT103" s="88">
        <f t="shared" si="1"/>
        <v>0</v>
      </c>
      <c r="AU103" s="89">
        <f>'IO-03 - Areálový rozvod e...'!P123</f>
        <v>0</v>
      </c>
      <c r="AV103" s="88">
        <f>'IO-03 - Areálový rozvod e...'!J33</f>
        <v>0</v>
      </c>
      <c r="AW103" s="88">
        <f>'IO-03 - Areálový rozvod e...'!J34</f>
        <v>0</v>
      </c>
      <c r="AX103" s="88">
        <f>'IO-03 - Areálový rozvod e...'!J35</f>
        <v>0</v>
      </c>
      <c r="AY103" s="88">
        <f>'IO-03 - Areálový rozvod e...'!J36</f>
        <v>0</v>
      </c>
      <c r="AZ103" s="88">
        <f>'IO-03 - Areálový rozvod e...'!F33</f>
        <v>0</v>
      </c>
      <c r="BA103" s="88">
        <f>'IO-03 - Areálový rozvod e...'!F34</f>
        <v>0</v>
      </c>
      <c r="BB103" s="88">
        <f>'IO-03 - Areálový rozvod e...'!F35</f>
        <v>0</v>
      </c>
      <c r="BC103" s="88">
        <f>'IO-03 - Areálový rozvod e...'!F36</f>
        <v>0</v>
      </c>
      <c r="BD103" s="90">
        <f>'IO-03 - Areálový rozvod e...'!F37</f>
        <v>0</v>
      </c>
      <c r="BT103" s="86" t="s">
        <v>82</v>
      </c>
      <c r="BV103" s="86" t="s">
        <v>76</v>
      </c>
      <c r="BW103" s="86" t="s">
        <v>109</v>
      </c>
      <c r="BX103" s="86" t="s">
        <v>4</v>
      </c>
      <c r="CL103" s="86" t="s">
        <v>1</v>
      </c>
      <c r="CM103" s="86" t="s">
        <v>84</v>
      </c>
    </row>
    <row r="104" spans="1:57" s="2" customFormat="1" ht="30" customHeight="1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1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</row>
    <row r="105" spans="1:57" s="2" customFormat="1" ht="6.9" customHeight="1">
      <c r="A105" s="30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31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</row>
  </sheetData>
  <mergeCells count="72">
    <mergeCell ref="L85:AO85"/>
    <mergeCell ref="AM87:AN87"/>
    <mergeCell ref="AM89:AP89"/>
    <mergeCell ref="AS89:AT91"/>
    <mergeCell ref="AM90:AP90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G94:AM94"/>
    <mergeCell ref="AN94:AP94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</mergeCells>
  <hyperlinks>
    <hyperlink ref="A95" location="'SO-01 - Atletický ovál s ...'!C2" display="/"/>
    <hyperlink ref="A96" location="'SO-02 - Rekonstrukce a mo...'!C2" display="/"/>
    <hyperlink ref="A97" location="'SO-05 - Workoutové hřiště'!C2" display="/"/>
    <hyperlink ref="A98" location="'SO-06 - Úprava víceúčelov...'!C2" display="/"/>
    <hyperlink ref="A99" location="'SO-07.1 - Zpevněné plochy...'!C2" display="/"/>
    <hyperlink ref="A100" location="'SO-09 - Oplocení'!C2" display="/"/>
    <hyperlink ref="A101" location="'IO-01 - Přeložka kanalizace'!C2" display="/"/>
    <hyperlink ref="A102" location="'IO-02 - Areálový vodovod'!C2" display="/"/>
    <hyperlink ref="A103" location="'IO-03 - Areálový rozvod 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6"/>
  <sheetViews>
    <sheetView showGridLines="0" workbookViewId="0" topLeftCell="A1">
      <selection activeCell="H131" sqref="H131:H13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" customHeight="1">
      <c r="L2" s="329" t="s">
        <v>5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8" t="s">
        <v>106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" customHeight="1">
      <c r="B4" s="21"/>
      <c r="D4" s="22" t="s">
        <v>110</v>
      </c>
      <c r="L4" s="21"/>
      <c r="M4" s="92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364" t="str">
        <f>'Rekapitulace stavby'!K6</f>
        <v>Modernizace venkovního sportoviště ZŠ Na Výběžku Liberec 1.etapa</v>
      </c>
      <c r="F7" s="365"/>
      <c r="G7" s="365"/>
      <c r="H7" s="365"/>
      <c r="L7" s="21"/>
    </row>
    <row r="8" spans="1:31" s="2" customFormat="1" ht="12" customHeight="1">
      <c r="A8" s="30"/>
      <c r="B8" s="31"/>
      <c r="C8" s="30"/>
      <c r="D8" s="27" t="s">
        <v>111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354" t="s">
        <v>1361</v>
      </c>
      <c r="F9" s="363"/>
      <c r="G9" s="363"/>
      <c r="H9" s="363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19</v>
      </c>
      <c r="G12" s="30"/>
      <c r="H12" s="30"/>
      <c r="I12" s="27" t="s">
        <v>20</v>
      </c>
      <c r="J12" s="53" t="str">
        <f>'Rekapitulace stavby'!AN8</f>
        <v>11. 4. 2024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">
        <v>24</v>
      </c>
      <c r="F15" s="30"/>
      <c r="G15" s="30"/>
      <c r="H15" s="30"/>
      <c r="I15" s="27" t="s">
        <v>25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338" t="str">
        <f>'Rekapitulace stavby'!E14</f>
        <v xml:space="preserve"> </v>
      </c>
      <c r="F18" s="338"/>
      <c r="G18" s="338"/>
      <c r="H18" s="338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29</v>
      </c>
      <c r="F21" s="30"/>
      <c r="G21" s="30"/>
      <c r="H21" s="30"/>
      <c r="I21" s="27" t="s">
        <v>25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31</v>
      </c>
      <c r="E23" s="30"/>
      <c r="F23" s="30"/>
      <c r="G23" s="30"/>
      <c r="H23" s="30"/>
      <c r="I23" s="27" t="s">
        <v>23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32</v>
      </c>
      <c r="F24" s="30"/>
      <c r="G24" s="30"/>
      <c r="H24" s="30"/>
      <c r="I24" s="27" t="s">
        <v>25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340" t="s">
        <v>1</v>
      </c>
      <c r="F27" s="340"/>
      <c r="G27" s="340"/>
      <c r="H27" s="340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ROUND(J123,2)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97" t="s">
        <v>38</v>
      </c>
      <c r="E33" s="27" t="s">
        <v>39</v>
      </c>
      <c r="F33" s="98">
        <f>ROUND((SUM(BE123:BE135)),2)</f>
        <v>0</v>
      </c>
      <c r="G33" s="30"/>
      <c r="H33" s="30"/>
      <c r="I33" s="99">
        <v>0.21</v>
      </c>
      <c r="J33" s="98">
        <f>ROUND(((SUM(BE123:BE135))*I33),2)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7" t="s">
        <v>40</v>
      </c>
      <c r="F34" s="98">
        <f>ROUND((SUM(BF123:BF135)),2)</f>
        <v>0</v>
      </c>
      <c r="G34" s="30"/>
      <c r="H34" s="30"/>
      <c r="I34" s="99">
        <v>0.15</v>
      </c>
      <c r="J34" s="98">
        <f>ROUND(((SUM(BF123:BF135))*I34),2)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customHeight="1" hidden="1">
      <c r="A35" s="30"/>
      <c r="B35" s="31"/>
      <c r="C35" s="30"/>
      <c r="D35" s="30"/>
      <c r="E35" s="27" t="s">
        <v>41</v>
      </c>
      <c r="F35" s="98">
        <f>ROUND((SUM(BG123:BG135)),2)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customHeight="1" hidden="1">
      <c r="A36" s="30"/>
      <c r="B36" s="31"/>
      <c r="C36" s="30"/>
      <c r="D36" s="30"/>
      <c r="E36" s="27" t="s">
        <v>42</v>
      </c>
      <c r="F36" s="98">
        <f>ROUND((SUM(BH123:BH135)),2)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customHeight="1" hidden="1">
      <c r="A37" s="30"/>
      <c r="B37" s="31"/>
      <c r="C37" s="30"/>
      <c r="D37" s="30"/>
      <c r="E37" s="27" t="s">
        <v>43</v>
      </c>
      <c r="F37" s="98">
        <f>ROUND((SUM(BI123:BI135)),2)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" customHeight="1">
      <c r="A82" s="30"/>
      <c r="B82" s="31"/>
      <c r="C82" s="22" t="s">
        <v>113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364" t="str">
        <f>E7</f>
        <v>Modernizace venkovního sportoviště ZŠ Na Výběžku Liberec 1.etapa</v>
      </c>
      <c r="F85" s="365"/>
      <c r="G85" s="365"/>
      <c r="H85" s="36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111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354" t="str">
        <f>E9</f>
        <v>IO-02 - Areálový vodovod</v>
      </c>
      <c r="F87" s="363"/>
      <c r="G87" s="363"/>
      <c r="H87" s="363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>Liberec</v>
      </c>
      <c r="G89" s="30"/>
      <c r="H89" s="30"/>
      <c r="I89" s="27" t="s">
        <v>20</v>
      </c>
      <c r="J89" s="53" t="str">
        <f>IF(J12="","",J12)</f>
        <v>11. 4. 2024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25.65" customHeight="1">
      <c r="A91" s="30"/>
      <c r="B91" s="31"/>
      <c r="C91" s="27" t="s">
        <v>22</v>
      </c>
      <c r="D91" s="30"/>
      <c r="E91" s="30"/>
      <c r="F91" s="25" t="str">
        <f>E15</f>
        <v>Město Liberec</v>
      </c>
      <c r="G91" s="30"/>
      <c r="H91" s="30"/>
      <c r="I91" s="27" t="s">
        <v>28</v>
      </c>
      <c r="J91" s="28" t="str">
        <f>E21</f>
        <v>Sportovní projekty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15" customHeight="1">
      <c r="A92" s="30"/>
      <c r="B92" s="31"/>
      <c r="C92" s="27" t="s">
        <v>26</v>
      </c>
      <c r="D92" s="30"/>
      <c r="E92" s="30"/>
      <c r="F92" s="25" t="str">
        <f>IF(E18="","",E18)</f>
        <v xml:space="preserve"> </v>
      </c>
      <c r="G92" s="30"/>
      <c r="H92" s="30"/>
      <c r="I92" s="27" t="s">
        <v>31</v>
      </c>
      <c r="J92" s="28" t="str">
        <f>E24</f>
        <v>F.Pecka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114</v>
      </c>
      <c r="D94" s="100"/>
      <c r="E94" s="100"/>
      <c r="F94" s="100"/>
      <c r="G94" s="100"/>
      <c r="H94" s="100"/>
      <c r="I94" s="100"/>
      <c r="J94" s="109" t="s">
        <v>115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0" t="s">
        <v>116</v>
      </c>
      <c r="D96" s="30"/>
      <c r="E96" s="30"/>
      <c r="F96" s="30"/>
      <c r="G96" s="30"/>
      <c r="H96" s="30"/>
      <c r="I96" s="30"/>
      <c r="J96" s="69">
        <f>J123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117</v>
      </c>
    </row>
    <row r="97" spans="2:12" s="9" customFormat="1" ht="24.9" customHeight="1">
      <c r="B97" s="111"/>
      <c r="D97" s="112" t="s">
        <v>118</v>
      </c>
      <c r="E97" s="113"/>
      <c r="F97" s="113"/>
      <c r="G97" s="113"/>
      <c r="H97" s="113"/>
      <c r="I97" s="113"/>
      <c r="J97" s="114">
        <f>J124</f>
        <v>0</v>
      </c>
      <c r="L97" s="111"/>
    </row>
    <row r="98" spans="2:12" s="10" customFormat="1" ht="19.95" customHeight="1">
      <c r="B98" s="115"/>
      <c r="D98" s="116" t="s">
        <v>122</v>
      </c>
      <c r="E98" s="117"/>
      <c r="F98" s="117"/>
      <c r="G98" s="117"/>
      <c r="H98" s="117"/>
      <c r="I98" s="117"/>
      <c r="J98" s="118">
        <f>J125</f>
        <v>0</v>
      </c>
      <c r="L98" s="115"/>
    </row>
    <row r="99" spans="2:12" s="9" customFormat="1" ht="24.9" customHeight="1">
      <c r="B99" s="111"/>
      <c r="D99" s="112" t="s">
        <v>130</v>
      </c>
      <c r="E99" s="113"/>
      <c r="F99" s="113"/>
      <c r="G99" s="113"/>
      <c r="H99" s="113"/>
      <c r="I99" s="113"/>
      <c r="J99" s="114">
        <f>J127</f>
        <v>0</v>
      </c>
      <c r="L99" s="111"/>
    </row>
    <row r="100" spans="2:12" s="10" customFormat="1" ht="19.95" customHeight="1">
      <c r="B100" s="115"/>
      <c r="D100" s="116" t="s">
        <v>131</v>
      </c>
      <c r="E100" s="117"/>
      <c r="F100" s="117"/>
      <c r="G100" s="117"/>
      <c r="H100" s="117"/>
      <c r="I100" s="117"/>
      <c r="J100" s="118">
        <f>J128</f>
        <v>0</v>
      </c>
      <c r="L100" s="115"/>
    </row>
    <row r="101" spans="2:12" s="10" customFormat="1" ht="19.95" customHeight="1">
      <c r="B101" s="115"/>
      <c r="D101" s="116" t="s">
        <v>132</v>
      </c>
      <c r="E101" s="117"/>
      <c r="F101" s="117"/>
      <c r="G101" s="117"/>
      <c r="H101" s="117"/>
      <c r="I101" s="117"/>
      <c r="J101" s="118">
        <f>J130</f>
        <v>0</v>
      </c>
      <c r="L101" s="115"/>
    </row>
    <row r="102" spans="2:12" s="10" customFormat="1" ht="19.95" customHeight="1">
      <c r="B102" s="115"/>
      <c r="D102" s="116" t="s">
        <v>133</v>
      </c>
      <c r="E102" s="117"/>
      <c r="F102" s="117"/>
      <c r="G102" s="117"/>
      <c r="H102" s="117"/>
      <c r="I102" s="117"/>
      <c r="J102" s="118">
        <f>J132</f>
        <v>0</v>
      </c>
      <c r="L102" s="115"/>
    </row>
    <row r="103" spans="2:12" s="10" customFormat="1" ht="19.95" customHeight="1">
      <c r="B103" s="115"/>
      <c r="D103" s="116" t="s">
        <v>134</v>
      </c>
      <c r="E103" s="117"/>
      <c r="F103" s="117"/>
      <c r="G103" s="117"/>
      <c r="H103" s="117"/>
      <c r="I103" s="117"/>
      <c r="J103" s="118">
        <f>J134</f>
        <v>0</v>
      </c>
      <c r="L103" s="115"/>
    </row>
    <row r="104" spans="1:31" s="2" customFormat="1" ht="21.75" customHeight="1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" customHeight="1">
      <c r="A105" s="30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9" spans="1:31" s="2" customFormat="1" ht="6.9" customHeight="1">
      <c r="A109" s="30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24.9" customHeight="1">
      <c r="A110" s="30"/>
      <c r="B110" s="31"/>
      <c r="C110" s="22" t="s">
        <v>135</v>
      </c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7" t="s">
        <v>14</v>
      </c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16.5" customHeight="1">
      <c r="A113" s="30"/>
      <c r="B113" s="31"/>
      <c r="C113" s="30"/>
      <c r="D113" s="30"/>
      <c r="E113" s="364" t="str">
        <f>E7</f>
        <v>Modernizace venkovního sportoviště ZŠ Na Výběžku Liberec 1.etapa</v>
      </c>
      <c r="F113" s="365"/>
      <c r="G113" s="365"/>
      <c r="H113" s="365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2" customHeight="1">
      <c r="A114" s="30"/>
      <c r="B114" s="31"/>
      <c r="C114" s="27" t="s">
        <v>111</v>
      </c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16.5" customHeight="1">
      <c r="A115" s="30"/>
      <c r="B115" s="31"/>
      <c r="C115" s="30"/>
      <c r="D115" s="30"/>
      <c r="E115" s="354" t="str">
        <f>E9</f>
        <v>IO-02 - Areálový vodovod</v>
      </c>
      <c r="F115" s="363"/>
      <c r="G115" s="363"/>
      <c r="H115" s="363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6.9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2" customHeight="1">
      <c r="A117" s="30"/>
      <c r="B117" s="31"/>
      <c r="C117" s="27" t="s">
        <v>18</v>
      </c>
      <c r="D117" s="30"/>
      <c r="E117" s="30"/>
      <c r="F117" s="25" t="str">
        <f>F12</f>
        <v>Liberec</v>
      </c>
      <c r="G117" s="30"/>
      <c r="H117" s="30"/>
      <c r="I117" s="27" t="s">
        <v>20</v>
      </c>
      <c r="J117" s="53" t="str">
        <f>IF(J12="","",J12)</f>
        <v>11. 4. 2024</v>
      </c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6.9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25.65" customHeight="1">
      <c r="A119" s="30"/>
      <c r="B119" s="31"/>
      <c r="C119" s="27" t="s">
        <v>22</v>
      </c>
      <c r="D119" s="30"/>
      <c r="E119" s="30"/>
      <c r="F119" s="25" t="str">
        <f>E15</f>
        <v>Město Liberec</v>
      </c>
      <c r="G119" s="30"/>
      <c r="H119" s="30"/>
      <c r="I119" s="27" t="s">
        <v>28</v>
      </c>
      <c r="J119" s="28" t="str">
        <f>E21</f>
        <v>Sportovní projekty s.r.o.</v>
      </c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5.15" customHeight="1">
      <c r="A120" s="30"/>
      <c r="B120" s="31"/>
      <c r="C120" s="27" t="s">
        <v>26</v>
      </c>
      <c r="D120" s="30"/>
      <c r="E120" s="30"/>
      <c r="F120" s="25" t="str">
        <f>IF(E18="","",E18)</f>
        <v xml:space="preserve"> </v>
      </c>
      <c r="G120" s="30"/>
      <c r="H120" s="30"/>
      <c r="I120" s="27" t="s">
        <v>31</v>
      </c>
      <c r="J120" s="28" t="str">
        <f>E24</f>
        <v>F.Pecka</v>
      </c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0.3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11" customFormat="1" ht="29.25" customHeight="1">
      <c r="A122" s="119"/>
      <c r="B122" s="120"/>
      <c r="C122" s="121" t="s">
        <v>136</v>
      </c>
      <c r="D122" s="122" t="s">
        <v>59</v>
      </c>
      <c r="E122" s="122" t="s">
        <v>55</v>
      </c>
      <c r="F122" s="122" t="s">
        <v>56</v>
      </c>
      <c r="G122" s="122" t="s">
        <v>137</v>
      </c>
      <c r="H122" s="122" t="s">
        <v>138</v>
      </c>
      <c r="I122" s="122" t="s">
        <v>139</v>
      </c>
      <c r="J122" s="123" t="s">
        <v>115</v>
      </c>
      <c r="K122" s="124" t="s">
        <v>140</v>
      </c>
      <c r="L122" s="125"/>
      <c r="M122" s="60" t="s">
        <v>1</v>
      </c>
      <c r="N122" s="61" t="s">
        <v>38</v>
      </c>
      <c r="O122" s="61" t="s">
        <v>141</v>
      </c>
      <c r="P122" s="61" t="s">
        <v>142</v>
      </c>
      <c r="Q122" s="61" t="s">
        <v>143</v>
      </c>
      <c r="R122" s="61" t="s">
        <v>144</v>
      </c>
      <c r="S122" s="61" t="s">
        <v>145</v>
      </c>
      <c r="T122" s="62" t="s">
        <v>146</v>
      </c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</row>
    <row r="123" spans="1:63" s="2" customFormat="1" ht="22.8" customHeight="1">
      <c r="A123" s="30"/>
      <c r="B123" s="31"/>
      <c r="C123" s="67" t="s">
        <v>147</v>
      </c>
      <c r="D123" s="30"/>
      <c r="E123" s="30"/>
      <c r="F123" s="30"/>
      <c r="G123" s="30"/>
      <c r="H123" s="30"/>
      <c r="I123" s="30"/>
      <c r="J123" s="126">
        <f>BK123</f>
        <v>0</v>
      </c>
      <c r="K123" s="30"/>
      <c r="L123" s="31"/>
      <c r="M123" s="63"/>
      <c r="N123" s="54"/>
      <c r="O123" s="64"/>
      <c r="P123" s="127">
        <f>P124+P127</f>
        <v>0</v>
      </c>
      <c r="Q123" s="64"/>
      <c r="R123" s="127">
        <f>R124+R127</f>
        <v>0</v>
      </c>
      <c r="S123" s="64"/>
      <c r="T123" s="128">
        <f>T124+T127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T123" s="18" t="s">
        <v>73</v>
      </c>
      <c r="AU123" s="18" t="s">
        <v>117</v>
      </c>
      <c r="BK123" s="129">
        <f>BK124+BK127</f>
        <v>0</v>
      </c>
    </row>
    <row r="124" spans="2:63" s="12" customFormat="1" ht="25.95" customHeight="1">
      <c r="B124" s="130"/>
      <c r="D124" s="131" t="s">
        <v>73</v>
      </c>
      <c r="E124" s="132" t="s">
        <v>148</v>
      </c>
      <c r="F124" s="132" t="s">
        <v>149</v>
      </c>
      <c r="J124" s="133">
        <f>BK124</f>
        <v>0</v>
      </c>
      <c r="L124" s="130"/>
      <c r="M124" s="134"/>
      <c r="N124" s="135"/>
      <c r="O124" s="135"/>
      <c r="P124" s="136">
        <f>P125</f>
        <v>0</v>
      </c>
      <c r="Q124" s="135"/>
      <c r="R124" s="136">
        <f>R125</f>
        <v>0</v>
      </c>
      <c r="S124" s="135"/>
      <c r="T124" s="137">
        <f>T125</f>
        <v>0</v>
      </c>
      <c r="AR124" s="131" t="s">
        <v>82</v>
      </c>
      <c r="AT124" s="138" t="s">
        <v>73</v>
      </c>
      <c r="AU124" s="138" t="s">
        <v>74</v>
      </c>
      <c r="AY124" s="131" t="s">
        <v>150</v>
      </c>
      <c r="BK124" s="139">
        <f>BK125</f>
        <v>0</v>
      </c>
    </row>
    <row r="125" spans="2:63" s="12" customFormat="1" ht="22.8" customHeight="1">
      <c r="B125" s="130"/>
      <c r="D125" s="131" t="s">
        <v>73</v>
      </c>
      <c r="E125" s="140" t="s">
        <v>187</v>
      </c>
      <c r="F125" s="140" t="s">
        <v>438</v>
      </c>
      <c r="J125" s="141">
        <f>BK125</f>
        <v>0</v>
      </c>
      <c r="L125" s="130"/>
      <c r="M125" s="134"/>
      <c r="N125" s="135"/>
      <c r="O125" s="135"/>
      <c r="P125" s="136">
        <f>P126</f>
        <v>0</v>
      </c>
      <c r="Q125" s="135"/>
      <c r="R125" s="136">
        <f>R126</f>
        <v>0</v>
      </c>
      <c r="S125" s="135"/>
      <c r="T125" s="137">
        <f>T126</f>
        <v>0</v>
      </c>
      <c r="AR125" s="131" t="s">
        <v>82</v>
      </c>
      <c r="AT125" s="138" t="s">
        <v>73</v>
      </c>
      <c r="AU125" s="138" t="s">
        <v>82</v>
      </c>
      <c r="AY125" s="131" t="s">
        <v>150</v>
      </c>
      <c r="BK125" s="139">
        <f>BK126</f>
        <v>0</v>
      </c>
    </row>
    <row r="126" spans="1:65" s="2" customFormat="1" ht="16.5" customHeight="1">
      <c r="A126" s="30"/>
      <c r="B126" s="142"/>
      <c r="C126" s="143" t="s">
        <v>82</v>
      </c>
      <c r="D126" s="143" t="s">
        <v>152</v>
      </c>
      <c r="E126" s="144" t="s">
        <v>1362</v>
      </c>
      <c r="F126" s="145" t="s">
        <v>1363</v>
      </c>
      <c r="G126" s="146" t="s">
        <v>360</v>
      </c>
      <c r="H126" s="147">
        <v>1</v>
      </c>
      <c r="I126" s="148">
        <f>'IO-02'!J96</f>
        <v>0</v>
      </c>
      <c r="J126" s="148">
        <f>ROUND(I126*H126,2)</f>
        <v>0</v>
      </c>
      <c r="K126" s="149"/>
      <c r="L126" s="31"/>
      <c r="M126" s="150" t="s">
        <v>1</v>
      </c>
      <c r="N126" s="151" t="s">
        <v>39</v>
      </c>
      <c r="O126" s="152">
        <v>0</v>
      </c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54" t="s">
        <v>156</v>
      </c>
      <c r="AT126" s="154" t="s">
        <v>152</v>
      </c>
      <c r="AU126" s="154" t="s">
        <v>84</v>
      </c>
      <c r="AY126" s="18" t="s">
        <v>150</v>
      </c>
      <c r="BE126" s="155">
        <f>IF(N126="základní",J126,0)</f>
        <v>0</v>
      </c>
      <c r="BF126" s="155">
        <f>IF(N126="snížená",J126,0)</f>
        <v>0</v>
      </c>
      <c r="BG126" s="155">
        <f>IF(N126="zákl. přenesená",J126,0)</f>
        <v>0</v>
      </c>
      <c r="BH126" s="155">
        <f>IF(N126="sníž. přenesená",J126,0)</f>
        <v>0</v>
      </c>
      <c r="BI126" s="155">
        <f>IF(N126="nulová",J126,0)</f>
        <v>0</v>
      </c>
      <c r="BJ126" s="18" t="s">
        <v>82</v>
      </c>
      <c r="BK126" s="155">
        <f>ROUND(I126*H126,2)</f>
        <v>0</v>
      </c>
      <c r="BL126" s="18" t="s">
        <v>156</v>
      </c>
      <c r="BM126" s="154" t="s">
        <v>1364</v>
      </c>
    </row>
    <row r="127" spans="2:63" s="12" customFormat="1" ht="25.95" customHeight="1">
      <c r="B127" s="130"/>
      <c r="D127" s="131" t="s">
        <v>73</v>
      </c>
      <c r="E127" s="132" t="s">
        <v>607</v>
      </c>
      <c r="F127" s="132" t="s">
        <v>608</v>
      </c>
      <c r="J127" s="133">
        <f>BK127</f>
        <v>0</v>
      </c>
      <c r="L127" s="130"/>
      <c r="M127" s="134"/>
      <c r="N127" s="135"/>
      <c r="O127" s="135"/>
      <c r="P127" s="136">
        <f>P128+P130+P132+P134</f>
        <v>0</v>
      </c>
      <c r="Q127" s="135"/>
      <c r="R127" s="136">
        <f>R128+R130+R132+R134</f>
        <v>0</v>
      </c>
      <c r="S127" s="135"/>
      <c r="T127" s="137">
        <f>T128+T130+T132+T134</f>
        <v>0</v>
      </c>
      <c r="AR127" s="131" t="s">
        <v>172</v>
      </c>
      <c r="AT127" s="138" t="s">
        <v>73</v>
      </c>
      <c r="AU127" s="138" t="s">
        <v>74</v>
      </c>
      <c r="AY127" s="131" t="s">
        <v>150</v>
      </c>
      <c r="BK127" s="139">
        <f>BK128+BK130+BK132+BK134</f>
        <v>0</v>
      </c>
    </row>
    <row r="128" spans="2:63" s="12" customFormat="1" ht="22.8" customHeight="1">
      <c r="B128" s="130"/>
      <c r="D128" s="131" t="s">
        <v>73</v>
      </c>
      <c r="E128" s="140" t="s">
        <v>609</v>
      </c>
      <c r="F128" s="140" t="s">
        <v>610</v>
      </c>
      <c r="J128" s="141">
        <f>BK128</f>
        <v>0</v>
      </c>
      <c r="L128" s="130"/>
      <c r="M128" s="134"/>
      <c r="N128" s="135"/>
      <c r="O128" s="135"/>
      <c r="P128" s="136">
        <f>P129</f>
        <v>0</v>
      </c>
      <c r="Q128" s="135"/>
      <c r="R128" s="136">
        <f>R129</f>
        <v>0</v>
      </c>
      <c r="S128" s="135"/>
      <c r="T128" s="137">
        <f>T129</f>
        <v>0</v>
      </c>
      <c r="AR128" s="131" t="s">
        <v>172</v>
      </c>
      <c r="AT128" s="138" t="s">
        <v>73</v>
      </c>
      <c r="AU128" s="138" t="s">
        <v>82</v>
      </c>
      <c r="AY128" s="131" t="s">
        <v>150</v>
      </c>
      <c r="BK128" s="139">
        <f>BK129</f>
        <v>0</v>
      </c>
    </row>
    <row r="129" spans="1:65" s="2" customFormat="1" ht="21.75" customHeight="1">
      <c r="A129" s="30"/>
      <c r="B129" s="142"/>
      <c r="C129" s="143" t="s">
        <v>84</v>
      </c>
      <c r="D129" s="143" t="s">
        <v>152</v>
      </c>
      <c r="E129" s="144" t="s">
        <v>612</v>
      </c>
      <c r="F129" s="145" t="s">
        <v>613</v>
      </c>
      <c r="G129" s="146" t="s">
        <v>502</v>
      </c>
      <c r="H129" s="147">
        <v>40</v>
      </c>
      <c r="I129" s="148"/>
      <c r="J129" s="148">
        <f>ROUND(I129*H129,2)</f>
        <v>0</v>
      </c>
      <c r="K129" s="149"/>
      <c r="L129" s="31"/>
      <c r="M129" s="150" t="s">
        <v>1</v>
      </c>
      <c r="N129" s="151" t="s">
        <v>39</v>
      </c>
      <c r="O129" s="152">
        <v>0</v>
      </c>
      <c r="P129" s="152">
        <f>O129*H129</f>
        <v>0</v>
      </c>
      <c r="Q129" s="152">
        <v>0</v>
      </c>
      <c r="R129" s="152">
        <f>Q129*H129</f>
        <v>0</v>
      </c>
      <c r="S129" s="152">
        <v>0</v>
      </c>
      <c r="T129" s="153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4" t="s">
        <v>614</v>
      </c>
      <c r="AT129" s="154" t="s">
        <v>152</v>
      </c>
      <c r="AU129" s="154" t="s">
        <v>84</v>
      </c>
      <c r="AY129" s="18" t="s">
        <v>150</v>
      </c>
      <c r="BE129" s="155">
        <f>IF(N129="základní",J129,0)</f>
        <v>0</v>
      </c>
      <c r="BF129" s="155">
        <f>IF(N129="snížená",J129,0)</f>
        <v>0</v>
      </c>
      <c r="BG129" s="155">
        <f>IF(N129="zákl. přenesená",J129,0)</f>
        <v>0</v>
      </c>
      <c r="BH129" s="155">
        <f>IF(N129="sníž. přenesená",J129,0)</f>
        <v>0</v>
      </c>
      <c r="BI129" s="155">
        <f>IF(N129="nulová",J129,0)</f>
        <v>0</v>
      </c>
      <c r="BJ129" s="18" t="s">
        <v>82</v>
      </c>
      <c r="BK129" s="155">
        <f>ROUND(I129*H129,2)</f>
        <v>0</v>
      </c>
      <c r="BL129" s="18" t="s">
        <v>614</v>
      </c>
      <c r="BM129" s="154" t="s">
        <v>1365</v>
      </c>
    </row>
    <row r="130" spans="2:63" s="12" customFormat="1" ht="22.8" customHeight="1">
      <c r="B130" s="130"/>
      <c r="D130" s="131" t="s">
        <v>73</v>
      </c>
      <c r="E130" s="140" t="s">
        <v>616</v>
      </c>
      <c r="F130" s="140" t="s">
        <v>617</v>
      </c>
      <c r="J130" s="141">
        <f>BK130</f>
        <v>0</v>
      </c>
      <c r="L130" s="130"/>
      <c r="M130" s="134"/>
      <c r="N130" s="135"/>
      <c r="O130" s="135"/>
      <c r="P130" s="136">
        <f>P131</f>
        <v>0</v>
      </c>
      <c r="Q130" s="135"/>
      <c r="R130" s="136">
        <f>R131</f>
        <v>0</v>
      </c>
      <c r="S130" s="135"/>
      <c r="T130" s="137">
        <f>T131</f>
        <v>0</v>
      </c>
      <c r="AR130" s="131" t="s">
        <v>172</v>
      </c>
      <c r="AT130" s="138" t="s">
        <v>73</v>
      </c>
      <c r="AU130" s="138" t="s">
        <v>82</v>
      </c>
      <c r="AY130" s="131" t="s">
        <v>150</v>
      </c>
      <c r="BK130" s="139">
        <f>BK131</f>
        <v>0</v>
      </c>
    </row>
    <row r="131" spans="1:65" s="2" customFormat="1" ht="16.5" customHeight="1">
      <c r="A131" s="30"/>
      <c r="B131" s="142"/>
      <c r="C131" s="143" t="s">
        <v>163</v>
      </c>
      <c r="D131" s="143" t="s">
        <v>152</v>
      </c>
      <c r="E131" s="144" t="s">
        <v>619</v>
      </c>
      <c r="F131" s="145" t="s">
        <v>617</v>
      </c>
      <c r="G131" s="146" t="s">
        <v>576</v>
      </c>
      <c r="H131" s="147"/>
      <c r="I131" s="148"/>
      <c r="J131" s="148">
        <f>ROUND(I131*H131,2)</f>
        <v>0</v>
      </c>
      <c r="K131" s="149"/>
      <c r="L131" s="31"/>
      <c r="M131" s="150" t="s">
        <v>1</v>
      </c>
      <c r="N131" s="151" t="s">
        <v>39</v>
      </c>
      <c r="O131" s="152">
        <v>0</v>
      </c>
      <c r="P131" s="152">
        <f>O131*H131</f>
        <v>0</v>
      </c>
      <c r="Q131" s="152">
        <v>0</v>
      </c>
      <c r="R131" s="152">
        <f>Q131*H131</f>
        <v>0</v>
      </c>
      <c r="S131" s="152">
        <v>0</v>
      </c>
      <c r="T131" s="153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4" t="s">
        <v>614</v>
      </c>
      <c r="AT131" s="154" t="s">
        <v>152</v>
      </c>
      <c r="AU131" s="154" t="s">
        <v>84</v>
      </c>
      <c r="AY131" s="18" t="s">
        <v>150</v>
      </c>
      <c r="BE131" s="155">
        <f>IF(N131="základní",J131,0)</f>
        <v>0</v>
      </c>
      <c r="BF131" s="155">
        <f>IF(N131="snížená",J131,0)</f>
        <v>0</v>
      </c>
      <c r="BG131" s="155">
        <f>IF(N131="zákl. přenesená",J131,0)</f>
        <v>0</v>
      </c>
      <c r="BH131" s="155">
        <f>IF(N131="sníž. přenesená",J131,0)</f>
        <v>0</v>
      </c>
      <c r="BI131" s="155">
        <f>IF(N131="nulová",J131,0)</f>
        <v>0</v>
      </c>
      <c r="BJ131" s="18" t="s">
        <v>82</v>
      </c>
      <c r="BK131" s="155">
        <f>ROUND(I131*H131,2)</f>
        <v>0</v>
      </c>
      <c r="BL131" s="18" t="s">
        <v>614</v>
      </c>
      <c r="BM131" s="154" t="s">
        <v>1366</v>
      </c>
    </row>
    <row r="132" spans="2:63" s="12" customFormat="1" ht="22.8" customHeight="1">
      <c r="B132" s="130"/>
      <c r="D132" s="131" t="s">
        <v>73</v>
      </c>
      <c r="E132" s="140" t="s">
        <v>621</v>
      </c>
      <c r="F132" s="140" t="s">
        <v>622</v>
      </c>
      <c r="J132" s="141">
        <f>BK132</f>
        <v>0</v>
      </c>
      <c r="L132" s="130"/>
      <c r="M132" s="134"/>
      <c r="N132" s="135"/>
      <c r="O132" s="135"/>
      <c r="P132" s="136">
        <f>P133</f>
        <v>0</v>
      </c>
      <c r="Q132" s="135"/>
      <c r="R132" s="136">
        <f>R133</f>
        <v>0</v>
      </c>
      <c r="S132" s="135"/>
      <c r="T132" s="137">
        <f>T133</f>
        <v>0</v>
      </c>
      <c r="AR132" s="131" t="s">
        <v>172</v>
      </c>
      <c r="AT132" s="138" t="s">
        <v>73</v>
      </c>
      <c r="AU132" s="138" t="s">
        <v>82</v>
      </c>
      <c r="AY132" s="131" t="s">
        <v>150</v>
      </c>
      <c r="BK132" s="139">
        <f>BK133</f>
        <v>0</v>
      </c>
    </row>
    <row r="133" spans="1:65" s="2" customFormat="1" ht="16.5" customHeight="1">
      <c r="A133" s="30"/>
      <c r="B133" s="142"/>
      <c r="C133" s="143" t="s">
        <v>156</v>
      </c>
      <c r="D133" s="143" t="s">
        <v>152</v>
      </c>
      <c r="E133" s="144" t="s">
        <v>624</v>
      </c>
      <c r="F133" s="145" t="s">
        <v>622</v>
      </c>
      <c r="G133" s="146" t="s">
        <v>576</v>
      </c>
      <c r="H133" s="147"/>
      <c r="I133" s="148"/>
      <c r="J133" s="148">
        <f>ROUND(I133*H133,2)</f>
        <v>0</v>
      </c>
      <c r="K133" s="149"/>
      <c r="L133" s="31"/>
      <c r="M133" s="150" t="s">
        <v>1</v>
      </c>
      <c r="N133" s="151" t="s">
        <v>39</v>
      </c>
      <c r="O133" s="152">
        <v>0</v>
      </c>
      <c r="P133" s="152">
        <f>O133*H133</f>
        <v>0</v>
      </c>
      <c r="Q133" s="152">
        <v>0</v>
      </c>
      <c r="R133" s="152">
        <f>Q133*H133</f>
        <v>0</v>
      </c>
      <c r="S133" s="152">
        <v>0</v>
      </c>
      <c r="T133" s="153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4" t="s">
        <v>614</v>
      </c>
      <c r="AT133" s="154" t="s">
        <v>152</v>
      </c>
      <c r="AU133" s="154" t="s">
        <v>84</v>
      </c>
      <c r="AY133" s="18" t="s">
        <v>150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8" t="s">
        <v>82</v>
      </c>
      <c r="BK133" s="155">
        <f>ROUND(I133*H133,2)</f>
        <v>0</v>
      </c>
      <c r="BL133" s="18" t="s">
        <v>614</v>
      </c>
      <c r="BM133" s="154" t="s">
        <v>1367</v>
      </c>
    </row>
    <row r="134" spans="2:63" s="12" customFormat="1" ht="22.8" customHeight="1">
      <c r="B134" s="130"/>
      <c r="D134" s="131" t="s">
        <v>73</v>
      </c>
      <c r="E134" s="140" t="s">
        <v>626</v>
      </c>
      <c r="F134" s="140" t="s">
        <v>627</v>
      </c>
      <c r="J134" s="141">
        <f>BK134</f>
        <v>0</v>
      </c>
      <c r="L134" s="130"/>
      <c r="M134" s="134"/>
      <c r="N134" s="135"/>
      <c r="O134" s="135"/>
      <c r="P134" s="136">
        <f>P135</f>
        <v>0</v>
      </c>
      <c r="Q134" s="135"/>
      <c r="R134" s="136">
        <f>R135</f>
        <v>0</v>
      </c>
      <c r="S134" s="135"/>
      <c r="T134" s="137">
        <f>T135</f>
        <v>0</v>
      </c>
      <c r="AR134" s="131" t="s">
        <v>172</v>
      </c>
      <c r="AT134" s="138" t="s">
        <v>73</v>
      </c>
      <c r="AU134" s="138" t="s">
        <v>82</v>
      </c>
      <c r="AY134" s="131" t="s">
        <v>150</v>
      </c>
      <c r="BK134" s="139">
        <f>BK135</f>
        <v>0</v>
      </c>
    </row>
    <row r="135" spans="1:65" s="2" customFormat="1" ht="16.5" customHeight="1">
      <c r="A135" s="30"/>
      <c r="B135" s="142"/>
      <c r="C135" s="143" t="s">
        <v>172</v>
      </c>
      <c r="D135" s="143" t="s">
        <v>152</v>
      </c>
      <c r="E135" s="144" t="s">
        <v>629</v>
      </c>
      <c r="F135" s="145" t="s">
        <v>630</v>
      </c>
      <c r="G135" s="146" t="s">
        <v>576</v>
      </c>
      <c r="H135" s="147"/>
      <c r="I135" s="148"/>
      <c r="J135" s="148">
        <f>ROUND(I135*H135,2)</f>
        <v>0</v>
      </c>
      <c r="K135" s="149"/>
      <c r="L135" s="31"/>
      <c r="M135" s="187" t="s">
        <v>1</v>
      </c>
      <c r="N135" s="188" t="s">
        <v>39</v>
      </c>
      <c r="O135" s="189">
        <v>0</v>
      </c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4" t="s">
        <v>614</v>
      </c>
      <c r="AT135" s="154" t="s">
        <v>152</v>
      </c>
      <c r="AU135" s="154" t="s">
        <v>84</v>
      </c>
      <c r="AY135" s="18" t="s">
        <v>150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8" t="s">
        <v>82</v>
      </c>
      <c r="BK135" s="155">
        <f>ROUND(I135*H135,2)</f>
        <v>0</v>
      </c>
      <c r="BL135" s="18" t="s">
        <v>614</v>
      </c>
      <c r="BM135" s="154" t="s">
        <v>1368</v>
      </c>
    </row>
    <row r="136" spans="1:31" s="2" customFormat="1" ht="6.9" customHeight="1">
      <c r="A136" s="30"/>
      <c r="B136" s="45"/>
      <c r="C136" s="46"/>
      <c r="D136" s="46"/>
      <c r="E136" s="46"/>
      <c r="F136" s="46"/>
      <c r="G136" s="46"/>
      <c r="H136" s="46"/>
      <c r="I136" s="46"/>
      <c r="J136" s="46"/>
      <c r="K136" s="46"/>
      <c r="L136" s="31"/>
      <c r="M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</sheetData>
  <autoFilter ref="C122:K135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M154"/>
  <sheetViews>
    <sheetView workbookViewId="0" topLeftCell="A1">
      <selection activeCell="BS126" sqref="BS12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140625" style="1" hidden="1" customWidth="1"/>
    <col min="15" max="20" width="14.140625" style="1" hidden="1" customWidth="1"/>
    <col min="21" max="21" width="16.28125" style="1" hidden="1" customWidth="1"/>
    <col min="22" max="22" width="12.28125" style="1" hidden="1" customWidth="1"/>
    <col min="23" max="23" width="16.28125" style="1" hidden="1" customWidth="1"/>
    <col min="24" max="24" width="12.28125" style="1" hidden="1" customWidth="1"/>
    <col min="25" max="25" width="15.00390625" style="1" hidden="1" customWidth="1"/>
    <col min="26" max="26" width="11.00390625" style="1" hidden="1" customWidth="1"/>
    <col min="27" max="27" width="15.00390625" style="1" hidden="1" customWidth="1"/>
    <col min="28" max="28" width="16.28125" style="1" hidden="1" customWidth="1"/>
    <col min="29" max="29" width="11.00390625" style="1" hidden="1" customWidth="1"/>
    <col min="30" max="30" width="15.00390625" style="1" hidden="1" customWidth="1"/>
    <col min="31" max="31" width="16.28125" style="1" hidden="1" customWidth="1"/>
    <col min="32" max="66" width="9.140625" style="1" hidden="1" customWidth="1"/>
    <col min="67" max="16384" width="9.140625" style="1" customWidth="1"/>
  </cols>
  <sheetData>
    <row r="1" ht="12">
      <c r="A1" s="91"/>
    </row>
    <row r="2" spans="12:46" ht="12"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8" t="s">
        <v>1462</v>
      </c>
    </row>
    <row r="3" spans="2:46" ht="12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ht="17.4">
      <c r="B4" s="21"/>
      <c r="D4" s="22" t="s">
        <v>110</v>
      </c>
      <c r="L4" s="21"/>
      <c r="M4" s="92" t="s">
        <v>10</v>
      </c>
      <c r="AT4" s="18" t="s">
        <v>3</v>
      </c>
    </row>
    <row r="5" spans="2:12" ht="12">
      <c r="B5" s="21"/>
      <c r="L5" s="21"/>
    </row>
    <row r="6" spans="2:12" ht="13.2">
      <c r="B6" s="21"/>
      <c r="D6" s="27" t="s">
        <v>14</v>
      </c>
      <c r="L6" s="21"/>
    </row>
    <row r="7" spans="2:12" ht="13.2">
      <c r="B7" s="21"/>
      <c r="E7" s="364" t="str">
        <f>'[3]Rekapitulace stavby'!K6</f>
        <v>ZŠ LIBEREC</v>
      </c>
      <c r="F7" s="365"/>
      <c r="G7" s="365"/>
      <c r="H7" s="365"/>
      <c r="L7" s="21"/>
    </row>
    <row r="8" spans="1:31" s="2" customFormat="1" ht="13.2">
      <c r="A8" s="30"/>
      <c r="B8" s="31"/>
      <c r="C8" s="30"/>
      <c r="D8" s="27" t="s">
        <v>111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8" customHeight="1">
      <c r="A9" s="30"/>
      <c r="B9" s="31"/>
      <c r="C9" s="30"/>
      <c r="D9" s="30"/>
      <c r="E9" s="354" t="s">
        <v>1463</v>
      </c>
      <c r="F9" s="363"/>
      <c r="G9" s="363"/>
      <c r="H9" s="363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3.2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3.2">
      <c r="A12" s="30"/>
      <c r="B12" s="31"/>
      <c r="C12" s="30"/>
      <c r="D12" s="27" t="s">
        <v>18</v>
      </c>
      <c r="E12" s="30"/>
      <c r="F12" s="25" t="s">
        <v>27</v>
      </c>
      <c r="G12" s="30"/>
      <c r="H12" s="30"/>
      <c r="I12" s="27" t="s">
        <v>20</v>
      </c>
      <c r="J12" s="53" t="str">
        <f>'[3]Rekapitulace stavby'!AN8</f>
        <v>22. 3. 2023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2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3.2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tr">
        <f>IF('[3]Rekapitulace stavby'!AN10="","",'[3]Rekapitulace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3.2">
      <c r="A15" s="30"/>
      <c r="B15" s="31"/>
      <c r="C15" s="30"/>
      <c r="D15" s="30"/>
      <c r="E15" s="25" t="str">
        <f>IF('[3]Rekapitulace stavby'!E11="","",'[3]Rekapitulace stavby'!E11)</f>
        <v xml:space="preserve"> </v>
      </c>
      <c r="F15" s="30"/>
      <c r="G15" s="30"/>
      <c r="H15" s="30"/>
      <c r="I15" s="27" t="s">
        <v>25</v>
      </c>
      <c r="J15" s="25" t="str">
        <f>IF('[3]Rekapitulace stavby'!AN11="","",'[3]Rekapitulace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3.2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'[3]Rekapitulace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3.2">
      <c r="A18" s="30"/>
      <c r="B18" s="31"/>
      <c r="C18" s="30"/>
      <c r="D18" s="30"/>
      <c r="E18" s="338" t="str">
        <f>'[3]Rekapitulace stavby'!E14</f>
        <v xml:space="preserve"> </v>
      </c>
      <c r="F18" s="338"/>
      <c r="G18" s="338"/>
      <c r="H18" s="338"/>
      <c r="I18" s="27" t="s">
        <v>25</v>
      </c>
      <c r="J18" s="25" t="str">
        <f>'[3]Rekapitulace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2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3.2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tr">
        <f>IF('[3]Rekapitulace stavby'!AN16="","",'[3]Rekapitulace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3.2">
      <c r="A21" s="30"/>
      <c r="B21" s="31"/>
      <c r="C21" s="30"/>
      <c r="D21" s="30"/>
      <c r="E21" s="25" t="str">
        <f>IF('[3]Rekapitulace stavby'!E17="","",'[3]Rekapitulace stavby'!E17)</f>
        <v xml:space="preserve"> </v>
      </c>
      <c r="F21" s="30"/>
      <c r="G21" s="30"/>
      <c r="H21" s="30"/>
      <c r="I21" s="27" t="s">
        <v>25</v>
      </c>
      <c r="J21" s="25" t="str">
        <f>IF('[3]Rekapitulace stavby'!AN17="","",'[3]Rekapitulace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2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3.2">
      <c r="A23" s="30"/>
      <c r="B23" s="31"/>
      <c r="C23" s="30"/>
      <c r="D23" s="27" t="s">
        <v>31</v>
      </c>
      <c r="E23" s="30"/>
      <c r="F23" s="30"/>
      <c r="G23" s="30"/>
      <c r="H23" s="30"/>
      <c r="I23" s="27" t="s">
        <v>23</v>
      </c>
      <c r="J23" s="25" t="str">
        <f>IF('[3]Rekapitulace stavby'!AN19="","",'[3]Rekapitulace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3.2">
      <c r="A24" s="30"/>
      <c r="B24" s="31"/>
      <c r="C24" s="30"/>
      <c r="D24" s="30"/>
      <c r="E24" s="25" t="str">
        <f>IF('[3]Rekapitulace stavby'!E20="","",'[3]Rekapitulace stavby'!E20)</f>
        <v xml:space="preserve"> </v>
      </c>
      <c r="F24" s="30"/>
      <c r="G24" s="30"/>
      <c r="H24" s="30"/>
      <c r="I24" s="27" t="s">
        <v>25</v>
      </c>
      <c r="J24" s="25" t="str">
        <f>IF('[3]Rekapitulace stavby'!AN20="","",'[3]Rekapitulace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2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3.2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3.2">
      <c r="A27" s="93"/>
      <c r="B27" s="94"/>
      <c r="C27" s="93"/>
      <c r="D27" s="93"/>
      <c r="E27" s="340" t="s">
        <v>1</v>
      </c>
      <c r="F27" s="340"/>
      <c r="G27" s="340"/>
      <c r="H27" s="340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12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12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5.6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ROUND(J121,2)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12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3.2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3.2">
      <c r="A33" s="30"/>
      <c r="B33" s="31"/>
      <c r="C33" s="30"/>
      <c r="D33" s="97" t="s">
        <v>38</v>
      </c>
      <c r="E33" s="27" t="s">
        <v>39</v>
      </c>
      <c r="F33" s="98">
        <f>ROUND((SUM(BE121:BE153)),2)</f>
        <v>0</v>
      </c>
      <c r="G33" s="30"/>
      <c r="H33" s="30"/>
      <c r="I33" s="99">
        <v>0.21</v>
      </c>
      <c r="J33" s="98">
        <f>ROUND(((SUM(BE121:BE153))*I33),2)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3.2">
      <c r="A34" s="30"/>
      <c r="B34" s="31"/>
      <c r="C34" s="30"/>
      <c r="D34" s="30"/>
      <c r="E34" s="27" t="s">
        <v>40</v>
      </c>
      <c r="F34" s="98">
        <f>ROUND((SUM(BF121:BF153)),2)</f>
        <v>0</v>
      </c>
      <c r="G34" s="30"/>
      <c r="H34" s="30"/>
      <c r="I34" s="99">
        <v>0.15</v>
      </c>
      <c r="J34" s="98">
        <f>ROUND(((SUM(BF121:BF153))*I34),2)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3.2">
      <c r="A35" s="30"/>
      <c r="B35" s="31"/>
      <c r="C35" s="30"/>
      <c r="D35" s="30"/>
      <c r="E35" s="27" t="s">
        <v>41</v>
      </c>
      <c r="F35" s="98">
        <f>ROUND((SUM(BG121:BG153)),2)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3.2">
      <c r="A36" s="30"/>
      <c r="B36" s="31"/>
      <c r="C36" s="30"/>
      <c r="D36" s="30"/>
      <c r="E36" s="27" t="s">
        <v>42</v>
      </c>
      <c r="F36" s="98">
        <f>ROUND((SUM(BH121:BH153)),2)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3.2">
      <c r="A37" s="30"/>
      <c r="B37" s="31"/>
      <c r="C37" s="30"/>
      <c r="D37" s="30"/>
      <c r="E37" s="27" t="s">
        <v>43</v>
      </c>
      <c r="F37" s="98">
        <f>ROUND((SUM(BI121:BI153)),2)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2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5.6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2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ht="12">
      <c r="B41" s="21"/>
      <c r="L41" s="21"/>
    </row>
    <row r="42" spans="2:12" ht="12">
      <c r="B42" s="21"/>
      <c r="L42" s="21"/>
    </row>
    <row r="43" spans="2:12" ht="12">
      <c r="B43" s="21"/>
      <c r="L43" s="21"/>
    </row>
    <row r="44" spans="2:12" ht="12">
      <c r="B44" s="21"/>
      <c r="L44" s="21"/>
    </row>
    <row r="45" spans="2:12" ht="12">
      <c r="B45" s="21"/>
      <c r="L45" s="21"/>
    </row>
    <row r="46" spans="2:12" ht="12">
      <c r="B46" s="21"/>
      <c r="L46" s="21"/>
    </row>
    <row r="47" spans="2:12" ht="12">
      <c r="B47" s="21"/>
      <c r="L47" s="21"/>
    </row>
    <row r="48" spans="2:12" ht="12">
      <c r="B48" s="21"/>
      <c r="L48" s="21"/>
    </row>
    <row r="49" spans="2:12" ht="12">
      <c r="B49" s="21"/>
      <c r="L49" s="21"/>
    </row>
    <row r="50" spans="2:12" s="2" customFormat="1" ht="13.2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2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12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17.4">
      <c r="A82" s="30"/>
      <c r="B82" s="253"/>
      <c r="C82" s="254" t="s">
        <v>113</v>
      </c>
      <c r="D82" s="255"/>
      <c r="E82" s="255"/>
      <c r="F82" s="255"/>
      <c r="G82" s="255"/>
      <c r="H82" s="255"/>
      <c r="I82" s="255"/>
      <c r="J82" s="255"/>
      <c r="K82" s="255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12">
      <c r="A83" s="30"/>
      <c r="B83" s="253"/>
      <c r="C83" s="255"/>
      <c r="D83" s="255"/>
      <c r="E83" s="255"/>
      <c r="F83" s="255"/>
      <c r="G83" s="255"/>
      <c r="H83" s="255"/>
      <c r="I83" s="255"/>
      <c r="J83" s="255"/>
      <c r="K83" s="255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3.2">
      <c r="A84" s="30"/>
      <c r="B84" s="253"/>
      <c r="C84" s="256" t="s">
        <v>14</v>
      </c>
      <c r="D84" s="255"/>
      <c r="E84" s="255"/>
      <c r="F84" s="255"/>
      <c r="G84" s="255"/>
      <c r="H84" s="255"/>
      <c r="I84" s="255"/>
      <c r="J84" s="255"/>
      <c r="K84" s="255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3.2">
      <c r="A85" s="30"/>
      <c r="B85" s="253"/>
      <c r="C85" s="255"/>
      <c r="D85" s="255"/>
      <c r="E85" s="368" t="str">
        <f>E7</f>
        <v>ZŠ LIBEREC</v>
      </c>
      <c r="F85" s="369"/>
      <c r="G85" s="369"/>
      <c r="H85" s="369"/>
      <c r="I85" s="255"/>
      <c r="J85" s="255"/>
      <c r="K85" s="255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3.2">
      <c r="A86" s="30"/>
      <c r="B86" s="253"/>
      <c r="C86" s="256" t="s">
        <v>111</v>
      </c>
      <c r="D86" s="255"/>
      <c r="E86" s="255"/>
      <c r="F86" s="255"/>
      <c r="G86" s="255"/>
      <c r="H86" s="255"/>
      <c r="I86" s="255"/>
      <c r="J86" s="255"/>
      <c r="K86" s="255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4.4" customHeight="1">
      <c r="A87" s="30"/>
      <c r="B87" s="253"/>
      <c r="C87" s="255"/>
      <c r="D87" s="255"/>
      <c r="E87" s="366" t="str">
        <f>E9</f>
        <v>IO-02 - AREÁLOVÝ VODOVOD</v>
      </c>
      <c r="F87" s="367"/>
      <c r="G87" s="367"/>
      <c r="H87" s="367"/>
      <c r="I87" s="255"/>
      <c r="J87" s="255"/>
      <c r="K87" s="255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>
      <c r="A88" s="30"/>
      <c r="B88" s="253"/>
      <c r="C88" s="255"/>
      <c r="D88" s="255"/>
      <c r="E88" s="255"/>
      <c r="F88" s="255"/>
      <c r="G88" s="255"/>
      <c r="H88" s="255"/>
      <c r="I88" s="255"/>
      <c r="J88" s="255"/>
      <c r="K88" s="255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3.2">
      <c r="A89" s="30"/>
      <c r="B89" s="253"/>
      <c r="C89" s="256" t="s">
        <v>18</v>
      </c>
      <c r="D89" s="255"/>
      <c r="E89" s="255"/>
      <c r="F89" s="257" t="str">
        <f>F12</f>
        <v xml:space="preserve"> </v>
      </c>
      <c r="G89" s="255"/>
      <c r="H89" s="255"/>
      <c r="I89" s="256" t="s">
        <v>20</v>
      </c>
      <c r="J89" s="258" t="str">
        <f>IF(J12="","",J12)</f>
        <v>22. 3. 2023</v>
      </c>
      <c r="K89" s="255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>
      <c r="A90" s="30"/>
      <c r="B90" s="253"/>
      <c r="C90" s="255"/>
      <c r="D90" s="255"/>
      <c r="E90" s="255"/>
      <c r="F90" s="255"/>
      <c r="G90" s="255"/>
      <c r="H90" s="255"/>
      <c r="I90" s="255"/>
      <c r="J90" s="255"/>
      <c r="K90" s="255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3.2">
      <c r="A91" s="30"/>
      <c r="B91" s="253"/>
      <c r="C91" s="256" t="s">
        <v>22</v>
      </c>
      <c r="D91" s="255"/>
      <c r="E91" s="255"/>
      <c r="F91" s="257" t="str">
        <f>E15</f>
        <v xml:space="preserve"> </v>
      </c>
      <c r="G91" s="255"/>
      <c r="H91" s="255"/>
      <c r="I91" s="256" t="s">
        <v>28</v>
      </c>
      <c r="J91" s="259" t="str">
        <f>E21</f>
        <v xml:space="preserve"> </v>
      </c>
      <c r="K91" s="255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3.2">
      <c r="A92" s="30"/>
      <c r="B92" s="253"/>
      <c r="C92" s="256" t="s">
        <v>26</v>
      </c>
      <c r="D92" s="255"/>
      <c r="E92" s="255"/>
      <c r="F92" s="257" t="str">
        <f>IF(E18="","",E18)</f>
        <v xml:space="preserve"> </v>
      </c>
      <c r="G92" s="255"/>
      <c r="H92" s="255"/>
      <c r="I92" s="256" t="s">
        <v>31</v>
      </c>
      <c r="J92" s="259" t="str">
        <f>E24</f>
        <v xml:space="preserve"> </v>
      </c>
      <c r="K92" s="255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>
      <c r="A93" s="30"/>
      <c r="B93" s="253"/>
      <c r="C93" s="255"/>
      <c r="D93" s="255"/>
      <c r="E93" s="255"/>
      <c r="F93" s="255"/>
      <c r="G93" s="255"/>
      <c r="H93" s="255"/>
      <c r="I93" s="255"/>
      <c r="J93" s="255"/>
      <c r="K93" s="255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1.4">
      <c r="A94" s="30"/>
      <c r="B94" s="253"/>
      <c r="C94" s="260" t="s">
        <v>114</v>
      </c>
      <c r="D94" s="261"/>
      <c r="E94" s="261"/>
      <c r="F94" s="261"/>
      <c r="G94" s="261"/>
      <c r="H94" s="261"/>
      <c r="I94" s="261"/>
      <c r="J94" s="262" t="s">
        <v>115</v>
      </c>
      <c r="K94" s="261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2">
      <c r="A95" s="30"/>
      <c r="B95" s="253"/>
      <c r="C95" s="255"/>
      <c r="D95" s="255"/>
      <c r="E95" s="255"/>
      <c r="F95" s="255"/>
      <c r="G95" s="255"/>
      <c r="H95" s="255"/>
      <c r="I95" s="255"/>
      <c r="J95" s="255"/>
      <c r="K95" s="255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15.6">
      <c r="A96" s="30"/>
      <c r="B96" s="253"/>
      <c r="C96" s="263" t="s">
        <v>116</v>
      </c>
      <c r="D96" s="255"/>
      <c r="E96" s="255"/>
      <c r="F96" s="255"/>
      <c r="G96" s="255"/>
      <c r="H96" s="255"/>
      <c r="I96" s="255"/>
      <c r="J96" s="264">
        <f>J121</f>
        <v>0</v>
      </c>
      <c r="K96" s="255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117</v>
      </c>
    </row>
    <row r="97" spans="2:12" s="9" customFormat="1" ht="15">
      <c r="B97" s="265"/>
      <c r="C97" s="266"/>
      <c r="D97" s="267" t="s">
        <v>118</v>
      </c>
      <c r="E97" s="268"/>
      <c r="F97" s="268"/>
      <c r="G97" s="268"/>
      <c r="H97" s="268"/>
      <c r="I97" s="268"/>
      <c r="J97" s="269">
        <f>J122</f>
        <v>0</v>
      </c>
      <c r="K97" s="266"/>
      <c r="L97" s="111"/>
    </row>
    <row r="98" spans="2:12" s="10" customFormat="1" ht="13.2">
      <c r="B98" s="270"/>
      <c r="C98" s="271"/>
      <c r="D98" s="272" t="s">
        <v>119</v>
      </c>
      <c r="E98" s="273"/>
      <c r="F98" s="273"/>
      <c r="G98" s="273"/>
      <c r="H98" s="273"/>
      <c r="I98" s="273"/>
      <c r="J98" s="274">
        <f>J123</f>
        <v>0</v>
      </c>
      <c r="K98" s="271"/>
      <c r="L98" s="115"/>
    </row>
    <row r="99" spans="2:12" s="10" customFormat="1" ht="13.2">
      <c r="B99" s="270"/>
      <c r="C99" s="271"/>
      <c r="D99" s="272" t="s">
        <v>1464</v>
      </c>
      <c r="E99" s="273"/>
      <c r="F99" s="273"/>
      <c r="G99" s="273"/>
      <c r="H99" s="273"/>
      <c r="I99" s="273"/>
      <c r="J99" s="274">
        <f>J134</f>
        <v>0</v>
      </c>
      <c r="K99" s="271"/>
      <c r="L99" s="115"/>
    </row>
    <row r="100" spans="2:12" s="10" customFormat="1" ht="13.2">
      <c r="B100" s="270"/>
      <c r="C100" s="271"/>
      <c r="D100" s="272" t="s">
        <v>122</v>
      </c>
      <c r="E100" s="273"/>
      <c r="F100" s="273"/>
      <c r="G100" s="273"/>
      <c r="H100" s="273"/>
      <c r="I100" s="273"/>
      <c r="J100" s="274">
        <f>J136</f>
        <v>0</v>
      </c>
      <c r="K100" s="271"/>
      <c r="L100" s="115"/>
    </row>
    <row r="101" spans="2:12" s="10" customFormat="1" ht="13.2">
      <c r="B101" s="270"/>
      <c r="C101" s="271"/>
      <c r="D101" s="272" t="s">
        <v>125</v>
      </c>
      <c r="E101" s="273"/>
      <c r="F101" s="273"/>
      <c r="G101" s="273"/>
      <c r="H101" s="273"/>
      <c r="I101" s="273"/>
      <c r="J101" s="274">
        <f>J152</f>
        <v>0</v>
      </c>
      <c r="K101" s="271"/>
      <c r="L101" s="115"/>
    </row>
    <row r="102" spans="1:31" s="2" customFormat="1" ht="12">
      <c r="A102" s="30"/>
      <c r="B102" s="253"/>
      <c r="C102" s="255"/>
      <c r="D102" s="255"/>
      <c r="E102" s="255"/>
      <c r="F102" s="255"/>
      <c r="G102" s="255"/>
      <c r="H102" s="255"/>
      <c r="I102" s="255"/>
      <c r="J102" s="255"/>
      <c r="K102" s="255"/>
      <c r="L102" s="4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s="2" customFormat="1" ht="12">
      <c r="A103" s="30"/>
      <c r="B103" s="275"/>
      <c r="C103" s="276"/>
      <c r="D103" s="276"/>
      <c r="E103" s="276"/>
      <c r="F103" s="276"/>
      <c r="G103" s="276"/>
      <c r="H103" s="276"/>
      <c r="I103" s="276"/>
      <c r="J103" s="276"/>
      <c r="K103" s="276"/>
      <c r="L103" s="4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7" spans="1:31" s="2" customFormat="1" ht="12">
      <c r="A107" s="30"/>
      <c r="B107" s="277"/>
      <c r="C107" s="278"/>
      <c r="D107" s="278"/>
      <c r="E107" s="278"/>
      <c r="F107" s="278"/>
      <c r="G107" s="278"/>
      <c r="H107" s="278"/>
      <c r="I107" s="278"/>
      <c r="J107" s="278"/>
      <c r="K107" s="278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7.4">
      <c r="A108" s="30"/>
      <c r="B108" s="253"/>
      <c r="C108" s="254" t="s">
        <v>135</v>
      </c>
      <c r="D108" s="255"/>
      <c r="E108" s="255"/>
      <c r="F108" s="255"/>
      <c r="G108" s="255"/>
      <c r="H108" s="255"/>
      <c r="I108" s="255"/>
      <c r="J108" s="255"/>
      <c r="K108" s="255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>
      <c r="A109" s="30"/>
      <c r="B109" s="253"/>
      <c r="C109" s="255"/>
      <c r="D109" s="255"/>
      <c r="E109" s="255"/>
      <c r="F109" s="255"/>
      <c r="G109" s="255"/>
      <c r="H109" s="255"/>
      <c r="I109" s="255"/>
      <c r="J109" s="255"/>
      <c r="K109" s="255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3.2">
      <c r="A110" s="30"/>
      <c r="B110" s="253"/>
      <c r="C110" s="256" t="s">
        <v>14</v>
      </c>
      <c r="D110" s="255"/>
      <c r="E110" s="255"/>
      <c r="F110" s="255"/>
      <c r="G110" s="255"/>
      <c r="H110" s="255"/>
      <c r="I110" s="255"/>
      <c r="J110" s="255"/>
      <c r="K110" s="255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3.2">
      <c r="A111" s="30"/>
      <c r="B111" s="253"/>
      <c r="C111" s="255"/>
      <c r="D111" s="255"/>
      <c r="E111" s="368" t="str">
        <f>E7</f>
        <v>ZŠ LIBEREC</v>
      </c>
      <c r="F111" s="369"/>
      <c r="G111" s="369"/>
      <c r="H111" s="369"/>
      <c r="I111" s="255"/>
      <c r="J111" s="255"/>
      <c r="K111" s="255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3.2">
      <c r="A112" s="30"/>
      <c r="B112" s="253"/>
      <c r="C112" s="256" t="s">
        <v>111</v>
      </c>
      <c r="D112" s="255"/>
      <c r="E112" s="255"/>
      <c r="F112" s="255"/>
      <c r="G112" s="255"/>
      <c r="H112" s="255"/>
      <c r="I112" s="255"/>
      <c r="J112" s="255"/>
      <c r="K112" s="255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15" customHeight="1">
      <c r="A113" s="30"/>
      <c r="B113" s="253"/>
      <c r="C113" s="255"/>
      <c r="D113" s="255"/>
      <c r="E113" s="366" t="str">
        <f>E9</f>
        <v>IO-02 - AREÁLOVÝ VODOVOD</v>
      </c>
      <c r="F113" s="367"/>
      <c r="G113" s="367"/>
      <c r="H113" s="367"/>
      <c r="I113" s="255"/>
      <c r="J113" s="255"/>
      <c r="K113" s="255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2">
      <c r="A114" s="30"/>
      <c r="B114" s="253"/>
      <c r="C114" s="255"/>
      <c r="D114" s="255"/>
      <c r="E114" s="255"/>
      <c r="F114" s="255"/>
      <c r="G114" s="255"/>
      <c r="H114" s="255"/>
      <c r="I114" s="255"/>
      <c r="J114" s="255"/>
      <c r="K114" s="255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13.2">
      <c r="A115" s="30"/>
      <c r="B115" s="253"/>
      <c r="C115" s="256" t="s">
        <v>18</v>
      </c>
      <c r="D115" s="255"/>
      <c r="E115" s="255"/>
      <c r="F115" s="257" t="str">
        <f>F12</f>
        <v xml:space="preserve"> </v>
      </c>
      <c r="G115" s="255"/>
      <c r="H115" s="255"/>
      <c r="I115" s="256" t="s">
        <v>20</v>
      </c>
      <c r="J115" s="258" t="str">
        <f>IF(J12="","",J12)</f>
        <v>22. 3. 2023</v>
      </c>
      <c r="K115" s="255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2">
      <c r="A116" s="30"/>
      <c r="B116" s="253"/>
      <c r="C116" s="255"/>
      <c r="D116" s="255"/>
      <c r="E116" s="255"/>
      <c r="F116" s="255"/>
      <c r="G116" s="255"/>
      <c r="H116" s="255"/>
      <c r="I116" s="255"/>
      <c r="J116" s="255"/>
      <c r="K116" s="255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3.2">
      <c r="A117" s="30"/>
      <c r="B117" s="253"/>
      <c r="C117" s="256" t="s">
        <v>22</v>
      </c>
      <c r="D117" s="255"/>
      <c r="E117" s="255"/>
      <c r="F117" s="257" t="str">
        <f>E15</f>
        <v xml:space="preserve"> </v>
      </c>
      <c r="G117" s="255"/>
      <c r="H117" s="255"/>
      <c r="I117" s="256" t="s">
        <v>28</v>
      </c>
      <c r="J117" s="259" t="str">
        <f>E21</f>
        <v xml:space="preserve"> </v>
      </c>
      <c r="K117" s="255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3.2">
      <c r="A118" s="30"/>
      <c r="B118" s="253"/>
      <c r="C118" s="256" t="s">
        <v>26</v>
      </c>
      <c r="D118" s="255"/>
      <c r="E118" s="255"/>
      <c r="F118" s="257" t="str">
        <f>IF(E18="","",E18)</f>
        <v xml:space="preserve"> </v>
      </c>
      <c r="G118" s="255"/>
      <c r="H118" s="255"/>
      <c r="I118" s="256" t="s">
        <v>31</v>
      </c>
      <c r="J118" s="259" t="str">
        <f>E24</f>
        <v xml:space="preserve"> </v>
      </c>
      <c r="K118" s="255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2">
      <c r="A119" s="30"/>
      <c r="B119" s="253"/>
      <c r="C119" s="255"/>
      <c r="D119" s="255"/>
      <c r="E119" s="255"/>
      <c r="F119" s="255"/>
      <c r="G119" s="255"/>
      <c r="H119" s="255"/>
      <c r="I119" s="255"/>
      <c r="J119" s="255"/>
      <c r="K119" s="255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11" customFormat="1" ht="22.8">
      <c r="A120" s="119"/>
      <c r="B120" s="279"/>
      <c r="C120" s="280" t="s">
        <v>136</v>
      </c>
      <c r="D120" s="281" t="s">
        <v>59</v>
      </c>
      <c r="E120" s="281" t="s">
        <v>55</v>
      </c>
      <c r="F120" s="281" t="s">
        <v>56</v>
      </c>
      <c r="G120" s="281" t="s">
        <v>137</v>
      </c>
      <c r="H120" s="281" t="s">
        <v>138</v>
      </c>
      <c r="I120" s="281" t="s">
        <v>139</v>
      </c>
      <c r="J120" s="282" t="s">
        <v>115</v>
      </c>
      <c r="K120" s="283" t="s">
        <v>140</v>
      </c>
      <c r="L120" s="125"/>
      <c r="M120" s="284" t="s">
        <v>1</v>
      </c>
      <c r="N120" s="285" t="s">
        <v>38</v>
      </c>
      <c r="O120" s="285" t="s">
        <v>141</v>
      </c>
      <c r="P120" s="285" t="s">
        <v>142</v>
      </c>
      <c r="Q120" s="285" t="s">
        <v>143</v>
      </c>
      <c r="R120" s="285" t="s">
        <v>144</v>
      </c>
      <c r="S120" s="285" t="s">
        <v>145</v>
      </c>
      <c r="T120" s="286" t="s">
        <v>146</v>
      </c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</row>
    <row r="121" spans="1:63" s="2" customFormat="1" ht="15.6">
      <c r="A121" s="30"/>
      <c r="B121" s="253"/>
      <c r="C121" s="287" t="s">
        <v>147</v>
      </c>
      <c r="D121" s="255"/>
      <c r="E121" s="255"/>
      <c r="F121" s="255"/>
      <c r="G121" s="255"/>
      <c r="H121" s="255"/>
      <c r="I121" s="255"/>
      <c r="J121" s="288">
        <f>BK121</f>
        <v>0</v>
      </c>
      <c r="K121" s="255"/>
      <c r="L121" s="31"/>
      <c r="M121" s="289"/>
      <c r="N121" s="290"/>
      <c r="O121" s="291"/>
      <c r="P121" s="292">
        <f>P122</f>
        <v>41.589999999999996</v>
      </c>
      <c r="Q121" s="291"/>
      <c r="R121" s="292">
        <f>R122</f>
        <v>0.12024695000000002</v>
      </c>
      <c r="S121" s="291"/>
      <c r="T121" s="293">
        <f>T122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T121" s="18" t="s">
        <v>73</v>
      </c>
      <c r="AU121" s="18" t="s">
        <v>117</v>
      </c>
      <c r="BK121" s="129">
        <f>BK122</f>
        <v>0</v>
      </c>
    </row>
    <row r="122" spans="2:63" s="12" customFormat="1" ht="15">
      <c r="B122" s="294"/>
      <c r="C122" s="295"/>
      <c r="D122" s="296" t="s">
        <v>73</v>
      </c>
      <c r="E122" s="297" t="s">
        <v>148</v>
      </c>
      <c r="F122" s="297" t="s">
        <v>149</v>
      </c>
      <c r="G122" s="295"/>
      <c r="H122" s="295"/>
      <c r="I122" s="295"/>
      <c r="J122" s="298">
        <f>BK122</f>
        <v>0</v>
      </c>
      <c r="K122" s="295"/>
      <c r="L122" s="130"/>
      <c r="M122" s="299"/>
      <c r="N122" s="300"/>
      <c r="O122" s="300"/>
      <c r="P122" s="301">
        <f>P123+P134+P136+P152</f>
        <v>41.589999999999996</v>
      </c>
      <c r="Q122" s="300"/>
      <c r="R122" s="301">
        <f>R123+R134+R136+R152</f>
        <v>0.12024695000000002</v>
      </c>
      <c r="S122" s="300"/>
      <c r="T122" s="302">
        <f>T123+T134+T136+T152</f>
        <v>0</v>
      </c>
      <c r="AR122" s="131" t="s">
        <v>82</v>
      </c>
      <c r="AT122" s="138" t="s">
        <v>73</v>
      </c>
      <c r="AU122" s="138" t="s">
        <v>74</v>
      </c>
      <c r="AY122" s="131" t="s">
        <v>150</v>
      </c>
      <c r="BK122" s="139">
        <f>BK123+BK134+BK136+BK152</f>
        <v>0</v>
      </c>
    </row>
    <row r="123" spans="2:63" s="12" customFormat="1" ht="13.2">
      <c r="B123" s="294"/>
      <c r="C123" s="295"/>
      <c r="D123" s="296" t="s">
        <v>73</v>
      </c>
      <c r="E123" s="303" t="s">
        <v>82</v>
      </c>
      <c r="F123" s="303" t="s">
        <v>151</v>
      </c>
      <c r="G123" s="295"/>
      <c r="H123" s="295"/>
      <c r="I123" s="295"/>
      <c r="J123" s="304">
        <f>BK123</f>
        <v>0</v>
      </c>
      <c r="K123" s="295"/>
      <c r="L123" s="130"/>
      <c r="M123" s="299"/>
      <c r="N123" s="300"/>
      <c r="O123" s="300"/>
      <c r="P123" s="301">
        <f>SUM(P124:P133)</f>
        <v>0</v>
      </c>
      <c r="Q123" s="300"/>
      <c r="R123" s="301">
        <f>SUM(R124:R133)</f>
        <v>0</v>
      </c>
      <c r="S123" s="300"/>
      <c r="T123" s="302">
        <f>SUM(T124:T133)</f>
        <v>0</v>
      </c>
      <c r="AR123" s="131" t="s">
        <v>82</v>
      </c>
      <c r="AT123" s="138" t="s">
        <v>73</v>
      </c>
      <c r="AU123" s="138" t="s">
        <v>82</v>
      </c>
      <c r="AY123" s="131" t="s">
        <v>150</v>
      </c>
      <c r="BK123" s="139">
        <f>SUM(BK124:BK133)</f>
        <v>0</v>
      </c>
    </row>
    <row r="124" spans="1:65" s="2" customFormat="1" ht="22.8">
      <c r="A124" s="30"/>
      <c r="B124" s="253"/>
      <c r="C124" s="305" t="s">
        <v>82</v>
      </c>
      <c r="D124" s="305" t="s">
        <v>152</v>
      </c>
      <c r="E124" s="306" t="s">
        <v>1465</v>
      </c>
      <c r="F124" s="307" t="s">
        <v>1466</v>
      </c>
      <c r="G124" s="308" t="s">
        <v>210</v>
      </c>
      <c r="H124" s="309">
        <v>177</v>
      </c>
      <c r="I124" s="310"/>
      <c r="J124" s="310">
        <f aca="true" t="shared" si="0" ref="J124:J133">ROUND(I124*H124,2)</f>
        <v>0</v>
      </c>
      <c r="K124" s="311"/>
      <c r="L124" s="31"/>
      <c r="M124" s="312" t="s">
        <v>1</v>
      </c>
      <c r="N124" s="313" t="s">
        <v>39</v>
      </c>
      <c r="O124" s="314">
        <v>0</v>
      </c>
      <c r="P124" s="314">
        <f aca="true" t="shared" si="1" ref="P124:P133">O124*H124</f>
        <v>0</v>
      </c>
      <c r="Q124" s="314">
        <v>0</v>
      </c>
      <c r="R124" s="314">
        <f aca="true" t="shared" si="2" ref="R124:R133">Q124*H124</f>
        <v>0</v>
      </c>
      <c r="S124" s="314">
        <v>0</v>
      </c>
      <c r="T124" s="315">
        <f aca="true" t="shared" si="3" ref="T124:T133">S124*H124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54" t="s">
        <v>156</v>
      </c>
      <c r="AT124" s="154" t="s">
        <v>152</v>
      </c>
      <c r="AU124" s="154" t="s">
        <v>84</v>
      </c>
      <c r="AY124" s="18" t="s">
        <v>150</v>
      </c>
      <c r="BE124" s="155">
        <f aca="true" t="shared" si="4" ref="BE124:BE133">IF(N124="základní",J124,0)</f>
        <v>0</v>
      </c>
      <c r="BF124" s="155">
        <f aca="true" t="shared" si="5" ref="BF124:BF133">IF(N124="snížená",J124,0)</f>
        <v>0</v>
      </c>
      <c r="BG124" s="155">
        <f aca="true" t="shared" si="6" ref="BG124:BG133">IF(N124="zákl. přenesená",J124,0)</f>
        <v>0</v>
      </c>
      <c r="BH124" s="155">
        <f aca="true" t="shared" si="7" ref="BH124:BH133">IF(N124="sníž. přenesená",J124,0)</f>
        <v>0</v>
      </c>
      <c r="BI124" s="155">
        <f aca="true" t="shared" si="8" ref="BI124:BI133">IF(N124="nulová",J124,0)</f>
        <v>0</v>
      </c>
      <c r="BJ124" s="18" t="s">
        <v>82</v>
      </c>
      <c r="BK124" s="155">
        <f aca="true" t="shared" si="9" ref="BK124:BK133">ROUND(I124*H124,2)</f>
        <v>0</v>
      </c>
      <c r="BL124" s="18" t="s">
        <v>156</v>
      </c>
      <c r="BM124" s="154" t="s">
        <v>1467</v>
      </c>
    </row>
    <row r="125" spans="1:65" s="2" customFormat="1" ht="22.8">
      <c r="A125" s="30"/>
      <c r="B125" s="253"/>
      <c r="C125" s="305" t="s">
        <v>84</v>
      </c>
      <c r="D125" s="305" t="s">
        <v>152</v>
      </c>
      <c r="E125" s="306" t="s">
        <v>1468</v>
      </c>
      <c r="F125" s="307" t="s">
        <v>1469</v>
      </c>
      <c r="G125" s="308" t="s">
        <v>155</v>
      </c>
      <c r="H125" s="309">
        <v>355</v>
      </c>
      <c r="I125" s="310"/>
      <c r="J125" s="310">
        <f t="shared" si="0"/>
        <v>0</v>
      </c>
      <c r="K125" s="311"/>
      <c r="L125" s="31"/>
      <c r="M125" s="312" t="s">
        <v>1</v>
      </c>
      <c r="N125" s="313" t="s">
        <v>39</v>
      </c>
      <c r="O125" s="314">
        <v>0</v>
      </c>
      <c r="P125" s="314">
        <f t="shared" si="1"/>
        <v>0</v>
      </c>
      <c r="Q125" s="314">
        <v>0</v>
      </c>
      <c r="R125" s="314">
        <f t="shared" si="2"/>
        <v>0</v>
      </c>
      <c r="S125" s="314">
        <v>0</v>
      </c>
      <c r="T125" s="315">
        <f t="shared" si="3"/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54" t="s">
        <v>156</v>
      </c>
      <c r="AT125" s="154" t="s">
        <v>152</v>
      </c>
      <c r="AU125" s="154" t="s">
        <v>84</v>
      </c>
      <c r="AY125" s="18" t="s">
        <v>150</v>
      </c>
      <c r="BE125" s="155">
        <f t="shared" si="4"/>
        <v>0</v>
      </c>
      <c r="BF125" s="155">
        <f t="shared" si="5"/>
        <v>0</v>
      </c>
      <c r="BG125" s="155">
        <f t="shared" si="6"/>
        <v>0</v>
      </c>
      <c r="BH125" s="155">
        <f t="shared" si="7"/>
        <v>0</v>
      </c>
      <c r="BI125" s="155">
        <f t="shared" si="8"/>
        <v>0</v>
      </c>
      <c r="BJ125" s="18" t="s">
        <v>82</v>
      </c>
      <c r="BK125" s="155">
        <f t="shared" si="9"/>
        <v>0</v>
      </c>
      <c r="BL125" s="18" t="s">
        <v>156</v>
      </c>
      <c r="BM125" s="154" t="s">
        <v>1470</v>
      </c>
    </row>
    <row r="126" spans="1:65" s="2" customFormat="1" ht="22.8">
      <c r="A126" s="30"/>
      <c r="B126" s="253"/>
      <c r="C126" s="305" t="s">
        <v>163</v>
      </c>
      <c r="D126" s="305" t="s">
        <v>152</v>
      </c>
      <c r="E126" s="306" t="s">
        <v>1471</v>
      </c>
      <c r="F126" s="307" t="s">
        <v>1472</v>
      </c>
      <c r="G126" s="308" t="s">
        <v>155</v>
      </c>
      <c r="H126" s="309">
        <v>355</v>
      </c>
      <c r="I126" s="310"/>
      <c r="J126" s="310">
        <f t="shared" si="0"/>
        <v>0</v>
      </c>
      <c r="K126" s="311"/>
      <c r="L126" s="31"/>
      <c r="M126" s="312" t="s">
        <v>1</v>
      </c>
      <c r="N126" s="313" t="s">
        <v>39</v>
      </c>
      <c r="O126" s="314">
        <v>0</v>
      </c>
      <c r="P126" s="314">
        <f t="shared" si="1"/>
        <v>0</v>
      </c>
      <c r="Q126" s="314">
        <v>0</v>
      </c>
      <c r="R126" s="314">
        <f t="shared" si="2"/>
        <v>0</v>
      </c>
      <c r="S126" s="314">
        <v>0</v>
      </c>
      <c r="T126" s="315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54" t="s">
        <v>156</v>
      </c>
      <c r="AT126" s="154" t="s">
        <v>152</v>
      </c>
      <c r="AU126" s="154" t="s">
        <v>84</v>
      </c>
      <c r="AY126" s="18" t="s">
        <v>150</v>
      </c>
      <c r="BE126" s="155">
        <f t="shared" si="4"/>
        <v>0</v>
      </c>
      <c r="BF126" s="155">
        <f t="shared" si="5"/>
        <v>0</v>
      </c>
      <c r="BG126" s="155">
        <f t="shared" si="6"/>
        <v>0</v>
      </c>
      <c r="BH126" s="155">
        <f t="shared" si="7"/>
        <v>0</v>
      </c>
      <c r="BI126" s="155">
        <f t="shared" si="8"/>
        <v>0</v>
      </c>
      <c r="BJ126" s="18" t="s">
        <v>82</v>
      </c>
      <c r="BK126" s="155">
        <f t="shared" si="9"/>
        <v>0</v>
      </c>
      <c r="BL126" s="18" t="s">
        <v>156</v>
      </c>
      <c r="BM126" s="154" t="s">
        <v>1473</v>
      </c>
    </row>
    <row r="127" spans="1:65" s="2" customFormat="1" ht="34.2">
      <c r="A127" s="30"/>
      <c r="B127" s="253"/>
      <c r="C127" s="305" t="s">
        <v>156</v>
      </c>
      <c r="D127" s="305" t="s">
        <v>152</v>
      </c>
      <c r="E127" s="306" t="s">
        <v>236</v>
      </c>
      <c r="F127" s="307" t="s">
        <v>237</v>
      </c>
      <c r="G127" s="308" t="s">
        <v>210</v>
      </c>
      <c r="H127" s="309">
        <v>48.8</v>
      </c>
      <c r="I127" s="310"/>
      <c r="J127" s="310">
        <f t="shared" si="0"/>
        <v>0</v>
      </c>
      <c r="K127" s="311"/>
      <c r="L127" s="31"/>
      <c r="M127" s="312" t="s">
        <v>1</v>
      </c>
      <c r="N127" s="313" t="s">
        <v>39</v>
      </c>
      <c r="O127" s="314">
        <v>0</v>
      </c>
      <c r="P127" s="314">
        <f t="shared" si="1"/>
        <v>0</v>
      </c>
      <c r="Q127" s="314">
        <v>0</v>
      </c>
      <c r="R127" s="314">
        <f t="shared" si="2"/>
        <v>0</v>
      </c>
      <c r="S127" s="314">
        <v>0</v>
      </c>
      <c r="T127" s="315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4" t="s">
        <v>156</v>
      </c>
      <c r="AT127" s="154" t="s">
        <v>152</v>
      </c>
      <c r="AU127" s="154" t="s">
        <v>84</v>
      </c>
      <c r="AY127" s="18" t="s">
        <v>150</v>
      </c>
      <c r="BE127" s="155">
        <f t="shared" si="4"/>
        <v>0</v>
      </c>
      <c r="BF127" s="155">
        <f t="shared" si="5"/>
        <v>0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18" t="s">
        <v>82</v>
      </c>
      <c r="BK127" s="155">
        <f t="shared" si="9"/>
        <v>0</v>
      </c>
      <c r="BL127" s="18" t="s">
        <v>156</v>
      </c>
      <c r="BM127" s="154" t="s">
        <v>1474</v>
      </c>
    </row>
    <row r="128" spans="1:65" s="2" customFormat="1" ht="34.2">
      <c r="A128" s="30"/>
      <c r="B128" s="253"/>
      <c r="C128" s="305" t="s">
        <v>172</v>
      </c>
      <c r="D128" s="305" t="s">
        <v>152</v>
      </c>
      <c r="E128" s="306" t="s">
        <v>242</v>
      </c>
      <c r="F128" s="307" t="s">
        <v>243</v>
      </c>
      <c r="G128" s="308" t="s">
        <v>210</v>
      </c>
      <c r="H128" s="309">
        <v>244</v>
      </c>
      <c r="I128" s="310"/>
      <c r="J128" s="310">
        <f t="shared" si="0"/>
        <v>0</v>
      </c>
      <c r="K128" s="311"/>
      <c r="L128" s="31"/>
      <c r="M128" s="312" t="s">
        <v>1</v>
      </c>
      <c r="N128" s="313" t="s">
        <v>39</v>
      </c>
      <c r="O128" s="314">
        <v>0</v>
      </c>
      <c r="P128" s="314">
        <f t="shared" si="1"/>
        <v>0</v>
      </c>
      <c r="Q128" s="314">
        <v>0</v>
      </c>
      <c r="R128" s="314">
        <f t="shared" si="2"/>
        <v>0</v>
      </c>
      <c r="S128" s="314">
        <v>0</v>
      </c>
      <c r="T128" s="315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4" t="s">
        <v>156</v>
      </c>
      <c r="AT128" s="154" t="s">
        <v>152</v>
      </c>
      <c r="AU128" s="154" t="s">
        <v>84</v>
      </c>
      <c r="AY128" s="18" t="s">
        <v>150</v>
      </c>
      <c r="BE128" s="155">
        <f t="shared" si="4"/>
        <v>0</v>
      </c>
      <c r="BF128" s="155">
        <f t="shared" si="5"/>
        <v>0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8" t="s">
        <v>82</v>
      </c>
      <c r="BK128" s="155">
        <f t="shared" si="9"/>
        <v>0</v>
      </c>
      <c r="BL128" s="18" t="s">
        <v>156</v>
      </c>
      <c r="BM128" s="154" t="s">
        <v>1475</v>
      </c>
    </row>
    <row r="129" spans="1:65" s="2" customFormat="1" ht="22.8">
      <c r="A129" s="30"/>
      <c r="B129" s="253"/>
      <c r="C129" s="305" t="s">
        <v>177</v>
      </c>
      <c r="D129" s="305" t="s">
        <v>152</v>
      </c>
      <c r="E129" s="306" t="s">
        <v>247</v>
      </c>
      <c r="F129" s="307" t="s">
        <v>248</v>
      </c>
      <c r="G129" s="308" t="s">
        <v>210</v>
      </c>
      <c r="H129" s="309">
        <v>48.8</v>
      </c>
      <c r="I129" s="310"/>
      <c r="J129" s="310">
        <f t="shared" si="0"/>
        <v>0</v>
      </c>
      <c r="K129" s="311"/>
      <c r="L129" s="31"/>
      <c r="M129" s="312" t="s">
        <v>1</v>
      </c>
      <c r="N129" s="313" t="s">
        <v>39</v>
      </c>
      <c r="O129" s="314">
        <v>0</v>
      </c>
      <c r="P129" s="314">
        <f t="shared" si="1"/>
        <v>0</v>
      </c>
      <c r="Q129" s="314">
        <v>0</v>
      </c>
      <c r="R129" s="314">
        <f t="shared" si="2"/>
        <v>0</v>
      </c>
      <c r="S129" s="314">
        <v>0</v>
      </c>
      <c r="T129" s="315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4" t="s">
        <v>156</v>
      </c>
      <c r="AT129" s="154" t="s">
        <v>152</v>
      </c>
      <c r="AU129" s="154" t="s">
        <v>84</v>
      </c>
      <c r="AY129" s="18" t="s">
        <v>150</v>
      </c>
      <c r="BE129" s="155">
        <f t="shared" si="4"/>
        <v>0</v>
      </c>
      <c r="BF129" s="155">
        <f t="shared" si="5"/>
        <v>0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8" t="s">
        <v>82</v>
      </c>
      <c r="BK129" s="155">
        <f t="shared" si="9"/>
        <v>0</v>
      </c>
      <c r="BL129" s="18" t="s">
        <v>156</v>
      </c>
      <c r="BM129" s="154" t="s">
        <v>1476</v>
      </c>
    </row>
    <row r="130" spans="1:65" s="2" customFormat="1" ht="22.8">
      <c r="A130" s="30"/>
      <c r="B130" s="253"/>
      <c r="C130" s="305" t="s">
        <v>182</v>
      </c>
      <c r="D130" s="305" t="s">
        <v>152</v>
      </c>
      <c r="E130" s="306" t="s">
        <v>1477</v>
      </c>
      <c r="F130" s="307" t="s">
        <v>1478</v>
      </c>
      <c r="G130" s="308" t="s">
        <v>254</v>
      </c>
      <c r="H130" s="309">
        <v>48.8</v>
      </c>
      <c r="I130" s="310"/>
      <c r="J130" s="310">
        <f t="shared" si="0"/>
        <v>0</v>
      </c>
      <c r="K130" s="311"/>
      <c r="L130" s="31"/>
      <c r="M130" s="312" t="s">
        <v>1</v>
      </c>
      <c r="N130" s="313" t="s">
        <v>39</v>
      </c>
      <c r="O130" s="314">
        <v>0</v>
      </c>
      <c r="P130" s="314">
        <f t="shared" si="1"/>
        <v>0</v>
      </c>
      <c r="Q130" s="314">
        <v>0</v>
      </c>
      <c r="R130" s="314">
        <f t="shared" si="2"/>
        <v>0</v>
      </c>
      <c r="S130" s="314">
        <v>0</v>
      </c>
      <c r="T130" s="315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4" t="s">
        <v>156</v>
      </c>
      <c r="AT130" s="154" t="s">
        <v>152</v>
      </c>
      <c r="AU130" s="154" t="s">
        <v>84</v>
      </c>
      <c r="AY130" s="18" t="s">
        <v>150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8" t="s">
        <v>82</v>
      </c>
      <c r="BK130" s="155">
        <f t="shared" si="9"/>
        <v>0</v>
      </c>
      <c r="BL130" s="18" t="s">
        <v>156</v>
      </c>
      <c r="BM130" s="154" t="s">
        <v>1479</v>
      </c>
    </row>
    <row r="131" spans="1:65" s="2" customFormat="1" ht="22.8">
      <c r="A131" s="30"/>
      <c r="B131" s="253"/>
      <c r="C131" s="305" t="s">
        <v>187</v>
      </c>
      <c r="D131" s="305" t="s">
        <v>152</v>
      </c>
      <c r="E131" s="306" t="s">
        <v>1480</v>
      </c>
      <c r="F131" s="307" t="s">
        <v>1481</v>
      </c>
      <c r="G131" s="308" t="s">
        <v>210</v>
      </c>
      <c r="H131" s="309">
        <v>128.2</v>
      </c>
      <c r="I131" s="310"/>
      <c r="J131" s="310">
        <f t="shared" si="0"/>
        <v>0</v>
      </c>
      <c r="K131" s="311"/>
      <c r="L131" s="31"/>
      <c r="M131" s="312" t="s">
        <v>1</v>
      </c>
      <c r="N131" s="313" t="s">
        <v>39</v>
      </c>
      <c r="O131" s="314">
        <v>0</v>
      </c>
      <c r="P131" s="314">
        <f t="shared" si="1"/>
        <v>0</v>
      </c>
      <c r="Q131" s="314">
        <v>0</v>
      </c>
      <c r="R131" s="314">
        <f t="shared" si="2"/>
        <v>0</v>
      </c>
      <c r="S131" s="314">
        <v>0</v>
      </c>
      <c r="T131" s="315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4" t="s">
        <v>156</v>
      </c>
      <c r="AT131" s="154" t="s">
        <v>152</v>
      </c>
      <c r="AU131" s="154" t="s">
        <v>84</v>
      </c>
      <c r="AY131" s="18" t="s">
        <v>150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8" t="s">
        <v>82</v>
      </c>
      <c r="BK131" s="155">
        <f t="shared" si="9"/>
        <v>0</v>
      </c>
      <c r="BL131" s="18" t="s">
        <v>156</v>
      </c>
      <c r="BM131" s="154" t="s">
        <v>1482</v>
      </c>
    </row>
    <row r="132" spans="1:65" s="2" customFormat="1" ht="22.8">
      <c r="A132" s="30"/>
      <c r="B132" s="253"/>
      <c r="C132" s="305" t="s">
        <v>194</v>
      </c>
      <c r="D132" s="305" t="s">
        <v>152</v>
      </c>
      <c r="E132" s="306" t="s">
        <v>1483</v>
      </c>
      <c r="F132" s="307" t="s">
        <v>1484</v>
      </c>
      <c r="G132" s="308" t="s">
        <v>210</v>
      </c>
      <c r="H132" s="309">
        <v>36.6</v>
      </c>
      <c r="I132" s="310"/>
      <c r="J132" s="310">
        <f t="shared" si="0"/>
        <v>0</v>
      </c>
      <c r="K132" s="311"/>
      <c r="L132" s="31"/>
      <c r="M132" s="312" t="s">
        <v>1</v>
      </c>
      <c r="N132" s="313" t="s">
        <v>39</v>
      </c>
      <c r="O132" s="314">
        <v>0</v>
      </c>
      <c r="P132" s="314">
        <f t="shared" si="1"/>
        <v>0</v>
      </c>
      <c r="Q132" s="314">
        <v>0</v>
      </c>
      <c r="R132" s="314">
        <f t="shared" si="2"/>
        <v>0</v>
      </c>
      <c r="S132" s="314">
        <v>0</v>
      </c>
      <c r="T132" s="315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4" t="s">
        <v>156</v>
      </c>
      <c r="AT132" s="154" t="s">
        <v>152</v>
      </c>
      <c r="AU132" s="154" t="s">
        <v>84</v>
      </c>
      <c r="AY132" s="18" t="s">
        <v>150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8" t="s">
        <v>82</v>
      </c>
      <c r="BK132" s="155">
        <f t="shared" si="9"/>
        <v>0</v>
      </c>
      <c r="BL132" s="18" t="s">
        <v>156</v>
      </c>
      <c r="BM132" s="154" t="s">
        <v>1485</v>
      </c>
    </row>
    <row r="133" spans="1:65" s="2" customFormat="1" ht="11.4">
      <c r="A133" s="30"/>
      <c r="B133" s="253"/>
      <c r="C133" s="316" t="s">
        <v>199</v>
      </c>
      <c r="D133" s="316" t="s">
        <v>263</v>
      </c>
      <c r="E133" s="317" t="s">
        <v>1486</v>
      </c>
      <c r="F133" s="318" t="s">
        <v>1487</v>
      </c>
      <c r="G133" s="319" t="s">
        <v>254</v>
      </c>
      <c r="H133" s="320">
        <v>36.6</v>
      </c>
      <c r="I133" s="321"/>
      <c r="J133" s="321">
        <f t="shared" si="0"/>
        <v>0</v>
      </c>
      <c r="K133" s="322"/>
      <c r="L133" s="184"/>
      <c r="M133" s="323" t="s">
        <v>1</v>
      </c>
      <c r="N133" s="324" t="s">
        <v>39</v>
      </c>
      <c r="O133" s="314">
        <v>0</v>
      </c>
      <c r="P133" s="314">
        <f t="shared" si="1"/>
        <v>0</v>
      </c>
      <c r="Q133" s="314">
        <v>0</v>
      </c>
      <c r="R133" s="314">
        <f t="shared" si="2"/>
        <v>0</v>
      </c>
      <c r="S133" s="314">
        <v>0</v>
      </c>
      <c r="T133" s="315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4" t="s">
        <v>187</v>
      </c>
      <c r="AT133" s="154" t="s">
        <v>263</v>
      </c>
      <c r="AU133" s="154" t="s">
        <v>84</v>
      </c>
      <c r="AY133" s="18" t="s">
        <v>150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8" t="s">
        <v>82</v>
      </c>
      <c r="BK133" s="155">
        <f t="shared" si="9"/>
        <v>0</v>
      </c>
      <c r="BL133" s="18" t="s">
        <v>156</v>
      </c>
      <c r="BM133" s="154" t="s">
        <v>1488</v>
      </c>
    </row>
    <row r="134" spans="2:63" s="12" customFormat="1" ht="13.2">
      <c r="B134" s="294"/>
      <c r="C134" s="295"/>
      <c r="D134" s="296" t="s">
        <v>73</v>
      </c>
      <c r="E134" s="303" t="s">
        <v>156</v>
      </c>
      <c r="F134" s="303" t="s">
        <v>1489</v>
      </c>
      <c r="G134" s="295"/>
      <c r="H134" s="295"/>
      <c r="I134" s="295"/>
      <c r="J134" s="304">
        <f>BK134</f>
        <v>0</v>
      </c>
      <c r="K134" s="295"/>
      <c r="L134" s="130"/>
      <c r="M134" s="299"/>
      <c r="N134" s="300"/>
      <c r="O134" s="300"/>
      <c r="P134" s="301">
        <f>P135</f>
        <v>0</v>
      </c>
      <c r="Q134" s="300"/>
      <c r="R134" s="301">
        <f>R135</f>
        <v>0</v>
      </c>
      <c r="S134" s="300"/>
      <c r="T134" s="302">
        <f>T135</f>
        <v>0</v>
      </c>
      <c r="AR134" s="131" t="s">
        <v>82</v>
      </c>
      <c r="AT134" s="138" t="s">
        <v>73</v>
      </c>
      <c r="AU134" s="138" t="s">
        <v>82</v>
      </c>
      <c r="AY134" s="131" t="s">
        <v>150</v>
      </c>
      <c r="BK134" s="139">
        <f>BK135</f>
        <v>0</v>
      </c>
    </row>
    <row r="135" spans="1:65" s="2" customFormat="1" ht="22.8">
      <c r="A135" s="30"/>
      <c r="B135" s="253"/>
      <c r="C135" s="305" t="s">
        <v>203</v>
      </c>
      <c r="D135" s="305" t="s">
        <v>152</v>
      </c>
      <c r="E135" s="306" t="s">
        <v>1490</v>
      </c>
      <c r="F135" s="307" t="s">
        <v>1491</v>
      </c>
      <c r="G135" s="308" t="s">
        <v>210</v>
      </c>
      <c r="H135" s="309">
        <v>12.2</v>
      </c>
      <c r="I135" s="310"/>
      <c r="J135" s="310">
        <f>ROUND(I135*H135,2)</f>
        <v>0</v>
      </c>
      <c r="K135" s="311"/>
      <c r="L135" s="31"/>
      <c r="M135" s="312" t="s">
        <v>1</v>
      </c>
      <c r="N135" s="313" t="s">
        <v>39</v>
      </c>
      <c r="O135" s="314">
        <v>0</v>
      </c>
      <c r="P135" s="314">
        <f>O135*H135</f>
        <v>0</v>
      </c>
      <c r="Q135" s="314">
        <v>0</v>
      </c>
      <c r="R135" s="314">
        <f>Q135*H135</f>
        <v>0</v>
      </c>
      <c r="S135" s="314">
        <v>0</v>
      </c>
      <c r="T135" s="315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4" t="s">
        <v>156</v>
      </c>
      <c r="AT135" s="154" t="s">
        <v>152</v>
      </c>
      <c r="AU135" s="154" t="s">
        <v>84</v>
      </c>
      <c r="AY135" s="18" t="s">
        <v>150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8" t="s">
        <v>82</v>
      </c>
      <c r="BK135" s="155">
        <f>ROUND(I135*H135,2)</f>
        <v>0</v>
      </c>
      <c r="BL135" s="18" t="s">
        <v>156</v>
      </c>
      <c r="BM135" s="154" t="s">
        <v>1492</v>
      </c>
    </row>
    <row r="136" spans="2:63" s="12" customFormat="1" ht="13.2">
      <c r="B136" s="294"/>
      <c r="C136" s="295"/>
      <c r="D136" s="296" t="s">
        <v>73</v>
      </c>
      <c r="E136" s="303" t="s">
        <v>187</v>
      </c>
      <c r="F136" s="303" t="s">
        <v>438</v>
      </c>
      <c r="G136" s="295"/>
      <c r="H136" s="295"/>
      <c r="I136" s="295"/>
      <c r="J136" s="304">
        <f>BK136</f>
        <v>0</v>
      </c>
      <c r="K136" s="295"/>
      <c r="L136" s="130"/>
      <c r="M136" s="299"/>
      <c r="N136" s="300"/>
      <c r="O136" s="300"/>
      <c r="P136" s="301">
        <f>SUM(P137:P151)</f>
        <v>41.589999999999996</v>
      </c>
      <c r="Q136" s="300"/>
      <c r="R136" s="301">
        <f>SUM(R137:R151)</f>
        <v>0.12024695000000002</v>
      </c>
      <c r="S136" s="300"/>
      <c r="T136" s="302">
        <f>SUM(T137:T151)</f>
        <v>0</v>
      </c>
      <c r="AR136" s="131" t="s">
        <v>82</v>
      </c>
      <c r="AT136" s="138" t="s">
        <v>73</v>
      </c>
      <c r="AU136" s="138" t="s">
        <v>82</v>
      </c>
      <c r="AY136" s="131" t="s">
        <v>150</v>
      </c>
      <c r="BK136" s="139">
        <f>SUM(BK137:BK151)</f>
        <v>0</v>
      </c>
    </row>
    <row r="137" spans="1:65" s="2" customFormat="1" ht="22.8">
      <c r="A137" s="30"/>
      <c r="B137" s="253"/>
      <c r="C137" s="305" t="s">
        <v>207</v>
      </c>
      <c r="D137" s="305" t="s">
        <v>152</v>
      </c>
      <c r="E137" s="306" t="s">
        <v>1493</v>
      </c>
      <c r="F137" s="307" t="s">
        <v>1494</v>
      </c>
      <c r="G137" s="308" t="s">
        <v>190</v>
      </c>
      <c r="H137" s="309">
        <v>85</v>
      </c>
      <c r="I137" s="310"/>
      <c r="J137" s="310">
        <f aca="true" t="shared" si="10" ref="J137:J151">ROUND(I137*H137,2)</f>
        <v>0</v>
      </c>
      <c r="K137" s="311"/>
      <c r="L137" s="31"/>
      <c r="M137" s="312" t="s">
        <v>1</v>
      </c>
      <c r="N137" s="313" t="s">
        <v>39</v>
      </c>
      <c r="O137" s="314">
        <v>0.124</v>
      </c>
      <c r="P137" s="314">
        <f aca="true" t="shared" si="11" ref="P137:P151">O137*H137</f>
        <v>10.54</v>
      </c>
      <c r="Q137" s="314">
        <v>0</v>
      </c>
      <c r="R137" s="314">
        <f aca="true" t="shared" si="12" ref="R137:R151">Q137*H137</f>
        <v>0</v>
      </c>
      <c r="S137" s="314">
        <v>0</v>
      </c>
      <c r="T137" s="315">
        <f aca="true" t="shared" si="13" ref="T137:T151"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4" t="s">
        <v>156</v>
      </c>
      <c r="AT137" s="154" t="s">
        <v>152</v>
      </c>
      <c r="AU137" s="154" t="s">
        <v>84</v>
      </c>
      <c r="AY137" s="18" t="s">
        <v>150</v>
      </c>
      <c r="BE137" s="155">
        <f aca="true" t="shared" si="14" ref="BE137:BE151">IF(N137="základní",J137,0)</f>
        <v>0</v>
      </c>
      <c r="BF137" s="155">
        <f aca="true" t="shared" si="15" ref="BF137:BF151">IF(N137="snížená",J137,0)</f>
        <v>0</v>
      </c>
      <c r="BG137" s="155">
        <f aca="true" t="shared" si="16" ref="BG137:BG151">IF(N137="zákl. přenesená",J137,0)</f>
        <v>0</v>
      </c>
      <c r="BH137" s="155">
        <f aca="true" t="shared" si="17" ref="BH137:BH151">IF(N137="sníž. přenesená",J137,0)</f>
        <v>0</v>
      </c>
      <c r="BI137" s="155">
        <f aca="true" t="shared" si="18" ref="BI137:BI151">IF(N137="nulová",J137,0)</f>
        <v>0</v>
      </c>
      <c r="BJ137" s="18" t="s">
        <v>82</v>
      </c>
      <c r="BK137" s="155">
        <f aca="true" t="shared" si="19" ref="BK137:BK151">ROUND(I137*H137,2)</f>
        <v>0</v>
      </c>
      <c r="BL137" s="18" t="s">
        <v>156</v>
      </c>
      <c r="BM137" s="154" t="s">
        <v>1495</v>
      </c>
    </row>
    <row r="138" spans="1:65" s="2" customFormat="1" ht="11.4">
      <c r="A138" s="30"/>
      <c r="B138" s="253"/>
      <c r="C138" s="316" t="s">
        <v>213</v>
      </c>
      <c r="D138" s="316" t="s">
        <v>263</v>
      </c>
      <c r="E138" s="317" t="s">
        <v>1496</v>
      </c>
      <c r="F138" s="318" t="s">
        <v>1497</v>
      </c>
      <c r="G138" s="319" t="s">
        <v>190</v>
      </c>
      <c r="H138" s="320">
        <v>86.275</v>
      </c>
      <c r="I138" s="321"/>
      <c r="J138" s="321">
        <f t="shared" si="10"/>
        <v>0</v>
      </c>
      <c r="K138" s="322"/>
      <c r="L138" s="184"/>
      <c r="M138" s="323" t="s">
        <v>1</v>
      </c>
      <c r="N138" s="324" t="s">
        <v>39</v>
      </c>
      <c r="O138" s="314">
        <v>0</v>
      </c>
      <c r="P138" s="314">
        <f t="shared" si="11"/>
        <v>0</v>
      </c>
      <c r="Q138" s="314">
        <v>0.00027</v>
      </c>
      <c r="R138" s="314">
        <f t="shared" si="12"/>
        <v>0.023294250000000002</v>
      </c>
      <c r="S138" s="314">
        <v>0</v>
      </c>
      <c r="T138" s="315">
        <f t="shared" si="1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4" t="s">
        <v>187</v>
      </c>
      <c r="AT138" s="154" t="s">
        <v>263</v>
      </c>
      <c r="AU138" s="154" t="s">
        <v>84</v>
      </c>
      <c r="AY138" s="18" t="s">
        <v>150</v>
      </c>
      <c r="BE138" s="155">
        <f t="shared" si="14"/>
        <v>0</v>
      </c>
      <c r="BF138" s="155">
        <f t="shared" si="15"/>
        <v>0</v>
      </c>
      <c r="BG138" s="155">
        <f t="shared" si="16"/>
        <v>0</v>
      </c>
      <c r="BH138" s="155">
        <f t="shared" si="17"/>
        <v>0</v>
      </c>
      <c r="BI138" s="155">
        <f t="shared" si="18"/>
        <v>0</v>
      </c>
      <c r="BJ138" s="18" t="s">
        <v>82</v>
      </c>
      <c r="BK138" s="155">
        <f t="shared" si="19"/>
        <v>0</v>
      </c>
      <c r="BL138" s="18" t="s">
        <v>156</v>
      </c>
      <c r="BM138" s="154" t="s">
        <v>1498</v>
      </c>
    </row>
    <row r="139" spans="1:65" s="2" customFormat="1" ht="22.8">
      <c r="A139" s="30"/>
      <c r="B139" s="253"/>
      <c r="C139" s="305" t="s">
        <v>218</v>
      </c>
      <c r="D139" s="305" t="s">
        <v>152</v>
      </c>
      <c r="E139" s="306" t="s">
        <v>1499</v>
      </c>
      <c r="F139" s="307" t="s">
        <v>1500</v>
      </c>
      <c r="G139" s="308" t="s">
        <v>190</v>
      </c>
      <c r="H139" s="309">
        <v>38</v>
      </c>
      <c r="I139" s="310"/>
      <c r="J139" s="310">
        <f t="shared" si="10"/>
        <v>0</v>
      </c>
      <c r="K139" s="311"/>
      <c r="L139" s="31"/>
      <c r="M139" s="312" t="s">
        <v>1</v>
      </c>
      <c r="N139" s="313" t="s">
        <v>39</v>
      </c>
      <c r="O139" s="314">
        <v>0.313</v>
      </c>
      <c r="P139" s="314">
        <f t="shared" si="11"/>
        <v>11.894</v>
      </c>
      <c r="Q139" s="314">
        <v>0</v>
      </c>
      <c r="R139" s="314">
        <f t="shared" si="12"/>
        <v>0</v>
      </c>
      <c r="S139" s="314">
        <v>0</v>
      </c>
      <c r="T139" s="315">
        <f t="shared" si="1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4" t="s">
        <v>156</v>
      </c>
      <c r="AT139" s="154" t="s">
        <v>152</v>
      </c>
      <c r="AU139" s="154" t="s">
        <v>84</v>
      </c>
      <c r="AY139" s="18" t="s">
        <v>150</v>
      </c>
      <c r="BE139" s="155">
        <f t="shared" si="14"/>
        <v>0</v>
      </c>
      <c r="BF139" s="155">
        <f t="shared" si="15"/>
        <v>0</v>
      </c>
      <c r="BG139" s="155">
        <f t="shared" si="16"/>
        <v>0</v>
      </c>
      <c r="BH139" s="155">
        <f t="shared" si="17"/>
        <v>0</v>
      </c>
      <c r="BI139" s="155">
        <f t="shared" si="18"/>
        <v>0</v>
      </c>
      <c r="BJ139" s="18" t="s">
        <v>82</v>
      </c>
      <c r="BK139" s="155">
        <f t="shared" si="19"/>
        <v>0</v>
      </c>
      <c r="BL139" s="18" t="s">
        <v>156</v>
      </c>
      <c r="BM139" s="154" t="s">
        <v>1501</v>
      </c>
    </row>
    <row r="140" spans="1:65" s="2" customFormat="1" ht="11.4">
      <c r="A140" s="30"/>
      <c r="B140" s="253"/>
      <c r="C140" s="316" t="s">
        <v>8</v>
      </c>
      <c r="D140" s="316" t="s">
        <v>263</v>
      </c>
      <c r="E140" s="317" t="s">
        <v>1502</v>
      </c>
      <c r="F140" s="318" t="s">
        <v>1503</v>
      </c>
      <c r="G140" s="319" t="s">
        <v>190</v>
      </c>
      <c r="H140" s="320">
        <v>38.57</v>
      </c>
      <c r="I140" s="321"/>
      <c r="J140" s="321">
        <f t="shared" si="10"/>
        <v>0</v>
      </c>
      <c r="K140" s="322"/>
      <c r="L140" s="184"/>
      <c r="M140" s="323" t="s">
        <v>1</v>
      </c>
      <c r="N140" s="324" t="s">
        <v>39</v>
      </c>
      <c r="O140" s="314">
        <v>0</v>
      </c>
      <c r="P140" s="314">
        <f t="shared" si="11"/>
        <v>0</v>
      </c>
      <c r="Q140" s="314">
        <v>0.00211</v>
      </c>
      <c r="R140" s="314">
        <f t="shared" si="12"/>
        <v>0.0813827</v>
      </c>
      <c r="S140" s="314">
        <v>0</v>
      </c>
      <c r="T140" s="315">
        <f t="shared" si="1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4" t="s">
        <v>187</v>
      </c>
      <c r="AT140" s="154" t="s">
        <v>263</v>
      </c>
      <c r="AU140" s="154" t="s">
        <v>84</v>
      </c>
      <c r="AY140" s="18" t="s">
        <v>150</v>
      </c>
      <c r="BE140" s="155">
        <f t="shared" si="14"/>
        <v>0</v>
      </c>
      <c r="BF140" s="155">
        <f t="shared" si="15"/>
        <v>0</v>
      </c>
      <c r="BG140" s="155">
        <f t="shared" si="16"/>
        <v>0</v>
      </c>
      <c r="BH140" s="155">
        <f t="shared" si="17"/>
        <v>0</v>
      </c>
      <c r="BI140" s="155">
        <f t="shared" si="18"/>
        <v>0</v>
      </c>
      <c r="BJ140" s="18" t="s">
        <v>82</v>
      </c>
      <c r="BK140" s="155">
        <f t="shared" si="19"/>
        <v>0</v>
      </c>
      <c r="BL140" s="18" t="s">
        <v>156</v>
      </c>
      <c r="BM140" s="154" t="s">
        <v>1504</v>
      </c>
    </row>
    <row r="141" spans="1:65" s="2" customFormat="1" ht="11.4">
      <c r="A141" s="30"/>
      <c r="B141" s="253"/>
      <c r="C141" s="305" t="s">
        <v>230</v>
      </c>
      <c r="D141" s="305" t="s">
        <v>152</v>
      </c>
      <c r="E141" s="306" t="s">
        <v>1505</v>
      </c>
      <c r="F141" s="307" t="s">
        <v>1506</v>
      </c>
      <c r="G141" s="308" t="s">
        <v>442</v>
      </c>
      <c r="H141" s="309">
        <v>2</v>
      </c>
      <c r="I141" s="310"/>
      <c r="J141" s="310">
        <f t="shared" si="10"/>
        <v>0</v>
      </c>
      <c r="K141" s="311"/>
      <c r="L141" s="31"/>
      <c r="M141" s="312" t="s">
        <v>1</v>
      </c>
      <c r="N141" s="313" t="s">
        <v>39</v>
      </c>
      <c r="O141" s="314">
        <v>1.554</v>
      </c>
      <c r="P141" s="314">
        <f t="shared" si="11"/>
        <v>3.108</v>
      </c>
      <c r="Q141" s="314">
        <v>0.00162</v>
      </c>
      <c r="R141" s="314">
        <f t="shared" si="12"/>
        <v>0.00324</v>
      </c>
      <c r="S141" s="314">
        <v>0</v>
      </c>
      <c r="T141" s="315">
        <f t="shared" si="1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4" t="s">
        <v>156</v>
      </c>
      <c r="AT141" s="154" t="s">
        <v>152</v>
      </c>
      <c r="AU141" s="154" t="s">
        <v>84</v>
      </c>
      <c r="AY141" s="18" t="s">
        <v>150</v>
      </c>
      <c r="BE141" s="155">
        <f t="shared" si="14"/>
        <v>0</v>
      </c>
      <c r="BF141" s="155">
        <f t="shared" si="15"/>
        <v>0</v>
      </c>
      <c r="BG141" s="155">
        <f t="shared" si="16"/>
        <v>0</v>
      </c>
      <c r="BH141" s="155">
        <f t="shared" si="17"/>
        <v>0</v>
      </c>
      <c r="BI141" s="155">
        <f t="shared" si="18"/>
        <v>0</v>
      </c>
      <c r="BJ141" s="18" t="s">
        <v>82</v>
      </c>
      <c r="BK141" s="155">
        <f t="shared" si="19"/>
        <v>0</v>
      </c>
      <c r="BL141" s="18" t="s">
        <v>156</v>
      </c>
      <c r="BM141" s="154" t="s">
        <v>1507</v>
      </c>
    </row>
    <row r="142" spans="1:65" s="2" customFormat="1" ht="11.4">
      <c r="A142" s="30"/>
      <c r="B142" s="253"/>
      <c r="C142" s="316" t="s">
        <v>235</v>
      </c>
      <c r="D142" s="316" t="s">
        <v>263</v>
      </c>
      <c r="E142" s="317" t="s">
        <v>1508</v>
      </c>
      <c r="F142" s="318" t="s">
        <v>1509</v>
      </c>
      <c r="G142" s="319" t="s">
        <v>442</v>
      </c>
      <c r="H142" s="320">
        <v>1</v>
      </c>
      <c r="I142" s="321"/>
      <c r="J142" s="321">
        <f t="shared" si="10"/>
        <v>0</v>
      </c>
      <c r="K142" s="322"/>
      <c r="L142" s="184"/>
      <c r="M142" s="323" t="s">
        <v>1</v>
      </c>
      <c r="N142" s="324" t="s">
        <v>39</v>
      </c>
      <c r="O142" s="314">
        <v>0</v>
      </c>
      <c r="P142" s="314">
        <f t="shared" si="11"/>
        <v>0</v>
      </c>
      <c r="Q142" s="314">
        <v>0.0102</v>
      </c>
      <c r="R142" s="314">
        <f t="shared" si="12"/>
        <v>0.0102</v>
      </c>
      <c r="S142" s="314">
        <v>0</v>
      </c>
      <c r="T142" s="315">
        <f t="shared" si="1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4" t="s">
        <v>187</v>
      </c>
      <c r="AT142" s="154" t="s">
        <v>263</v>
      </c>
      <c r="AU142" s="154" t="s">
        <v>84</v>
      </c>
      <c r="AY142" s="18" t="s">
        <v>150</v>
      </c>
      <c r="BE142" s="155">
        <f t="shared" si="14"/>
        <v>0</v>
      </c>
      <c r="BF142" s="155">
        <f t="shared" si="15"/>
        <v>0</v>
      </c>
      <c r="BG142" s="155">
        <f t="shared" si="16"/>
        <v>0</v>
      </c>
      <c r="BH142" s="155">
        <f t="shared" si="17"/>
        <v>0</v>
      </c>
      <c r="BI142" s="155">
        <f t="shared" si="18"/>
        <v>0</v>
      </c>
      <c r="BJ142" s="18" t="s">
        <v>82</v>
      </c>
      <c r="BK142" s="155">
        <f t="shared" si="19"/>
        <v>0</v>
      </c>
      <c r="BL142" s="18" t="s">
        <v>156</v>
      </c>
      <c r="BM142" s="154" t="s">
        <v>1510</v>
      </c>
    </row>
    <row r="143" spans="1:65" s="2" customFormat="1" ht="11.4">
      <c r="A143" s="30"/>
      <c r="B143" s="253"/>
      <c r="C143" s="316" t="s">
        <v>241</v>
      </c>
      <c r="D143" s="316" t="s">
        <v>263</v>
      </c>
      <c r="E143" s="317" t="s">
        <v>1511</v>
      </c>
      <c r="F143" s="318" t="s">
        <v>1512</v>
      </c>
      <c r="G143" s="319" t="s">
        <v>442</v>
      </c>
      <c r="H143" s="320">
        <v>1</v>
      </c>
      <c r="I143" s="321"/>
      <c r="J143" s="321">
        <f t="shared" si="10"/>
        <v>0</v>
      </c>
      <c r="K143" s="322"/>
      <c r="L143" s="184"/>
      <c r="M143" s="323" t="s">
        <v>1</v>
      </c>
      <c r="N143" s="324" t="s">
        <v>39</v>
      </c>
      <c r="O143" s="314">
        <v>0</v>
      </c>
      <c r="P143" s="314">
        <f t="shared" si="11"/>
        <v>0</v>
      </c>
      <c r="Q143" s="314">
        <v>0.00053</v>
      </c>
      <c r="R143" s="314">
        <f t="shared" si="12"/>
        <v>0.00053</v>
      </c>
      <c r="S143" s="314">
        <v>0</v>
      </c>
      <c r="T143" s="315">
        <f t="shared" si="1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4" t="s">
        <v>187</v>
      </c>
      <c r="AT143" s="154" t="s">
        <v>263</v>
      </c>
      <c r="AU143" s="154" t="s">
        <v>84</v>
      </c>
      <c r="AY143" s="18" t="s">
        <v>150</v>
      </c>
      <c r="BE143" s="155">
        <f t="shared" si="14"/>
        <v>0</v>
      </c>
      <c r="BF143" s="155">
        <f t="shared" si="15"/>
        <v>0</v>
      </c>
      <c r="BG143" s="155">
        <f t="shared" si="16"/>
        <v>0</v>
      </c>
      <c r="BH143" s="155">
        <f t="shared" si="17"/>
        <v>0</v>
      </c>
      <c r="BI143" s="155">
        <f t="shared" si="18"/>
        <v>0</v>
      </c>
      <c r="BJ143" s="18" t="s">
        <v>82</v>
      </c>
      <c r="BK143" s="155">
        <f t="shared" si="19"/>
        <v>0</v>
      </c>
      <c r="BL143" s="18" t="s">
        <v>156</v>
      </c>
      <c r="BM143" s="154" t="s">
        <v>1513</v>
      </c>
    </row>
    <row r="144" spans="1:65" s="2" customFormat="1" ht="22.8">
      <c r="A144" s="30"/>
      <c r="B144" s="253"/>
      <c r="C144" s="316" t="s">
        <v>246</v>
      </c>
      <c r="D144" s="316" t="s">
        <v>263</v>
      </c>
      <c r="E144" s="317" t="s">
        <v>1514</v>
      </c>
      <c r="F144" s="318" t="s">
        <v>1515</v>
      </c>
      <c r="G144" s="319" t="s">
        <v>1</v>
      </c>
      <c r="H144" s="320">
        <v>1</v>
      </c>
      <c r="I144" s="321"/>
      <c r="J144" s="321">
        <f t="shared" si="10"/>
        <v>0</v>
      </c>
      <c r="K144" s="322"/>
      <c r="L144" s="184"/>
      <c r="M144" s="323" t="s">
        <v>1</v>
      </c>
      <c r="N144" s="324" t="s">
        <v>39</v>
      </c>
      <c r="O144" s="314">
        <v>0</v>
      </c>
      <c r="P144" s="314">
        <f t="shared" si="11"/>
        <v>0</v>
      </c>
      <c r="Q144" s="314">
        <v>0</v>
      </c>
      <c r="R144" s="314">
        <f t="shared" si="12"/>
        <v>0</v>
      </c>
      <c r="S144" s="314">
        <v>0</v>
      </c>
      <c r="T144" s="315">
        <f t="shared" si="1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4" t="s">
        <v>187</v>
      </c>
      <c r="AT144" s="154" t="s">
        <v>263</v>
      </c>
      <c r="AU144" s="154" t="s">
        <v>84</v>
      </c>
      <c r="AY144" s="18" t="s">
        <v>150</v>
      </c>
      <c r="BE144" s="155">
        <f t="shared" si="14"/>
        <v>0</v>
      </c>
      <c r="BF144" s="155">
        <f t="shared" si="15"/>
        <v>0</v>
      </c>
      <c r="BG144" s="155">
        <f t="shared" si="16"/>
        <v>0</v>
      </c>
      <c r="BH144" s="155">
        <f t="shared" si="17"/>
        <v>0</v>
      </c>
      <c r="BI144" s="155">
        <f t="shared" si="18"/>
        <v>0</v>
      </c>
      <c r="BJ144" s="18" t="s">
        <v>82</v>
      </c>
      <c r="BK144" s="155">
        <f t="shared" si="19"/>
        <v>0</v>
      </c>
      <c r="BL144" s="18" t="s">
        <v>156</v>
      </c>
      <c r="BM144" s="154" t="s">
        <v>1516</v>
      </c>
    </row>
    <row r="145" spans="1:65" s="2" customFormat="1" ht="22.8">
      <c r="A145" s="30"/>
      <c r="B145" s="253"/>
      <c r="C145" s="305" t="s">
        <v>251</v>
      </c>
      <c r="D145" s="305" t="s">
        <v>152</v>
      </c>
      <c r="E145" s="306" t="s">
        <v>1517</v>
      </c>
      <c r="F145" s="307" t="s">
        <v>1518</v>
      </c>
      <c r="G145" s="308" t="s">
        <v>190</v>
      </c>
      <c r="H145" s="309">
        <v>85</v>
      </c>
      <c r="I145" s="310"/>
      <c r="J145" s="310">
        <f t="shared" si="10"/>
        <v>0</v>
      </c>
      <c r="K145" s="311"/>
      <c r="L145" s="31"/>
      <c r="M145" s="312" t="s">
        <v>1</v>
      </c>
      <c r="N145" s="313" t="s">
        <v>39</v>
      </c>
      <c r="O145" s="314">
        <v>0.062</v>
      </c>
      <c r="P145" s="314">
        <f t="shared" si="11"/>
        <v>5.27</v>
      </c>
      <c r="Q145" s="314">
        <v>0</v>
      </c>
      <c r="R145" s="314">
        <f t="shared" si="12"/>
        <v>0</v>
      </c>
      <c r="S145" s="314">
        <v>0</v>
      </c>
      <c r="T145" s="315">
        <f t="shared" si="1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4" t="s">
        <v>156</v>
      </c>
      <c r="AT145" s="154" t="s">
        <v>152</v>
      </c>
      <c r="AU145" s="154" t="s">
        <v>84</v>
      </c>
      <c r="AY145" s="18" t="s">
        <v>150</v>
      </c>
      <c r="BE145" s="155">
        <f t="shared" si="14"/>
        <v>0</v>
      </c>
      <c r="BF145" s="155">
        <f t="shared" si="15"/>
        <v>0</v>
      </c>
      <c r="BG145" s="155">
        <f t="shared" si="16"/>
        <v>0</v>
      </c>
      <c r="BH145" s="155">
        <f t="shared" si="17"/>
        <v>0</v>
      </c>
      <c r="BI145" s="155">
        <f t="shared" si="18"/>
        <v>0</v>
      </c>
      <c r="BJ145" s="18" t="s">
        <v>82</v>
      </c>
      <c r="BK145" s="155">
        <f t="shared" si="19"/>
        <v>0</v>
      </c>
      <c r="BL145" s="18" t="s">
        <v>156</v>
      </c>
      <c r="BM145" s="154" t="s">
        <v>1519</v>
      </c>
    </row>
    <row r="146" spans="1:65" s="2" customFormat="1" ht="11.4">
      <c r="A146" s="30"/>
      <c r="B146" s="253"/>
      <c r="C146" s="305" t="s">
        <v>7</v>
      </c>
      <c r="D146" s="305" t="s">
        <v>152</v>
      </c>
      <c r="E146" s="306" t="s">
        <v>1520</v>
      </c>
      <c r="F146" s="307" t="s">
        <v>1521</v>
      </c>
      <c r="G146" s="308" t="s">
        <v>190</v>
      </c>
      <c r="H146" s="309">
        <v>123</v>
      </c>
      <c r="I146" s="310"/>
      <c r="J146" s="310">
        <f t="shared" si="10"/>
        <v>0</v>
      </c>
      <c r="K146" s="311"/>
      <c r="L146" s="31"/>
      <c r="M146" s="312" t="s">
        <v>1</v>
      </c>
      <c r="N146" s="313" t="s">
        <v>39</v>
      </c>
      <c r="O146" s="314">
        <v>0.044</v>
      </c>
      <c r="P146" s="314">
        <f t="shared" si="11"/>
        <v>5.412</v>
      </c>
      <c r="Q146" s="314">
        <v>0</v>
      </c>
      <c r="R146" s="314">
        <f t="shared" si="12"/>
        <v>0</v>
      </c>
      <c r="S146" s="314">
        <v>0</v>
      </c>
      <c r="T146" s="315">
        <f t="shared" si="1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4" t="s">
        <v>156</v>
      </c>
      <c r="AT146" s="154" t="s">
        <v>152</v>
      </c>
      <c r="AU146" s="154" t="s">
        <v>84</v>
      </c>
      <c r="AY146" s="18" t="s">
        <v>150</v>
      </c>
      <c r="BE146" s="155">
        <f t="shared" si="14"/>
        <v>0</v>
      </c>
      <c r="BF146" s="155">
        <f t="shared" si="15"/>
        <v>0</v>
      </c>
      <c r="BG146" s="155">
        <f t="shared" si="16"/>
        <v>0</v>
      </c>
      <c r="BH146" s="155">
        <f t="shared" si="17"/>
        <v>0</v>
      </c>
      <c r="BI146" s="155">
        <f t="shared" si="18"/>
        <v>0</v>
      </c>
      <c r="BJ146" s="18" t="s">
        <v>82</v>
      </c>
      <c r="BK146" s="155">
        <f t="shared" si="19"/>
        <v>0</v>
      </c>
      <c r="BL146" s="18" t="s">
        <v>156</v>
      </c>
      <c r="BM146" s="154" t="s">
        <v>1522</v>
      </c>
    </row>
    <row r="147" spans="1:65" s="2" customFormat="1" ht="22.8">
      <c r="A147" s="30"/>
      <c r="B147" s="253"/>
      <c r="C147" s="305" t="s">
        <v>262</v>
      </c>
      <c r="D147" s="305" t="s">
        <v>152</v>
      </c>
      <c r="E147" s="306" t="s">
        <v>1523</v>
      </c>
      <c r="F147" s="307" t="s">
        <v>1524</v>
      </c>
      <c r="G147" s="308" t="s">
        <v>190</v>
      </c>
      <c r="H147" s="309">
        <v>38</v>
      </c>
      <c r="I147" s="310"/>
      <c r="J147" s="310">
        <f t="shared" si="10"/>
        <v>0</v>
      </c>
      <c r="K147" s="311"/>
      <c r="L147" s="31"/>
      <c r="M147" s="312" t="s">
        <v>1</v>
      </c>
      <c r="N147" s="313" t="s">
        <v>39</v>
      </c>
      <c r="O147" s="314">
        <v>0.079</v>
      </c>
      <c r="P147" s="314">
        <f t="shared" si="11"/>
        <v>3.0020000000000002</v>
      </c>
      <c r="Q147" s="314">
        <v>0</v>
      </c>
      <c r="R147" s="314">
        <f t="shared" si="12"/>
        <v>0</v>
      </c>
      <c r="S147" s="314">
        <v>0</v>
      </c>
      <c r="T147" s="315">
        <f t="shared" si="1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4" t="s">
        <v>156</v>
      </c>
      <c r="AT147" s="154" t="s">
        <v>152</v>
      </c>
      <c r="AU147" s="154" t="s">
        <v>84</v>
      </c>
      <c r="AY147" s="18" t="s">
        <v>150</v>
      </c>
      <c r="BE147" s="155">
        <f t="shared" si="14"/>
        <v>0</v>
      </c>
      <c r="BF147" s="155">
        <f t="shared" si="15"/>
        <v>0</v>
      </c>
      <c r="BG147" s="155">
        <f t="shared" si="16"/>
        <v>0</v>
      </c>
      <c r="BH147" s="155">
        <f t="shared" si="17"/>
        <v>0</v>
      </c>
      <c r="BI147" s="155">
        <f t="shared" si="18"/>
        <v>0</v>
      </c>
      <c r="BJ147" s="18" t="s">
        <v>82</v>
      </c>
      <c r="BK147" s="155">
        <f t="shared" si="19"/>
        <v>0</v>
      </c>
      <c r="BL147" s="18" t="s">
        <v>156</v>
      </c>
      <c r="BM147" s="154" t="s">
        <v>1525</v>
      </c>
    </row>
    <row r="148" spans="1:65" s="2" customFormat="1" ht="11.4">
      <c r="A148" s="30"/>
      <c r="B148" s="253"/>
      <c r="C148" s="305" t="s">
        <v>269</v>
      </c>
      <c r="D148" s="305" t="s">
        <v>152</v>
      </c>
      <c r="E148" s="306" t="s">
        <v>1526</v>
      </c>
      <c r="F148" s="307" t="s">
        <v>1527</v>
      </c>
      <c r="G148" s="308" t="s">
        <v>442</v>
      </c>
      <c r="H148" s="309">
        <v>2</v>
      </c>
      <c r="I148" s="310"/>
      <c r="J148" s="310">
        <f t="shared" si="10"/>
        <v>0</v>
      </c>
      <c r="K148" s="311"/>
      <c r="L148" s="31"/>
      <c r="M148" s="312" t="s">
        <v>1</v>
      </c>
      <c r="N148" s="313" t="s">
        <v>39</v>
      </c>
      <c r="O148" s="314">
        <v>1.182</v>
      </c>
      <c r="P148" s="314">
        <f t="shared" si="11"/>
        <v>2.364</v>
      </c>
      <c r="Q148" s="314">
        <v>0</v>
      </c>
      <c r="R148" s="314">
        <f t="shared" si="12"/>
        <v>0</v>
      </c>
      <c r="S148" s="314">
        <v>0</v>
      </c>
      <c r="T148" s="315">
        <f t="shared" si="1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4" t="s">
        <v>156</v>
      </c>
      <c r="AT148" s="154" t="s">
        <v>152</v>
      </c>
      <c r="AU148" s="154" t="s">
        <v>84</v>
      </c>
      <c r="AY148" s="18" t="s">
        <v>150</v>
      </c>
      <c r="BE148" s="155">
        <f t="shared" si="14"/>
        <v>0</v>
      </c>
      <c r="BF148" s="155">
        <f t="shared" si="15"/>
        <v>0</v>
      </c>
      <c r="BG148" s="155">
        <f t="shared" si="16"/>
        <v>0</v>
      </c>
      <c r="BH148" s="155">
        <f t="shared" si="17"/>
        <v>0</v>
      </c>
      <c r="BI148" s="155">
        <f t="shared" si="18"/>
        <v>0</v>
      </c>
      <c r="BJ148" s="18" t="s">
        <v>82</v>
      </c>
      <c r="BK148" s="155">
        <f t="shared" si="19"/>
        <v>0</v>
      </c>
      <c r="BL148" s="18" t="s">
        <v>156</v>
      </c>
      <c r="BM148" s="154" t="s">
        <v>1528</v>
      </c>
    </row>
    <row r="149" spans="1:65" s="2" customFormat="1" ht="11.4">
      <c r="A149" s="30"/>
      <c r="B149" s="253"/>
      <c r="C149" s="316" t="s">
        <v>274</v>
      </c>
      <c r="D149" s="316" t="s">
        <v>263</v>
      </c>
      <c r="E149" s="317" t="s">
        <v>1529</v>
      </c>
      <c r="F149" s="318" t="s">
        <v>1530</v>
      </c>
      <c r="G149" s="319" t="s">
        <v>442</v>
      </c>
      <c r="H149" s="320">
        <v>2</v>
      </c>
      <c r="I149" s="321"/>
      <c r="J149" s="321">
        <f t="shared" si="10"/>
        <v>0</v>
      </c>
      <c r="K149" s="322"/>
      <c r="L149" s="184"/>
      <c r="M149" s="323" t="s">
        <v>1</v>
      </c>
      <c r="N149" s="324" t="s">
        <v>39</v>
      </c>
      <c r="O149" s="314">
        <v>0</v>
      </c>
      <c r="P149" s="314">
        <f t="shared" si="11"/>
        <v>0</v>
      </c>
      <c r="Q149" s="314">
        <v>0.0008</v>
      </c>
      <c r="R149" s="314">
        <f t="shared" si="12"/>
        <v>0.0016</v>
      </c>
      <c r="S149" s="314">
        <v>0</v>
      </c>
      <c r="T149" s="315">
        <f t="shared" si="1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4" t="s">
        <v>187</v>
      </c>
      <c r="AT149" s="154" t="s">
        <v>263</v>
      </c>
      <c r="AU149" s="154" t="s">
        <v>84</v>
      </c>
      <c r="AY149" s="18" t="s">
        <v>150</v>
      </c>
      <c r="BE149" s="155">
        <f t="shared" si="14"/>
        <v>0</v>
      </c>
      <c r="BF149" s="155">
        <f t="shared" si="15"/>
        <v>0</v>
      </c>
      <c r="BG149" s="155">
        <f t="shared" si="16"/>
        <v>0</v>
      </c>
      <c r="BH149" s="155">
        <f t="shared" si="17"/>
        <v>0</v>
      </c>
      <c r="BI149" s="155">
        <f t="shared" si="18"/>
        <v>0</v>
      </c>
      <c r="BJ149" s="18" t="s">
        <v>82</v>
      </c>
      <c r="BK149" s="155">
        <f t="shared" si="19"/>
        <v>0</v>
      </c>
      <c r="BL149" s="18" t="s">
        <v>156</v>
      </c>
      <c r="BM149" s="154" t="s">
        <v>1531</v>
      </c>
    </row>
    <row r="150" spans="1:65" s="2" customFormat="1" ht="11.4">
      <c r="A150" s="30"/>
      <c r="B150" s="253"/>
      <c r="C150" s="305" t="s">
        <v>278</v>
      </c>
      <c r="D150" s="305" t="s">
        <v>152</v>
      </c>
      <c r="E150" s="306" t="s">
        <v>1532</v>
      </c>
      <c r="F150" s="307" t="s">
        <v>1533</v>
      </c>
      <c r="G150" s="308" t="s">
        <v>190</v>
      </c>
      <c r="H150" s="309">
        <v>125</v>
      </c>
      <c r="I150" s="310"/>
      <c r="J150" s="310">
        <f t="shared" si="10"/>
        <v>0</v>
      </c>
      <c r="K150" s="311"/>
      <c r="L150" s="31"/>
      <c r="M150" s="312" t="s">
        <v>1</v>
      </c>
      <c r="N150" s="313" t="s">
        <v>39</v>
      </c>
      <c r="O150" s="314">
        <v>0</v>
      </c>
      <c r="P150" s="314">
        <f t="shared" si="11"/>
        <v>0</v>
      </c>
      <c r="Q150" s="314">
        <v>0</v>
      </c>
      <c r="R150" s="314">
        <f t="shared" si="12"/>
        <v>0</v>
      </c>
      <c r="S150" s="314">
        <v>0</v>
      </c>
      <c r="T150" s="315">
        <f t="shared" si="1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4" t="s">
        <v>156</v>
      </c>
      <c r="AT150" s="154" t="s">
        <v>152</v>
      </c>
      <c r="AU150" s="154" t="s">
        <v>84</v>
      </c>
      <c r="AY150" s="18" t="s">
        <v>150</v>
      </c>
      <c r="BE150" s="155">
        <f t="shared" si="14"/>
        <v>0</v>
      </c>
      <c r="BF150" s="155">
        <f t="shared" si="15"/>
        <v>0</v>
      </c>
      <c r="BG150" s="155">
        <f t="shared" si="16"/>
        <v>0</v>
      </c>
      <c r="BH150" s="155">
        <f t="shared" si="17"/>
        <v>0</v>
      </c>
      <c r="BI150" s="155">
        <f t="shared" si="18"/>
        <v>0</v>
      </c>
      <c r="BJ150" s="18" t="s">
        <v>82</v>
      </c>
      <c r="BK150" s="155">
        <f t="shared" si="19"/>
        <v>0</v>
      </c>
      <c r="BL150" s="18" t="s">
        <v>156</v>
      </c>
      <c r="BM150" s="154" t="s">
        <v>1534</v>
      </c>
    </row>
    <row r="151" spans="1:65" s="2" customFormat="1" ht="11.4">
      <c r="A151" s="30"/>
      <c r="B151" s="253"/>
      <c r="C151" s="305" t="s">
        <v>282</v>
      </c>
      <c r="D151" s="305" t="s">
        <v>152</v>
      </c>
      <c r="E151" s="306" t="s">
        <v>1535</v>
      </c>
      <c r="F151" s="307" t="s">
        <v>1536</v>
      </c>
      <c r="G151" s="308" t="s">
        <v>190</v>
      </c>
      <c r="H151" s="309">
        <v>130</v>
      </c>
      <c r="I151" s="310"/>
      <c r="J151" s="310">
        <f t="shared" si="10"/>
        <v>0</v>
      </c>
      <c r="K151" s="311"/>
      <c r="L151" s="31"/>
      <c r="M151" s="312" t="s">
        <v>1</v>
      </c>
      <c r="N151" s="313" t="s">
        <v>39</v>
      </c>
      <c r="O151" s="314">
        <v>0</v>
      </c>
      <c r="P151" s="314">
        <f t="shared" si="11"/>
        <v>0</v>
      </c>
      <c r="Q151" s="314">
        <v>0</v>
      </c>
      <c r="R151" s="314">
        <f t="shared" si="12"/>
        <v>0</v>
      </c>
      <c r="S151" s="314">
        <v>0</v>
      </c>
      <c r="T151" s="315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4" t="s">
        <v>156</v>
      </c>
      <c r="AT151" s="154" t="s">
        <v>152</v>
      </c>
      <c r="AU151" s="154" t="s">
        <v>84</v>
      </c>
      <c r="AY151" s="18" t="s">
        <v>150</v>
      </c>
      <c r="BE151" s="155">
        <f t="shared" si="14"/>
        <v>0</v>
      </c>
      <c r="BF151" s="155">
        <f t="shared" si="15"/>
        <v>0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8" t="s">
        <v>82</v>
      </c>
      <c r="BK151" s="155">
        <f t="shared" si="19"/>
        <v>0</v>
      </c>
      <c r="BL151" s="18" t="s">
        <v>156</v>
      </c>
      <c r="BM151" s="154" t="s">
        <v>1537</v>
      </c>
    </row>
    <row r="152" spans="2:63" s="12" customFormat="1" ht="13.2">
      <c r="B152" s="294"/>
      <c r="C152" s="295"/>
      <c r="D152" s="296" t="s">
        <v>73</v>
      </c>
      <c r="E152" s="303" t="s">
        <v>549</v>
      </c>
      <c r="F152" s="303" t="s">
        <v>550</v>
      </c>
      <c r="G152" s="295"/>
      <c r="H152" s="295"/>
      <c r="I152" s="295"/>
      <c r="J152" s="304">
        <f>BK152</f>
        <v>0</v>
      </c>
      <c r="K152" s="295"/>
      <c r="L152" s="130"/>
      <c r="M152" s="299"/>
      <c r="N152" s="300"/>
      <c r="O152" s="300"/>
      <c r="P152" s="301">
        <f>P153</f>
        <v>0</v>
      </c>
      <c r="Q152" s="300"/>
      <c r="R152" s="301">
        <f>R153</f>
        <v>0</v>
      </c>
      <c r="S152" s="300"/>
      <c r="T152" s="302">
        <f>T153</f>
        <v>0</v>
      </c>
      <c r="AR152" s="131" t="s">
        <v>82</v>
      </c>
      <c r="AT152" s="138" t="s">
        <v>73</v>
      </c>
      <c r="AU152" s="138" t="s">
        <v>82</v>
      </c>
      <c r="AY152" s="131" t="s">
        <v>150</v>
      </c>
      <c r="BK152" s="139">
        <f>BK153</f>
        <v>0</v>
      </c>
    </row>
    <row r="153" spans="1:65" s="2" customFormat="1" ht="22.8">
      <c r="A153" s="30"/>
      <c r="B153" s="253"/>
      <c r="C153" s="305" t="s">
        <v>287</v>
      </c>
      <c r="D153" s="305" t="s">
        <v>152</v>
      </c>
      <c r="E153" s="306" t="s">
        <v>1538</v>
      </c>
      <c r="F153" s="307" t="s">
        <v>1539</v>
      </c>
      <c r="G153" s="308" t="s">
        <v>254</v>
      </c>
      <c r="H153" s="309">
        <v>0.12</v>
      </c>
      <c r="I153" s="310"/>
      <c r="J153" s="310">
        <f>ROUND(I153*H153,2)</f>
        <v>0</v>
      </c>
      <c r="K153" s="311"/>
      <c r="L153" s="31"/>
      <c r="M153" s="325" t="s">
        <v>1</v>
      </c>
      <c r="N153" s="326" t="s">
        <v>39</v>
      </c>
      <c r="O153" s="327">
        <v>0</v>
      </c>
      <c r="P153" s="327">
        <f>O153*H153</f>
        <v>0</v>
      </c>
      <c r="Q153" s="327">
        <v>0</v>
      </c>
      <c r="R153" s="327">
        <f>Q153*H153</f>
        <v>0</v>
      </c>
      <c r="S153" s="327">
        <v>0</v>
      </c>
      <c r="T153" s="328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4" t="s">
        <v>156</v>
      </c>
      <c r="AT153" s="154" t="s">
        <v>152</v>
      </c>
      <c r="AU153" s="154" t="s">
        <v>84</v>
      </c>
      <c r="AY153" s="18" t="s">
        <v>150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82</v>
      </c>
      <c r="BK153" s="155">
        <f>ROUND(I153*H153,2)</f>
        <v>0</v>
      </c>
      <c r="BL153" s="18" t="s">
        <v>156</v>
      </c>
      <c r="BM153" s="154" t="s">
        <v>1540</v>
      </c>
    </row>
    <row r="154" spans="1:31" s="2" customFormat="1" ht="12">
      <c r="A154" s="30"/>
      <c r="B154" s="275"/>
      <c r="C154" s="276"/>
      <c r="D154" s="276"/>
      <c r="E154" s="276"/>
      <c r="F154" s="276"/>
      <c r="G154" s="276"/>
      <c r="H154" s="276"/>
      <c r="I154" s="276"/>
      <c r="J154" s="276"/>
      <c r="K154" s="276"/>
      <c r="L154" s="31"/>
      <c r="M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</row>
  </sheetData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7" right="0.7" top="0.787401575" bottom="0.787401575" header="0.3" footer="0.3"/>
  <pageSetup horizontalDpi="600" verticalDpi="600" orientation="portrait" paperSize="9" scale="71" r:id="rId1"/>
  <rowBreaks count="2" manualBreakCount="2">
    <brk id="78" max="16383" man="1"/>
    <brk id="10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6"/>
  <sheetViews>
    <sheetView showGridLines="0" workbookViewId="0" topLeftCell="A1">
      <selection activeCell="H131" sqref="H131:H13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" customHeight="1">
      <c r="L2" s="329" t="s">
        <v>5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8" t="s">
        <v>109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" customHeight="1">
      <c r="B4" s="21"/>
      <c r="D4" s="22" t="s">
        <v>110</v>
      </c>
      <c r="L4" s="21"/>
      <c r="M4" s="92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364" t="str">
        <f>'Rekapitulace stavby'!K6</f>
        <v>Modernizace venkovního sportoviště ZŠ Na Výběžku Liberec 1.etapa</v>
      </c>
      <c r="F7" s="365"/>
      <c r="G7" s="365"/>
      <c r="H7" s="365"/>
      <c r="L7" s="21"/>
    </row>
    <row r="8" spans="1:31" s="2" customFormat="1" ht="12" customHeight="1">
      <c r="A8" s="30"/>
      <c r="B8" s="31"/>
      <c r="C8" s="30"/>
      <c r="D8" s="27" t="s">
        <v>111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354" t="s">
        <v>1369</v>
      </c>
      <c r="F9" s="363"/>
      <c r="G9" s="363"/>
      <c r="H9" s="363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19</v>
      </c>
      <c r="G12" s="30"/>
      <c r="H12" s="30"/>
      <c r="I12" s="27" t="s">
        <v>20</v>
      </c>
      <c r="J12" s="53" t="str">
        <f>'Rekapitulace stavby'!AN8</f>
        <v>11. 4. 2024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">
        <v>24</v>
      </c>
      <c r="F15" s="30"/>
      <c r="G15" s="30"/>
      <c r="H15" s="30"/>
      <c r="I15" s="27" t="s">
        <v>25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338" t="str">
        <f>'Rekapitulace stavby'!E14</f>
        <v xml:space="preserve"> </v>
      </c>
      <c r="F18" s="338"/>
      <c r="G18" s="338"/>
      <c r="H18" s="338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29</v>
      </c>
      <c r="F21" s="30"/>
      <c r="G21" s="30"/>
      <c r="H21" s="30"/>
      <c r="I21" s="27" t="s">
        <v>25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31</v>
      </c>
      <c r="E23" s="30"/>
      <c r="F23" s="30"/>
      <c r="G23" s="30"/>
      <c r="H23" s="30"/>
      <c r="I23" s="27" t="s">
        <v>23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32</v>
      </c>
      <c r="F24" s="30"/>
      <c r="G24" s="30"/>
      <c r="H24" s="30"/>
      <c r="I24" s="27" t="s">
        <v>25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340" t="s">
        <v>1</v>
      </c>
      <c r="F27" s="340"/>
      <c r="G27" s="340"/>
      <c r="H27" s="340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ROUND(J123,2)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97" t="s">
        <v>38</v>
      </c>
      <c r="E33" s="27" t="s">
        <v>39</v>
      </c>
      <c r="F33" s="98">
        <f>ROUND((SUM(BE123:BE135)),2)</f>
        <v>0</v>
      </c>
      <c r="G33" s="30"/>
      <c r="H33" s="30"/>
      <c r="I33" s="99">
        <v>0.21</v>
      </c>
      <c r="J33" s="98">
        <f>ROUND(((SUM(BE123:BE135))*I33),2)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7" t="s">
        <v>40</v>
      </c>
      <c r="F34" s="98">
        <f>ROUND((SUM(BF123:BF135)),2)</f>
        <v>0</v>
      </c>
      <c r="G34" s="30"/>
      <c r="H34" s="30"/>
      <c r="I34" s="99">
        <v>0.15</v>
      </c>
      <c r="J34" s="98">
        <f>ROUND(((SUM(BF123:BF135))*I34),2)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customHeight="1" hidden="1">
      <c r="A35" s="30"/>
      <c r="B35" s="31"/>
      <c r="C35" s="30"/>
      <c r="D35" s="30"/>
      <c r="E35" s="27" t="s">
        <v>41</v>
      </c>
      <c r="F35" s="98">
        <f>ROUND((SUM(BG123:BG135)),2)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customHeight="1" hidden="1">
      <c r="A36" s="30"/>
      <c r="B36" s="31"/>
      <c r="C36" s="30"/>
      <c r="D36" s="30"/>
      <c r="E36" s="27" t="s">
        <v>42</v>
      </c>
      <c r="F36" s="98">
        <f>ROUND((SUM(BH123:BH135)),2)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customHeight="1" hidden="1">
      <c r="A37" s="30"/>
      <c r="B37" s="31"/>
      <c r="C37" s="30"/>
      <c r="D37" s="30"/>
      <c r="E37" s="27" t="s">
        <v>43</v>
      </c>
      <c r="F37" s="98">
        <f>ROUND((SUM(BI123:BI135)),2)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" customHeight="1">
      <c r="A82" s="30"/>
      <c r="B82" s="31"/>
      <c r="C82" s="22" t="s">
        <v>113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364" t="str">
        <f>E7</f>
        <v>Modernizace venkovního sportoviště ZŠ Na Výběžku Liberec 1.etapa</v>
      </c>
      <c r="F85" s="365"/>
      <c r="G85" s="365"/>
      <c r="H85" s="36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111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354" t="str">
        <f>E9</f>
        <v>IO-03 - Areálový rozvod elektro</v>
      </c>
      <c r="F87" s="363"/>
      <c r="G87" s="363"/>
      <c r="H87" s="363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>Liberec</v>
      </c>
      <c r="G89" s="30"/>
      <c r="H89" s="30"/>
      <c r="I89" s="27" t="s">
        <v>20</v>
      </c>
      <c r="J89" s="53" t="str">
        <f>IF(J12="","",J12)</f>
        <v>11. 4. 2024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25.65" customHeight="1">
      <c r="A91" s="30"/>
      <c r="B91" s="31"/>
      <c r="C91" s="27" t="s">
        <v>22</v>
      </c>
      <c r="D91" s="30"/>
      <c r="E91" s="30"/>
      <c r="F91" s="25" t="str">
        <f>E15</f>
        <v>Město Liberec</v>
      </c>
      <c r="G91" s="30"/>
      <c r="H91" s="30"/>
      <c r="I91" s="27" t="s">
        <v>28</v>
      </c>
      <c r="J91" s="28" t="str">
        <f>E21</f>
        <v>Sportovní projekty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15" customHeight="1">
      <c r="A92" s="30"/>
      <c r="B92" s="31"/>
      <c r="C92" s="27" t="s">
        <v>26</v>
      </c>
      <c r="D92" s="30"/>
      <c r="E92" s="30"/>
      <c r="F92" s="25" t="str">
        <f>IF(E18="","",E18)</f>
        <v xml:space="preserve"> </v>
      </c>
      <c r="G92" s="30"/>
      <c r="H92" s="30"/>
      <c r="I92" s="27" t="s">
        <v>31</v>
      </c>
      <c r="J92" s="28" t="str">
        <f>E24</f>
        <v>F.Pecka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114</v>
      </c>
      <c r="D94" s="100"/>
      <c r="E94" s="100"/>
      <c r="F94" s="100"/>
      <c r="G94" s="100"/>
      <c r="H94" s="100"/>
      <c r="I94" s="100"/>
      <c r="J94" s="109" t="s">
        <v>115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0" t="s">
        <v>116</v>
      </c>
      <c r="D96" s="30"/>
      <c r="E96" s="30"/>
      <c r="F96" s="30"/>
      <c r="G96" s="30"/>
      <c r="H96" s="30"/>
      <c r="I96" s="30"/>
      <c r="J96" s="69">
        <f>J123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117</v>
      </c>
    </row>
    <row r="97" spans="2:12" s="9" customFormat="1" ht="24.9" customHeight="1">
      <c r="B97" s="111"/>
      <c r="D97" s="112" t="s">
        <v>126</v>
      </c>
      <c r="E97" s="113"/>
      <c r="F97" s="113"/>
      <c r="G97" s="113"/>
      <c r="H97" s="113"/>
      <c r="I97" s="113"/>
      <c r="J97" s="114">
        <f>J124</f>
        <v>0</v>
      </c>
      <c r="L97" s="111"/>
    </row>
    <row r="98" spans="2:12" s="10" customFormat="1" ht="19.95" customHeight="1">
      <c r="B98" s="115"/>
      <c r="D98" s="116" t="s">
        <v>1370</v>
      </c>
      <c r="E98" s="117"/>
      <c r="F98" s="117"/>
      <c r="G98" s="117"/>
      <c r="H98" s="117"/>
      <c r="I98" s="117"/>
      <c r="J98" s="118">
        <f>J125</f>
        <v>0</v>
      </c>
      <c r="L98" s="115"/>
    </row>
    <row r="99" spans="2:12" s="9" customFormat="1" ht="24.9" customHeight="1">
      <c r="B99" s="111"/>
      <c r="D99" s="112" t="s">
        <v>130</v>
      </c>
      <c r="E99" s="113"/>
      <c r="F99" s="113"/>
      <c r="G99" s="113"/>
      <c r="H99" s="113"/>
      <c r="I99" s="113"/>
      <c r="J99" s="114">
        <f>J127</f>
        <v>0</v>
      </c>
      <c r="L99" s="111"/>
    </row>
    <row r="100" spans="2:12" s="10" customFormat="1" ht="19.95" customHeight="1">
      <c r="B100" s="115"/>
      <c r="D100" s="116" t="s">
        <v>131</v>
      </c>
      <c r="E100" s="117"/>
      <c r="F100" s="117"/>
      <c r="G100" s="117"/>
      <c r="H100" s="117"/>
      <c r="I100" s="117"/>
      <c r="J100" s="118">
        <f>J128</f>
        <v>0</v>
      </c>
      <c r="L100" s="115"/>
    </row>
    <row r="101" spans="2:12" s="10" customFormat="1" ht="19.95" customHeight="1">
      <c r="B101" s="115"/>
      <c r="D101" s="116" t="s">
        <v>132</v>
      </c>
      <c r="E101" s="117"/>
      <c r="F101" s="117"/>
      <c r="G101" s="117"/>
      <c r="H101" s="117"/>
      <c r="I101" s="117"/>
      <c r="J101" s="118">
        <f>J130</f>
        <v>0</v>
      </c>
      <c r="L101" s="115"/>
    </row>
    <row r="102" spans="2:12" s="10" customFormat="1" ht="19.95" customHeight="1">
      <c r="B102" s="115"/>
      <c r="D102" s="116" t="s">
        <v>133</v>
      </c>
      <c r="E102" s="117"/>
      <c r="F102" s="117"/>
      <c r="G102" s="117"/>
      <c r="H102" s="117"/>
      <c r="I102" s="117"/>
      <c r="J102" s="118">
        <f>J132</f>
        <v>0</v>
      </c>
      <c r="L102" s="115"/>
    </row>
    <row r="103" spans="2:12" s="10" customFormat="1" ht="19.95" customHeight="1">
      <c r="B103" s="115"/>
      <c r="D103" s="116" t="s">
        <v>134</v>
      </c>
      <c r="E103" s="117"/>
      <c r="F103" s="117"/>
      <c r="G103" s="117"/>
      <c r="H103" s="117"/>
      <c r="I103" s="117"/>
      <c r="J103" s="118">
        <f>J134</f>
        <v>0</v>
      </c>
      <c r="L103" s="115"/>
    </row>
    <row r="104" spans="1:31" s="2" customFormat="1" ht="21.75" customHeight="1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" customHeight="1">
      <c r="A105" s="30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9" spans="1:31" s="2" customFormat="1" ht="6.9" customHeight="1">
      <c r="A109" s="30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24.9" customHeight="1">
      <c r="A110" s="30"/>
      <c r="B110" s="31"/>
      <c r="C110" s="22" t="s">
        <v>135</v>
      </c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7" t="s">
        <v>14</v>
      </c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16.5" customHeight="1">
      <c r="A113" s="30"/>
      <c r="B113" s="31"/>
      <c r="C113" s="30"/>
      <c r="D113" s="30"/>
      <c r="E113" s="364" t="str">
        <f>E7</f>
        <v>Modernizace venkovního sportoviště ZŠ Na Výběžku Liberec 1.etapa</v>
      </c>
      <c r="F113" s="365"/>
      <c r="G113" s="365"/>
      <c r="H113" s="365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2" customHeight="1">
      <c r="A114" s="30"/>
      <c r="B114" s="31"/>
      <c r="C114" s="27" t="s">
        <v>111</v>
      </c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16.5" customHeight="1">
      <c r="A115" s="30"/>
      <c r="B115" s="31"/>
      <c r="C115" s="30"/>
      <c r="D115" s="30"/>
      <c r="E115" s="354" t="str">
        <f>E9</f>
        <v>IO-03 - Areálový rozvod elektro</v>
      </c>
      <c r="F115" s="363"/>
      <c r="G115" s="363"/>
      <c r="H115" s="363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6.9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2" customHeight="1">
      <c r="A117" s="30"/>
      <c r="B117" s="31"/>
      <c r="C117" s="27" t="s">
        <v>18</v>
      </c>
      <c r="D117" s="30"/>
      <c r="E117" s="30"/>
      <c r="F117" s="25" t="str">
        <f>F12</f>
        <v>Liberec</v>
      </c>
      <c r="G117" s="30"/>
      <c r="H117" s="30"/>
      <c r="I117" s="27" t="s">
        <v>20</v>
      </c>
      <c r="J117" s="53" t="str">
        <f>IF(J12="","",J12)</f>
        <v>11. 4. 2024</v>
      </c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6.9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25.65" customHeight="1">
      <c r="A119" s="30"/>
      <c r="B119" s="31"/>
      <c r="C119" s="27" t="s">
        <v>22</v>
      </c>
      <c r="D119" s="30"/>
      <c r="E119" s="30"/>
      <c r="F119" s="25" t="str">
        <f>E15</f>
        <v>Město Liberec</v>
      </c>
      <c r="G119" s="30"/>
      <c r="H119" s="30"/>
      <c r="I119" s="27" t="s">
        <v>28</v>
      </c>
      <c r="J119" s="28" t="str">
        <f>E21</f>
        <v>Sportovní projekty s.r.o.</v>
      </c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5.15" customHeight="1">
      <c r="A120" s="30"/>
      <c r="B120" s="31"/>
      <c r="C120" s="27" t="s">
        <v>26</v>
      </c>
      <c r="D120" s="30"/>
      <c r="E120" s="30"/>
      <c r="F120" s="25" t="str">
        <f>IF(E18="","",E18)</f>
        <v xml:space="preserve"> </v>
      </c>
      <c r="G120" s="30"/>
      <c r="H120" s="30"/>
      <c r="I120" s="27" t="s">
        <v>31</v>
      </c>
      <c r="J120" s="28" t="str">
        <f>E24</f>
        <v>F.Pecka</v>
      </c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0.3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11" customFormat="1" ht="29.25" customHeight="1">
      <c r="A122" s="119"/>
      <c r="B122" s="120"/>
      <c r="C122" s="121" t="s">
        <v>136</v>
      </c>
      <c r="D122" s="122" t="s">
        <v>59</v>
      </c>
      <c r="E122" s="122" t="s">
        <v>55</v>
      </c>
      <c r="F122" s="122" t="s">
        <v>56</v>
      </c>
      <c r="G122" s="122" t="s">
        <v>137</v>
      </c>
      <c r="H122" s="122" t="s">
        <v>138</v>
      </c>
      <c r="I122" s="122" t="s">
        <v>139</v>
      </c>
      <c r="J122" s="123" t="s">
        <v>115</v>
      </c>
      <c r="K122" s="124" t="s">
        <v>140</v>
      </c>
      <c r="L122" s="125"/>
      <c r="M122" s="60" t="s">
        <v>1</v>
      </c>
      <c r="N122" s="61" t="s">
        <v>38</v>
      </c>
      <c r="O122" s="61" t="s">
        <v>141</v>
      </c>
      <c r="P122" s="61" t="s">
        <v>142</v>
      </c>
      <c r="Q122" s="61" t="s">
        <v>143</v>
      </c>
      <c r="R122" s="61" t="s">
        <v>144</v>
      </c>
      <c r="S122" s="61" t="s">
        <v>145</v>
      </c>
      <c r="T122" s="62" t="s">
        <v>146</v>
      </c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</row>
    <row r="123" spans="1:63" s="2" customFormat="1" ht="22.8" customHeight="1">
      <c r="A123" s="30"/>
      <c r="B123" s="31"/>
      <c r="C123" s="67" t="s">
        <v>147</v>
      </c>
      <c r="D123" s="30"/>
      <c r="E123" s="30"/>
      <c r="F123" s="30"/>
      <c r="G123" s="30"/>
      <c r="H123" s="30"/>
      <c r="I123" s="30"/>
      <c r="J123" s="126">
        <f>BK123</f>
        <v>0</v>
      </c>
      <c r="K123" s="30"/>
      <c r="L123" s="31"/>
      <c r="M123" s="63"/>
      <c r="N123" s="54"/>
      <c r="O123" s="64"/>
      <c r="P123" s="127">
        <f>P124+P127</f>
        <v>0</v>
      </c>
      <c r="Q123" s="64"/>
      <c r="R123" s="127">
        <f>R124+R127</f>
        <v>0</v>
      </c>
      <c r="S123" s="64"/>
      <c r="T123" s="128">
        <f>T124+T127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T123" s="18" t="s">
        <v>73</v>
      </c>
      <c r="AU123" s="18" t="s">
        <v>117</v>
      </c>
      <c r="BK123" s="129">
        <f>BK124+BK127</f>
        <v>0</v>
      </c>
    </row>
    <row r="124" spans="2:63" s="12" customFormat="1" ht="25.95" customHeight="1">
      <c r="B124" s="130"/>
      <c r="D124" s="131" t="s">
        <v>73</v>
      </c>
      <c r="E124" s="132" t="s">
        <v>555</v>
      </c>
      <c r="F124" s="132" t="s">
        <v>556</v>
      </c>
      <c r="J124" s="133">
        <f>BK124</f>
        <v>0</v>
      </c>
      <c r="L124" s="130"/>
      <c r="M124" s="134"/>
      <c r="N124" s="135"/>
      <c r="O124" s="135"/>
      <c r="P124" s="136">
        <f>P125</f>
        <v>0</v>
      </c>
      <c r="Q124" s="135"/>
      <c r="R124" s="136">
        <f>R125</f>
        <v>0</v>
      </c>
      <c r="S124" s="135"/>
      <c r="T124" s="137">
        <f>T125</f>
        <v>0</v>
      </c>
      <c r="AR124" s="131" t="s">
        <v>84</v>
      </c>
      <c r="AT124" s="138" t="s">
        <v>73</v>
      </c>
      <c r="AU124" s="138" t="s">
        <v>74</v>
      </c>
      <c r="AY124" s="131" t="s">
        <v>150</v>
      </c>
      <c r="BK124" s="139">
        <f>BK125</f>
        <v>0</v>
      </c>
    </row>
    <row r="125" spans="2:63" s="12" customFormat="1" ht="22.8" customHeight="1">
      <c r="B125" s="130"/>
      <c r="D125" s="131" t="s">
        <v>73</v>
      </c>
      <c r="E125" s="140" t="s">
        <v>1371</v>
      </c>
      <c r="F125" s="140" t="s">
        <v>1372</v>
      </c>
      <c r="J125" s="141">
        <f>BK125</f>
        <v>0</v>
      </c>
      <c r="L125" s="130"/>
      <c r="M125" s="134"/>
      <c r="N125" s="135"/>
      <c r="O125" s="135"/>
      <c r="P125" s="136">
        <f>P126</f>
        <v>0</v>
      </c>
      <c r="Q125" s="135"/>
      <c r="R125" s="136">
        <f>R126</f>
        <v>0</v>
      </c>
      <c r="S125" s="135"/>
      <c r="T125" s="137">
        <f>T126</f>
        <v>0</v>
      </c>
      <c r="AR125" s="131" t="s">
        <v>84</v>
      </c>
      <c r="AT125" s="138" t="s">
        <v>73</v>
      </c>
      <c r="AU125" s="138" t="s">
        <v>82</v>
      </c>
      <c r="AY125" s="131" t="s">
        <v>150</v>
      </c>
      <c r="BK125" s="139">
        <f>BK126</f>
        <v>0</v>
      </c>
    </row>
    <row r="126" spans="1:65" s="2" customFormat="1" ht="16.5" customHeight="1">
      <c r="A126" s="30"/>
      <c r="B126" s="142"/>
      <c r="C126" s="143" t="s">
        <v>82</v>
      </c>
      <c r="D126" s="143" t="s">
        <v>152</v>
      </c>
      <c r="E126" s="144" t="s">
        <v>1373</v>
      </c>
      <c r="F126" s="145" t="s">
        <v>1374</v>
      </c>
      <c r="G126" s="146" t="s">
        <v>360</v>
      </c>
      <c r="H126" s="147">
        <v>1</v>
      </c>
      <c r="I126" s="148">
        <f>'IO-03'!G38</f>
        <v>0</v>
      </c>
      <c r="J126" s="148">
        <f>ROUND(I126*H126,2)</f>
        <v>0</v>
      </c>
      <c r="K126" s="149"/>
      <c r="L126" s="31"/>
      <c r="M126" s="150" t="s">
        <v>1</v>
      </c>
      <c r="N126" s="151" t="s">
        <v>39</v>
      </c>
      <c r="O126" s="152">
        <v>0</v>
      </c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54" t="s">
        <v>230</v>
      </c>
      <c r="AT126" s="154" t="s">
        <v>152</v>
      </c>
      <c r="AU126" s="154" t="s">
        <v>84</v>
      </c>
      <c r="AY126" s="18" t="s">
        <v>150</v>
      </c>
      <c r="BE126" s="155">
        <f>IF(N126="základní",J126,0)</f>
        <v>0</v>
      </c>
      <c r="BF126" s="155">
        <f>IF(N126="snížená",J126,0)</f>
        <v>0</v>
      </c>
      <c r="BG126" s="155">
        <f>IF(N126="zákl. přenesená",J126,0)</f>
        <v>0</v>
      </c>
      <c r="BH126" s="155">
        <f>IF(N126="sníž. přenesená",J126,0)</f>
        <v>0</v>
      </c>
      <c r="BI126" s="155">
        <f>IF(N126="nulová",J126,0)</f>
        <v>0</v>
      </c>
      <c r="BJ126" s="18" t="s">
        <v>82</v>
      </c>
      <c r="BK126" s="155">
        <f>ROUND(I126*H126,2)</f>
        <v>0</v>
      </c>
      <c r="BL126" s="18" t="s">
        <v>230</v>
      </c>
      <c r="BM126" s="154" t="s">
        <v>1375</v>
      </c>
    </row>
    <row r="127" spans="2:63" s="12" customFormat="1" ht="25.95" customHeight="1">
      <c r="B127" s="130"/>
      <c r="D127" s="131" t="s">
        <v>73</v>
      </c>
      <c r="E127" s="132" t="s">
        <v>607</v>
      </c>
      <c r="F127" s="132" t="s">
        <v>608</v>
      </c>
      <c r="J127" s="133">
        <f>BK127</f>
        <v>0</v>
      </c>
      <c r="L127" s="130"/>
      <c r="M127" s="134"/>
      <c r="N127" s="135"/>
      <c r="O127" s="135"/>
      <c r="P127" s="136">
        <f>P128+P130+P132+P134</f>
        <v>0</v>
      </c>
      <c r="Q127" s="135"/>
      <c r="R127" s="136">
        <f>R128+R130+R132+R134</f>
        <v>0</v>
      </c>
      <c r="S127" s="135"/>
      <c r="T127" s="137">
        <f>T128+T130+T132+T134</f>
        <v>0</v>
      </c>
      <c r="AR127" s="131" t="s">
        <v>172</v>
      </c>
      <c r="AT127" s="138" t="s">
        <v>73</v>
      </c>
      <c r="AU127" s="138" t="s">
        <v>74</v>
      </c>
      <c r="AY127" s="131" t="s">
        <v>150</v>
      </c>
      <c r="BK127" s="139">
        <f>BK128+BK130+BK132+BK134</f>
        <v>0</v>
      </c>
    </row>
    <row r="128" spans="2:63" s="12" customFormat="1" ht="22.8" customHeight="1">
      <c r="B128" s="130"/>
      <c r="D128" s="131" t="s">
        <v>73</v>
      </c>
      <c r="E128" s="140" t="s">
        <v>609</v>
      </c>
      <c r="F128" s="140" t="s">
        <v>610</v>
      </c>
      <c r="J128" s="141">
        <f>BK128</f>
        <v>0</v>
      </c>
      <c r="L128" s="130"/>
      <c r="M128" s="134"/>
      <c r="N128" s="135"/>
      <c r="O128" s="135"/>
      <c r="P128" s="136">
        <f>P129</f>
        <v>0</v>
      </c>
      <c r="Q128" s="135"/>
      <c r="R128" s="136">
        <f>R129</f>
        <v>0</v>
      </c>
      <c r="S128" s="135"/>
      <c r="T128" s="137">
        <f>T129</f>
        <v>0</v>
      </c>
      <c r="AR128" s="131" t="s">
        <v>172</v>
      </c>
      <c r="AT128" s="138" t="s">
        <v>73</v>
      </c>
      <c r="AU128" s="138" t="s">
        <v>82</v>
      </c>
      <c r="AY128" s="131" t="s">
        <v>150</v>
      </c>
      <c r="BK128" s="139">
        <f>BK129</f>
        <v>0</v>
      </c>
    </row>
    <row r="129" spans="1:65" s="2" customFormat="1" ht="21.75" customHeight="1">
      <c r="A129" s="30"/>
      <c r="B129" s="142"/>
      <c r="C129" s="143" t="s">
        <v>84</v>
      </c>
      <c r="D129" s="143" t="s">
        <v>152</v>
      </c>
      <c r="E129" s="144" t="s">
        <v>612</v>
      </c>
      <c r="F129" s="145" t="s">
        <v>613</v>
      </c>
      <c r="G129" s="146" t="s">
        <v>502</v>
      </c>
      <c r="H129" s="147">
        <v>20</v>
      </c>
      <c r="I129" s="148"/>
      <c r="J129" s="148">
        <f>ROUND(I129*H129,2)</f>
        <v>0</v>
      </c>
      <c r="K129" s="149"/>
      <c r="L129" s="31"/>
      <c r="M129" s="150" t="s">
        <v>1</v>
      </c>
      <c r="N129" s="151" t="s">
        <v>39</v>
      </c>
      <c r="O129" s="152">
        <v>0</v>
      </c>
      <c r="P129" s="152">
        <f>O129*H129</f>
        <v>0</v>
      </c>
      <c r="Q129" s="152">
        <v>0</v>
      </c>
      <c r="R129" s="152">
        <f>Q129*H129</f>
        <v>0</v>
      </c>
      <c r="S129" s="152">
        <v>0</v>
      </c>
      <c r="T129" s="153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4" t="s">
        <v>614</v>
      </c>
      <c r="AT129" s="154" t="s">
        <v>152</v>
      </c>
      <c r="AU129" s="154" t="s">
        <v>84</v>
      </c>
      <c r="AY129" s="18" t="s">
        <v>150</v>
      </c>
      <c r="BE129" s="155">
        <f>IF(N129="základní",J129,0)</f>
        <v>0</v>
      </c>
      <c r="BF129" s="155">
        <f>IF(N129="snížená",J129,0)</f>
        <v>0</v>
      </c>
      <c r="BG129" s="155">
        <f>IF(N129="zákl. přenesená",J129,0)</f>
        <v>0</v>
      </c>
      <c r="BH129" s="155">
        <f>IF(N129="sníž. přenesená",J129,0)</f>
        <v>0</v>
      </c>
      <c r="BI129" s="155">
        <f>IF(N129="nulová",J129,0)</f>
        <v>0</v>
      </c>
      <c r="BJ129" s="18" t="s">
        <v>82</v>
      </c>
      <c r="BK129" s="155">
        <f>ROUND(I129*H129,2)</f>
        <v>0</v>
      </c>
      <c r="BL129" s="18" t="s">
        <v>614</v>
      </c>
      <c r="BM129" s="154" t="s">
        <v>1376</v>
      </c>
    </row>
    <row r="130" spans="2:63" s="12" customFormat="1" ht="22.8" customHeight="1">
      <c r="B130" s="130"/>
      <c r="D130" s="131" t="s">
        <v>73</v>
      </c>
      <c r="E130" s="140" t="s">
        <v>616</v>
      </c>
      <c r="F130" s="140" t="s">
        <v>617</v>
      </c>
      <c r="J130" s="141">
        <f>BK130</f>
        <v>0</v>
      </c>
      <c r="L130" s="130"/>
      <c r="M130" s="134"/>
      <c r="N130" s="135"/>
      <c r="O130" s="135"/>
      <c r="P130" s="136">
        <f>P131</f>
        <v>0</v>
      </c>
      <c r="Q130" s="135"/>
      <c r="R130" s="136">
        <f>R131</f>
        <v>0</v>
      </c>
      <c r="S130" s="135"/>
      <c r="T130" s="137">
        <f>T131</f>
        <v>0</v>
      </c>
      <c r="AR130" s="131" t="s">
        <v>172</v>
      </c>
      <c r="AT130" s="138" t="s">
        <v>73</v>
      </c>
      <c r="AU130" s="138" t="s">
        <v>82</v>
      </c>
      <c r="AY130" s="131" t="s">
        <v>150</v>
      </c>
      <c r="BK130" s="139">
        <f>BK131</f>
        <v>0</v>
      </c>
    </row>
    <row r="131" spans="1:65" s="2" customFormat="1" ht="16.5" customHeight="1">
      <c r="A131" s="30"/>
      <c r="B131" s="142"/>
      <c r="C131" s="143" t="s">
        <v>163</v>
      </c>
      <c r="D131" s="143" t="s">
        <v>152</v>
      </c>
      <c r="E131" s="144" t="s">
        <v>619</v>
      </c>
      <c r="F131" s="145" t="s">
        <v>617</v>
      </c>
      <c r="G131" s="146" t="s">
        <v>576</v>
      </c>
      <c r="H131" s="147"/>
      <c r="I131" s="148"/>
      <c r="J131" s="148">
        <f>ROUND(I131*H131,2)</f>
        <v>0</v>
      </c>
      <c r="K131" s="149"/>
      <c r="L131" s="31"/>
      <c r="M131" s="150" t="s">
        <v>1</v>
      </c>
      <c r="N131" s="151" t="s">
        <v>39</v>
      </c>
      <c r="O131" s="152">
        <v>0</v>
      </c>
      <c r="P131" s="152">
        <f>O131*H131</f>
        <v>0</v>
      </c>
      <c r="Q131" s="152">
        <v>0</v>
      </c>
      <c r="R131" s="152">
        <f>Q131*H131</f>
        <v>0</v>
      </c>
      <c r="S131" s="152">
        <v>0</v>
      </c>
      <c r="T131" s="153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4" t="s">
        <v>614</v>
      </c>
      <c r="AT131" s="154" t="s">
        <v>152</v>
      </c>
      <c r="AU131" s="154" t="s">
        <v>84</v>
      </c>
      <c r="AY131" s="18" t="s">
        <v>150</v>
      </c>
      <c r="BE131" s="155">
        <f>IF(N131="základní",J131,0)</f>
        <v>0</v>
      </c>
      <c r="BF131" s="155">
        <f>IF(N131="snížená",J131,0)</f>
        <v>0</v>
      </c>
      <c r="BG131" s="155">
        <f>IF(N131="zákl. přenesená",J131,0)</f>
        <v>0</v>
      </c>
      <c r="BH131" s="155">
        <f>IF(N131="sníž. přenesená",J131,0)</f>
        <v>0</v>
      </c>
      <c r="BI131" s="155">
        <f>IF(N131="nulová",J131,0)</f>
        <v>0</v>
      </c>
      <c r="BJ131" s="18" t="s">
        <v>82</v>
      </c>
      <c r="BK131" s="155">
        <f>ROUND(I131*H131,2)</f>
        <v>0</v>
      </c>
      <c r="BL131" s="18" t="s">
        <v>614</v>
      </c>
      <c r="BM131" s="154" t="s">
        <v>1377</v>
      </c>
    </row>
    <row r="132" spans="2:63" s="12" customFormat="1" ht="22.8" customHeight="1">
      <c r="B132" s="130"/>
      <c r="D132" s="131" t="s">
        <v>73</v>
      </c>
      <c r="E132" s="140" t="s">
        <v>621</v>
      </c>
      <c r="F132" s="140" t="s">
        <v>622</v>
      </c>
      <c r="J132" s="141">
        <f>BK132</f>
        <v>0</v>
      </c>
      <c r="L132" s="130"/>
      <c r="M132" s="134"/>
      <c r="N132" s="135"/>
      <c r="O132" s="135"/>
      <c r="P132" s="136">
        <f>P133</f>
        <v>0</v>
      </c>
      <c r="Q132" s="135"/>
      <c r="R132" s="136">
        <f>R133</f>
        <v>0</v>
      </c>
      <c r="S132" s="135"/>
      <c r="T132" s="137">
        <f>T133</f>
        <v>0</v>
      </c>
      <c r="AR132" s="131" t="s">
        <v>172</v>
      </c>
      <c r="AT132" s="138" t="s">
        <v>73</v>
      </c>
      <c r="AU132" s="138" t="s">
        <v>82</v>
      </c>
      <c r="AY132" s="131" t="s">
        <v>150</v>
      </c>
      <c r="BK132" s="139">
        <f>BK133</f>
        <v>0</v>
      </c>
    </row>
    <row r="133" spans="1:65" s="2" customFormat="1" ht="16.5" customHeight="1">
      <c r="A133" s="30"/>
      <c r="B133" s="142"/>
      <c r="C133" s="143" t="s">
        <v>156</v>
      </c>
      <c r="D133" s="143" t="s">
        <v>152</v>
      </c>
      <c r="E133" s="144" t="s">
        <v>624</v>
      </c>
      <c r="F133" s="145" t="s">
        <v>622</v>
      </c>
      <c r="G133" s="146" t="s">
        <v>576</v>
      </c>
      <c r="H133" s="147"/>
      <c r="I133" s="148"/>
      <c r="J133" s="148">
        <f>ROUND(I133*H133,2)</f>
        <v>0</v>
      </c>
      <c r="K133" s="149"/>
      <c r="L133" s="31"/>
      <c r="M133" s="150" t="s">
        <v>1</v>
      </c>
      <c r="N133" s="151" t="s">
        <v>39</v>
      </c>
      <c r="O133" s="152">
        <v>0</v>
      </c>
      <c r="P133" s="152">
        <f>O133*H133</f>
        <v>0</v>
      </c>
      <c r="Q133" s="152">
        <v>0</v>
      </c>
      <c r="R133" s="152">
        <f>Q133*H133</f>
        <v>0</v>
      </c>
      <c r="S133" s="152">
        <v>0</v>
      </c>
      <c r="T133" s="153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4" t="s">
        <v>614</v>
      </c>
      <c r="AT133" s="154" t="s">
        <v>152</v>
      </c>
      <c r="AU133" s="154" t="s">
        <v>84</v>
      </c>
      <c r="AY133" s="18" t="s">
        <v>150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8" t="s">
        <v>82</v>
      </c>
      <c r="BK133" s="155">
        <f>ROUND(I133*H133,2)</f>
        <v>0</v>
      </c>
      <c r="BL133" s="18" t="s">
        <v>614</v>
      </c>
      <c r="BM133" s="154" t="s">
        <v>1378</v>
      </c>
    </row>
    <row r="134" spans="2:63" s="12" customFormat="1" ht="22.8" customHeight="1">
      <c r="B134" s="130"/>
      <c r="D134" s="131" t="s">
        <v>73</v>
      </c>
      <c r="E134" s="140" t="s">
        <v>626</v>
      </c>
      <c r="F134" s="140" t="s">
        <v>627</v>
      </c>
      <c r="J134" s="141">
        <f>BK134</f>
        <v>0</v>
      </c>
      <c r="L134" s="130"/>
      <c r="M134" s="134"/>
      <c r="N134" s="135"/>
      <c r="O134" s="135"/>
      <c r="P134" s="136">
        <f>P135</f>
        <v>0</v>
      </c>
      <c r="Q134" s="135"/>
      <c r="R134" s="136">
        <f>R135</f>
        <v>0</v>
      </c>
      <c r="S134" s="135"/>
      <c r="T134" s="137">
        <f>T135</f>
        <v>0</v>
      </c>
      <c r="AR134" s="131" t="s">
        <v>172</v>
      </c>
      <c r="AT134" s="138" t="s">
        <v>73</v>
      </c>
      <c r="AU134" s="138" t="s">
        <v>82</v>
      </c>
      <c r="AY134" s="131" t="s">
        <v>150</v>
      </c>
      <c r="BK134" s="139">
        <f>BK135</f>
        <v>0</v>
      </c>
    </row>
    <row r="135" spans="1:65" s="2" customFormat="1" ht="16.5" customHeight="1">
      <c r="A135" s="30"/>
      <c r="B135" s="142"/>
      <c r="C135" s="143" t="s">
        <v>172</v>
      </c>
      <c r="D135" s="143" t="s">
        <v>152</v>
      </c>
      <c r="E135" s="144" t="s">
        <v>629</v>
      </c>
      <c r="F135" s="145" t="s">
        <v>630</v>
      </c>
      <c r="G135" s="146" t="s">
        <v>576</v>
      </c>
      <c r="H135" s="147"/>
      <c r="I135" s="148"/>
      <c r="J135" s="148">
        <f>ROUND(I135*H135,2)</f>
        <v>0</v>
      </c>
      <c r="K135" s="149"/>
      <c r="L135" s="31"/>
      <c r="M135" s="187" t="s">
        <v>1</v>
      </c>
      <c r="N135" s="188" t="s">
        <v>39</v>
      </c>
      <c r="O135" s="189">
        <v>0</v>
      </c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4" t="s">
        <v>614</v>
      </c>
      <c r="AT135" s="154" t="s">
        <v>152</v>
      </c>
      <c r="AU135" s="154" t="s">
        <v>84</v>
      </c>
      <c r="AY135" s="18" t="s">
        <v>150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8" t="s">
        <v>82</v>
      </c>
      <c r="BK135" s="155">
        <f>ROUND(I135*H135,2)</f>
        <v>0</v>
      </c>
      <c r="BL135" s="18" t="s">
        <v>614</v>
      </c>
      <c r="BM135" s="154" t="s">
        <v>1379</v>
      </c>
    </row>
    <row r="136" spans="1:31" s="2" customFormat="1" ht="6.9" customHeight="1">
      <c r="A136" s="30"/>
      <c r="B136" s="45"/>
      <c r="C136" s="46"/>
      <c r="D136" s="46"/>
      <c r="E136" s="46"/>
      <c r="F136" s="46"/>
      <c r="G136" s="46"/>
      <c r="H136" s="46"/>
      <c r="I136" s="46"/>
      <c r="J136" s="46"/>
      <c r="K136" s="46"/>
      <c r="L136" s="31"/>
      <c r="M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</sheetData>
  <autoFilter ref="C122:K135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X4987"/>
  <sheetViews>
    <sheetView workbookViewId="0" topLeftCell="A1">
      <selection activeCell="J9" sqref="J9:J36"/>
    </sheetView>
  </sheetViews>
  <sheetFormatPr defaultColWidth="11.7109375" defaultRowHeight="12" outlineLevelRow="1"/>
  <cols>
    <col min="1" max="1" width="4.421875" style="198" customWidth="1"/>
    <col min="2" max="2" width="16.140625" style="201" customWidth="1"/>
    <col min="3" max="3" width="62.140625" style="201" customWidth="1"/>
    <col min="4" max="4" width="6.28125" style="198" customWidth="1"/>
    <col min="5" max="5" width="13.57421875" style="198" customWidth="1"/>
    <col min="6" max="6" width="12.7109375" style="198" customWidth="1"/>
    <col min="7" max="7" width="16.28125" style="198" customWidth="1"/>
    <col min="8" max="11" width="11.7109375" style="198" customWidth="1"/>
    <col min="12" max="13" width="11.7109375" style="198" hidden="1" customWidth="1"/>
    <col min="14" max="18" width="11.7109375" style="198" customWidth="1"/>
    <col min="19" max="19" width="11.7109375" style="198" hidden="1" customWidth="1"/>
    <col min="20" max="20" width="11.7109375" style="198" customWidth="1"/>
    <col min="21" max="31" width="11.7109375" style="198" hidden="1" customWidth="1"/>
    <col min="32" max="16384" width="11.7109375" style="198" customWidth="1"/>
  </cols>
  <sheetData>
    <row r="1" spans="1:23" ht="15.75" customHeight="1">
      <c r="A1" s="372" t="s">
        <v>1380</v>
      </c>
      <c r="B1" s="372"/>
      <c r="C1" s="372"/>
      <c r="D1" s="372"/>
      <c r="E1" s="372"/>
      <c r="F1" s="372"/>
      <c r="G1" s="372"/>
      <c r="W1" s="198" t="s">
        <v>1381</v>
      </c>
    </row>
    <row r="2" spans="1:23" ht="24.9" customHeight="1">
      <c r="A2" s="199" t="s">
        <v>1382</v>
      </c>
      <c r="B2" s="200" t="str">
        <f>[1]Stavba!CisloStavby</f>
        <v>23.016</v>
      </c>
      <c r="C2" s="373" t="str">
        <f>[1]Stavba!NazevStavby</f>
        <v>Modernizace venkovního sportoviště ZŠ Na Výběžku-Liberec</v>
      </c>
      <c r="D2" s="373"/>
      <c r="E2" s="373"/>
      <c r="F2" s="373"/>
      <c r="G2" s="373"/>
      <c r="H2" s="373"/>
      <c r="I2" s="373"/>
      <c r="J2" s="373"/>
      <c r="K2" s="373"/>
      <c r="W2" s="198" t="s">
        <v>81</v>
      </c>
    </row>
    <row r="3" spans="1:23" ht="24.9" customHeight="1">
      <c r="A3" s="199" t="s">
        <v>1383</v>
      </c>
      <c r="B3" s="200" t="str">
        <f>cisloobjektu</f>
        <v>D.1.4</v>
      </c>
      <c r="C3" s="373" t="str">
        <f>nazevobjektu</f>
        <v>Elektroinstalace</v>
      </c>
      <c r="D3" s="373"/>
      <c r="E3" s="373"/>
      <c r="F3" s="373"/>
      <c r="G3" s="373"/>
      <c r="H3" s="373"/>
      <c r="I3" s="373"/>
      <c r="J3" s="373"/>
      <c r="K3" s="373"/>
      <c r="S3" s="201" t="s">
        <v>81</v>
      </c>
      <c r="W3" s="198" t="s">
        <v>1384</v>
      </c>
    </row>
    <row r="4" spans="1:23" ht="24.9" customHeight="1">
      <c r="A4" s="202" t="s">
        <v>1385</v>
      </c>
      <c r="B4" s="203" t="str">
        <f>CisloStavebnihoRozpoctu</f>
        <v>01</v>
      </c>
      <c r="C4" s="374" t="str">
        <f>NazevStavebnihoRozpoctu</f>
        <v xml:space="preserve">projektový rozpočet </v>
      </c>
      <c r="D4" s="374"/>
      <c r="E4" s="374"/>
      <c r="F4" s="374"/>
      <c r="G4" s="374"/>
      <c r="H4" s="374"/>
      <c r="I4" s="374"/>
      <c r="J4" s="374"/>
      <c r="K4" s="374"/>
      <c r="W4" s="198" t="s">
        <v>1386</v>
      </c>
    </row>
    <row r="5" ht="12">
      <c r="D5" s="204"/>
    </row>
    <row r="6" spans="1:13" ht="27.6">
      <c r="A6" s="205" t="s">
        <v>1387</v>
      </c>
      <c r="B6" s="206" t="s">
        <v>1388</v>
      </c>
      <c r="C6" s="206" t="s">
        <v>1389</v>
      </c>
      <c r="D6" s="207" t="s">
        <v>137</v>
      </c>
      <c r="E6" s="205" t="s">
        <v>1390</v>
      </c>
      <c r="F6" s="208" t="s">
        <v>1391</v>
      </c>
      <c r="G6" s="205" t="s">
        <v>1392</v>
      </c>
      <c r="H6" s="209" t="s">
        <v>1393</v>
      </c>
      <c r="I6" s="209" t="s">
        <v>1394</v>
      </c>
      <c r="J6" s="209" t="s">
        <v>1395</v>
      </c>
      <c r="K6" s="209" t="s">
        <v>1396</v>
      </c>
      <c r="L6" s="209" t="s">
        <v>38</v>
      </c>
      <c r="M6" s="209" t="s">
        <v>1397</v>
      </c>
    </row>
    <row r="7" spans="1:13" ht="12" hidden="1">
      <c r="A7" s="210"/>
      <c r="B7" s="211"/>
      <c r="C7" s="211"/>
      <c r="D7" s="212"/>
      <c r="E7" s="213"/>
      <c r="F7" s="214"/>
      <c r="G7" s="214"/>
      <c r="H7" s="214"/>
      <c r="I7" s="214"/>
      <c r="J7" s="214"/>
      <c r="K7" s="214"/>
      <c r="L7" s="214"/>
      <c r="M7" s="214"/>
    </row>
    <row r="8" spans="1:23" ht="12">
      <c r="A8" s="215" t="s">
        <v>1398</v>
      </c>
      <c r="B8" s="216" t="s">
        <v>1399</v>
      </c>
      <c r="C8" s="217" t="s">
        <v>1400</v>
      </c>
      <c r="D8" s="218"/>
      <c r="E8" s="219"/>
      <c r="F8" s="220"/>
      <c r="G8" s="220">
        <f>SUMIF(W9:W16,"&lt;&gt;NOR",G9:G16)</f>
        <v>0</v>
      </c>
      <c r="H8" s="220"/>
      <c r="I8" s="220">
        <f>SUM(I9:I16)</f>
        <v>0</v>
      </c>
      <c r="J8" s="220"/>
      <c r="K8" s="221">
        <f>SUM(K9:K16)</f>
        <v>0</v>
      </c>
      <c r="L8" s="222"/>
      <c r="M8" s="222">
        <f>SUM(M9:M16)</f>
        <v>0</v>
      </c>
      <c r="W8" s="198" t="s">
        <v>1401</v>
      </c>
    </row>
    <row r="9" spans="1:50" ht="12" outlineLevel="1">
      <c r="A9" s="223">
        <v>1</v>
      </c>
      <c r="B9" s="224" t="s">
        <v>1402</v>
      </c>
      <c r="C9" s="225" t="s">
        <v>1403</v>
      </c>
      <c r="D9" s="226" t="s">
        <v>453</v>
      </c>
      <c r="E9" s="227">
        <v>16</v>
      </c>
      <c r="F9" s="228">
        <f aca="true" t="shared" si="0" ref="F9:F16">H9+J9</f>
        <v>0</v>
      </c>
      <c r="G9" s="228">
        <f aca="true" t="shared" si="1" ref="G9:G16">E9*F9</f>
        <v>0</v>
      </c>
      <c r="H9" s="229"/>
      <c r="I9" s="228">
        <f aca="true" t="shared" si="2" ref="I9:I16">ROUND(E9*H9,2)</f>
        <v>0</v>
      </c>
      <c r="J9" s="229"/>
      <c r="K9" s="230">
        <f aca="true" t="shared" si="3" ref="K9:K16">ROUND(E9*J9,2)</f>
        <v>0</v>
      </c>
      <c r="L9" s="231">
        <v>21</v>
      </c>
      <c r="M9" s="231">
        <f aca="true" t="shared" si="4" ref="M9:M16">G9*(1+L9/100)</f>
        <v>0</v>
      </c>
      <c r="N9" s="232"/>
      <c r="O9" s="232"/>
      <c r="P9" s="232"/>
      <c r="Q9" s="232"/>
      <c r="R9" s="232"/>
      <c r="S9" s="232"/>
      <c r="T9" s="232"/>
      <c r="U9" s="232"/>
      <c r="V9" s="232"/>
      <c r="W9" s="232" t="s">
        <v>1404</v>
      </c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</row>
    <row r="10" spans="1:50" ht="12" outlineLevel="1">
      <c r="A10" s="223">
        <v>2</v>
      </c>
      <c r="B10" s="224"/>
      <c r="C10" s="225" t="s">
        <v>1405</v>
      </c>
      <c r="D10" s="226" t="s">
        <v>453</v>
      </c>
      <c r="E10" s="227">
        <v>2</v>
      </c>
      <c r="F10" s="228">
        <f t="shared" si="0"/>
        <v>0</v>
      </c>
      <c r="G10" s="228">
        <f t="shared" si="1"/>
        <v>0</v>
      </c>
      <c r="H10" s="229"/>
      <c r="I10" s="228">
        <f t="shared" si="2"/>
        <v>0</v>
      </c>
      <c r="J10" s="229"/>
      <c r="K10" s="230">
        <f t="shared" si="3"/>
        <v>0</v>
      </c>
      <c r="L10" s="231">
        <v>21</v>
      </c>
      <c r="M10" s="231">
        <f t="shared" si="4"/>
        <v>0</v>
      </c>
      <c r="N10" s="232"/>
      <c r="O10" s="232"/>
      <c r="P10" s="232"/>
      <c r="Q10" s="232"/>
      <c r="R10" s="232"/>
      <c r="S10" s="232"/>
      <c r="T10" s="232"/>
      <c r="U10" s="232"/>
      <c r="V10" s="232"/>
      <c r="W10" s="232" t="s">
        <v>1404</v>
      </c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</row>
    <row r="11" spans="1:50" ht="12" customHeight="1" outlineLevel="1">
      <c r="A11" s="223">
        <v>3</v>
      </c>
      <c r="B11" s="224" t="s">
        <v>1406</v>
      </c>
      <c r="C11" s="225" t="s">
        <v>1407</v>
      </c>
      <c r="D11" s="226" t="s">
        <v>190</v>
      </c>
      <c r="E11" s="227">
        <v>55</v>
      </c>
      <c r="F11" s="228">
        <f t="shared" si="0"/>
        <v>0</v>
      </c>
      <c r="G11" s="228">
        <f t="shared" si="1"/>
        <v>0</v>
      </c>
      <c r="H11" s="229"/>
      <c r="I11" s="228">
        <f t="shared" si="2"/>
        <v>0</v>
      </c>
      <c r="J11" s="229"/>
      <c r="K11" s="230">
        <f t="shared" si="3"/>
        <v>0</v>
      </c>
      <c r="L11" s="231">
        <v>21</v>
      </c>
      <c r="M11" s="231">
        <f t="shared" si="4"/>
        <v>0</v>
      </c>
      <c r="N11" s="232"/>
      <c r="O11" s="232"/>
      <c r="P11" s="232"/>
      <c r="Q11" s="232"/>
      <c r="R11" s="232"/>
      <c r="S11" s="232"/>
      <c r="T11" s="232"/>
      <c r="U11" s="232"/>
      <c r="V11" s="232"/>
      <c r="W11" s="232" t="s">
        <v>1404</v>
      </c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</row>
    <row r="12" spans="1:50" ht="10.5" customHeight="1" outlineLevel="1">
      <c r="A12" s="223">
        <v>4</v>
      </c>
      <c r="B12" s="224" t="s">
        <v>1408</v>
      </c>
      <c r="C12" s="225" t="s">
        <v>1409</v>
      </c>
      <c r="D12" s="226" t="s">
        <v>190</v>
      </c>
      <c r="E12" s="227">
        <v>30</v>
      </c>
      <c r="F12" s="228">
        <f t="shared" si="0"/>
        <v>0</v>
      </c>
      <c r="G12" s="228">
        <f t="shared" si="1"/>
        <v>0</v>
      </c>
      <c r="H12" s="229"/>
      <c r="I12" s="228">
        <f t="shared" si="2"/>
        <v>0</v>
      </c>
      <c r="J12" s="229"/>
      <c r="K12" s="230">
        <f t="shared" si="3"/>
        <v>0</v>
      </c>
      <c r="L12" s="231">
        <v>21</v>
      </c>
      <c r="M12" s="231">
        <f t="shared" si="4"/>
        <v>0</v>
      </c>
      <c r="N12" s="232"/>
      <c r="O12" s="232"/>
      <c r="P12" s="232"/>
      <c r="Q12" s="232"/>
      <c r="R12" s="232"/>
      <c r="S12" s="232"/>
      <c r="T12" s="232"/>
      <c r="U12" s="232"/>
      <c r="V12" s="232"/>
      <c r="W12" s="232" t="s">
        <v>1404</v>
      </c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</row>
    <row r="13" spans="1:50" ht="10.5" customHeight="1" outlineLevel="1">
      <c r="A13" s="223">
        <v>5</v>
      </c>
      <c r="B13" s="224" t="s">
        <v>1410</v>
      </c>
      <c r="C13" s="225" t="s">
        <v>1411</v>
      </c>
      <c r="D13" s="226" t="s">
        <v>190</v>
      </c>
      <c r="E13" s="227">
        <v>80</v>
      </c>
      <c r="F13" s="228">
        <f t="shared" si="0"/>
        <v>0</v>
      </c>
      <c r="G13" s="228">
        <f t="shared" si="1"/>
        <v>0</v>
      </c>
      <c r="H13" s="229"/>
      <c r="I13" s="228">
        <f t="shared" si="2"/>
        <v>0</v>
      </c>
      <c r="J13" s="229"/>
      <c r="K13" s="230">
        <f t="shared" si="3"/>
        <v>0</v>
      </c>
      <c r="L13" s="231">
        <v>21</v>
      </c>
      <c r="M13" s="231">
        <f t="shared" si="4"/>
        <v>0</v>
      </c>
      <c r="N13" s="232"/>
      <c r="O13" s="232"/>
      <c r="P13" s="232"/>
      <c r="Q13" s="232"/>
      <c r="R13" s="232"/>
      <c r="S13" s="232"/>
      <c r="T13" s="232"/>
      <c r="U13" s="232"/>
      <c r="V13" s="232"/>
      <c r="W13" s="232" t="s">
        <v>1404</v>
      </c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</row>
    <row r="14" spans="1:50" ht="12" outlineLevel="1">
      <c r="A14" s="223">
        <v>6</v>
      </c>
      <c r="B14" s="224" t="s">
        <v>1412</v>
      </c>
      <c r="C14" s="225" t="s">
        <v>1413</v>
      </c>
      <c r="D14" s="226" t="s">
        <v>190</v>
      </c>
      <c r="E14" s="227">
        <v>40</v>
      </c>
      <c r="F14" s="228">
        <f t="shared" si="0"/>
        <v>0</v>
      </c>
      <c r="G14" s="228">
        <f t="shared" si="1"/>
        <v>0</v>
      </c>
      <c r="H14" s="229"/>
      <c r="I14" s="228">
        <f t="shared" si="2"/>
        <v>0</v>
      </c>
      <c r="J14" s="229"/>
      <c r="K14" s="230">
        <f t="shared" si="3"/>
        <v>0</v>
      </c>
      <c r="L14" s="231">
        <v>21</v>
      </c>
      <c r="M14" s="231">
        <f t="shared" si="4"/>
        <v>0</v>
      </c>
      <c r="N14" s="232"/>
      <c r="O14" s="232"/>
      <c r="P14" s="232"/>
      <c r="Q14" s="232"/>
      <c r="R14" s="232"/>
      <c r="S14" s="232"/>
      <c r="T14" s="232"/>
      <c r="U14" s="232"/>
      <c r="V14" s="232"/>
      <c r="W14" s="232" t="s">
        <v>1404</v>
      </c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</row>
    <row r="15" spans="1:50" ht="12" outlineLevel="1">
      <c r="A15" s="223">
        <v>7</v>
      </c>
      <c r="B15" s="224"/>
      <c r="C15" s="233" t="s">
        <v>1414</v>
      </c>
      <c r="D15" s="226" t="s">
        <v>360</v>
      </c>
      <c r="E15" s="227">
        <v>1</v>
      </c>
      <c r="F15" s="228">
        <f t="shared" si="0"/>
        <v>0</v>
      </c>
      <c r="G15" s="228">
        <f t="shared" si="1"/>
        <v>0</v>
      </c>
      <c r="H15" s="229"/>
      <c r="I15" s="228">
        <f t="shared" si="2"/>
        <v>0</v>
      </c>
      <c r="J15" s="229"/>
      <c r="K15" s="230">
        <f t="shared" si="3"/>
        <v>0</v>
      </c>
      <c r="L15" s="231">
        <v>21</v>
      </c>
      <c r="M15" s="231">
        <f t="shared" si="4"/>
        <v>0</v>
      </c>
      <c r="N15" s="232"/>
      <c r="O15" s="232"/>
      <c r="P15" s="232"/>
      <c r="Q15" s="232"/>
      <c r="R15" s="232"/>
      <c r="S15" s="232"/>
      <c r="T15" s="232"/>
      <c r="U15" s="232"/>
      <c r="V15" s="232"/>
      <c r="W15" s="232" t="s">
        <v>1415</v>
      </c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</row>
    <row r="16" spans="1:50" ht="12" outlineLevel="1">
      <c r="A16" s="223">
        <v>8</v>
      </c>
      <c r="B16" s="224"/>
      <c r="C16" s="225" t="s">
        <v>1416</v>
      </c>
      <c r="D16" s="226" t="s">
        <v>360</v>
      </c>
      <c r="E16" s="227">
        <v>1</v>
      </c>
      <c r="F16" s="228">
        <f t="shared" si="0"/>
        <v>0</v>
      </c>
      <c r="G16" s="228">
        <f t="shared" si="1"/>
        <v>0</v>
      </c>
      <c r="H16" s="229"/>
      <c r="I16" s="228">
        <f t="shared" si="2"/>
        <v>0</v>
      </c>
      <c r="J16" s="229"/>
      <c r="K16" s="230">
        <f t="shared" si="3"/>
        <v>0</v>
      </c>
      <c r="L16" s="231">
        <v>21</v>
      </c>
      <c r="M16" s="231">
        <f t="shared" si="4"/>
        <v>0</v>
      </c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</row>
    <row r="17" spans="1:23" ht="12">
      <c r="A17" s="215" t="s">
        <v>1398</v>
      </c>
      <c r="B17" s="216" t="s">
        <v>1417</v>
      </c>
      <c r="C17" s="217" t="s">
        <v>1418</v>
      </c>
      <c r="D17" s="218"/>
      <c r="E17" s="234"/>
      <c r="F17" s="220"/>
      <c r="G17" s="220">
        <f>SUMIF(W18:W23,"&lt;&gt;NOR",G18:G23)</f>
        <v>0</v>
      </c>
      <c r="H17" s="220"/>
      <c r="I17" s="220">
        <f>SUM(I18:I23)</f>
        <v>0</v>
      </c>
      <c r="J17" s="220"/>
      <c r="K17" s="221">
        <f>SUM(K18:K23)</f>
        <v>0</v>
      </c>
      <c r="L17" s="235"/>
      <c r="M17" s="222">
        <f>SUM(M18:M23)</f>
        <v>0</v>
      </c>
      <c r="W17" s="198" t="s">
        <v>1401</v>
      </c>
    </row>
    <row r="18" spans="1:50" ht="12" customHeight="1" outlineLevel="1">
      <c r="A18" s="223">
        <v>9</v>
      </c>
      <c r="B18" s="224" t="s">
        <v>1419</v>
      </c>
      <c r="C18" s="225" t="s">
        <v>1420</v>
      </c>
      <c r="D18" s="226" t="s">
        <v>190</v>
      </c>
      <c r="E18" s="227">
        <v>40</v>
      </c>
      <c r="F18" s="228">
        <f aca="true" t="shared" si="5" ref="F18:F23">H18+J18</f>
        <v>0</v>
      </c>
      <c r="G18" s="228">
        <f aca="true" t="shared" si="6" ref="G18:G23">ROUND(E18*F18,2)</f>
        <v>0</v>
      </c>
      <c r="H18" s="229"/>
      <c r="I18" s="228">
        <f aca="true" t="shared" si="7" ref="I18:I23">ROUND(E18*H18,2)</f>
        <v>0</v>
      </c>
      <c r="J18" s="229"/>
      <c r="K18" s="230">
        <f aca="true" t="shared" si="8" ref="K18:K23">ROUND(E18*J18,2)</f>
        <v>0</v>
      </c>
      <c r="L18" s="231">
        <v>21</v>
      </c>
      <c r="M18" s="231">
        <f aca="true" t="shared" si="9" ref="M18:M23">G18*(1+L18/100)</f>
        <v>0</v>
      </c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</row>
    <row r="19" spans="1:50" ht="12" customHeight="1" outlineLevel="1">
      <c r="A19" s="223">
        <v>10</v>
      </c>
      <c r="B19" s="224" t="s">
        <v>1421</v>
      </c>
      <c r="C19" s="225" t="s">
        <v>1422</v>
      </c>
      <c r="D19" s="226" t="s">
        <v>190</v>
      </c>
      <c r="E19" s="227">
        <v>40</v>
      </c>
      <c r="F19" s="228">
        <f t="shared" si="5"/>
        <v>0</v>
      </c>
      <c r="G19" s="228">
        <f t="shared" si="6"/>
        <v>0</v>
      </c>
      <c r="H19" s="229"/>
      <c r="I19" s="228">
        <f t="shared" si="7"/>
        <v>0</v>
      </c>
      <c r="J19" s="229"/>
      <c r="K19" s="230">
        <f t="shared" si="8"/>
        <v>0</v>
      </c>
      <c r="L19" s="231">
        <v>21</v>
      </c>
      <c r="M19" s="231">
        <f t="shared" si="9"/>
        <v>0</v>
      </c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</row>
    <row r="20" spans="1:50" ht="12" customHeight="1" outlineLevel="1">
      <c r="A20" s="223">
        <v>11</v>
      </c>
      <c r="B20" s="224" t="s">
        <v>1423</v>
      </c>
      <c r="C20" s="225" t="s">
        <v>1424</v>
      </c>
      <c r="D20" s="226" t="s">
        <v>254</v>
      </c>
      <c r="E20" s="227">
        <v>6.4</v>
      </c>
      <c r="F20" s="228">
        <f t="shared" si="5"/>
        <v>0</v>
      </c>
      <c r="G20" s="228">
        <f t="shared" si="6"/>
        <v>0</v>
      </c>
      <c r="H20" s="229"/>
      <c r="I20" s="228">
        <f t="shared" si="7"/>
        <v>0</v>
      </c>
      <c r="J20" s="229"/>
      <c r="K20" s="230">
        <f t="shared" si="8"/>
        <v>0</v>
      </c>
      <c r="L20" s="231">
        <v>21</v>
      </c>
      <c r="M20" s="231">
        <f t="shared" si="9"/>
        <v>0</v>
      </c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</row>
    <row r="21" spans="1:50" ht="12" customHeight="1" outlineLevel="1">
      <c r="A21" s="223">
        <v>12</v>
      </c>
      <c r="B21" s="224" t="s">
        <v>1425</v>
      </c>
      <c r="C21" s="225" t="s">
        <v>1426</v>
      </c>
      <c r="D21" s="226" t="s">
        <v>190</v>
      </c>
      <c r="E21" s="227">
        <v>40</v>
      </c>
      <c r="F21" s="228">
        <f t="shared" si="5"/>
        <v>0</v>
      </c>
      <c r="G21" s="228">
        <f t="shared" si="6"/>
        <v>0</v>
      </c>
      <c r="H21" s="229"/>
      <c r="I21" s="228">
        <f t="shared" si="7"/>
        <v>0</v>
      </c>
      <c r="J21" s="229"/>
      <c r="K21" s="230">
        <f t="shared" si="8"/>
        <v>0</v>
      </c>
      <c r="L21" s="231">
        <v>21</v>
      </c>
      <c r="M21" s="231">
        <f t="shared" si="9"/>
        <v>0</v>
      </c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</row>
    <row r="22" spans="1:50" ht="12" customHeight="1" outlineLevel="1">
      <c r="A22" s="223">
        <v>13</v>
      </c>
      <c r="B22" s="224" t="s">
        <v>1427</v>
      </c>
      <c r="C22" s="225" t="s">
        <v>1428</v>
      </c>
      <c r="D22" s="226" t="s">
        <v>190</v>
      </c>
      <c r="E22" s="227">
        <v>40</v>
      </c>
      <c r="F22" s="228">
        <f t="shared" si="5"/>
        <v>0</v>
      </c>
      <c r="G22" s="228">
        <f t="shared" si="6"/>
        <v>0</v>
      </c>
      <c r="H22" s="229"/>
      <c r="I22" s="228">
        <f t="shared" si="7"/>
        <v>0</v>
      </c>
      <c r="J22" s="229"/>
      <c r="K22" s="230">
        <f t="shared" si="8"/>
        <v>0</v>
      </c>
      <c r="L22" s="231">
        <v>21</v>
      </c>
      <c r="M22" s="231">
        <f t="shared" si="9"/>
        <v>0</v>
      </c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</row>
    <row r="23" spans="1:50" ht="12" customHeight="1" outlineLevel="1">
      <c r="A23" s="223">
        <v>14</v>
      </c>
      <c r="B23" s="224" t="s">
        <v>1429</v>
      </c>
      <c r="C23" s="225" t="s">
        <v>1430</v>
      </c>
      <c r="D23" s="226" t="s">
        <v>210</v>
      </c>
      <c r="E23" s="227">
        <v>0.2</v>
      </c>
      <c r="F23" s="228">
        <f t="shared" si="5"/>
        <v>0</v>
      </c>
      <c r="G23" s="228">
        <f t="shared" si="6"/>
        <v>0</v>
      </c>
      <c r="H23" s="229"/>
      <c r="I23" s="228">
        <f t="shared" si="7"/>
        <v>0</v>
      </c>
      <c r="J23" s="229"/>
      <c r="K23" s="230">
        <f t="shared" si="8"/>
        <v>0</v>
      </c>
      <c r="L23" s="231">
        <v>21</v>
      </c>
      <c r="M23" s="231">
        <f t="shared" si="9"/>
        <v>0</v>
      </c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</row>
    <row r="24" spans="1:23" ht="12">
      <c r="A24" s="215" t="s">
        <v>1398</v>
      </c>
      <c r="B24" s="216" t="s">
        <v>1431</v>
      </c>
      <c r="C24" s="217" t="s">
        <v>1432</v>
      </c>
      <c r="D24" s="218"/>
      <c r="E24" s="234"/>
      <c r="F24" s="220"/>
      <c r="G24" s="220">
        <f>SUMIF(W25:W29,"&lt;&gt;NOR",G25:G29)</f>
        <v>0</v>
      </c>
      <c r="H24" s="220"/>
      <c r="I24" s="220">
        <f>SUM(I25:I29)</f>
        <v>0</v>
      </c>
      <c r="J24" s="220"/>
      <c r="K24" s="221">
        <f>SUM(K25:K29)</f>
        <v>0</v>
      </c>
      <c r="L24" s="235"/>
      <c r="M24" s="222">
        <f>SUM(M25:M29)</f>
        <v>0</v>
      </c>
      <c r="W24" s="198" t="s">
        <v>1401</v>
      </c>
    </row>
    <row r="25" spans="1:50" ht="12" outlineLevel="1">
      <c r="A25" s="223">
        <v>15</v>
      </c>
      <c r="B25" s="224" t="s">
        <v>1433</v>
      </c>
      <c r="C25" s="225" t="s">
        <v>1434</v>
      </c>
      <c r="D25" s="226" t="s">
        <v>190</v>
      </c>
      <c r="E25" s="227">
        <v>14</v>
      </c>
      <c r="F25" s="228">
        <f>H25+J25</f>
        <v>0</v>
      </c>
      <c r="G25" s="228">
        <f aca="true" t="shared" si="10" ref="G25:G29">E25*F25</f>
        <v>0</v>
      </c>
      <c r="H25" s="229"/>
      <c r="I25" s="228">
        <f aca="true" t="shared" si="11" ref="I25:I28">ROUND(E25*H25,2)</f>
        <v>0</v>
      </c>
      <c r="J25" s="229"/>
      <c r="K25" s="230">
        <f aca="true" t="shared" si="12" ref="K25:K28">ROUND(E25*J25,2)</f>
        <v>0</v>
      </c>
      <c r="L25" s="231">
        <v>21</v>
      </c>
      <c r="M25" s="231">
        <f>G25*(1+L25/100)</f>
        <v>0</v>
      </c>
      <c r="N25" s="232"/>
      <c r="O25" s="232"/>
      <c r="P25" s="232"/>
      <c r="Q25" s="232"/>
      <c r="R25" s="232"/>
      <c r="S25" s="232"/>
      <c r="T25" s="232"/>
      <c r="U25" s="232"/>
      <c r="V25" s="232"/>
      <c r="W25" s="232" t="s">
        <v>1435</v>
      </c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</row>
    <row r="26" spans="1:50" ht="12" outlineLevel="1">
      <c r="A26" s="223">
        <v>16</v>
      </c>
      <c r="B26" s="224" t="s">
        <v>1436</v>
      </c>
      <c r="C26" s="225" t="s">
        <v>1437</v>
      </c>
      <c r="D26" s="226" t="s">
        <v>190</v>
      </c>
      <c r="E26" s="227">
        <v>14</v>
      </c>
      <c r="F26" s="228">
        <f>H26+J26</f>
        <v>0</v>
      </c>
      <c r="G26" s="228">
        <f t="shared" si="10"/>
        <v>0</v>
      </c>
      <c r="H26" s="229"/>
      <c r="I26" s="228">
        <f t="shared" si="11"/>
        <v>0</v>
      </c>
      <c r="J26" s="229"/>
      <c r="K26" s="230">
        <f t="shared" si="12"/>
        <v>0</v>
      </c>
      <c r="L26" s="231">
        <v>21</v>
      </c>
      <c r="M26" s="231">
        <f aca="true" t="shared" si="13" ref="M26:M29">G26*(1+L26/100)</f>
        <v>0</v>
      </c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</row>
    <row r="27" spans="1:50" ht="12" outlineLevel="1">
      <c r="A27" s="223">
        <v>17</v>
      </c>
      <c r="B27" s="224" t="s">
        <v>1438</v>
      </c>
      <c r="C27" s="225" t="s">
        <v>1439</v>
      </c>
      <c r="D27" s="226" t="s">
        <v>453</v>
      </c>
      <c r="E27" s="227">
        <v>2</v>
      </c>
      <c r="F27" s="228">
        <f>H27+J27</f>
        <v>0</v>
      </c>
      <c r="G27" s="228">
        <f t="shared" si="10"/>
        <v>0</v>
      </c>
      <c r="H27" s="229"/>
      <c r="I27" s="228">
        <f t="shared" si="11"/>
        <v>0</v>
      </c>
      <c r="J27" s="229"/>
      <c r="K27" s="230">
        <f t="shared" si="12"/>
        <v>0</v>
      </c>
      <c r="L27" s="231">
        <v>21</v>
      </c>
      <c r="M27" s="231">
        <f t="shared" si="13"/>
        <v>0</v>
      </c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</row>
    <row r="28" spans="1:50" ht="12" outlineLevel="1">
      <c r="A28" s="223">
        <v>18</v>
      </c>
      <c r="B28" s="224"/>
      <c r="C28" s="225" t="s">
        <v>1440</v>
      </c>
      <c r="D28" s="226" t="s">
        <v>453</v>
      </c>
      <c r="E28" s="227">
        <v>2</v>
      </c>
      <c r="F28" s="228">
        <f>H28+J28</f>
        <v>0</v>
      </c>
      <c r="G28" s="228">
        <f t="shared" si="10"/>
        <v>0</v>
      </c>
      <c r="H28" s="229"/>
      <c r="I28" s="228">
        <f t="shared" si="11"/>
        <v>0</v>
      </c>
      <c r="J28" s="229"/>
      <c r="K28" s="230">
        <f t="shared" si="12"/>
        <v>0</v>
      </c>
      <c r="L28" s="231">
        <v>21</v>
      </c>
      <c r="M28" s="231">
        <f t="shared" si="13"/>
        <v>0</v>
      </c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</row>
    <row r="29" spans="1:50" ht="12" outlineLevel="1">
      <c r="A29" s="223">
        <v>19</v>
      </c>
      <c r="B29" s="224"/>
      <c r="C29" s="225" t="s">
        <v>1441</v>
      </c>
      <c r="D29" s="226" t="s">
        <v>360</v>
      </c>
      <c r="E29" s="227">
        <v>1</v>
      </c>
      <c r="F29" s="228">
        <f aca="true" t="shared" si="14" ref="F29">H29+J29</f>
        <v>0</v>
      </c>
      <c r="G29" s="228">
        <f t="shared" si="10"/>
        <v>0</v>
      </c>
      <c r="H29" s="229"/>
      <c r="I29" s="228">
        <f>ROUND(E29*H29,2)</f>
        <v>0</v>
      </c>
      <c r="J29" s="229"/>
      <c r="K29" s="230">
        <f>ROUND(E29*J29,2)</f>
        <v>0</v>
      </c>
      <c r="L29" s="231">
        <v>21</v>
      </c>
      <c r="M29" s="231">
        <f t="shared" si="13"/>
        <v>0</v>
      </c>
      <c r="N29" s="232"/>
      <c r="O29" s="232"/>
      <c r="P29" s="232"/>
      <c r="Q29" s="232"/>
      <c r="R29" s="232"/>
      <c r="S29" s="232"/>
      <c r="T29" s="232"/>
      <c r="U29" s="232"/>
      <c r="V29" s="232"/>
      <c r="W29" s="232" t="s">
        <v>1435</v>
      </c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</row>
    <row r="30" spans="1:22" ht="12">
      <c r="A30" s="215" t="s">
        <v>1398</v>
      </c>
      <c r="B30" s="216" t="s">
        <v>1442</v>
      </c>
      <c r="C30" s="217" t="s">
        <v>1443</v>
      </c>
      <c r="D30" s="218"/>
      <c r="E30" s="234"/>
      <c r="F30" s="220"/>
      <c r="G30" s="220">
        <f>SUMIF(V31:V33,"&lt;&gt;NOR",G31:G33)</f>
        <v>0</v>
      </c>
      <c r="H30" s="220"/>
      <c r="I30" s="220">
        <f>SUM(I31:I33)</f>
        <v>0</v>
      </c>
      <c r="J30" s="220"/>
      <c r="K30" s="221">
        <f>SUM(K31:K33)</f>
        <v>0</v>
      </c>
      <c r="L30" s="222"/>
      <c r="M30" s="222">
        <f>SUM(M31:M33)</f>
        <v>0</v>
      </c>
      <c r="V30" s="198" t="s">
        <v>1401</v>
      </c>
    </row>
    <row r="31" spans="1:49" ht="12" outlineLevel="1">
      <c r="A31" s="223">
        <v>20</v>
      </c>
      <c r="B31" s="224" t="s">
        <v>1444</v>
      </c>
      <c r="C31" s="225" t="s">
        <v>1445</v>
      </c>
      <c r="D31" s="226" t="s">
        <v>1446</v>
      </c>
      <c r="E31" s="227">
        <v>1</v>
      </c>
      <c r="F31" s="228">
        <f>H31+J31</f>
        <v>0</v>
      </c>
      <c r="G31" s="228">
        <f>ROUND(E31*F31,2)</f>
        <v>0</v>
      </c>
      <c r="H31" s="229"/>
      <c r="I31" s="228">
        <f>ROUND(E31*H31,2)</f>
        <v>0</v>
      </c>
      <c r="J31" s="229"/>
      <c r="K31" s="230">
        <f>ROUND(E31*J31,2)</f>
        <v>0</v>
      </c>
      <c r="L31" s="231">
        <v>21</v>
      </c>
      <c r="M31" s="231">
        <f>G31*(1+L31/100)</f>
        <v>0</v>
      </c>
      <c r="N31" s="232"/>
      <c r="O31" s="232"/>
      <c r="P31" s="232"/>
      <c r="Q31" s="232"/>
      <c r="R31" s="232"/>
      <c r="S31" s="232"/>
      <c r="T31" s="232"/>
      <c r="U31" s="232"/>
      <c r="V31" s="232" t="s">
        <v>1435</v>
      </c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</row>
    <row r="32" spans="1:50" ht="12" outlineLevel="1">
      <c r="A32" s="223">
        <v>21</v>
      </c>
      <c r="B32" s="224" t="s">
        <v>1447</v>
      </c>
      <c r="C32" s="225" t="s">
        <v>1448</v>
      </c>
      <c r="D32" s="226" t="s">
        <v>1446</v>
      </c>
      <c r="E32" s="227">
        <v>1</v>
      </c>
      <c r="F32" s="228">
        <f aca="true" t="shared" si="15" ref="F32:F33">H32+J32</f>
        <v>0</v>
      </c>
      <c r="G32" s="228">
        <f aca="true" t="shared" si="16" ref="G32:G33">E32*F32</f>
        <v>0</v>
      </c>
      <c r="H32" s="229"/>
      <c r="I32" s="228">
        <f>ROUND(E32*H32,2)</f>
        <v>0</v>
      </c>
      <c r="J32" s="229"/>
      <c r="K32" s="230">
        <f>ROUND(E32*J32,2)</f>
        <v>0</v>
      </c>
      <c r="L32" s="231">
        <v>21</v>
      </c>
      <c r="M32" s="231">
        <f>G32*(1+L32/100)</f>
        <v>0</v>
      </c>
      <c r="N32" s="232"/>
      <c r="O32" s="232"/>
      <c r="P32" s="232"/>
      <c r="Q32" s="232"/>
      <c r="R32" s="232"/>
      <c r="S32" s="232"/>
      <c r="T32" s="232"/>
      <c r="U32" s="232"/>
      <c r="V32" s="232"/>
      <c r="W32" s="232" t="s">
        <v>1435</v>
      </c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</row>
    <row r="33" spans="1:50" ht="12" outlineLevel="1">
      <c r="A33" s="236">
        <v>22</v>
      </c>
      <c r="B33" s="237" t="s">
        <v>1449</v>
      </c>
      <c r="C33" s="238" t="s">
        <v>1450</v>
      </c>
      <c r="D33" s="239" t="s">
        <v>1446</v>
      </c>
      <c r="E33" s="240">
        <v>1</v>
      </c>
      <c r="F33" s="241">
        <f t="shared" si="15"/>
        <v>0</v>
      </c>
      <c r="G33" s="241">
        <f t="shared" si="16"/>
        <v>0</v>
      </c>
      <c r="H33" s="242"/>
      <c r="I33" s="241">
        <f>ROUND(E33*H33,2)</f>
        <v>0</v>
      </c>
      <c r="J33" s="242"/>
      <c r="K33" s="243">
        <f>ROUND(E33*J33,2)</f>
        <v>0</v>
      </c>
      <c r="L33" s="231">
        <v>21</v>
      </c>
      <c r="M33" s="231">
        <f>G33*(1+L33/100)</f>
        <v>0</v>
      </c>
      <c r="N33" s="232"/>
      <c r="O33" s="232"/>
      <c r="P33" s="232"/>
      <c r="Q33" s="232"/>
      <c r="R33" s="232"/>
      <c r="S33" s="232"/>
      <c r="T33" s="232"/>
      <c r="U33" s="232"/>
      <c r="V33" s="232"/>
      <c r="W33" s="232" t="s">
        <v>1435</v>
      </c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</row>
    <row r="34" spans="1:22" ht="12">
      <c r="A34" s="215" t="s">
        <v>1398</v>
      </c>
      <c r="B34" s="216" t="s">
        <v>1451</v>
      </c>
      <c r="C34" s="217" t="s">
        <v>627</v>
      </c>
      <c r="D34" s="218"/>
      <c r="E34" s="234"/>
      <c r="F34" s="220"/>
      <c r="G34" s="220">
        <f>SUMIF(V35:V36,"&lt;&gt;NOR",G35:G36)</f>
        <v>0</v>
      </c>
      <c r="H34" s="220"/>
      <c r="I34" s="220">
        <f>SUM(I35:I38)</f>
        <v>0</v>
      </c>
      <c r="J34" s="220"/>
      <c r="K34" s="221">
        <f>SUM(K35:K38)</f>
        <v>0</v>
      </c>
      <c r="L34" s="222"/>
      <c r="M34" s="222">
        <f>SUM(M35:M36)</f>
        <v>0</v>
      </c>
      <c r="V34" s="198" t="s">
        <v>1401</v>
      </c>
    </row>
    <row r="35" spans="1:49" ht="12" outlineLevel="1">
      <c r="A35" s="223">
        <v>23</v>
      </c>
      <c r="B35" s="224" t="s">
        <v>1452</v>
      </c>
      <c r="C35" s="225" t="s">
        <v>1453</v>
      </c>
      <c r="D35" s="226" t="s">
        <v>1454</v>
      </c>
      <c r="E35" s="227">
        <v>1</v>
      </c>
      <c r="F35" s="228">
        <f aca="true" t="shared" si="17" ref="F35:F36">H35+J35</f>
        <v>0</v>
      </c>
      <c r="G35" s="228">
        <f aca="true" t="shared" si="18" ref="G35:G36">ROUND(E35*F35,2)</f>
        <v>0</v>
      </c>
      <c r="H35" s="229"/>
      <c r="I35" s="228">
        <f aca="true" t="shared" si="19" ref="I35:I36">ROUND(E35*H35,2)</f>
        <v>0</v>
      </c>
      <c r="J35" s="229"/>
      <c r="K35" s="230">
        <f aca="true" t="shared" si="20" ref="K35:K36">ROUND(E35*J35,2)</f>
        <v>0</v>
      </c>
      <c r="L35" s="231">
        <v>21</v>
      </c>
      <c r="M35" s="231">
        <f aca="true" t="shared" si="21" ref="M35:M36">G35*(1+L35/100)</f>
        <v>0</v>
      </c>
      <c r="N35" s="232"/>
      <c r="O35" s="232"/>
      <c r="P35" s="232"/>
      <c r="Q35" s="232"/>
      <c r="R35" s="232"/>
      <c r="S35" s="232"/>
      <c r="T35" s="232"/>
      <c r="U35" s="232"/>
      <c r="V35" s="232" t="s">
        <v>1455</v>
      </c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</row>
    <row r="36" spans="1:49" ht="12" outlineLevel="1">
      <c r="A36" s="236">
        <v>24</v>
      </c>
      <c r="B36" s="237" t="s">
        <v>1456</v>
      </c>
      <c r="C36" s="238" t="s">
        <v>1457</v>
      </c>
      <c r="D36" s="239" t="s">
        <v>1446</v>
      </c>
      <c r="E36" s="240">
        <v>1</v>
      </c>
      <c r="F36" s="241">
        <f t="shared" si="17"/>
        <v>0</v>
      </c>
      <c r="G36" s="241">
        <f t="shared" si="18"/>
        <v>0</v>
      </c>
      <c r="H36" s="242"/>
      <c r="I36" s="241">
        <f t="shared" si="19"/>
        <v>0</v>
      </c>
      <c r="J36" s="242"/>
      <c r="K36" s="243">
        <f t="shared" si="20"/>
        <v>0</v>
      </c>
      <c r="L36" s="231">
        <v>21</v>
      </c>
      <c r="M36" s="231">
        <f t="shared" si="21"/>
        <v>0</v>
      </c>
      <c r="N36" s="232"/>
      <c r="O36" s="232"/>
      <c r="P36" s="232"/>
      <c r="Q36" s="232"/>
      <c r="R36" s="232"/>
      <c r="S36" s="232"/>
      <c r="T36" s="232"/>
      <c r="U36" s="232"/>
      <c r="V36" s="232" t="s">
        <v>1435</v>
      </c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</row>
    <row r="37" spans="1:49" ht="12" outlineLevel="1">
      <c r="A37" s="244"/>
      <c r="B37" s="245"/>
      <c r="C37" s="246"/>
      <c r="D37" s="247"/>
      <c r="E37" s="231"/>
      <c r="F37" s="231"/>
      <c r="G37" s="231"/>
      <c r="H37" s="248"/>
      <c r="I37" s="231"/>
      <c r="J37" s="248"/>
      <c r="K37" s="231"/>
      <c r="L37" s="231"/>
      <c r="M37" s="231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</row>
    <row r="38" spans="1:22" ht="12">
      <c r="A38" s="210"/>
      <c r="B38" s="211"/>
      <c r="C38" s="249"/>
      <c r="D38" s="375" t="s">
        <v>1458</v>
      </c>
      <c r="E38" s="376"/>
      <c r="F38" s="376"/>
      <c r="G38" s="250">
        <f>G8+G17+G24+G30+G34</f>
        <v>0</v>
      </c>
      <c r="H38" s="210"/>
      <c r="I38" s="210"/>
      <c r="J38" s="210"/>
      <c r="K38" s="210"/>
      <c r="L38" s="210"/>
      <c r="M38" s="210"/>
      <c r="U38" s="198">
        <v>15</v>
      </c>
      <c r="V38" s="198">
        <v>21</v>
      </c>
    </row>
    <row r="39" spans="1:23" ht="12">
      <c r="A39" s="377" t="s">
        <v>1459</v>
      </c>
      <c r="B39" s="377"/>
      <c r="C39" s="378"/>
      <c r="D39" s="251"/>
      <c r="E39" s="252"/>
      <c r="F39" s="252"/>
      <c r="G39" s="252"/>
      <c r="H39" s="252"/>
      <c r="I39" s="252"/>
      <c r="J39" s="252"/>
      <c r="K39" s="252"/>
      <c r="W39" s="198" t="s">
        <v>1460</v>
      </c>
    </row>
    <row r="40" spans="1:11" ht="12">
      <c r="A40" s="370" t="s">
        <v>1461</v>
      </c>
      <c r="B40" s="371"/>
      <c r="C40" s="371"/>
      <c r="D40" s="371"/>
      <c r="E40" s="371"/>
      <c r="F40" s="371"/>
      <c r="G40" s="371"/>
      <c r="H40" s="371"/>
      <c r="I40" s="371"/>
      <c r="J40" s="371"/>
      <c r="K40" s="371"/>
    </row>
    <row r="41" spans="1:11" ht="12">
      <c r="A41" s="371"/>
      <c r="B41" s="371"/>
      <c r="C41" s="371"/>
      <c r="D41" s="371"/>
      <c r="E41" s="371"/>
      <c r="F41" s="371"/>
      <c r="G41" s="371"/>
      <c r="H41" s="371"/>
      <c r="I41" s="371"/>
      <c r="J41" s="371"/>
      <c r="K41" s="371"/>
    </row>
    <row r="42" spans="1:11" ht="12">
      <c r="A42" s="371"/>
      <c r="B42" s="371"/>
      <c r="C42" s="371"/>
      <c r="D42" s="371"/>
      <c r="E42" s="371"/>
      <c r="F42" s="371"/>
      <c r="G42" s="371"/>
      <c r="H42" s="371"/>
      <c r="I42" s="371"/>
      <c r="J42" s="371"/>
      <c r="K42" s="371"/>
    </row>
    <row r="43" spans="1:11" ht="12">
      <c r="A43" s="371"/>
      <c r="B43" s="371"/>
      <c r="C43" s="371"/>
      <c r="D43" s="371"/>
      <c r="E43" s="371"/>
      <c r="F43" s="371"/>
      <c r="G43" s="371"/>
      <c r="H43" s="371"/>
      <c r="I43" s="371"/>
      <c r="J43" s="371"/>
      <c r="K43" s="371"/>
    </row>
    <row r="44" spans="1:11" ht="12">
      <c r="A44" s="371"/>
      <c r="B44" s="371"/>
      <c r="C44" s="371"/>
      <c r="D44" s="371"/>
      <c r="E44" s="371"/>
      <c r="F44" s="371"/>
      <c r="G44" s="371"/>
      <c r="H44" s="371"/>
      <c r="I44" s="371"/>
      <c r="J44" s="371"/>
      <c r="K44" s="371"/>
    </row>
    <row r="45" spans="1:11" ht="12">
      <c r="A45" s="371"/>
      <c r="B45" s="371"/>
      <c r="C45" s="371"/>
      <c r="D45" s="371"/>
      <c r="E45" s="371"/>
      <c r="F45" s="371"/>
      <c r="G45" s="371"/>
      <c r="H45" s="371"/>
      <c r="I45" s="371"/>
      <c r="J45" s="371"/>
      <c r="K45" s="371"/>
    </row>
    <row r="46" spans="1:11" ht="12">
      <c r="A46" s="371"/>
      <c r="B46" s="371"/>
      <c r="C46" s="371"/>
      <c r="D46" s="371"/>
      <c r="E46" s="371"/>
      <c r="F46" s="371"/>
      <c r="G46" s="371"/>
      <c r="H46" s="371"/>
      <c r="I46" s="371"/>
      <c r="J46" s="371"/>
      <c r="K46" s="371"/>
    </row>
    <row r="47" spans="1:11" ht="12">
      <c r="A47" s="371"/>
      <c r="B47" s="371"/>
      <c r="C47" s="371"/>
      <c r="D47" s="371"/>
      <c r="E47" s="371"/>
      <c r="F47" s="371"/>
      <c r="G47" s="371"/>
      <c r="H47" s="371"/>
      <c r="I47" s="371"/>
      <c r="J47" s="371"/>
      <c r="K47" s="371"/>
    </row>
    <row r="48" spans="1:11" ht="12">
      <c r="A48" s="371"/>
      <c r="B48" s="371"/>
      <c r="C48" s="371"/>
      <c r="D48" s="371"/>
      <c r="E48" s="371"/>
      <c r="F48" s="371"/>
      <c r="G48" s="371"/>
      <c r="H48" s="371"/>
      <c r="I48" s="371"/>
      <c r="J48" s="371"/>
      <c r="K48" s="371"/>
    </row>
    <row r="49" spans="1:11" ht="12">
      <c r="A49" s="371"/>
      <c r="B49" s="371"/>
      <c r="C49" s="371"/>
      <c r="D49" s="371"/>
      <c r="E49" s="371"/>
      <c r="F49" s="371"/>
      <c r="G49" s="371"/>
      <c r="H49" s="371"/>
      <c r="I49" s="371"/>
      <c r="J49" s="371"/>
      <c r="K49" s="371"/>
    </row>
    <row r="50" spans="1:11" ht="12">
      <c r="A50" s="371"/>
      <c r="B50" s="371"/>
      <c r="C50" s="371"/>
      <c r="D50" s="371"/>
      <c r="E50" s="371"/>
      <c r="F50" s="371"/>
      <c r="G50" s="371"/>
      <c r="H50" s="371"/>
      <c r="I50" s="371"/>
      <c r="J50" s="371"/>
      <c r="K50" s="371"/>
    </row>
    <row r="51" spans="1:11" ht="12">
      <c r="A51" s="371"/>
      <c r="B51" s="371"/>
      <c r="C51" s="371"/>
      <c r="D51" s="371"/>
      <c r="E51" s="371"/>
      <c r="F51" s="371"/>
      <c r="G51" s="371"/>
      <c r="H51" s="371"/>
      <c r="I51" s="371"/>
      <c r="J51" s="371"/>
      <c r="K51" s="371"/>
    </row>
    <row r="52" ht="12">
      <c r="D52" s="204"/>
    </row>
    <row r="53" ht="12">
      <c r="D53" s="204"/>
    </row>
    <row r="54" ht="12">
      <c r="D54" s="204"/>
    </row>
    <row r="55" ht="12">
      <c r="D55" s="204"/>
    </row>
    <row r="56" ht="12">
      <c r="D56" s="204"/>
    </row>
    <row r="57" ht="12">
      <c r="D57" s="204"/>
    </row>
    <row r="58" ht="12">
      <c r="D58" s="204"/>
    </row>
    <row r="59" ht="12">
      <c r="D59" s="204"/>
    </row>
    <row r="60" ht="12">
      <c r="D60" s="204"/>
    </row>
    <row r="61" ht="12">
      <c r="D61" s="204"/>
    </row>
    <row r="62" ht="12">
      <c r="D62" s="204"/>
    </row>
    <row r="63" ht="12">
      <c r="D63" s="204"/>
    </row>
    <row r="64" ht="12">
      <c r="D64" s="204"/>
    </row>
    <row r="65" ht="12">
      <c r="D65" s="204"/>
    </row>
    <row r="66" ht="12">
      <c r="D66" s="204"/>
    </row>
    <row r="67" ht="12">
      <c r="D67" s="204"/>
    </row>
    <row r="68" ht="12">
      <c r="D68" s="204"/>
    </row>
    <row r="69" ht="12">
      <c r="D69" s="204"/>
    </row>
    <row r="70" ht="12">
      <c r="D70" s="204"/>
    </row>
    <row r="71" ht="12">
      <c r="D71" s="204"/>
    </row>
    <row r="72" ht="12">
      <c r="D72" s="204"/>
    </row>
    <row r="73" ht="12">
      <c r="D73" s="204"/>
    </row>
    <row r="74" ht="12">
      <c r="D74" s="204"/>
    </row>
    <row r="75" ht="12">
      <c r="D75" s="204"/>
    </row>
    <row r="76" ht="12">
      <c r="D76" s="204"/>
    </row>
    <row r="77" ht="12">
      <c r="D77" s="204"/>
    </row>
    <row r="78" ht="12">
      <c r="D78" s="204"/>
    </row>
    <row r="79" ht="12">
      <c r="D79" s="204"/>
    </row>
    <row r="80" ht="12">
      <c r="D80" s="204"/>
    </row>
    <row r="81" ht="12">
      <c r="D81" s="204"/>
    </row>
    <row r="82" ht="12">
      <c r="D82" s="204"/>
    </row>
    <row r="83" ht="12">
      <c r="D83" s="204"/>
    </row>
    <row r="84" ht="12">
      <c r="D84" s="204"/>
    </row>
    <row r="85" ht="12">
      <c r="D85" s="204"/>
    </row>
    <row r="86" ht="12">
      <c r="D86" s="204"/>
    </row>
    <row r="87" ht="12">
      <c r="D87" s="204"/>
    </row>
    <row r="88" ht="12">
      <c r="D88" s="204"/>
    </row>
    <row r="89" ht="12">
      <c r="D89" s="204"/>
    </row>
    <row r="90" ht="12">
      <c r="D90" s="204"/>
    </row>
    <row r="91" ht="12">
      <c r="D91" s="204"/>
    </row>
    <row r="92" ht="12">
      <c r="D92" s="204"/>
    </row>
    <row r="93" ht="12">
      <c r="D93" s="204"/>
    </row>
    <row r="94" ht="12">
      <c r="D94" s="204"/>
    </row>
    <row r="95" ht="12">
      <c r="D95" s="204"/>
    </row>
    <row r="96" ht="12">
      <c r="D96" s="204"/>
    </row>
    <row r="97" ht="12">
      <c r="D97" s="204"/>
    </row>
    <row r="98" ht="12">
      <c r="D98" s="204"/>
    </row>
    <row r="99" ht="12">
      <c r="D99" s="204"/>
    </row>
    <row r="100" ht="12">
      <c r="D100" s="204"/>
    </row>
    <row r="101" ht="12">
      <c r="D101" s="204"/>
    </row>
    <row r="102" ht="12">
      <c r="D102" s="204"/>
    </row>
    <row r="103" ht="12">
      <c r="D103" s="204"/>
    </row>
    <row r="104" ht="12">
      <c r="D104" s="204"/>
    </row>
    <row r="105" ht="12">
      <c r="D105" s="204"/>
    </row>
    <row r="106" ht="12">
      <c r="D106" s="204"/>
    </row>
    <row r="107" ht="12">
      <c r="D107" s="204"/>
    </row>
    <row r="108" ht="12">
      <c r="D108" s="204"/>
    </row>
    <row r="109" ht="12">
      <c r="D109" s="204"/>
    </row>
    <row r="110" ht="12">
      <c r="D110" s="204"/>
    </row>
    <row r="111" ht="12">
      <c r="D111" s="204"/>
    </row>
    <row r="112" ht="12">
      <c r="D112" s="204"/>
    </row>
    <row r="113" ht="12">
      <c r="D113" s="204"/>
    </row>
    <row r="114" ht="12">
      <c r="D114" s="204"/>
    </row>
    <row r="115" ht="12">
      <c r="D115" s="204"/>
    </row>
    <row r="116" ht="12">
      <c r="D116" s="204"/>
    </row>
    <row r="117" ht="12">
      <c r="D117" s="204"/>
    </row>
    <row r="118" ht="12">
      <c r="D118" s="204"/>
    </row>
    <row r="119" ht="12">
      <c r="D119" s="204"/>
    </row>
    <row r="120" ht="12">
      <c r="D120" s="204"/>
    </row>
    <row r="121" ht="12">
      <c r="D121" s="204"/>
    </row>
    <row r="122" ht="12">
      <c r="D122" s="204"/>
    </row>
    <row r="123" ht="12">
      <c r="D123" s="204"/>
    </row>
    <row r="124" ht="12">
      <c r="D124" s="204"/>
    </row>
    <row r="125" ht="12">
      <c r="D125" s="204"/>
    </row>
    <row r="126" ht="12">
      <c r="D126" s="204"/>
    </row>
    <row r="127" ht="12">
      <c r="D127" s="204"/>
    </row>
    <row r="128" ht="12">
      <c r="D128" s="204"/>
    </row>
    <row r="129" ht="12">
      <c r="D129" s="204"/>
    </row>
    <row r="130" ht="12">
      <c r="D130" s="204"/>
    </row>
    <row r="131" ht="12">
      <c r="D131" s="204"/>
    </row>
    <row r="132" ht="12">
      <c r="D132" s="204"/>
    </row>
    <row r="133" ht="12">
      <c r="D133" s="204"/>
    </row>
    <row r="134" ht="12">
      <c r="D134" s="204"/>
    </row>
    <row r="135" ht="12">
      <c r="D135" s="204"/>
    </row>
    <row r="136" ht="12">
      <c r="D136" s="204"/>
    </row>
    <row r="137" ht="12">
      <c r="D137" s="204"/>
    </row>
    <row r="138" ht="12">
      <c r="D138" s="204"/>
    </row>
    <row r="139" ht="12">
      <c r="D139" s="204"/>
    </row>
    <row r="140" ht="12">
      <c r="D140" s="204"/>
    </row>
    <row r="141" ht="12">
      <c r="D141" s="204"/>
    </row>
    <row r="142" ht="12">
      <c r="D142" s="204"/>
    </row>
    <row r="143" ht="12">
      <c r="D143" s="204"/>
    </row>
    <row r="144" ht="12">
      <c r="D144" s="204"/>
    </row>
    <row r="145" ht="12">
      <c r="D145" s="204"/>
    </row>
    <row r="146" ht="12">
      <c r="D146" s="204"/>
    </row>
    <row r="147" ht="12">
      <c r="D147" s="204"/>
    </row>
    <row r="148" ht="12">
      <c r="D148" s="204"/>
    </row>
    <row r="149" ht="12">
      <c r="D149" s="204"/>
    </row>
    <row r="150" ht="12">
      <c r="D150" s="204"/>
    </row>
    <row r="151" ht="12">
      <c r="D151" s="204"/>
    </row>
    <row r="152" ht="12">
      <c r="D152" s="204"/>
    </row>
    <row r="153" ht="12">
      <c r="D153" s="204"/>
    </row>
    <row r="154" ht="12">
      <c r="D154" s="204"/>
    </row>
    <row r="155" ht="12">
      <c r="D155" s="204"/>
    </row>
    <row r="156" ht="12">
      <c r="D156" s="204"/>
    </row>
    <row r="157" ht="12">
      <c r="D157" s="204"/>
    </row>
    <row r="158" ht="12">
      <c r="D158" s="204"/>
    </row>
    <row r="159" ht="12">
      <c r="D159" s="204"/>
    </row>
    <row r="160" ht="12">
      <c r="D160" s="204"/>
    </row>
    <row r="161" ht="12">
      <c r="D161" s="204"/>
    </row>
    <row r="162" ht="12">
      <c r="D162" s="204"/>
    </row>
    <row r="163" ht="12">
      <c r="D163" s="204"/>
    </row>
    <row r="164" ht="12">
      <c r="D164" s="204"/>
    </row>
    <row r="165" ht="12">
      <c r="D165" s="204"/>
    </row>
    <row r="166" ht="12">
      <c r="D166" s="204"/>
    </row>
    <row r="167" ht="12">
      <c r="D167" s="204"/>
    </row>
    <row r="168" ht="12">
      <c r="D168" s="204"/>
    </row>
    <row r="169" ht="12">
      <c r="D169" s="204"/>
    </row>
    <row r="170" ht="12">
      <c r="D170" s="204"/>
    </row>
    <row r="171" ht="12">
      <c r="D171" s="204"/>
    </row>
    <row r="172" ht="12">
      <c r="D172" s="204"/>
    </row>
    <row r="173" ht="12">
      <c r="D173" s="204"/>
    </row>
    <row r="174" ht="12">
      <c r="D174" s="204"/>
    </row>
    <row r="175" ht="12">
      <c r="D175" s="204"/>
    </row>
    <row r="176" ht="12">
      <c r="D176" s="204"/>
    </row>
    <row r="177" ht="12">
      <c r="D177" s="204"/>
    </row>
    <row r="178" ht="12">
      <c r="D178" s="204"/>
    </row>
    <row r="179" ht="12">
      <c r="D179" s="204"/>
    </row>
    <row r="180" ht="12">
      <c r="D180" s="204"/>
    </row>
    <row r="181" ht="12">
      <c r="D181" s="204"/>
    </row>
    <row r="182" ht="12">
      <c r="D182" s="204"/>
    </row>
    <row r="183" ht="12">
      <c r="D183" s="204"/>
    </row>
    <row r="184" ht="12">
      <c r="D184" s="204"/>
    </row>
    <row r="185" ht="12">
      <c r="D185" s="204"/>
    </row>
    <row r="186" ht="12">
      <c r="D186" s="204"/>
    </row>
    <row r="187" ht="12">
      <c r="D187" s="204"/>
    </row>
    <row r="188" ht="12">
      <c r="D188" s="204"/>
    </row>
    <row r="189" ht="12">
      <c r="D189" s="204"/>
    </row>
    <row r="190" ht="12">
      <c r="D190" s="204"/>
    </row>
    <row r="191" ht="12">
      <c r="D191" s="204"/>
    </row>
    <row r="192" ht="12">
      <c r="D192" s="204"/>
    </row>
    <row r="193" ht="12">
      <c r="D193" s="204"/>
    </row>
    <row r="194" ht="12">
      <c r="D194" s="204"/>
    </row>
    <row r="195" ht="12">
      <c r="D195" s="204"/>
    </row>
    <row r="196" ht="12">
      <c r="D196" s="204"/>
    </row>
    <row r="197" ht="12">
      <c r="D197" s="204"/>
    </row>
    <row r="198" ht="12">
      <c r="D198" s="204"/>
    </row>
    <row r="199" ht="12">
      <c r="D199" s="204"/>
    </row>
    <row r="200" ht="12">
      <c r="D200" s="204"/>
    </row>
    <row r="201" ht="12">
      <c r="D201" s="204"/>
    </row>
    <row r="202" ht="12">
      <c r="D202" s="204"/>
    </row>
    <row r="203" ht="12">
      <c r="D203" s="204"/>
    </row>
    <row r="204" ht="12">
      <c r="D204" s="204"/>
    </row>
    <row r="205" ht="12">
      <c r="D205" s="204"/>
    </row>
    <row r="206" ht="12">
      <c r="D206" s="204"/>
    </row>
    <row r="207" ht="12">
      <c r="D207" s="204"/>
    </row>
    <row r="208" ht="12">
      <c r="D208" s="204"/>
    </row>
    <row r="209" ht="12">
      <c r="D209" s="204"/>
    </row>
    <row r="210" ht="12">
      <c r="D210" s="204"/>
    </row>
    <row r="211" ht="12">
      <c r="D211" s="204"/>
    </row>
    <row r="212" ht="12">
      <c r="D212" s="204"/>
    </row>
    <row r="213" ht="12">
      <c r="D213" s="204"/>
    </row>
    <row r="214" ht="12">
      <c r="D214" s="204"/>
    </row>
    <row r="215" ht="12">
      <c r="D215" s="204"/>
    </row>
    <row r="216" ht="12">
      <c r="D216" s="204"/>
    </row>
    <row r="217" ht="12">
      <c r="D217" s="204"/>
    </row>
    <row r="218" ht="12">
      <c r="D218" s="204"/>
    </row>
    <row r="219" ht="12">
      <c r="D219" s="204"/>
    </row>
    <row r="220" ht="12">
      <c r="D220" s="204"/>
    </row>
    <row r="221" ht="12">
      <c r="D221" s="204"/>
    </row>
    <row r="222" ht="12">
      <c r="D222" s="204"/>
    </row>
    <row r="223" ht="12">
      <c r="D223" s="204"/>
    </row>
    <row r="224" ht="12">
      <c r="D224" s="204"/>
    </row>
    <row r="225" ht="12">
      <c r="D225" s="204"/>
    </row>
    <row r="226" ht="12">
      <c r="D226" s="204"/>
    </row>
    <row r="227" ht="12">
      <c r="D227" s="204"/>
    </row>
    <row r="228" ht="12">
      <c r="D228" s="204"/>
    </row>
    <row r="229" ht="12">
      <c r="D229" s="204"/>
    </row>
    <row r="230" ht="12">
      <c r="D230" s="204"/>
    </row>
    <row r="231" ht="12">
      <c r="D231" s="204"/>
    </row>
    <row r="232" ht="12">
      <c r="D232" s="204"/>
    </row>
    <row r="233" ht="12">
      <c r="D233" s="204"/>
    </row>
    <row r="234" ht="12">
      <c r="D234" s="204"/>
    </row>
    <row r="235" ht="12">
      <c r="D235" s="204"/>
    </row>
    <row r="236" ht="12">
      <c r="D236" s="204"/>
    </row>
    <row r="237" ht="12">
      <c r="D237" s="204"/>
    </row>
    <row r="238" ht="12">
      <c r="D238" s="204"/>
    </row>
    <row r="239" ht="12">
      <c r="D239" s="204"/>
    </row>
    <row r="240" ht="12">
      <c r="D240" s="204"/>
    </row>
    <row r="241" ht="12">
      <c r="D241" s="204"/>
    </row>
    <row r="242" ht="12">
      <c r="D242" s="204"/>
    </row>
    <row r="243" ht="12">
      <c r="D243" s="204"/>
    </row>
    <row r="244" ht="12">
      <c r="D244" s="204"/>
    </row>
    <row r="245" ht="12">
      <c r="D245" s="204"/>
    </row>
    <row r="246" ht="12">
      <c r="D246" s="204"/>
    </row>
    <row r="247" ht="12">
      <c r="D247" s="204"/>
    </row>
    <row r="248" ht="12">
      <c r="D248" s="204"/>
    </row>
    <row r="249" ht="12">
      <c r="D249" s="204"/>
    </row>
    <row r="250" ht="12">
      <c r="D250" s="204"/>
    </row>
    <row r="251" ht="12">
      <c r="D251" s="204"/>
    </row>
    <row r="252" ht="12">
      <c r="D252" s="204"/>
    </row>
    <row r="253" ht="12">
      <c r="D253" s="204"/>
    </row>
    <row r="254" ht="12">
      <c r="D254" s="204"/>
    </row>
    <row r="255" ht="12">
      <c r="D255" s="204"/>
    </row>
    <row r="256" ht="12">
      <c r="D256" s="204"/>
    </row>
    <row r="257" ht="12">
      <c r="D257" s="204"/>
    </row>
    <row r="258" ht="12">
      <c r="D258" s="204"/>
    </row>
    <row r="259" ht="12">
      <c r="D259" s="204"/>
    </row>
    <row r="260" ht="12">
      <c r="D260" s="204"/>
    </row>
    <row r="261" ht="12">
      <c r="D261" s="204"/>
    </row>
    <row r="262" ht="12">
      <c r="D262" s="204"/>
    </row>
    <row r="263" ht="12">
      <c r="D263" s="204"/>
    </row>
    <row r="264" ht="12">
      <c r="D264" s="204"/>
    </row>
    <row r="265" ht="12">
      <c r="D265" s="204"/>
    </row>
    <row r="266" ht="12">
      <c r="D266" s="204"/>
    </row>
    <row r="267" ht="12">
      <c r="D267" s="204"/>
    </row>
    <row r="268" ht="12">
      <c r="D268" s="204"/>
    </row>
    <row r="269" ht="12">
      <c r="D269" s="204"/>
    </row>
    <row r="270" ht="12">
      <c r="D270" s="204"/>
    </row>
    <row r="271" ht="12">
      <c r="D271" s="204"/>
    </row>
    <row r="272" ht="12">
      <c r="D272" s="204"/>
    </row>
    <row r="273" ht="12">
      <c r="D273" s="204"/>
    </row>
    <row r="274" ht="12">
      <c r="D274" s="204"/>
    </row>
    <row r="275" ht="12">
      <c r="D275" s="204"/>
    </row>
    <row r="276" ht="12">
      <c r="D276" s="204"/>
    </row>
    <row r="277" ht="12">
      <c r="D277" s="204"/>
    </row>
    <row r="278" ht="12">
      <c r="D278" s="204"/>
    </row>
    <row r="279" ht="12">
      <c r="D279" s="204"/>
    </row>
    <row r="280" ht="12">
      <c r="D280" s="204"/>
    </row>
    <row r="281" ht="12">
      <c r="D281" s="204"/>
    </row>
    <row r="282" ht="12">
      <c r="D282" s="204"/>
    </row>
    <row r="283" ht="12">
      <c r="D283" s="204"/>
    </row>
    <row r="284" ht="12">
      <c r="D284" s="204"/>
    </row>
    <row r="285" ht="12">
      <c r="D285" s="204"/>
    </row>
    <row r="286" ht="12">
      <c r="D286" s="204"/>
    </row>
    <row r="287" ht="12">
      <c r="D287" s="204"/>
    </row>
    <row r="288" ht="12">
      <c r="D288" s="204"/>
    </row>
    <row r="289" ht="12">
      <c r="D289" s="204"/>
    </row>
    <row r="290" ht="12">
      <c r="D290" s="204"/>
    </row>
    <row r="291" ht="12">
      <c r="D291" s="204"/>
    </row>
    <row r="292" ht="12">
      <c r="D292" s="204"/>
    </row>
    <row r="293" ht="12">
      <c r="D293" s="204"/>
    </row>
    <row r="294" ht="12">
      <c r="D294" s="204"/>
    </row>
    <row r="295" ht="12">
      <c r="D295" s="204"/>
    </row>
    <row r="296" ht="12">
      <c r="D296" s="204"/>
    </row>
    <row r="297" ht="12">
      <c r="D297" s="204"/>
    </row>
    <row r="298" ht="12">
      <c r="D298" s="204"/>
    </row>
    <row r="299" ht="12">
      <c r="D299" s="204"/>
    </row>
    <row r="300" ht="12">
      <c r="D300" s="204"/>
    </row>
    <row r="301" ht="12">
      <c r="D301" s="204"/>
    </row>
    <row r="302" ht="12">
      <c r="D302" s="204"/>
    </row>
    <row r="303" ht="12">
      <c r="D303" s="204"/>
    </row>
    <row r="304" ht="12">
      <c r="D304" s="204"/>
    </row>
    <row r="305" ht="12">
      <c r="D305" s="204"/>
    </row>
    <row r="306" ht="12">
      <c r="D306" s="204"/>
    </row>
    <row r="307" ht="12">
      <c r="D307" s="204"/>
    </row>
    <row r="308" ht="12">
      <c r="D308" s="204"/>
    </row>
    <row r="309" ht="12">
      <c r="D309" s="204"/>
    </row>
    <row r="310" ht="12">
      <c r="D310" s="204"/>
    </row>
    <row r="311" ht="12">
      <c r="D311" s="204"/>
    </row>
    <row r="312" ht="12">
      <c r="D312" s="204"/>
    </row>
    <row r="313" ht="12">
      <c r="D313" s="204"/>
    </row>
    <row r="314" ht="12">
      <c r="D314" s="204"/>
    </row>
    <row r="315" ht="12">
      <c r="D315" s="204"/>
    </row>
    <row r="316" ht="12">
      <c r="D316" s="204"/>
    </row>
    <row r="317" ht="12">
      <c r="D317" s="204"/>
    </row>
    <row r="318" ht="12">
      <c r="D318" s="204"/>
    </row>
    <row r="319" ht="12">
      <c r="D319" s="204"/>
    </row>
    <row r="320" ht="12">
      <c r="D320" s="204"/>
    </row>
    <row r="321" ht="12">
      <c r="D321" s="204"/>
    </row>
    <row r="322" ht="12">
      <c r="D322" s="204"/>
    </row>
    <row r="323" ht="12">
      <c r="D323" s="204"/>
    </row>
    <row r="324" ht="12">
      <c r="D324" s="204"/>
    </row>
    <row r="325" ht="12">
      <c r="D325" s="204"/>
    </row>
    <row r="326" ht="12">
      <c r="D326" s="204"/>
    </row>
    <row r="327" ht="12">
      <c r="D327" s="204"/>
    </row>
    <row r="328" ht="12">
      <c r="D328" s="204"/>
    </row>
    <row r="329" ht="12">
      <c r="D329" s="204"/>
    </row>
    <row r="330" ht="12">
      <c r="D330" s="204"/>
    </row>
    <row r="331" ht="12">
      <c r="D331" s="204"/>
    </row>
    <row r="332" ht="12">
      <c r="D332" s="204"/>
    </row>
    <row r="333" ht="12">
      <c r="D333" s="204"/>
    </row>
    <row r="334" ht="12">
      <c r="D334" s="204"/>
    </row>
    <row r="335" ht="12">
      <c r="D335" s="204"/>
    </row>
    <row r="336" ht="12">
      <c r="D336" s="204"/>
    </row>
    <row r="337" ht="12">
      <c r="D337" s="204"/>
    </row>
    <row r="338" ht="12">
      <c r="D338" s="204"/>
    </row>
    <row r="339" ht="12">
      <c r="D339" s="204"/>
    </row>
    <row r="340" ht="12">
      <c r="D340" s="204"/>
    </row>
    <row r="341" ht="12">
      <c r="D341" s="204"/>
    </row>
    <row r="342" ht="12">
      <c r="D342" s="204"/>
    </row>
    <row r="343" ht="12">
      <c r="D343" s="204"/>
    </row>
    <row r="344" ht="12">
      <c r="D344" s="204"/>
    </row>
    <row r="345" ht="12">
      <c r="D345" s="204"/>
    </row>
    <row r="346" ht="12">
      <c r="D346" s="204"/>
    </row>
    <row r="347" ht="12">
      <c r="D347" s="204"/>
    </row>
    <row r="348" ht="12">
      <c r="D348" s="204"/>
    </row>
    <row r="349" ht="12">
      <c r="D349" s="204"/>
    </row>
    <row r="350" ht="12">
      <c r="D350" s="204"/>
    </row>
    <row r="351" ht="12">
      <c r="D351" s="204"/>
    </row>
    <row r="352" ht="12">
      <c r="D352" s="204"/>
    </row>
    <row r="353" ht="12">
      <c r="D353" s="204"/>
    </row>
    <row r="354" ht="12">
      <c r="D354" s="204"/>
    </row>
    <row r="355" ht="12">
      <c r="D355" s="204"/>
    </row>
    <row r="356" ht="12">
      <c r="D356" s="204"/>
    </row>
    <row r="357" ht="12">
      <c r="D357" s="204"/>
    </row>
    <row r="358" ht="12">
      <c r="D358" s="204"/>
    </row>
    <row r="359" ht="12">
      <c r="D359" s="204"/>
    </row>
    <row r="360" ht="12">
      <c r="D360" s="204"/>
    </row>
    <row r="361" ht="12">
      <c r="D361" s="204"/>
    </row>
    <row r="362" ht="12">
      <c r="D362" s="204"/>
    </row>
    <row r="363" ht="12">
      <c r="D363" s="204"/>
    </row>
    <row r="364" ht="12">
      <c r="D364" s="204"/>
    </row>
    <row r="365" ht="12">
      <c r="D365" s="204"/>
    </row>
    <row r="366" ht="12">
      <c r="D366" s="204"/>
    </row>
    <row r="367" ht="12">
      <c r="D367" s="204"/>
    </row>
    <row r="368" ht="12">
      <c r="D368" s="204"/>
    </row>
    <row r="369" ht="12">
      <c r="D369" s="204"/>
    </row>
    <row r="370" ht="12">
      <c r="D370" s="204"/>
    </row>
    <row r="371" ht="12">
      <c r="D371" s="204"/>
    </row>
    <row r="372" ht="12">
      <c r="D372" s="204"/>
    </row>
    <row r="373" ht="12">
      <c r="D373" s="204"/>
    </row>
    <row r="374" ht="12">
      <c r="D374" s="204"/>
    </row>
    <row r="375" ht="12">
      <c r="D375" s="204"/>
    </row>
    <row r="376" ht="12">
      <c r="D376" s="204"/>
    </row>
    <row r="377" ht="12">
      <c r="D377" s="204"/>
    </row>
    <row r="378" ht="12">
      <c r="D378" s="204"/>
    </row>
    <row r="379" ht="12">
      <c r="D379" s="204"/>
    </row>
    <row r="380" ht="12">
      <c r="D380" s="204"/>
    </row>
    <row r="381" ht="12">
      <c r="D381" s="204"/>
    </row>
    <row r="382" ht="12">
      <c r="D382" s="204"/>
    </row>
    <row r="383" ht="12">
      <c r="D383" s="204"/>
    </row>
    <row r="384" ht="12">
      <c r="D384" s="204"/>
    </row>
    <row r="385" ht="12">
      <c r="D385" s="204"/>
    </row>
    <row r="386" ht="12">
      <c r="D386" s="204"/>
    </row>
    <row r="387" ht="12">
      <c r="D387" s="204"/>
    </row>
    <row r="388" ht="12">
      <c r="D388" s="204"/>
    </row>
    <row r="389" ht="12">
      <c r="D389" s="204"/>
    </row>
    <row r="390" ht="12">
      <c r="D390" s="204"/>
    </row>
    <row r="391" ht="12">
      <c r="D391" s="204"/>
    </row>
    <row r="392" ht="12">
      <c r="D392" s="204"/>
    </row>
    <row r="393" ht="12">
      <c r="D393" s="204"/>
    </row>
    <row r="394" ht="12">
      <c r="D394" s="204"/>
    </row>
    <row r="395" ht="12">
      <c r="D395" s="204"/>
    </row>
    <row r="396" ht="12">
      <c r="D396" s="204"/>
    </row>
    <row r="397" ht="12">
      <c r="D397" s="204"/>
    </row>
    <row r="398" ht="12">
      <c r="D398" s="204"/>
    </row>
    <row r="399" ht="12">
      <c r="D399" s="204"/>
    </row>
    <row r="400" ht="12">
      <c r="D400" s="204"/>
    </row>
    <row r="401" ht="12">
      <c r="D401" s="204"/>
    </row>
    <row r="402" ht="12">
      <c r="D402" s="204"/>
    </row>
    <row r="403" ht="12">
      <c r="D403" s="204"/>
    </row>
    <row r="404" ht="12">
      <c r="D404" s="204"/>
    </row>
    <row r="405" ht="12">
      <c r="D405" s="204"/>
    </row>
    <row r="406" ht="12">
      <c r="D406" s="204"/>
    </row>
    <row r="407" ht="12">
      <c r="D407" s="204"/>
    </row>
    <row r="408" ht="12">
      <c r="D408" s="204"/>
    </row>
    <row r="409" ht="12">
      <c r="D409" s="204"/>
    </row>
    <row r="410" ht="12">
      <c r="D410" s="204"/>
    </row>
    <row r="411" ht="12">
      <c r="D411" s="204"/>
    </row>
    <row r="412" ht="12">
      <c r="D412" s="204"/>
    </row>
    <row r="413" ht="12">
      <c r="D413" s="204"/>
    </row>
    <row r="414" ht="12">
      <c r="D414" s="204"/>
    </row>
    <row r="415" ht="12">
      <c r="D415" s="204"/>
    </row>
    <row r="416" ht="12">
      <c r="D416" s="204"/>
    </row>
    <row r="417" ht="12">
      <c r="D417" s="204"/>
    </row>
    <row r="418" ht="12">
      <c r="D418" s="204"/>
    </row>
    <row r="419" ht="12">
      <c r="D419" s="204"/>
    </row>
    <row r="420" ht="12">
      <c r="D420" s="204"/>
    </row>
    <row r="421" ht="12">
      <c r="D421" s="204"/>
    </row>
    <row r="422" ht="12">
      <c r="D422" s="204"/>
    </row>
    <row r="423" ht="12">
      <c r="D423" s="204"/>
    </row>
    <row r="424" ht="12">
      <c r="D424" s="204"/>
    </row>
    <row r="425" ht="12">
      <c r="D425" s="204"/>
    </row>
    <row r="426" ht="12">
      <c r="D426" s="204"/>
    </row>
    <row r="427" ht="12">
      <c r="D427" s="204"/>
    </row>
    <row r="428" ht="12">
      <c r="D428" s="204"/>
    </row>
    <row r="429" ht="12">
      <c r="D429" s="204"/>
    </row>
    <row r="430" ht="12">
      <c r="D430" s="204"/>
    </row>
    <row r="431" ht="12">
      <c r="D431" s="204"/>
    </row>
    <row r="432" ht="12">
      <c r="D432" s="204"/>
    </row>
    <row r="433" ht="12">
      <c r="D433" s="204"/>
    </row>
    <row r="434" ht="12">
      <c r="D434" s="204"/>
    </row>
    <row r="435" ht="12">
      <c r="D435" s="204"/>
    </row>
    <row r="436" ht="12">
      <c r="D436" s="204"/>
    </row>
    <row r="437" ht="12">
      <c r="D437" s="204"/>
    </row>
    <row r="438" ht="12">
      <c r="D438" s="204"/>
    </row>
    <row r="439" ht="12">
      <c r="D439" s="204"/>
    </row>
    <row r="440" ht="12">
      <c r="D440" s="204"/>
    </row>
    <row r="441" ht="12">
      <c r="D441" s="204"/>
    </row>
    <row r="442" ht="12">
      <c r="D442" s="204"/>
    </row>
    <row r="443" ht="12">
      <c r="D443" s="204"/>
    </row>
    <row r="444" ht="12">
      <c r="D444" s="204"/>
    </row>
    <row r="445" ht="12">
      <c r="D445" s="204"/>
    </row>
    <row r="446" ht="12">
      <c r="D446" s="204"/>
    </row>
    <row r="447" ht="12">
      <c r="D447" s="204"/>
    </row>
    <row r="448" ht="12">
      <c r="D448" s="204"/>
    </row>
    <row r="449" ht="12">
      <c r="D449" s="204"/>
    </row>
    <row r="450" ht="12">
      <c r="D450" s="204"/>
    </row>
    <row r="451" ht="12">
      <c r="D451" s="204"/>
    </row>
    <row r="452" ht="12">
      <c r="D452" s="204"/>
    </row>
    <row r="453" ht="12">
      <c r="D453" s="204"/>
    </row>
    <row r="454" ht="12">
      <c r="D454" s="204"/>
    </row>
    <row r="455" ht="12">
      <c r="D455" s="204"/>
    </row>
    <row r="456" ht="12">
      <c r="D456" s="204"/>
    </row>
    <row r="457" ht="12">
      <c r="D457" s="204"/>
    </row>
    <row r="458" ht="12">
      <c r="D458" s="204"/>
    </row>
    <row r="459" ht="12">
      <c r="D459" s="204"/>
    </row>
    <row r="460" ht="12">
      <c r="D460" s="204"/>
    </row>
    <row r="461" ht="12">
      <c r="D461" s="204"/>
    </row>
    <row r="462" ht="12">
      <c r="D462" s="204"/>
    </row>
    <row r="463" ht="12">
      <c r="D463" s="204"/>
    </row>
    <row r="464" ht="12">
      <c r="D464" s="204"/>
    </row>
    <row r="465" ht="12">
      <c r="D465" s="204"/>
    </row>
    <row r="466" ht="12">
      <c r="D466" s="204"/>
    </row>
    <row r="467" ht="12">
      <c r="D467" s="204"/>
    </row>
    <row r="468" ht="12">
      <c r="D468" s="204"/>
    </row>
    <row r="469" ht="12">
      <c r="D469" s="204"/>
    </row>
    <row r="470" ht="12">
      <c r="D470" s="204"/>
    </row>
    <row r="471" ht="12">
      <c r="D471" s="204"/>
    </row>
    <row r="472" ht="12">
      <c r="D472" s="204"/>
    </row>
    <row r="473" ht="12">
      <c r="D473" s="204"/>
    </row>
    <row r="474" ht="12">
      <c r="D474" s="204"/>
    </row>
    <row r="475" ht="12">
      <c r="D475" s="204"/>
    </row>
    <row r="476" ht="12">
      <c r="D476" s="204"/>
    </row>
    <row r="477" ht="12">
      <c r="D477" s="204"/>
    </row>
    <row r="478" ht="12">
      <c r="D478" s="204"/>
    </row>
    <row r="479" ht="12">
      <c r="D479" s="204"/>
    </row>
    <row r="480" ht="12">
      <c r="D480" s="204"/>
    </row>
    <row r="481" ht="12">
      <c r="D481" s="204"/>
    </row>
    <row r="482" ht="12">
      <c r="D482" s="204"/>
    </row>
    <row r="483" ht="12">
      <c r="D483" s="204"/>
    </row>
    <row r="484" ht="12">
      <c r="D484" s="204"/>
    </row>
    <row r="485" ht="12">
      <c r="D485" s="204"/>
    </row>
    <row r="486" ht="12">
      <c r="D486" s="204"/>
    </row>
    <row r="487" ht="12">
      <c r="D487" s="204"/>
    </row>
    <row r="488" ht="12">
      <c r="D488" s="204"/>
    </row>
    <row r="489" ht="12">
      <c r="D489" s="204"/>
    </row>
    <row r="490" ht="12">
      <c r="D490" s="204"/>
    </row>
    <row r="491" ht="12">
      <c r="D491" s="204"/>
    </row>
    <row r="492" ht="12">
      <c r="D492" s="204"/>
    </row>
    <row r="493" ht="12">
      <c r="D493" s="204"/>
    </row>
    <row r="494" ht="12">
      <c r="D494" s="204"/>
    </row>
    <row r="495" ht="12">
      <c r="D495" s="204"/>
    </row>
    <row r="496" ht="12">
      <c r="D496" s="204"/>
    </row>
    <row r="497" ht="12">
      <c r="D497" s="204"/>
    </row>
    <row r="498" ht="12">
      <c r="D498" s="204"/>
    </row>
    <row r="499" ht="12">
      <c r="D499" s="204"/>
    </row>
    <row r="500" ht="12">
      <c r="D500" s="204"/>
    </row>
    <row r="501" ht="12">
      <c r="D501" s="204"/>
    </row>
    <row r="502" ht="12">
      <c r="D502" s="204"/>
    </row>
    <row r="503" ht="12">
      <c r="D503" s="204"/>
    </row>
    <row r="504" ht="12">
      <c r="D504" s="204"/>
    </row>
    <row r="505" ht="12">
      <c r="D505" s="204"/>
    </row>
    <row r="506" ht="12">
      <c r="D506" s="204"/>
    </row>
    <row r="507" ht="12">
      <c r="D507" s="204"/>
    </row>
    <row r="508" ht="12">
      <c r="D508" s="204"/>
    </row>
    <row r="509" ht="12">
      <c r="D509" s="204"/>
    </row>
    <row r="510" ht="12">
      <c r="D510" s="204"/>
    </row>
    <row r="511" ht="12">
      <c r="D511" s="204"/>
    </row>
    <row r="512" ht="12">
      <c r="D512" s="204"/>
    </row>
    <row r="513" ht="12">
      <c r="D513" s="204"/>
    </row>
    <row r="514" ht="12">
      <c r="D514" s="204"/>
    </row>
    <row r="515" ht="12">
      <c r="D515" s="204"/>
    </row>
    <row r="516" ht="12">
      <c r="D516" s="204"/>
    </row>
    <row r="517" ht="12">
      <c r="D517" s="204"/>
    </row>
    <row r="518" ht="12">
      <c r="D518" s="204"/>
    </row>
    <row r="519" ht="12">
      <c r="D519" s="204"/>
    </row>
    <row r="520" ht="12">
      <c r="D520" s="204"/>
    </row>
    <row r="521" ht="12">
      <c r="D521" s="204"/>
    </row>
    <row r="522" ht="12">
      <c r="D522" s="204"/>
    </row>
    <row r="523" ht="12">
      <c r="D523" s="204"/>
    </row>
    <row r="524" ht="12">
      <c r="D524" s="204"/>
    </row>
    <row r="525" ht="12">
      <c r="D525" s="204"/>
    </row>
    <row r="526" ht="12">
      <c r="D526" s="204"/>
    </row>
    <row r="527" ht="12">
      <c r="D527" s="204"/>
    </row>
    <row r="528" ht="12">
      <c r="D528" s="204"/>
    </row>
    <row r="529" ht="12">
      <c r="D529" s="204"/>
    </row>
    <row r="530" ht="12">
      <c r="D530" s="204"/>
    </row>
    <row r="531" ht="12">
      <c r="D531" s="204"/>
    </row>
    <row r="532" ht="12">
      <c r="D532" s="204"/>
    </row>
    <row r="533" ht="12">
      <c r="D533" s="204"/>
    </row>
    <row r="534" ht="12">
      <c r="D534" s="204"/>
    </row>
    <row r="535" ht="12">
      <c r="D535" s="204"/>
    </row>
    <row r="536" ht="12">
      <c r="D536" s="204"/>
    </row>
    <row r="537" ht="12">
      <c r="D537" s="204"/>
    </row>
    <row r="538" ht="12">
      <c r="D538" s="204"/>
    </row>
    <row r="539" ht="12">
      <c r="D539" s="204"/>
    </row>
    <row r="540" ht="12">
      <c r="D540" s="204"/>
    </row>
    <row r="541" ht="12">
      <c r="D541" s="204"/>
    </row>
    <row r="542" ht="12">
      <c r="D542" s="204"/>
    </row>
    <row r="543" ht="12">
      <c r="D543" s="204"/>
    </row>
    <row r="544" ht="12">
      <c r="D544" s="204"/>
    </row>
    <row r="545" ht="12">
      <c r="D545" s="204"/>
    </row>
    <row r="546" ht="12">
      <c r="D546" s="204"/>
    </row>
    <row r="547" ht="12">
      <c r="D547" s="204"/>
    </row>
    <row r="548" ht="12">
      <c r="D548" s="204"/>
    </row>
    <row r="549" ht="12">
      <c r="D549" s="204"/>
    </row>
    <row r="550" ht="12">
      <c r="D550" s="204"/>
    </row>
    <row r="551" ht="12">
      <c r="D551" s="204"/>
    </row>
    <row r="552" ht="12">
      <c r="D552" s="204"/>
    </row>
    <row r="553" ht="12">
      <c r="D553" s="204"/>
    </row>
    <row r="554" ht="12">
      <c r="D554" s="204"/>
    </row>
    <row r="555" ht="12">
      <c r="D555" s="204"/>
    </row>
    <row r="556" ht="12">
      <c r="D556" s="204"/>
    </row>
    <row r="557" ht="12">
      <c r="D557" s="204"/>
    </row>
    <row r="558" ht="12">
      <c r="D558" s="204"/>
    </row>
    <row r="559" ht="12">
      <c r="D559" s="204"/>
    </row>
    <row r="560" ht="12">
      <c r="D560" s="204"/>
    </row>
    <row r="561" ht="12">
      <c r="D561" s="204"/>
    </row>
    <row r="562" ht="12">
      <c r="D562" s="204"/>
    </row>
    <row r="563" ht="12">
      <c r="D563" s="204"/>
    </row>
    <row r="564" ht="12">
      <c r="D564" s="204"/>
    </row>
    <row r="565" ht="12">
      <c r="D565" s="204"/>
    </row>
    <row r="566" ht="12">
      <c r="D566" s="204"/>
    </row>
    <row r="567" ht="12">
      <c r="D567" s="204"/>
    </row>
    <row r="568" ht="12">
      <c r="D568" s="204"/>
    </row>
    <row r="569" ht="12">
      <c r="D569" s="204"/>
    </row>
    <row r="570" ht="12">
      <c r="D570" s="204"/>
    </row>
    <row r="571" ht="12">
      <c r="D571" s="204"/>
    </row>
    <row r="572" ht="12">
      <c r="D572" s="204"/>
    </row>
    <row r="573" ht="12">
      <c r="D573" s="204"/>
    </row>
    <row r="574" ht="12">
      <c r="D574" s="204"/>
    </row>
    <row r="575" ht="12">
      <c r="D575" s="204"/>
    </row>
    <row r="576" ht="12">
      <c r="D576" s="204"/>
    </row>
    <row r="577" ht="12">
      <c r="D577" s="204"/>
    </row>
    <row r="578" ht="12">
      <c r="D578" s="204"/>
    </row>
    <row r="579" ht="12">
      <c r="D579" s="204"/>
    </row>
    <row r="580" ht="12">
      <c r="D580" s="204"/>
    </row>
    <row r="581" ht="12">
      <c r="D581" s="204"/>
    </row>
    <row r="582" ht="12">
      <c r="D582" s="204"/>
    </row>
    <row r="583" ht="12">
      <c r="D583" s="204"/>
    </row>
    <row r="584" ht="12">
      <c r="D584" s="204"/>
    </row>
    <row r="585" ht="12">
      <c r="D585" s="204"/>
    </row>
    <row r="586" ht="12">
      <c r="D586" s="204"/>
    </row>
    <row r="587" ht="12">
      <c r="D587" s="204"/>
    </row>
    <row r="588" ht="12">
      <c r="D588" s="204"/>
    </row>
    <row r="589" ht="12">
      <c r="D589" s="204"/>
    </row>
    <row r="590" ht="12">
      <c r="D590" s="204"/>
    </row>
    <row r="591" ht="12">
      <c r="D591" s="204"/>
    </row>
    <row r="592" ht="12">
      <c r="D592" s="204"/>
    </row>
    <row r="593" ht="12">
      <c r="D593" s="204"/>
    </row>
    <row r="594" ht="12">
      <c r="D594" s="204"/>
    </row>
    <row r="595" ht="12">
      <c r="D595" s="204"/>
    </row>
    <row r="596" ht="12">
      <c r="D596" s="204"/>
    </row>
    <row r="597" ht="12">
      <c r="D597" s="204"/>
    </row>
    <row r="598" ht="12">
      <c r="D598" s="204"/>
    </row>
    <row r="599" ht="12">
      <c r="D599" s="204"/>
    </row>
    <row r="600" ht="12">
      <c r="D600" s="204"/>
    </row>
    <row r="601" ht="12">
      <c r="D601" s="204"/>
    </row>
    <row r="602" ht="12">
      <c r="D602" s="204"/>
    </row>
    <row r="603" ht="12">
      <c r="D603" s="204"/>
    </row>
    <row r="604" ht="12">
      <c r="D604" s="204"/>
    </row>
    <row r="605" ht="12">
      <c r="D605" s="204"/>
    </row>
    <row r="606" ht="12">
      <c r="D606" s="204"/>
    </row>
    <row r="607" ht="12">
      <c r="D607" s="204"/>
    </row>
    <row r="608" ht="12">
      <c r="D608" s="204"/>
    </row>
    <row r="609" ht="12">
      <c r="D609" s="204"/>
    </row>
    <row r="610" ht="12">
      <c r="D610" s="204"/>
    </row>
    <row r="611" ht="12">
      <c r="D611" s="204"/>
    </row>
    <row r="612" ht="12">
      <c r="D612" s="204"/>
    </row>
    <row r="613" ht="12">
      <c r="D613" s="204"/>
    </row>
    <row r="614" ht="12">
      <c r="D614" s="204"/>
    </row>
    <row r="615" ht="12">
      <c r="D615" s="204"/>
    </row>
    <row r="616" ht="12">
      <c r="D616" s="204"/>
    </row>
    <row r="617" ht="12">
      <c r="D617" s="204"/>
    </row>
    <row r="618" ht="12">
      <c r="D618" s="204"/>
    </row>
    <row r="619" ht="12">
      <c r="D619" s="204"/>
    </row>
    <row r="620" ht="12">
      <c r="D620" s="204"/>
    </row>
    <row r="621" ht="12">
      <c r="D621" s="204"/>
    </row>
    <row r="622" ht="12">
      <c r="D622" s="204"/>
    </row>
    <row r="623" ht="12">
      <c r="D623" s="204"/>
    </row>
    <row r="624" ht="12">
      <c r="D624" s="204"/>
    </row>
    <row r="625" ht="12">
      <c r="D625" s="204"/>
    </row>
    <row r="626" ht="12">
      <c r="D626" s="204"/>
    </row>
    <row r="627" ht="12">
      <c r="D627" s="204"/>
    </row>
    <row r="628" ht="12">
      <c r="D628" s="204"/>
    </row>
    <row r="629" ht="12">
      <c r="D629" s="204"/>
    </row>
    <row r="630" ht="12">
      <c r="D630" s="204"/>
    </row>
    <row r="631" ht="12">
      <c r="D631" s="204"/>
    </row>
    <row r="632" ht="12">
      <c r="D632" s="204"/>
    </row>
    <row r="633" ht="12">
      <c r="D633" s="204"/>
    </row>
    <row r="634" ht="12">
      <c r="D634" s="204"/>
    </row>
    <row r="635" ht="12">
      <c r="D635" s="204"/>
    </row>
    <row r="636" ht="12">
      <c r="D636" s="204"/>
    </row>
    <row r="637" ht="12">
      <c r="D637" s="204"/>
    </row>
    <row r="638" ht="12">
      <c r="D638" s="204"/>
    </row>
    <row r="639" ht="12">
      <c r="D639" s="204"/>
    </row>
    <row r="640" ht="12">
      <c r="D640" s="204"/>
    </row>
    <row r="641" ht="12">
      <c r="D641" s="204"/>
    </row>
    <row r="642" ht="12">
      <c r="D642" s="204"/>
    </row>
    <row r="643" ht="12">
      <c r="D643" s="204"/>
    </row>
    <row r="644" ht="12">
      <c r="D644" s="204"/>
    </row>
    <row r="645" ht="12">
      <c r="D645" s="204"/>
    </row>
    <row r="646" ht="12">
      <c r="D646" s="204"/>
    </row>
    <row r="647" ht="12">
      <c r="D647" s="204"/>
    </row>
    <row r="648" ht="12">
      <c r="D648" s="204"/>
    </row>
    <row r="649" ht="12">
      <c r="D649" s="204"/>
    </row>
    <row r="650" ht="12">
      <c r="D650" s="204"/>
    </row>
    <row r="651" ht="12">
      <c r="D651" s="204"/>
    </row>
    <row r="652" ht="12">
      <c r="D652" s="204"/>
    </row>
    <row r="653" ht="12">
      <c r="D653" s="204"/>
    </row>
    <row r="654" ht="12">
      <c r="D654" s="204"/>
    </row>
    <row r="655" ht="12">
      <c r="D655" s="204"/>
    </row>
    <row r="656" ht="12">
      <c r="D656" s="204"/>
    </row>
    <row r="657" ht="12">
      <c r="D657" s="204"/>
    </row>
    <row r="658" ht="12">
      <c r="D658" s="204"/>
    </row>
    <row r="659" ht="12">
      <c r="D659" s="204"/>
    </row>
    <row r="660" ht="12">
      <c r="D660" s="204"/>
    </row>
    <row r="661" ht="12">
      <c r="D661" s="204"/>
    </row>
    <row r="662" ht="12">
      <c r="D662" s="204"/>
    </row>
    <row r="663" ht="12">
      <c r="D663" s="204"/>
    </row>
    <row r="664" ht="12">
      <c r="D664" s="204"/>
    </row>
    <row r="665" ht="12">
      <c r="D665" s="204"/>
    </row>
    <row r="666" ht="12">
      <c r="D666" s="204"/>
    </row>
    <row r="667" ht="12">
      <c r="D667" s="204"/>
    </row>
    <row r="668" ht="12">
      <c r="D668" s="204"/>
    </row>
    <row r="669" ht="12">
      <c r="D669" s="204"/>
    </row>
    <row r="670" ht="12">
      <c r="D670" s="204"/>
    </row>
    <row r="671" ht="12">
      <c r="D671" s="204"/>
    </row>
    <row r="672" ht="12">
      <c r="D672" s="204"/>
    </row>
    <row r="673" ht="12">
      <c r="D673" s="204"/>
    </row>
    <row r="674" ht="12">
      <c r="D674" s="204"/>
    </row>
    <row r="675" ht="12">
      <c r="D675" s="204"/>
    </row>
    <row r="676" ht="12">
      <c r="D676" s="204"/>
    </row>
    <row r="677" ht="12">
      <c r="D677" s="204"/>
    </row>
    <row r="678" ht="12">
      <c r="D678" s="204"/>
    </row>
    <row r="679" ht="12">
      <c r="D679" s="204"/>
    </row>
    <row r="680" ht="12">
      <c r="D680" s="204"/>
    </row>
    <row r="681" ht="12">
      <c r="D681" s="204"/>
    </row>
    <row r="682" ht="12">
      <c r="D682" s="204"/>
    </row>
    <row r="683" ht="12">
      <c r="D683" s="204"/>
    </row>
    <row r="684" ht="12">
      <c r="D684" s="204"/>
    </row>
    <row r="685" ht="12">
      <c r="D685" s="204"/>
    </row>
    <row r="686" ht="12">
      <c r="D686" s="204"/>
    </row>
    <row r="687" ht="12">
      <c r="D687" s="204"/>
    </row>
    <row r="688" ht="12">
      <c r="D688" s="204"/>
    </row>
    <row r="689" ht="12">
      <c r="D689" s="204"/>
    </row>
    <row r="690" ht="12">
      <c r="D690" s="204"/>
    </row>
    <row r="691" ht="12">
      <c r="D691" s="204"/>
    </row>
    <row r="692" ht="12">
      <c r="D692" s="204"/>
    </row>
    <row r="693" ht="12">
      <c r="D693" s="204"/>
    </row>
    <row r="694" ht="12">
      <c r="D694" s="204"/>
    </row>
    <row r="695" ht="12">
      <c r="D695" s="204"/>
    </row>
    <row r="696" ht="12">
      <c r="D696" s="204"/>
    </row>
    <row r="697" ht="12">
      <c r="D697" s="204"/>
    </row>
    <row r="698" ht="12">
      <c r="D698" s="204"/>
    </row>
    <row r="699" ht="12">
      <c r="D699" s="204"/>
    </row>
    <row r="700" ht="12">
      <c r="D700" s="204"/>
    </row>
    <row r="701" ht="12">
      <c r="D701" s="204"/>
    </row>
    <row r="702" ht="12">
      <c r="D702" s="204"/>
    </row>
    <row r="703" ht="12">
      <c r="D703" s="204"/>
    </row>
    <row r="704" ht="12">
      <c r="D704" s="204"/>
    </row>
    <row r="705" ht="12">
      <c r="D705" s="204"/>
    </row>
    <row r="706" ht="12">
      <c r="D706" s="204"/>
    </row>
    <row r="707" ht="12">
      <c r="D707" s="204"/>
    </row>
    <row r="708" ht="12">
      <c r="D708" s="204"/>
    </row>
    <row r="709" ht="12">
      <c r="D709" s="204"/>
    </row>
    <row r="710" ht="12">
      <c r="D710" s="204"/>
    </row>
    <row r="711" ht="12">
      <c r="D711" s="204"/>
    </row>
    <row r="712" ht="12">
      <c r="D712" s="204"/>
    </row>
    <row r="713" ht="12">
      <c r="D713" s="204"/>
    </row>
    <row r="714" ht="12">
      <c r="D714" s="204"/>
    </row>
    <row r="715" ht="12">
      <c r="D715" s="204"/>
    </row>
    <row r="716" ht="12">
      <c r="D716" s="204"/>
    </row>
    <row r="717" ht="12">
      <c r="D717" s="204"/>
    </row>
    <row r="718" ht="12">
      <c r="D718" s="204"/>
    </row>
    <row r="719" ht="12">
      <c r="D719" s="204"/>
    </row>
    <row r="720" ht="12">
      <c r="D720" s="204"/>
    </row>
    <row r="721" ht="12">
      <c r="D721" s="204"/>
    </row>
    <row r="722" ht="12">
      <c r="D722" s="204"/>
    </row>
    <row r="723" ht="12">
      <c r="D723" s="204"/>
    </row>
    <row r="724" ht="12">
      <c r="D724" s="204"/>
    </row>
    <row r="725" ht="12">
      <c r="D725" s="204"/>
    </row>
    <row r="726" ht="12">
      <c r="D726" s="204"/>
    </row>
    <row r="727" ht="12">
      <c r="D727" s="204"/>
    </row>
    <row r="728" ht="12">
      <c r="D728" s="204"/>
    </row>
    <row r="729" ht="12">
      <c r="D729" s="204"/>
    </row>
    <row r="730" ht="12">
      <c r="D730" s="204"/>
    </row>
    <row r="731" ht="12">
      <c r="D731" s="204"/>
    </row>
    <row r="732" ht="12">
      <c r="D732" s="204"/>
    </row>
    <row r="733" ht="12">
      <c r="D733" s="204"/>
    </row>
    <row r="734" ht="12">
      <c r="D734" s="204"/>
    </row>
    <row r="735" ht="12">
      <c r="D735" s="204"/>
    </row>
    <row r="736" ht="12">
      <c r="D736" s="204"/>
    </row>
    <row r="737" ht="12">
      <c r="D737" s="204"/>
    </row>
    <row r="738" ht="12">
      <c r="D738" s="204"/>
    </row>
    <row r="739" ht="12">
      <c r="D739" s="204"/>
    </row>
    <row r="740" ht="12">
      <c r="D740" s="204"/>
    </row>
    <row r="741" ht="12">
      <c r="D741" s="204"/>
    </row>
    <row r="742" ht="12">
      <c r="D742" s="204"/>
    </row>
    <row r="743" ht="12">
      <c r="D743" s="204"/>
    </row>
    <row r="744" ht="12">
      <c r="D744" s="204"/>
    </row>
    <row r="745" ht="12">
      <c r="D745" s="204"/>
    </row>
    <row r="746" ht="12">
      <c r="D746" s="204"/>
    </row>
    <row r="747" ht="12">
      <c r="D747" s="204"/>
    </row>
    <row r="748" ht="12">
      <c r="D748" s="204"/>
    </row>
    <row r="749" ht="12">
      <c r="D749" s="204"/>
    </row>
    <row r="750" ht="12">
      <c r="D750" s="204"/>
    </row>
    <row r="751" ht="12">
      <c r="D751" s="204"/>
    </row>
    <row r="752" ht="12">
      <c r="D752" s="204"/>
    </row>
    <row r="753" ht="12">
      <c r="D753" s="204"/>
    </row>
    <row r="754" ht="12">
      <c r="D754" s="204"/>
    </row>
    <row r="755" ht="12">
      <c r="D755" s="204"/>
    </row>
    <row r="756" ht="12">
      <c r="D756" s="204"/>
    </row>
    <row r="757" ht="12">
      <c r="D757" s="204"/>
    </row>
    <row r="758" ht="12">
      <c r="D758" s="204"/>
    </row>
    <row r="759" ht="12">
      <c r="D759" s="204"/>
    </row>
    <row r="760" ht="12">
      <c r="D760" s="204"/>
    </row>
    <row r="761" ht="12">
      <c r="D761" s="204"/>
    </row>
    <row r="762" ht="12">
      <c r="D762" s="204"/>
    </row>
    <row r="763" ht="12">
      <c r="D763" s="204"/>
    </row>
    <row r="764" ht="12">
      <c r="D764" s="204"/>
    </row>
    <row r="765" ht="12">
      <c r="D765" s="204"/>
    </row>
    <row r="766" ht="12">
      <c r="D766" s="204"/>
    </row>
    <row r="767" ht="12">
      <c r="D767" s="204"/>
    </row>
    <row r="768" ht="12">
      <c r="D768" s="204"/>
    </row>
    <row r="769" ht="12">
      <c r="D769" s="204"/>
    </row>
    <row r="770" ht="12">
      <c r="D770" s="204"/>
    </row>
    <row r="771" ht="12">
      <c r="D771" s="204"/>
    </row>
    <row r="772" ht="12">
      <c r="D772" s="204"/>
    </row>
    <row r="773" ht="12">
      <c r="D773" s="204"/>
    </row>
    <row r="774" ht="12">
      <c r="D774" s="204"/>
    </row>
    <row r="775" ht="12">
      <c r="D775" s="204"/>
    </row>
    <row r="776" ht="12">
      <c r="D776" s="204"/>
    </row>
    <row r="777" ht="12">
      <c r="D777" s="204"/>
    </row>
    <row r="778" ht="12">
      <c r="D778" s="204"/>
    </row>
    <row r="779" ht="12">
      <c r="D779" s="204"/>
    </row>
    <row r="780" ht="12">
      <c r="D780" s="204"/>
    </row>
    <row r="781" ht="12">
      <c r="D781" s="204"/>
    </row>
    <row r="782" ht="12">
      <c r="D782" s="204"/>
    </row>
    <row r="783" ht="12">
      <c r="D783" s="204"/>
    </row>
    <row r="784" ht="12">
      <c r="D784" s="204"/>
    </row>
    <row r="785" ht="12">
      <c r="D785" s="204"/>
    </row>
    <row r="786" ht="12">
      <c r="D786" s="204"/>
    </row>
    <row r="787" ht="12">
      <c r="D787" s="204"/>
    </row>
    <row r="788" ht="12">
      <c r="D788" s="204"/>
    </row>
    <row r="789" ht="12">
      <c r="D789" s="204"/>
    </row>
    <row r="790" ht="12">
      <c r="D790" s="204"/>
    </row>
    <row r="791" ht="12">
      <c r="D791" s="204"/>
    </row>
    <row r="792" ht="12">
      <c r="D792" s="204"/>
    </row>
    <row r="793" ht="12">
      <c r="D793" s="204"/>
    </row>
    <row r="794" ht="12">
      <c r="D794" s="204"/>
    </row>
    <row r="795" ht="12">
      <c r="D795" s="204"/>
    </row>
    <row r="796" ht="12">
      <c r="D796" s="204"/>
    </row>
    <row r="797" ht="12">
      <c r="D797" s="204"/>
    </row>
    <row r="798" ht="12">
      <c r="D798" s="204"/>
    </row>
    <row r="799" ht="12">
      <c r="D799" s="204"/>
    </row>
    <row r="800" ht="12">
      <c r="D800" s="204"/>
    </row>
    <row r="801" ht="12">
      <c r="D801" s="204"/>
    </row>
    <row r="802" ht="12">
      <c r="D802" s="204"/>
    </row>
    <row r="803" ht="12">
      <c r="D803" s="204"/>
    </row>
    <row r="804" ht="12">
      <c r="D804" s="204"/>
    </row>
    <row r="805" ht="12">
      <c r="D805" s="204"/>
    </row>
    <row r="806" ht="12">
      <c r="D806" s="204"/>
    </row>
    <row r="807" ht="12">
      <c r="D807" s="204"/>
    </row>
    <row r="808" ht="12">
      <c r="D808" s="204"/>
    </row>
    <row r="809" ht="12">
      <c r="D809" s="204"/>
    </row>
    <row r="810" ht="12">
      <c r="D810" s="204"/>
    </row>
    <row r="811" ht="12">
      <c r="D811" s="204"/>
    </row>
    <row r="812" ht="12">
      <c r="D812" s="204"/>
    </row>
    <row r="813" ht="12">
      <c r="D813" s="204"/>
    </row>
    <row r="814" ht="12">
      <c r="D814" s="204"/>
    </row>
    <row r="815" ht="12">
      <c r="D815" s="204"/>
    </row>
    <row r="816" ht="12">
      <c r="D816" s="204"/>
    </row>
    <row r="817" ht="12">
      <c r="D817" s="204"/>
    </row>
    <row r="818" ht="12">
      <c r="D818" s="204"/>
    </row>
    <row r="819" ht="12">
      <c r="D819" s="204"/>
    </row>
    <row r="820" ht="12">
      <c r="D820" s="204"/>
    </row>
    <row r="821" ht="12">
      <c r="D821" s="204"/>
    </row>
    <row r="822" ht="12">
      <c r="D822" s="204"/>
    </row>
    <row r="823" ht="12">
      <c r="D823" s="204"/>
    </row>
    <row r="824" ht="12">
      <c r="D824" s="204"/>
    </row>
    <row r="825" ht="12">
      <c r="D825" s="204"/>
    </row>
    <row r="826" ht="12">
      <c r="D826" s="204"/>
    </row>
    <row r="827" ht="12">
      <c r="D827" s="204"/>
    </row>
    <row r="828" ht="12">
      <c r="D828" s="204"/>
    </row>
    <row r="829" ht="12">
      <c r="D829" s="204"/>
    </row>
    <row r="830" ht="12">
      <c r="D830" s="204"/>
    </row>
    <row r="831" ht="12">
      <c r="D831" s="204"/>
    </row>
    <row r="832" ht="12">
      <c r="D832" s="204"/>
    </row>
    <row r="833" ht="12">
      <c r="D833" s="204"/>
    </row>
    <row r="834" ht="12">
      <c r="D834" s="204"/>
    </row>
    <row r="835" ht="12">
      <c r="D835" s="204"/>
    </row>
    <row r="836" ht="12">
      <c r="D836" s="204"/>
    </row>
    <row r="837" ht="12">
      <c r="D837" s="204"/>
    </row>
    <row r="838" ht="12">
      <c r="D838" s="204"/>
    </row>
    <row r="839" ht="12">
      <c r="D839" s="204"/>
    </row>
    <row r="840" ht="12">
      <c r="D840" s="204"/>
    </row>
    <row r="841" ht="12">
      <c r="D841" s="204"/>
    </row>
    <row r="842" ht="12">
      <c r="D842" s="204"/>
    </row>
    <row r="843" ht="12">
      <c r="D843" s="204"/>
    </row>
    <row r="844" ht="12">
      <c r="D844" s="204"/>
    </row>
    <row r="845" ht="12">
      <c r="D845" s="204"/>
    </row>
    <row r="846" ht="12">
      <c r="D846" s="204"/>
    </row>
    <row r="847" ht="12">
      <c r="D847" s="204"/>
    </row>
    <row r="848" ht="12">
      <c r="D848" s="204"/>
    </row>
    <row r="849" ht="12">
      <c r="D849" s="204"/>
    </row>
    <row r="850" ht="12">
      <c r="D850" s="204"/>
    </row>
    <row r="851" ht="12">
      <c r="D851" s="204"/>
    </row>
    <row r="852" ht="12">
      <c r="D852" s="204"/>
    </row>
    <row r="853" ht="12">
      <c r="D853" s="204"/>
    </row>
    <row r="854" ht="12">
      <c r="D854" s="204"/>
    </row>
    <row r="855" ht="12">
      <c r="D855" s="204"/>
    </row>
    <row r="856" ht="12">
      <c r="D856" s="204"/>
    </row>
    <row r="857" ht="12">
      <c r="D857" s="204"/>
    </row>
    <row r="858" ht="12">
      <c r="D858" s="204"/>
    </row>
    <row r="859" ht="12">
      <c r="D859" s="204"/>
    </row>
    <row r="860" ht="12">
      <c r="D860" s="204"/>
    </row>
    <row r="861" ht="12">
      <c r="D861" s="204"/>
    </row>
    <row r="862" ht="12">
      <c r="D862" s="204"/>
    </row>
    <row r="863" ht="12">
      <c r="D863" s="204"/>
    </row>
    <row r="864" ht="12">
      <c r="D864" s="204"/>
    </row>
    <row r="865" ht="12">
      <c r="D865" s="204"/>
    </row>
    <row r="866" ht="12">
      <c r="D866" s="204"/>
    </row>
    <row r="867" ht="12">
      <c r="D867" s="204"/>
    </row>
    <row r="868" ht="12">
      <c r="D868" s="204"/>
    </row>
    <row r="869" ht="12">
      <c r="D869" s="204"/>
    </row>
    <row r="870" ht="12">
      <c r="D870" s="204"/>
    </row>
    <row r="871" ht="12">
      <c r="D871" s="204"/>
    </row>
    <row r="872" ht="12">
      <c r="D872" s="204"/>
    </row>
    <row r="873" ht="12">
      <c r="D873" s="204"/>
    </row>
    <row r="874" ht="12">
      <c r="D874" s="204"/>
    </row>
    <row r="875" ht="12">
      <c r="D875" s="204"/>
    </row>
    <row r="876" ht="12">
      <c r="D876" s="204"/>
    </row>
    <row r="877" ht="12">
      <c r="D877" s="204"/>
    </row>
    <row r="878" ht="12">
      <c r="D878" s="204"/>
    </row>
    <row r="879" ht="12">
      <c r="D879" s="204"/>
    </row>
    <row r="880" ht="12">
      <c r="D880" s="204"/>
    </row>
    <row r="881" ht="12">
      <c r="D881" s="204"/>
    </row>
    <row r="882" ht="12">
      <c r="D882" s="204"/>
    </row>
    <row r="883" ht="12">
      <c r="D883" s="204"/>
    </row>
    <row r="884" ht="12">
      <c r="D884" s="204"/>
    </row>
    <row r="885" ht="12">
      <c r="D885" s="204"/>
    </row>
    <row r="886" ht="12">
      <c r="D886" s="204"/>
    </row>
    <row r="887" ht="12">
      <c r="D887" s="204"/>
    </row>
    <row r="888" ht="12">
      <c r="D888" s="204"/>
    </row>
    <row r="889" ht="12">
      <c r="D889" s="204"/>
    </row>
    <row r="890" ht="12">
      <c r="D890" s="204"/>
    </row>
    <row r="891" ht="12">
      <c r="D891" s="204"/>
    </row>
    <row r="892" ht="12">
      <c r="D892" s="204"/>
    </row>
    <row r="893" ht="12">
      <c r="D893" s="204"/>
    </row>
    <row r="894" ht="12">
      <c r="D894" s="204"/>
    </row>
    <row r="895" ht="12">
      <c r="D895" s="204"/>
    </row>
    <row r="896" ht="12">
      <c r="D896" s="204"/>
    </row>
    <row r="897" ht="12">
      <c r="D897" s="204"/>
    </row>
    <row r="898" ht="12">
      <c r="D898" s="204"/>
    </row>
    <row r="899" ht="12">
      <c r="D899" s="204"/>
    </row>
    <row r="900" ht="12">
      <c r="D900" s="204"/>
    </row>
    <row r="901" ht="12">
      <c r="D901" s="204"/>
    </row>
    <row r="902" ht="12">
      <c r="D902" s="204"/>
    </row>
    <row r="903" ht="12">
      <c r="D903" s="204"/>
    </row>
    <row r="904" ht="12">
      <c r="D904" s="204"/>
    </row>
    <row r="905" ht="12">
      <c r="D905" s="204"/>
    </row>
    <row r="906" ht="12">
      <c r="D906" s="204"/>
    </row>
    <row r="907" ht="12">
      <c r="D907" s="204"/>
    </row>
    <row r="908" ht="12">
      <c r="D908" s="204"/>
    </row>
    <row r="909" ht="12">
      <c r="D909" s="204"/>
    </row>
    <row r="910" ht="12">
      <c r="D910" s="204"/>
    </row>
    <row r="911" ht="12">
      <c r="D911" s="204"/>
    </row>
    <row r="912" ht="12">
      <c r="D912" s="204"/>
    </row>
    <row r="913" ht="12">
      <c r="D913" s="204"/>
    </row>
    <row r="914" ht="12">
      <c r="D914" s="204"/>
    </row>
    <row r="915" ht="12">
      <c r="D915" s="204"/>
    </row>
    <row r="916" ht="12">
      <c r="D916" s="204"/>
    </row>
    <row r="917" ht="12">
      <c r="D917" s="204"/>
    </row>
    <row r="918" ht="12">
      <c r="D918" s="204"/>
    </row>
    <row r="919" ht="12">
      <c r="D919" s="204"/>
    </row>
    <row r="920" ht="12">
      <c r="D920" s="204"/>
    </row>
    <row r="921" ht="12">
      <c r="D921" s="204"/>
    </row>
    <row r="922" ht="12">
      <c r="D922" s="204"/>
    </row>
    <row r="923" ht="12">
      <c r="D923" s="204"/>
    </row>
    <row r="924" ht="12">
      <c r="D924" s="204"/>
    </row>
    <row r="925" ht="12">
      <c r="D925" s="204"/>
    </row>
    <row r="926" ht="12">
      <c r="D926" s="204"/>
    </row>
    <row r="927" ht="12">
      <c r="D927" s="204"/>
    </row>
    <row r="928" ht="12">
      <c r="D928" s="204"/>
    </row>
    <row r="929" ht="12">
      <c r="D929" s="204"/>
    </row>
    <row r="930" ht="12">
      <c r="D930" s="204"/>
    </row>
    <row r="931" ht="12">
      <c r="D931" s="204"/>
    </row>
    <row r="932" ht="12">
      <c r="D932" s="204"/>
    </row>
    <row r="933" ht="12">
      <c r="D933" s="204"/>
    </row>
    <row r="934" ht="12">
      <c r="D934" s="204"/>
    </row>
    <row r="935" ht="12">
      <c r="D935" s="204"/>
    </row>
    <row r="936" ht="12">
      <c r="D936" s="204"/>
    </row>
    <row r="937" ht="12">
      <c r="D937" s="204"/>
    </row>
    <row r="938" ht="12">
      <c r="D938" s="204"/>
    </row>
    <row r="939" ht="12">
      <c r="D939" s="204"/>
    </row>
    <row r="940" ht="12">
      <c r="D940" s="204"/>
    </row>
    <row r="941" ht="12">
      <c r="D941" s="204"/>
    </row>
    <row r="942" ht="12">
      <c r="D942" s="204"/>
    </row>
    <row r="943" ht="12">
      <c r="D943" s="204"/>
    </row>
    <row r="944" ht="12">
      <c r="D944" s="204"/>
    </row>
    <row r="945" ht="12">
      <c r="D945" s="204"/>
    </row>
    <row r="946" ht="12">
      <c r="D946" s="204"/>
    </row>
    <row r="947" ht="12">
      <c r="D947" s="204"/>
    </row>
    <row r="948" ht="12">
      <c r="D948" s="204"/>
    </row>
    <row r="949" ht="12">
      <c r="D949" s="204"/>
    </row>
    <row r="950" ht="12">
      <c r="D950" s="204"/>
    </row>
    <row r="951" ht="12">
      <c r="D951" s="204"/>
    </row>
    <row r="952" ht="12">
      <c r="D952" s="204"/>
    </row>
    <row r="953" ht="12">
      <c r="D953" s="204"/>
    </row>
    <row r="954" ht="12">
      <c r="D954" s="204"/>
    </row>
    <row r="955" ht="12">
      <c r="D955" s="204"/>
    </row>
    <row r="956" ht="12">
      <c r="D956" s="204"/>
    </row>
    <row r="957" ht="12">
      <c r="D957" s="204"/>
    </row>
    <row r="958" ht="12">
      <c r="D958" s="204"/>
    </row>
    <row r="959" ht="12">
      <c r="D959" s="204"/>
    </row>
    <row r="960" ht="12">
      <c r="D960" s="204"/>
    </row>
    <row r="961" ht="12">
      <c r="D961" s="204"/>
    </row>
    <row r="962" ht="12">
      <c r="D962" s="204"/>
    </row>
    <row r="963" ht="12">
      <c r="D963" s="204"/>
    </row>
    <row r="964" ht="12">
      <c r="D964" s="204"/>
    </row>
    <row r="965" ht="12">
      <c r="D965" s="204"/>
    </row>
    <row r="966" ht="12">
      <c r="D966" s="204"/>
    </row>
    <row r="967" ht="12">
      <c r="D967" s="204"/>
    </row>
    <row r="968" ht="12">
      <c r="D968" s="204"/>
    </row>
    <row r="969" ht="12">
      <c r="D969" s="204"/>
    </row>
    <row r="970" ht="12">
      <c r="D970" s="204"/>
    </row>
    <row r="971" ht="12">
      <c r="D971" s="204"/>
    </row>
    <row r="972" ht="12">
      <c r="D972" s="204"/>
    </row>
    <row r="973" ht="12">
      <c r="D973" s="204"/>
    </row>
    <row r="974" ht="12">
      <c r="D974" s="204"/>
    </row>
    <row r="975" ht="12">
      <c r="D975" s="204"/>
    </row>
    <row r="976" ht="12">
      <c r="D976" s="204"/>
    </row>
    <row r="977" ht="12">
      <c r="D977" s="204"/>
    </row>
    <row r="978" ht="12">
      <c r="D978" s="204"/>
    </row>
    <row r="979" ht="12">
      <c r="D979" s="204"/>
    </row>
    <row r="980" ht="12">
      <c r="D980" s="204"/>
    </row>
    <row r="981" ht="12">
      <c r="D981" s="204"/>
    </row>
    <row r="982" ht="12">
      <c r="D982" s="204"/>
    </row>
    <row r="983" ht="12">
      <c r="D983" s="204"/>
    </row>
    <row r="984" ht="12">
      <c r="D984" s="204"/>
    </row>
    <row r="985" ht="12">
      <c r="D985" s="204"/>
    </row>
    <row r="986" ht="12">
      <c r="D986" s="204"/>
    </row>
    <row r="987" ht="12">
      <c r="D987" s="204"/>
    </row>
    <row r="988" ht="12">
      <c r="D988" s="204"/>
    </row>
    <row r="989" ht="12">
      <c r="D989" s="204"/>
    </row>
    <row r="990" ht="12">
      <c r="D990" s="204"/>
    </row>
    <row r="991" ht="12">
      <c r="D991" s="204"/>
    </row>
    <row r="992" ht="12">
      <c r="D992" s="204"/>
    </row>
    <row r="993" ht="12">
      <c r="D993" s="204"/>
    </row>
    <row r="994" ht="12">
      <c r="D994" s="204"/>
    </row>
    <row r="995" ht="12">
      <c r="D995" s="204"/>
    </row>
    <row r="996" ht="12">
      <c r="D996" s="204"/>
    </row>
    <row r="997" ht="12">
      <c r="D997" s="204"/>
    </row>
    <row r="998" ht="12">
      <c r="D998" s="204"/>
    </row>
    <row r="999" ht="12">
      <c r="D999" s="204"/>
    </row>
    <row r="1000" ht="12">
      <c r="D1000" s="204"/>
    </row>
    <row r="1001" ht="12">
      <c r="D1001" s="204"/>
    </row>
    <row r="1002" ht="12">
      <c r="D1002" s="204"/>
    </row>
    <row r="1003" ht="12">
      <c r="D1003" s="204"/>
    </row>
    <row r="1004" ht="12">
      <c r="D1004" s="204"/>
    </row>
    <row r="1005" ht="12">
      <c r="D1005" s="204"/>
    </row>
    <row r="1006" ht="12">
      <c r="D1006" s="204"/>
    </row>
    <row r="1007" ht="12">
      <c r="D1007" s="204"/>
    </row>
    <row r="1008" ht="12">
      <c r="D1008" s="204"/>
    </row>
    <row r="1009" ht="12">
      <c r="D1009" s="204"/>
    </row>
    <row r="1010" ht="12">
      <c r="D1010" s="204"/>
    </row>
    <row r="1011" ht="12">
      <c r="D1011" s="204"/>
    </row>
    <row r="1012" ht="12">
      <c r="D1012" s="204"/>
    </row>
    <row r="1013" ht="12">
      <c r="D1013" s="204"/>
    </row>
    <row r="1014" ht="12">
      <c r="D1014" s="204"/>
    </row>
    <row r="1015" ht="12">
      <c r="D1015" s="204"/>
    </row>
    <row r="1016" ht="12">
      <c r="D1016" s="204"/>
    </row>
    <row r="1017" ht="12">
      <c r="D1017" s="204"/>
    </row>
    <row r="1018" ht="12">
      <c r="D1018" s="204"/>
    </row>
    <row r="1019" ht="12">
      <c r="D1019" s="204"/>
    </row>
    <row r="1020" ht="12">
      <c r="D1020" s="204"/>
    </row>
    <row r="1021" ht="12">
      <c r="D1021" s="204"/>
    </row>
    <row r="1022" ht="12">
      <c r="D1022" s="204"/>
    </row>
    <row r="1023" ht="12">
      <c r="D1023" s="204"/>
    </row>
    <row r="1024" ht="12">
      <c r="D1024" s="204"/>
    </row>
    <row r="1025" ht="12">
      <c r="D1025" s="204"/>
    </row>
    <row r="1026" ht="12">
      <c r="D1026" s="204"/>
    </row>
    <row r="1027" ht="12">
      <c r="D1027" s="204"/>
    </row>
    <row r="1028" ht="12">
      <c r="D1028" s="204"/>
    </row>
    <row r="1029" ht="12">
      <c r="D1029" s="204"/>
    </row>
    <row r="1030" ht="12">
      <c r="D1030" s="204"/>
    </row>
    <row r="1031" ht="12">
      <c r="D1031" s="204"/>
    </row>
    <row r="1032" ht="12">
      <c r="D1032" s="204"/>
    </row>
    <row r="1033" ht="12">
      <c r="D1033" s="204"/>
    </row>
    <row r="1034" ht="12">
      <c r="D1034" s="204"/>
    </row>
    <row r="1035" ht="12">
      <c r="D1035" s="204"/>
    </row>
    <row r="1036" ht="12">
      <c r="D1036" s="204"/>
    </row>
    <row r="1037" ht="12">
      <c r="D1037" s="204"/>
    </row>
    <row r="1038" ht="12">
      <c r="D1038" s="204"/>
    </row>
    <row r="1039" ht="12">
      <c r="D1039" s="204"/>
    </row>
    <row r="1040" ht="12">
      <c r="D1040" s="204"/>
    </row>
    <row r="1041" ht="12">
      <c r="D1041" s="204"/>
    </row>
    <row r="1042" ht="12">
      <c r="D1042" s="204"/>
    </row>
    <row r="1043" ht="12">
      <c r="D1043" s="204"/>
    </row>
    <row r="1044" ht="12">
      <c r="D1044" s="204"/>
    </row>
    <row r="1045" ht="12">
      <c r="D1045" s="204"/>
    </row>
    <row r="1046" ht="12">
      <c r="D1046" s="204"/>
    </row>
    <row r="1047" ht="12">
      <c r="D1047" s="204"/>
    </row>
    <row r="1048" ht="12">
      <c r="D1048" s="204"/>
    </row>
    <row r="1049" ht="12">
      <c r="D1049" s="204"/>
    </row>
    <row r="1050" ht="12">
      <c r="D1050" s="204"/>
    </row>
    <row r="1051" ht="12">
      <c r="D1051" s="204"/>
    </row>
    <row r="1052" ht="12">
      <c r="D1052" s="204"/>
    </row>
    <row r="1053" ht="12">
      <c r="D1053" s="204"/>
    </row>
    <row r="1054" ht="12">
      <c r="D1054" s="204"/>
    </row>
    <row r="1055" ht="12">
      <c r="D1055" s="204"/>
    </row>
    <row r="1056" ht="12">
      <c r="D1056" s="204"/>
    </row>
    <row r="1057" ht="12">
      <c r="D1057" s="204"/>
    </row>
    <row r="1058" ht="12">
      <c r="D1058" s="204"/>
    </row>
    <row r="1059" ht="12">
      <c r="D1059" s="204"/>
    </row>
    <row r="1060" ht="12">
      <c r="D1060" s="204"/>
    </row>
    <row r="1061" ht="12">
      <c r="D1061" s="204"/>
    </row>
    <row r="1062" ht="12">
      <c r="D1062" s="204"/>
    </row>
    <row r="1063" ht="12">
      <c r="D1063" s="204"/>
    </row>
    <row r="1064" ht="12">
      <c r="D1064" s="204"/>
    </row>
    <row r="1065" ht="12">
      <c r="D1065" s="204"/>
    </row>
    <row r="1066" ht="12">
      <c r="D1066" s="204"/>
    </row>
    <row r="1067" ht="12">
      <c r="D1067" s="204"/>
    </row>
    <row r="1068" ht="12">
      <c r="D1068" s="204"/>
    </row>
    <row r="1069" ht="12">
      <c r="D1069" s="204"/>
    </row>
    <row r="1070" ht="12">
      <c r="D1070" s="204"/>
    </row>
    <row r="1071" ht="12">
      <c r="D1071" s="204"/>
    </row>
    <row r="1072" ht="12">
      <c r="D1072" s="204"/>
    </row>
    <row r="1073" ht="12">
      <c r="D1073" s="204"/>
    </row>
    <row r="1074" ht="12">
      <c r="D1074" s="204"/>
    </row>
    <row r="1075" ht="12">
      <c r="D1075" s="204"/>
    </row>
    <row r="1076" ht="12">
      <c r="D1076" s="204"/>
    </row>
    <row r="1077" ht="12">
      <c r="D1077" s="204"/>
    </row>
    <row r="1078" ht="12">
      <c r="D1078" s="204"/>
    </row>
    <row r="1079" ht="12">
      <c r="D1079" s="204"/>
    </row>
    <row r="1080" ht="12">
      <c r="D1080" s="204"/>
    </row>
    <row r="1081" ht="12">
      <c r="D1081" s="204"/>
    </row>
    <row r="1082" ht="12">
      <c r="D1082" s="204"/>
    </row>
    <row r="1083" ht="12">
      <c r="D1083" s="204"/>
    </row>
    <row r="1084" ht="12">
      <c r="D1084" s="204"/>
    </row>
    <row r="1085" ht="12">
      <c r="D1085" s="204"/>
    </row>
    <row r="1086" ht="12">
      <c r="D1086" s="204"/>
    </row>
    <row r="1087" ht="12">
      <c r="D1087" s="204"/>
    </row>
    <row r="1088" ht="12">
      <c r="D1088" s="204"/>
    </row>
    <row r="1089" ht="12">
      <c r="D1089" s="204"/>
    </row>
    <row r="1090" ht="12">
      <c r="D1090" s="204"/>
    </row>
    <row r="1091" ht="12">
      <c r="D1091" s="204"/>
    </row>
    <row r="1092" ht="12">
      <c r="D1092" s="204"/>
    </row>
    <row r="1093" ht="12">
      <c r="D1093" s="204"/>
    </row>
    <row r="1094" ht="12">
      <c r="D1094" s="204"/>
    </row>
    <row r="1095" ht="12">
      <c r="D1095" s="204"/>
    </row>
    <row r="1096" ht="12">
      <c r="D1096" s="204"/>
    </row>
    <row r="1097" ht="12">
      <c r="D1097" s="204"/>
    </row>
    <row r="1098" ht="12">
      <c r="D1098" s="204"/>
    </row>
    <row r="1099" ht="12">
      <c r="D1099" s="204"/>
    </row>
    <row r="1100" ht="12">
      <c r="D1100" s="204"/>
    </row>
    <row r="1101" ht="12">
      <c r="D1101" s="204"/>
    </row>
    <row r="1102" ht="12">
      <c r="D1102" s="204"/>
    </row>
    <row r="1103" ht="12">
      <c r="D1103" s="204"/>
    </row>
    <row r="1104" ht="12">
      <c r="D1104" s="204"/>
    </row>
    <row r="1105" ht="12">
      <c r="D1105" s="204"/>
    </row>
    <row r="1106" ht="12">
      <c r="D1106" s="204"/>
    </row>
    <row r="1107" ht="12">
      <c r="D1107" s="204"/>
    </row>
    <row r="1108" ht="12">
      <c r="D1108" s="204"/>
    </row>
    <row r="1109" ht="12">
      <c r="D1109" s="204"/>
    </row>
    <row r="1110" ht="12">
      <c r="D1110" s="204"/>
    </row>
    <row r="1111" ht="12">
      <c r="D1111" s="204"/>
    </row>
    <row r="1112" ht="12">
      <c r="D1112" s="204"/>
    </row>
    <row r="1113" ht="12">
      <c r="D1113" s="204"/>
    </row>
    <row r="1114" ht="12">
      <c r="D1114" s="204"/>
    </row>
    <row r="1115" ht="12">
      <c r="D1115" s="204"/>
    </row>
    <row r="1116" ht="12">
      <c r="D1116" s="204"/>
    </row>
    <row r="1117" ht="12">
      <c r="D1117" s="204"/>
    </row>
    <row r="1118" ht="12">
      <c r="D1118" s="204"/>
    </row>
    <row r="1119" ht="12">
      <c r="D1119" s="204"/>
    </row>
    <row r="1120" ht="12">
      <c r="D1120" s="204"/>
    </row>
    <row r="1121" ht="12">
      <c r="D1121" s="204"/>
    </row>
    <row r="1122" ht="12">
      <c r="D1122" s="204"/>
    </row>
    <row r="1123" ht="12">
      <c r="D1123" s="204"/>
    </row>
    <row r="1124" ht="12">
      <c r="D1124" s="204"/>
    </row>
    <row r="1125" ht="12">
      <c r="D1125" s="204"/>
    </row>
    <row r="1126" ht="12">
      <c r="D1126" s="204"/>
    </row>
    <row r="1127" ht="12">
      <c r="D1127" s="204"/>
    </row>
    <row r="1128" ht="12">
      <c r="D1128" s="204"/>
    </row>
    <row r="1129" ht="12">
      <c r="D1129" s="204"/>
    </row>
    <row r="1130" ht="12">
      <c r="D1130" s="204"/>
    </row>
    <row r="1131" ht="12">
      <c r="D1131" s="204"/>
    </row>
    <row r="1132" ht="12">
      <c r="D1132" s="204"/>
    </row>
    <row r="1133" ht="12">
      <c r="D1133" s="204"/>
    </row>
    <row r="1134" ht="12">
      <c r="D1134" s="204"/>
    </row>
    <row r="1135" ht="12">
      <c r="D1135" s="204"/>
    </row>
    <row r="1136" ht="12">
      <c r="D1136" s="204"/>
    </row>
    <row r="1137" ht="12">
      <c r="D1137" s="204"/>
    </row>
    <row r="1138" ht="12">
      <c r="D1138" s="204"/>
    </row>
    <row r="1139" ht="12">
      <c r="D1139" s="204"/>
    </row>
    <row r="1140" ht="12">
      <c r="D1140" s="204"/>
    </row>
    <row r="1141" ht="12">
      <c r="D1141" s="204"/>
    </row>
    <row r="1142" ht="12">
      <c r="D1142" s="204"/>
    </row>
    <row r="1143" ht="12">
      <c r="D1143" s="204"/>
    </row>
    <row r="1144" ht="12">
      <c r="D1144" s="204"/>
    </row>
    <row r="1145" ht="12">
      <c r="D1145" s="204"/>
    </row>
    <row r="1146" ht="12">
      <c r="D1146" s="204"/>
    </row>
    <row r="1147" ht="12">
      <c r="D1147" s="204"/>
    </row>
    <row r="1148" ht="12">
      <c r="D1148" s="204"/>
    </row>
    <row r="1149" ht="12">
      <c r="D1149" s="204"/>
    </row>
    <row r="1150" ht="12">
      <c r="D1150" s="204"/>
    </row>
    <row r="1151" ht="12">
      <c r="D1151" s="204"/>
    </row>
    <row r="1152" ht="12">
      <c r="D1152" s="204"/>
    </row>
    <row r="1153" ht="12">
      <c r="D1153" s="204"/>
    </row>
    <row r="1154" ht="12">
      <c r="D1154" s="204"/>
    </row>
    <row r="1155" ht="12">
      <c r="D1155" s="204"/>
    </row>
    <row r="1156" ht="12">
      <c r="D1156" s="204"/>
    </row>
    <row r="1157" ht="12">
      <c r="D1157" s="204"/>
    </row>
    <row r="1158" ht="12">
      <c r="D1158" s="204"/>
    </row>
    <row r="1159" ht="12">
      <c r="D1159" s="204"/>
    </row>
    <row r="1160" ht="12">
      <c r="D1160" s="204"/>
    </row>
    <row r="1161" ht="12">
      <c r="D1161" s="204"/>
    </row>
    <row r="1162" ht="12">
      <c r="D1162" s="204"/>
    </row>
    <row r="1163" ht="12">
      <c r="D1163" s="204"/>
    </row>
    <row r="1164" ht="12">
      <c r="D1164" s="204"/>
    </row>
    <row r="1165" ht="12">
      <c r="D1165" s="204"/>
    </row>
    <row r="1166" ht="12">
      <c r="D1166" s="204"/>
    </row>
    <row r="1167" ht="12">
      <c r="D1167" s="204"/>
    </row>
    <row r="1168" ht="12">
      <c r="D1168" s="204"/>
    </row>
    <row r="1169" ht="12">
      <c r="D1169" s="204"/>
    </row>
    <row r="1170" ht="12">
      <c r="D1170" s="204"/>
    </row>
    <row r="1171" ht="12">
      <c r="D1171" s="204"/>
    </row>
    <row r="1172" ht="12">
      <c r="D1172" s="204"/>
    </row>
    <row r="1173" ht="12">
      <c r="D1173" s="204"/>
    </row>
    <row r="1174" ht="12">
      <c r="D1174" s="204"/>
    </row>
    <row r="1175" ht="12">
      <c r="D1175" s="204"/>
    </row>
    <row r="1176" ht="12">
      <c r="D1176" s="204"/>
    </row>
    <row r="1177" ht="12">
      <c r="D1177" s="204"/>
    </row>
    <row r="1178" ht="12">
      <c r="D1178" s="204"/>
    </row>
    <row r="1179" ht="12">
      <c r="D1179" s="204"/>
    </row>
    <row r="1180" ht="12">
      <c r="D1180" s="204"/>
    </row>
    <row r="1181" ht="12">
      <c r="D1181" s="204"/>
    </row>
    <row r="1182" ht="12">
      <c r="D1182" s="204"/>
    </row>
    <row r="1183" ht="12">
      <c r="D1183" s="204"/>
    </row>
    <row r="1184" ht="12">
      <c r="D1184" s="204"/>
    </row>
    <row r="1185" ht="12">
      <c r="D1185" s="204"/>
    </row>
    <row r="1186" ht="12">
      <c r="D1186" s="204"/>
    </row>
    <row r="1187" ht="12">
      <c r="D1187" s="204"/>
    </row>
    <row r="1188" ht="12">
      <c r="D1188" s="204"/>
    </row>
    <row r="1189" ht="12">
      <c r="D1189" s="204"/>
    </row>
    <row r="1190" ht="12">
      <c r="D1190" s="204"/>
    </row>
    <row r="1191" ht="12">
      <c r="D1191" s="204"/>
    </row>
    <row r="1192" ht="12">
      <c r="D1192" s="204"/>
    </row>
    <row r="1193" ht="12">
      <c r="D1193" s="204"/>
    </row>
    <row r="1194" ht="12">
      <c r="D1194" s="204"/>
    </row>
    <row r="1195" ht="12">
      <c r="D1195" s="204"/>
    </row>
    <row r="1196" ht="12">
      <c r="D1196" s="204"/>
    </row>
    <row r="1197" ht="12">
      <c r="D1197" s="204"/>
    </row>
    <row r="1198" ht="12">
      <c r="D1198" s="204"/>
    </row>
    <row r="1199" ht="12">
      <c r="D1199" s="204"/>
    </row>
    <row r="1200" ht="12">
      <c r="D1200" s="204"/>
    </row>
    <row r="1201" ht="12">
      <c r="D1201" s="204"/>
    </row>
    <row r="1202" ht="12">
      <c r="D1202" s="204"/>
    </row>
    <row r="1203" ht="12">
      <c r="D1203" s="204"/>
    </row>
    <row r="1204" ht="12">
      <c r="D1204" s="204"/>
    </row>
    <row r="1205" ht="12">
      <c r="D1205" s="204"/>
    </row>
    <row r="1206" ht="12">
      <c r="D1206" s="204"/>
    </row>
    <row r="1207" ht="12">
      <c r="D1207" s="204"/>
    </row>
    <row r="1208" ht="12">
      <c r="D1208" s="204"/>
    </row>
    <row r="1209" ht="12">
      <c r="D1209" s="204"/>
    </row>
    <row r="1210" ht="12">
      <c r="D1210" s="204"/>
    </row>
    <row r="1211" ht="12">
      <c r="D1211" s="204"/>
    </row>
    <row r="1212" ht="12">
      <c r="D1212" s="204"/>
    </row>
    <row r="1213" ht="12">
      <c r="D1213" s="204"/>
    </row>
    <row r="1214" ht="12">
      <c r="D1214" s="204"/>
    </row>
    <row r="1215" ht="12">
      <c r="D1215" s="204"/>
    </row>
    <row r="1216" ht="12">
      <c r="D1216" s="204"/>
    </row>
    <row r="1217" ht="12">
      <c r="D1217" s="204"/>
    </row>
    <row r="1218" ht="12">
      <c r="D1218" s="204"/>
    </row>
    <row r="1219" ht="12">
      <c r="D1219" s="204"/>
    </row>
    <row r="1220" ht="12">
      <c r="D1220" s="204"/>
    </row>
    <row r="1221" ht="12">
      <c r="D1221" s="204"/>
    </row>
    <row r="1222" ht="12">
      <c r="D1222" s="204"/>
    </row>
    <row r="1223" ht="12">
      <c r="D1223" s="204"/>
    </row>
    <row r="1224" ht="12">
      <c r="D1224" s="204"/>
    </row>
    <row r="1225" ht="12">
      <c r="D1225" s="204"/>
    </row>
    <row r="1226" ht="12">
      <c r="D1226" s="204"/>
    </row>
    <row r="1227" ht="12">
      <c r="D1227" s="204"/>
    </row>
    <row r="1228" ht="12">
      <c r="D1228" s="204"/>
    </row>
    <row r="1229" ht="12">
      <c r="D1229" s="204"/>
    </row>
    <row r="1230" ht="12">
      <c r="D1230" s="204"/>
    </row>
    <row r="1231" ht="12">
      <c r="D1231" s="204"/>
    </row>
    <row r="1232" ht="12">
      <c r="D1232" s="204"/>
    </row>
    <row r="1233" ht="12">
      <c r="D1233" s="204"/>
    </row>
    <row r="1234" ht="12">
      <c r="D1234" s="204"/>
    </row>
    <row r="1235" ht="12">
      <c r="D1235" s="204"/>
    </row>
    <row r="1236" ht="12">
      <c r="D1236" s="204"/>
    </row>
    <row r="1237" ht="12">
      <c r="D1237" s="204"/>
    </row>
    <row r="1238" ht="12">
      <c r="D1238" s="204"/>
    </row>
    <row r="1239" ht="12">
      <c r="D1239" s="204"/>
    </row>
    <row r="1240" ht="12">
      <c r="D1240" s="204"/>
    </row>
    <row r="1241" ht="12">
      <c r="D1241" s="204"/>
    </row>
    <row r="1242" ht="12">
      <c r="D1242" s="204"/>
    </row>
    <row r="1243" ht="12">
      <c r="D1243" s="204"/>
    </row>
    <row r="1244" ht="12">
      <c r="D1244" s="204"/>
    </row>
    <row r="1245" ht="12">
      <c r="D1245" s="204"/>
    </row>
    <row r="1246" ht="12">
      <c r="D1246" s="204"/>
    </row>
    <row r="1247" ht="12">
      <c r="D1247" s="204"/>
    </row>
    <row r="1248" ht="12">
      <c r="D1248" s="204"/>
    </row>
    <row r="1249" ht="12">
      <c r="D1249" s="204"/>
    </row>
    <row r="1250" ht="12">
      <c r="D1250" s="204"/>
    </row>
    <row r="1251" ht="12">
      <c r="D1251" s="204"/>
    </row>
    <row r="1252" ht="12">
      <c r="D1252" s="204"/>
    </row>
    <row r="1253" ht="12">
      <c r="D1253" s="204"/>
    </row>
    <row r="1254" ht="12">
      <c r="D1254" s="204"/>
    </row>
    <row r="1255" ht="12">
      <c r="D1255" s="204"/>
    </row>
    <row r="1256" ht="12">
      <c r="D1256" s="204"/>
    </row>
    <row r="1257" ht="12">
      <c r="D1257" s="204"/>
    </row>
    <row r="1258" ht="12">
      <c r="D1258" s="204"/>
    </row>
    <row r="1259" ht="12">
      <c r="D1259" s="204"/>
    </row>
    <row r="1260" ht="12">
      <c r="D1260" s="204"/>
    </row>
    <row r="1261" ht="12">
      <c r="D1261" s="204"/>
    </row>
    <row r="1262" ht="12">
      <c r="D1262" s="204"/>
    </row>
    <row r="1263" ht="12">
      <c r="D1263" s="204"/>
    </row>
    <row r="1264" ht="12">
      <c r="D1264" s="204"/>
    </row>
    <row r="1265" ht="12">
      <c r="D1265" s="204"/>
    </row>
    <row r="1266" ht="12">
      <c r="D1266" s="204"/>
    </row>
    <row r="1267" ht="12">
      <c r="D1267" s="204"/>
    </row>
    <row r="1268" ht="12">
      <c r="D1268" s="204"/>
    </row>
    <row r="1269" ht="12">
      <c r="D1269" s="204"/>
    </row>
    <row r="1270" ht="12">
      <c r="D1270" s="204"/>
    </row>
    <row r="1271" ht="12">
      <c r="D1271" s="204"/>
    </row>
    <row r="1272" ht="12">
      <c r="D1272" s="204"/>
    </row>
    <row r="1273" ht="12">
      <c r="D1273" s="204"/>
    </row>
    <row r="1274" ht="12">
      <c r="D1274" s="204"/>
    </row>
    <row r="1275" ht="12">
      <c r="D1275" s="204"/>
    </row>
    <row r="1276" ht="12">
      <c r="D1276" s="204"/>
    </row>
    <row r="1277" ht="12">
      <c r="D1277" s="204"/>
    </row>
    <row r="1278" ht="12">
      <c r="D1278" s="204"/>
    </row>
    <row r="1279" ht="12">
      <c r="D1279" s="204"/>
    </row>
    <row r="1280" ht="12">
      <c r="D1280" s="204"/>
    </row>
    <row r="1281" ht="12">
      <c r="D1281" s="204"/>
    </row>
    <row r="1282" ht="12">
      <c r="D1282" s="204"/>
    </row>
    <row r="1283" ht="12">
      <c r="D1283" s="204"/>
    </row>
    <row r="1284" ht="12">
      <c r="D1284" s="204"/>
    </row>
    <row r="1285" ht="12">
      <c r="D1285" s="204"/>
    </row>
    <row r="1286" ht="12">
      <c r="D1286" s="204"/>
    </row>
    <row r="1287" ht="12">
      <c r="D1287" s="204"/>
    </row>
    <row r="1288" ht="12">
      <c r="D1288" s="204"/>
    </row>
    <row r="1289" ht="12">
      <c r="D1289" s="204"/>
    </row>
    <row r="1290" ht="12">
      <c r="D1290" s="204"/>
    </row>
    <row r="1291" ht="12">
      <c r="D1291" s="204"/>
    </row>
    <row r="1292" ht="12">
      <c r="D1292" s="204"/>
    </row>
    <row r="1293" ht="12">
      <c r="D1293" s="204"/>
    </row>
    <row r="1294" ht="12">
      <c r="D1294" s="204"/>
    </row>
    <row r="1295" ht="12">
      <c r="D1295" s="204"/>
    </row>
    <row r="1296" ht="12">
      <c r="D1296" s="204"/>
    </row>
    <row r="1297" ht="12">
      <c r="D1297" s="204"/>
    </row>
    <row r="1298" ht="12">
      <c r="D1298" s="204"/>
    </row>
    <row r="1299" ht="12">
      <c r="D1299" s="204"/>
    </row>
    <row r="1300" ht="12">
      <c r="D1300" s="204"/>
    </row>
    <row r="1301" ht="12">
      <c r="D1301" s="204"/>
    </row>
    <row r="1302" ht="12">
      <c r="D1302" s="204"/>
    </row>
    <row r="1303" ht="12">
      <c r="D1303" s="204"/>
    </row>
    <row r="1304" ht="12">
      <c r="D1304" s="204"/>
    </row>
    <row r="1305" ht="12">
      <c r="D1305" s="204"/>
    </row>
    <row r="1306" ht="12">
      <c r="D1306" s="204"/>
    </row>
    <row r="1307" ht="12">
      <c r="D1307" s="204"/>
    </row>
    <row r="1308" ht="12">
      <c r="D1308" s="204"/>
    </row>
    <row r="1309" ht="12">
      <c r="D1309" s="204"/>
    </row>
    <row r="1310" ht="12">
      <c r="D1310" s="204"/>
    </row>
    <row r="1311" ht="12">
      <c r="D1311" s="204"/>
    </row>
    <row r="1312" ht="12">
      <c r="D1312" s="204"/>
    </row>
    <row r="1313" ht="12">
      <c r="D1313" s="204"/>
    </row>
    <row r="1314" ht="12">
      <c r="D1314" s="204"/>
    </row>
    <row r="1315" ht="12">
      <c r="D1315" s="204"/>
    </row>
    <row r="1316" ht="12">
      <c r="D1316" s="204"/>
    </row>
    <row r="1317" ht="12">
      <c r="D1317" s="204"/>
    </row>
    <row r="1318" ht="12">
      <c r="D1318" s="204"/>
    </row>
    <row r="1319" ht="12">
      <c r="D1319" s="204"/>
    </row>
    <row r="1320" ht="12">
      <c r="D1320" s="204"/>
    </row>
    <row r="1321" ht="12">
      <c r="D1321" s="204"/>
    </row>
    <row r="1322" ht="12">
      <c r="D1322" s="204"/>
    </row>
    <row r="1323" ht="12">
      <c r="D1323" s="204"/>
    </row>
    <row r="1324" ht="12">
      <c r="D1324" s="204"/>
    </row>
    <row r="1325" ht="12">
      <c r="D1325" s="204"/>
    </row>
    <row r="1326" ht="12">
      <c r="D1326" s="204"/>
    </row>
    <row r="1327" ht="12">
      <c r="D1327" s="204"/>
    </row>
    <row r="1328" ht="12">
      <c r="D1328" s="204"/>
    </row>
    <row r="1329" ht="12">
      <c r="D1329" s="204"/>
    </row>
    <row r="1330" ht="12">
      <c r="D1330" s="204"/>
    </row>
    <row r="1331" ht="12">
      <c r="D1331" s="204"/>
    </row>
    <row r="1332" ht="12">
      <c r="D1332" s="204"/>
    </row>
    <row r="1333" ht="12">
      <c r="D1333" s="204"/>
    </row>
    <row r="1334" ht="12">
      <c r="D1334" s="204"/>
    </row>
    <row r="1335" ht="12">
      <c r="D1335" s="204"/>
    </row>
    <row r="1336" ht="12">
      <c r="D1336" s="204"/>
    </row>
    <row r="1337" ht="12">
      <c r="D1337" s="204"/>
    </row>
    <row r="1338" ht="12">
      <c r="D1338" s="204"/>
    </row>
    <row r="1339" ht="12">
      <c r="D1339" s="204"/>
    </row>
    <row r="1340" ht="12">
      <c r="D1340" s="204"/>
    </row>
    <row r="1341" ht="12">
      <c r="D1341" s="204"/>
    </row>
    <row r="1342" ht="12">
      <c r="D1342" s="204"/>
    </row>
    <row r="1343" ht="12">
      <c r="D1343" s="204"/>
    </row>
    <row r="1344" ht="12">
      <c r="D1344" s="204"/>
    </row>
    <row r="1345" ht="12">
      <c r="D1345" s="204"/>
    </row>
    <row r="1346" ht="12">
      <c r="D1346" s="204"/>
    </row>
    <row r="1347" ht="12">
      <c r="D1347" s="204"/>
    </row>
    <row r="1348" ht="12">
      <c r="D1348" s="204"/>
    </row>
    <row r="1349" ht="12">
      <c r="D1349" s="204"/>
    </row>
    <row r="1350" ht="12">
      <c r="D1350" s="204"/>
    </row>
    <row r="1351" ht="12">
      <c r="D1351" s="204"/>
    </row>
    <row r="1352" ht="12">
      <c r="D1352" s="204"/>
    </row>
    <row r="1353" ht="12">
      <c r="D1353" s="204"/>
    </row>
    <row r="1354" ht="12">
      <c r="D1354" s="204"/>
    </row>
    <row r="1355" ht="12">
      <c r="D1355" s="204"/>
    </row>
    <row r="1356" ht="12">
      <c r="D1356" s="204"/>
    </row>
    <row r="1357" ht="12">
      <c r="D1357" s="204"/>
    </row>
    <row r="1358" ht="12">
      <c r="D1358" s="204"/>
    </row>
    <row r="1359" ht="12">
      <c r="D1359" s="204"/>
    </row>
    <row r="1360" ht="12">
      <c r="D1360" s="204"/>
    </row>
    <row r="1361" ht="12">
      <c r="D1361" s="204"/>
    </row>
    <row r="1362" ht="12">
      <c r="D1362" s="204"/>
    </row>
    <row r="1363" ht="12">
      <c r="D1363" s="204"/>
    </row>
    <row r="1364" ht="12">
      <c r="D1364" s="204"/>
    </row>
    <row r="1365" ht="12">
      <c r="D1365" s="204"/>
    </row>
    <row r="1366" ht="12">
      <c r="D1366" s="204"/>
    </row>
    <row r="1367" ht="12">
      <c r="D1367" s="204"/>
    </row>
    <row r="1368" ht="12">
      <c r="D1368" s="204"/>
    </row>
    <row r="1369" ht="12">
      <c r="D1369" s="204"/>
    </row>
    <row r="1370" ht="12">
      <c r="D1370" s="204"/>
    </row>
    <row r="1371" ht="12">
      <c r="D1371" s="204"/>
    </row>
    <row r="1372" ht="12">
      <c r="D1372" s="204"/>
    </row>
    <row r="1373" ht="12">
      <c r="D1373" s="204"/>
    </row>
    <row r="1374" ht="12">
      <c r="D1374" s="204"/>
    </row>
    <row r="1375" ht="12">
      <c r="D1375" s="204"/>
    </row>
    <row r="1376" ht="12">
      <c r="D1376" s="204"/>
    </row>
    <row r="1377" ht="12">
      <c r="D1377" s="204"/>
    </row>
    <row r="1378" ht="12">
      <c r="D1378" s="204"/>
    </row>
    <row r="1379" ht="12">
      <c r="D1379" s="204"/>
    </row>
    <row r="1380" ht="12">
      <c r="D1380" s="204"/>
    </row>
    <row r="1381" ht="12">
      <c r="D1381" s="204"/>
    </row>
    <row r="1382" ht="12">
      <c r="D1382" s="204"/>
    </row>
    <row r="1383" ht="12">
      <c r="D1383" s="204"/>
    </row>
    <row r="1384" ht="12">
      <c r="D1384" s="204"/>
    </row>
    <row r="1385" ht="12">
      <c r="D1385" s="204"/>
    </row>
    <row r="1386" ht="12">
      <c r="D1386" s="204"/>
    </row>
    <row r="1387" ht="12">
      <c r="D1387" s="204"/>
    </row>
    <row r="1388" ht="12">
      <c r="D1388" s="204"/>
    </row>
    <row r="1389" ht="12">
      <c r="D1389" s="204"/>
    </row>
    <row r="1390" ht="12">
      <c r="D1390" s="204"/>
    </row>
    <row r="1391" ht="12">
      <c r="D1391" s="204"/>
    </row>
    <row r="1392" ht="12">
      <c r="D1392" s="204"/>
    </row>
    <row r="1393" ht="12">
      <c r="D1393" s="204"/>
    </row>
    <row r="1394" ht="12">
      <c r="D1394" s="204"/>
    </row>
    <row r="1395" ht="12">
      <c r="D1395" s="204"/>
    </row>
    <row r="1396" ht="12">
      <c r="D1396" s="204"/>
    </row>
    <row r="1397" ht="12">
      <c r="D1397" s="204"/>
    </row>
    <row r="1398" ht="12">
      <c r="D1398" s="204"/>
    </row>
    <row r="1399" ht="12">
      <c r="D1399" s="204"/>
    </row>
    <row r="1400" ht="12">
      <c r="D1400" s="204"/>
    </row>
    <row r="1401" ht="12">
      <c r="D1401" s="204"/>
    </row>
    <row r="1402" ht="12">
      <c r="D1402" s="204"/>
    </row>
    <row r="1403" ht="12">
      <c r="D1403" s="204"/>
    </row>
    <row r="1404" ht="12">
      <c r="D1404" s="204"/>
    </row>
    <row r="1405" ht="12">
      <c r="D1405" s="204"/>
    </row>
    <row r="1406" ht="12">
      <c r="D1406" s="204"/>
    </row>
    <row r="1407" ht="12">
      <c r="D1407" s="204"/>
    </row>
    <row r="1408" ht="12">
      <c r="D1408" s="204"/>
    </row>
    <row r="1409" ht="12">
      <c r="D1409" s="204"/>
    </row>
    <row r="1410" ht="12">
      <c r="D1410" s="204"/>
    </row>
    <row r="1411" ht="12">
      <c r="D1411" s="204"/>
    </row>
    <row r="1412" ht="12">
      <c r="D1412" s="204"/>
    </row>
    <row r="1413" ht="12">
      <c r="D1413" s="204"/>
    </row>
    <row r="1414" ht="12">
      <c r="D1414" s="204"/>
    </row>
    <row r="1415" ht="12">
      <c r="D1415" s="204"/>
    </row>
    <row r="1416" ht="12">
      <c r="D1416" s="204"/>
    </row>
    <row r="1417" ht="12">
      <c r="D1417" s="204"/>
    </row>
    <row r="1418" ht="12">
      <c r="D1418" s="204"/>
    </row>
    <row r="1419" ht="12">
      <c r="D1419" s="204"/>
    </row>
    <row r="1420" ht="12">
      <c r="D1420" s="204"/>
    </row>
    <row r="1421" ht="12">
      <c r="D1421" s="204"/>
    </row>
    <row r="1422" ht="12">
      <c r="D1422" s="204"/>
    </row>
    <row r="1423" ht="12">
      <c r="D1423" s="204"/>
    </row>
    <row r="1424" ht="12">
      <c r="D1424" s="204"/>
    </row>
    <row r="1425" ht="12">
      <c r="D1425" s="204"/>
    </row>
    <row r="1426" ht="12">
      <c r="D1426" s="204"/>
    </row>
    <row r="1427" ht="12">
      <c r="D1427" s="204"/>
    </row>
    <row r="1428" ht="12">
      <c r="D1428" s="204"/>
    </row>
    <row r="1429" ht="12">
      <c r="D1429" s="204"/>
    </row>
    <row r="1430" ht="12">
      <c r="D1430" s="204"/>
    </row>
    <row r="1431" ht="12">
      <c r="D1431" s="204"/>
    </row>
    <row r="1432" ht="12">
      <c r="D1432" s="204"/>
    </row>
    <row r="1433" ht="12">
      <c r="D1433" s="204"/>
    </row>
    <row r="1434" ht="12">
      <c r="D1434" s="204"/>
    </row>
    <row r="1435" ht="12">
      <c r="D1435" s="204"/>
    </row>
    <row r="1436" ht="12">
      <c r="D1436" s="204"/>
    </row>
    <row r="1437" ht="12">
      <c r="D1437" s="204"/>
    </row>
    <row r="1438" ht="12">
      <c r="D1438" s="204"/>
    </row>
    <row r="1439" ht="12">
      <c r="D1439" s="204"/>
    </row>
    <row r="1440" ht="12">
      <c r="D1440" s="204"/>
    </row>
    <row r="1441" ht="12">
      <c r="D1441" s="204"/>
    </row>
    <row r="1442" ht="12">
      <c r="D1442" s="204"/>
    </row>
    <row r="1443" ht="12">
      <c r="D1443" s="204"/>
    </row>
    <row r="1444" ht="12">
      <c r="D1444" s="204"/>
    </row>
    <row r="1445" ht="12">
      <c r="D1445" s="204"/>
    </row>
    <row r="1446" ht="12">
      <c r="D1446" s="204"/>
    </row>
    <row r="1447" ht="12">
      <c r="D1447" s="204"/>
    </row>
    <row r="1448" ht="12">
      <c r="D1448" s="204"/>
    </row>
    <row r="1449" ht="12">
      <c r="D1449" s="204"/>
    </row>
    <row r="1450" ht="12">
      <c r="D1450" s="204"/>
    </row>
    <row r="1451" ht="12">
      <c r="D1451" s="204"/>
    </row>
    <row r="1452" ht="12">
      <c r="D1452" s="204"/>
    </row>
    <row r="1453" ht="12">
      <c r="D1453" s="204"/>
    </row>
    <row r="1454" ht="12">
      <c r="D1454" s="204"/>
    </row>
    <row r="1455" ht="12">
      <c r="D1455" s="204"/>
    </row>
    <row r="1456" ht="12">
      <c r="D1456" s="204"/>
    </row>
    <row r="1457" ht="12">
      <c r="D1457" s="204"/>
    </row>
    <row r="1458" ht="12">
      <c r="D1458" s="204"/>
    </row>
    <row r="1459" ht="12">
      <c r="D1459" s="204"/>
    </row>
    <row r="1460" ht="12">
      <c r="D1460" s="204"/>
    </row>
    <row r="1461" ht="12">
      <c r="D1461" s="204"/>
    </row>
    <row r="1462" ht="12">
      <c r="D1462" s="204"/>
    </row>
    <row r="1463" ht="12">
      <c r="D1463" s="204"/>
    </row>
    <row r="1464" ht="12">
      <c r="D1464" s="204"/>
    </row>
    <row r="1465" ht="12">
      <c r="D1465" s="204"/>
    </row>
    <row r="1466" ht="12">
      <c r="D1466" s="204"/>
    </row>
    <row r="1467" ht="12">
      <c r="D1467" s="204"/>
    </row>
    <row r="1468" ht="12">
      <c r="D1468" s="204"/>
    </row>
    <row r="1469" ht="12">
      <c r="D1469" s="204"/>
    </row>
    <row r="1470" ht="12">
      <c r="D1470" s="204"/>
    </row>
    <row r="1471" ht="12">
      <c r="D1471" s="204"/>
    </row>
    <row r="1472" ht="12">
      <c r="D1472" s="204"/>
    </row>
    <row r="1473" ht="12">
      <c r="D1473" s="204"/>
    </row>
    <row r="1474" ht="12">
      <c r="D1474" s="204"/>
    </row>
    <row r="1475" ht="12">
      <c r="D1475" s="204"/>
    </row>
    <row r="1476" ht="12">
      <c r="D1476" s="204"/>
    </row>
    <row r="1477" ht="12">
      <c r="D1477" s="204"/>
    </row>
    <row r="1478" ht="12">
      <c r="D1478" s="204"/>
    </row>
    <row r="1479" ht="12">
      <c r="D1479" s="204"/>
    </row>
    <row r="1480" ht="12">
      <c r="D1480" s="204"/>
    </row>
    <row r="1481" ht="12">
      <c r="D1481" s="204"/>
    </row>
    <row r="1482" ht="12">
      <c r="D1482" s="204"/>
    </row>
    <row r="1483" ht="12">
      <c r="D1483" s="204"/>
    </row>
    <row r="1484" ht="12">
      <c r="D1484" s="204"/>
    </row>
    <row r="1485" ht="12">
      <c r="D1485" s="204"/>
    </row>
    <row r="1486" ht="12">
      <c r="D1486" s="204"/>
    </row>
    <row r="1487" ht="12">
      <c r="D1487" s="204"/>
    </row>
    <row r="1488" ht="12">
      <c r="D1488" s="204"/>
    </row>
    <row r="1489" ht="12">
      <c r="D1489" s="204"/>
    </row>
    <row r="1490" ht="12">
      <c r="D1490" s="204"/>
    </row>
    <row r="1491" ht="12">
      <c r="D1491" s="204"/>
    </row>
    <row r="1492" ht="12">
      <c r="D1492" s="204"/>
    </row>
    <row r="1493" ht="12">
      <c r="D1493" s="204"/>
    </row>
    <row r="1494" ht="12">
      <c r="D1494" s="204"/>
    </row>
    <row r="1495" ht="12">
      <c r="D1495" s="204"/>
    </row>
    <row r="1496" ht="12">
      <c r="D1496" s="204"/>
    </row>
    <row r="1497" ht="12">
      <c r="D1497" s="204"/>
    </row>
    <row r="1498" ht="12">
      <c r="D1498" s="204"/>
    </row>
    <row r="1499" ht="12">
      <c r="D1499" s="204"/>
    </row>
    <row r="1500" ht="12">
      <c r="D1500" s="204"/>
    </row>
    <row r="1501" ht="12">
      <c r="D1501" s="204"/>
    </row>
    <row r="1502" ht="12">
      <c r="D1502" s="204"/>
    </row>
    <row r="1503" ht="12">
      <c r="D1503" s="204"/>
    </row>
    <row r="1504" ht="12">
      <c r="D1504" s="204"/>
    </row>
    <row r="1505" ht="12">
      <c r="D1505" s="204"/>
    </row>
    <row r="1506" ht="12">
      <c r="D1506" s="204"/>
    </row>
    <row r="1507" ht="12">
      <c r="D1507" s="204"/>
    </row>
    <row r="1508" ht="12">
      <c r="D1508" s="204"/>
    </row>
    <row r="1509" ht="12">
      <c r="D1509" s="204"/>
    </row>
    <row r="1510" ht="12">
      <c r="D1510" s="204"/>
    </row>
    <row r="1511" ht="12">
      <c r="D1511" s="204"/>
    </row>
    <row r="1512" ht="12">
      <c r="D1512" s="204"/>
    </row>
    <row r="1513" ht="12">
      <c r="D1513" s="204"/>
    </row>
    <row r="1514" ht="12">
      <c r="D1514" s="204"/>
    </row>
    <row r="1515" ht="12">
      <c r="D1515" s="204"/>
    </row>
    <row r="1516" ht="12">
      <c r="D1516" s="204"/>
    </row>
    <row r="1517" ht="12">
      <c r="D1517" s="204"/>
    </row>
    <row r="1518" ht="12">
      <c r="D1518" s="204"/>
    </row>
    <row r="1519" ht="12">
      <c r="D1519" s="204"/>
    </row>
    <row r="1520" ht="12">
      <c r="D1520" s="204"/>
    </row>
    <row r="1521" ht="12">
      <c r="D1521" s="204"/>
    </row>
    <row r="1522" ht="12">
      <c r="D1522" s="204"/>
    </row>
    <row r="1523" ht="12">
      <c r="D1523" s="204"/>
    </row>
    <row r="1524" ht="12">
      <c r="D1524" s="204"/>
    </row>
    <row r="1525" ht="12">
      <c r="D1525" s="204"/>
    </row>
    <row r="1526" ht="12">
      <c r="D1526" s="204"/>
    </row>
    <row r="1527" ht="12">
      <c r="D1527" s="204"/>
    </row>
    <row r="1528" ht="12">
      <c r="D1528" s="204"/>
    </row>
    <row r="1529" ht="12">
      <c r="D1529" s="204"/>
    </row>
    <row r="1530" ht="12">
      <c r="D1530" s="204"/>
    </row>
    <row r="1531" ht="12">
      <c r="D1531" s="204"/>
    </row>
    <row r="1532" ht="12">
      <c r="D1532" s="204"/>
    </row>
    <row r="1533" ht="12">
      <c r="D1533" s="204"/>
    </row>
    <row r="1534" ht="12">
      <c r="D1534" s="204"/>
    </row>
    <row r="1535" ht="12">
      <c r="D1535" s="204"/>
    </row>
    <row r="1536" ht="12">
      <c r="D1536" s="204"/>
    </row>
    <row r="1537" ht="12">
      <c r="D1537" s="204"/>
    </row>
    <row r="1538" ht="12">
      <c r="D1538" s="204"/>
    </row>
    <row r="1539" ht="12">
      <c r="D1539" s="204"/>
    </row>
    <row r="1540" ht="12">
      <c r="D1540" s="204"/>
    </row>
    <row r="1541" ht="12">
      <c r="D1541" s="204"/>
    </row>
    <row r="1542" ht="12">
      <c r="D1542" s="204"/>
    </row>
    <row r="1543" ht="12">
      <c r="D1543" s="204"/>
    </row>
    <row r="1544" ht="12">
      <c r="D1544" s="204"/>
    </row>
    <row r="1545" ht="12">
      <c r="D1545" s="204"/>
    </row>
    <row r="1546" ht="12">
      <c r="D1546" s="204"/>
    </row>
    <row r="1547" ht="12">
      <c r="D1547" s="204"/>
    </row>
    <row r="1548" ht="12">
      <c r="D1548" s="204"/>
    </row>
    <row r="1549" ht="12">
      <c r="D1549" s="204"/>
    </row>
    <row r="1550" ht="12">
      <c r="D1550" s="204"/>
    </row>
    <row r="1551" ht="12">
      <c r="D1551" s="204"/>
    </row>
    <row r="1552" ht="12">
      <c r="D1552" s="204"/>
    </row>
    <row r="1553" ht="12">
      <c r="D1553" s="204"/>
    </row>
    <row r="1554" ht="12">
      <c r="D1554" s="204"/>
    </row>
    <row r="1555" ht="12">
      <c r="D1555" s="204"/>
    </row>
    <row r="1556" ht="12">
      <c r="D1556" s="204"/>
    </row>
    <row r="1557" ht="12">
      <c r="D1557" s="204"/>
    </row>
    <row r="1558" ht="12">
      <c r="D1558" s="204"/>
    </row>
    <row r="1559" ht="12">
      <c r="D1559" s="204"/>
    </row>
    <row r="1560" ht="12">
      <c r="D1560" s="204"/>
    </row>
    <row r="1561" ht="12">
      <c r="D1561" s="204"/>
    </row>
    <row r="1562" ht="12">
      <c r="D1562" s="204"/>
    </row>
    <row r="1563" ht="12">
      <c r="D1563" s="204"/>
    </row>
    <row r="1564" ht="12">
      <c r="D1564" s="204"/>
    </row>
    <row r="1565" ht="12">
      <c r="D1565" s="204"/>
    </row>
    <row r="1566" ht="12">
      <c r="D1566" s="204"/>
    </row>
    <row r="1567" ht="12">
      <c r="D1567" s="204"/>
    </row>
    <row r="1568" ht="12">
      <c r="D1568" s="204"/>
    </row>
    <row r="1569" ht="12">
      <c r="D1569" s="204"/>
    </row>
    <row r="1570" ht="12">
      <c r="D1570" s="204"/>
    </row>
    <row r="1571" ht="12">
      <c r="D1571" s="204"/>
    </row>
    <row r="1572" ht="12">
      <c r="D1572" s="204"/>
    </row>
    <row r="1573" ht="12">
      <c r="D1573" s="204"/>
    </row>
    <row r="1574" ht="12">
      <c r="D1574" s="204"/>
    </row>
    <row r="1575" ht="12">
      <c r="D1575" s="204"/>
    </row>
    <row r="1576" ht="12">
      <c r="D1576" s="204"/>
    </row>
    <row r="1577" ht="12">
      <c r="D1577" s="204"/>
    </row>
    <row r="1578" ht="12">
      <c r="D1578" s="204"/>
    </row>
    <row r="1579" ht="12">
      <c r="D1579" s="204"/>
    </row>
    <row r="1580" ht="12">
      <c r="D1580" s="204"/>
    </row>
    <row r="1581" ht="12">
      <c r="D1581" s="204"/>
    </row>
    <row r="1582" ht="12">
      <c r="D1582" s="204"/>
    </row>
    <row r="1583" ht="12">
      <c r="D1583" s="204"/>
    </row>
    <row r="1584" ht="12">
      <c r="D1584" s="204"/>
    </row>
    <row r="1585" ht="12">
      <c r="D1585" s="204"/>
    </row>
    <row r="1586" ht="12">
      <c r="D1586" s="204"/>
    </row>
    <row r="1587" ht="12">
      <c r="D1587" s="204"/>
    </row>
    <row r="1588" ht="12">
      <c r="D1588" s="204"/>
    </row>
    <row r="1589" ht="12">
      <c r="D1589" s="204"/>
    </row>
    <row r="1590" ht="12">
      <c r="D1590" s="204"/>
    </row>
    <row r="1591" ht="12">
      <c r="D1591" s="204"/>
    </row>
    <row r="1592" ht="12">
      <c r="D1592" s="204"/>
    </row>
    <row r="1593" ht="12">
      <c r="D1593" s="204"/>
    </row>
    <row r="1594" ht="12">
      <c r="D1594" s="204"/>
    </row>
    <row r="1595" ht="12">
      <c r="D1595" s="204"/>
    </row>
    <row r="1596" ht="12">
      <c r="D1596" s="204"/>
    </row>
    <row r="1597" ht="12">
      <c r="D1597" s="204"/>
    </row>
    <row r="1598" ht="12">
      <c r="D1598" s="204"/>
    </row>
    <row r="1599" ht="12">
      <c r="D1599" s="204"/>
    </row>
    <row r="1600" ht="12">
      <c r="D1600" s="204"/>
    </row>
    <row r="1601" ht="12">
      <c r="D1601" s="204"/>
    </row>
    <row r="1602" ht="12">
      <c r="D1602" s="204"/>
    </row>
    <row r="1603" ht="12">
      <c r="D1603" s="204"/>
    </row>
    <row r="1604" ht="12">
      <c r="D1604" s="204"/>
    </row>
    <row r="1605" ht="12">
      <c r="D1605" s="204"/>
    </row>
    <row r="1606" ht="12">
      <c r="D1606" s="204"/>
    </row>
    <row r="1607" ht="12">
      <c r="D1607" s="204"/>
    </row>
    <row r="1608" ht="12">
      <c r="D1608" s="204"/>
    </row>
    <row r="1609" ht="12">
      <c r="D1609" s="204"/>
    </row>
    <row r="1610" ht="12">
      <c r="D1610" s="204"/>
    </row>
    <row r="1611" ht="12">
      <c r="D1611" s="204"/>
    </row>
    <row r="1612" ht="12">
      <c r="D1612" s="204"/>
    </row>
    <row r="1613" ht="12">
      <c r="D1613" s="204"/>
    </row>
    <row r="1614" ht="12">
      <c r="D1614" s="204"/>
    </row>
    <row r="1615" ht="12">
      <c r="D1615" s="204"/>
    </row>
    <row r="1616" ht="12">
      <c r="D1616" s="204"/>
    </row>
    <row r="1617" ht="12">
      <c r="D1617" s="204"/>
    </row>
    <row r="1618" ht="12">
      <c r="D1618" s="204"/>
    </row>
    <row r="1619" ht="12">
      <c r="D1619" s="204"/>
    </row>
    <row r="1620" ht="12">
      <c r="D1620" s="204"/>
    </row>
    <row r="1621" ht="12">
      <c r="D1621" s="204"/>
    </row>
    <row r="1622" ht="12">
      <c r="D1622" s="204"/>
    </row>
    <row r="1623" ht="12">
      <c r="D1623" s="204"/>
    </row>
    <row r="1624" ht="12">
      <c r="D1624" s="204"/>
    </row>
    <row r="1625" ht="12">
      <c r="D1625" s="204"/>
    </row>
    <row r="1626" ht="12">
      <c r="D1626" s="204"/>
    </row>
    <row r="1627" ht="12">
      <c r="D1627" s="204"/>
    </row>
    <row r="1628" ht="12">
      <c r="D1628" s="204"/>
    </row>
    <row r="1629" ht="12">
      <c r="D1629" s="204"/>
    </row>
    <row r="1630" ht="12">
      <c r="D1630" s="204"/>
    </row>
    <row r="1631" ht="12">
      <c r="D1631" s="204"/>
    </row>
    <row r="1632" ht="12">
      <c r="D1632" s="204"/>
    </row>
    <row r="1633" ht="12">
      <c r="D1633" s="204"/>
    </row>
    <row r="1634" ht="12">
      <c r="D1634" s="204"/>
    </row>
    <row r="1635" ht="12">
      <c r="D1635" s="204"/>
    </row>
    <row r="1636" ht="12">
      <c r="D1636" s="204"/>
    </row>
    <row r="1637" ht="12">
      <c r="D1637" s="204"/>
    </row>
    <row r="1638" ht="12">
      <c r="D1638" s="204"/>
    </row>
    <row r="1639" ht="12">
      <c r="D1639" s="204"/>
    </row>
    <row r="1640" ht="12">
      <c r="D1640" s="204"/>
    </row>
    <row r="1641" ht="12">
      <c r="D1641" s="204"/>
    </row>
    <row r="1642" ht="12">
      <c r="D1642" s="204"/>
    </row>
    <row r="1643" ht="12">
      <c r="D1643" s="204"/>
    </row>
    <row r="1644" ht="12">
      <c r="D1644" s="204"/>
    </row>
    <row r="1645" ht="12">
      <c r="D1645" s="204"/>
    </row>
    <row r="1646" ht="12">
      <c r="D1646" s="204"/>
    </row>
    <row r="1647" ht="12">
      <c r="D1647" s="204"/>
    </row>
    <row r="1648" ht="12">
      <c r="D1648" s="204"/>
    </row>
    <row r="1649" ht="12">
      <c r="D1649" s="204"/>
    </row>
    <row r="1650" ht="12">
      <c r="D1650" s="204"/>
    </row>
    <row r="1651" ht="12">
      <c r="D1651" s="204"/>
    </row>
    <row r="1652" ht="12">
      <c r="D1652" s="204"/>
    </row>
    <row r="1653" ht="12">
      <c r="D1653" s="204"/>
    </row>
    <row r="1654" ht="12">
      <c r="D1654" s="204"/>
    </row>
    <row r="1655" ht="12">
      <c r="D1655" s="204"/>
    </row>
    <row r="1656" ht="12">
      <c r="D1656" s="204"/>
    </row>
    <row r="1657" ht="12">
      <c r="D1657" s="204"/>
    </row>
    <row r="1658" ht="12">
      <c r="D1658" s="204"/>
    </row>
    <row r="1659" ht="12">
      <c r="D1659" s="204"/>
    </row>
    <row r="1660" ht="12">
      <c r="D1660" s="204"/>
    </row>
    <row r="1661" ht="12">
      <c r="D1661" s="204"/>
    </row>
    <row r="1662" ht="12">
      <c r="D1662" s="204"/>
    </row>
    <row r="1663" ht="12">
      <c r="D1663" s="204"/>
    </row>
    <row r="1664" ht="12">
      <c r="D1664" s="204"/>
    </row>
    <row r="1665" ht="12">
      <c r="D1665" s="204"/>
    </row>
    <row r="1666" ht="12">
      <c r="D1666" s="204"/>
    </row>
    <row r="1667" ht="12">
      <c r="D1667" s="204"/>
    </row>
    <row r="1668" ht="12">
      <c r="D1668" s="204"/>
    </row>
    <row r="1669" ht="12">
      <c r="D1669" s="204"/>
    </row>
    <row r="1670" ht="12">
      <c r="D1670" s="204"/>
    </row>
    <row r="1671" ht="12">
      <c r="D1671" s="204"/>
    </row>
    <row r="1672" ht="12">
      <c r="D1672" s="204"/>
    </row>
    <row r="1673" ht="12">
      <c r="D1673" s="204"/>
    </row>
    <row r="1674" ht="12">
      <c r="D1674" s="204"/>
    </row>
    <row r="1675" ht="12">
      <c r="D1675" s="204"/>
    </row>
    <row r="1676" ht="12">
      <c r="D1676" s="204"/>
    </row>
    <row r="1677" ht="12">
      <c r="D1677" s="204"/>
    </row>
    <row r="1678" ht="12">
      <c r="D1678" s="204"/>
    </row>
    <row r="1679" ht="12">
      <c r="D1679" s="204"/>
    </row>
    <row r="1680" ht="12">
      <c r="D1680" s="204"/>
    </row>
    <row r="1681" ht="12">
      <c r="D1681" s="204"/>
    </row>
    <row r="1682" ht="12">
      <c r="D1682" s="204"/>
    </row>
    <row r="1683" ht="12">
      <c r="D1683" s="204"/>
    </row>
    <row r="1684" ht="12">
      <c r="D1684" s="204"/>
    </row>
    <row r="1685" ht="12">
      <c r="D1685" s="204"/>
    </row>
    <row r="1686" ht="12">
      <c r="D1686" s="204"/>
    </row>
    <row r="1687" ht="12">
      <c r="D1687" s="204"/>
    </row>
    <row r="1688" ht="12">
      <c r="D1688" s="204"/>
    </row>
    <row r="1689" ht="12">
      <c r="D1689" s="204"/>
    </row>
    <row r="1690" ht="12">
      <c r="D1690" s="204"/>
    </row>
    <row r="1691" ht="12">
      <c r="D1691" s="204"/>
    </row>
    <row r="1692" ht="12">
      <c r="D1692" s="204"/>
    </row>
    <row r="1693" ht="12">
      <c r="D1693" s="204"/>
    </row>
    <row r="1694" ht="12">
      <c r="D1694" s="204"/>
    </row>
    <row r="1695" ht="12">
      <c r="D1695" s="204"/>
    </row>
    <row r="1696" ht="12">
      <c r="D1696" s="204"/>
    </row>
    <row r="1697" ht="12">
      <c r="D1697" s="204"/>
    </row>
    <row r="1698" ht="12">
      <c r="D1698" s="204"/>
    </row>
    <row r="1699" ht="12">
      <c r="D1699" s="204"/>
    </row>
    <row r="1700" ht="12">
      <c r="D1700" s="204"/>
    </row>
    <row r="1701" ht="12">
      <c r="D1701" s="204"/>
    </row>
    <row r="1702" ht="12">
      <c r="D1702" s="204"/>
    </row>
    <row r="1703" ht="12">
      <c r="D1703" s="204"/>
    </row>
    <row r="1704" ht="12">
      <c r="D1704" s="204"/>
    </row>
    <row r="1705" ht="12">
      <c r="D1705" s="204"/>
    </row>
    <row r="1706" ht="12">
      <c r="D1706" s="204"/>
    </row>
    <row r="1707" ht="12">
      <c r="D1707" s="204"/>
    </row>
    <row r="1708" ht="12">
      <c r="D1708" s="204"/>
    </row>
    <row r="1709" ht="12">
      <c r="D1709" s="204"/>
    </row>
    <row r="1710" ht="12">
      <c r="D1710" s="204"/>
    </row>
    <row r="1711" ht="12">
      <c r="D1711" s="204"/>
    </row>
    <row r="1712" ht="12">
      <c r="D1712" s="204"/>
    </row>
    <row r="1713" ht="12">
      <c r="D1713" s="204"/>
    </row>
    <row r="1714" ht="12">
      <c r="D1714" s="204"/>
    </row>
    <row r="1715" ht="12">
      <c r="D1715" s="204"/>
    </row>
    <row r="1716" ht="12">
      <c r="D1716" s="204"/>
    </row>
    <row r="1717" ht="12">
      <c r="D1717" s="204"/>
    </row>
    <row r="1718" ht="12">
      <c r="D1718" s="204"/>
    </row>
    <row r="1719" ht="12">
      <c r="D1719" s="204"/>
    </row>
    <row r="1720" ht="12">
      <c r="D1720" s="204"/>
    </row>
    <row r="1721" ht="12">
      <c r="D1721" s="204"/>
    </row>
    <row r="1722" ht="12">
      <c r="D1722" s="204"/>
    </row>
    <row r="1723" ht="12">
      <c r="D1723" s="204"/>
    </row>
    <row r="1724" ht="12">
      <c r="D1724" s="204"/>
    </row>
    <row r="1725" ht="12">
      <c r="D1725" s="204"/>
    </row>
    <row r="1726" ht="12">
      <c r="D1726" s="204"/>
    </row>
    <row r="1727" ht="12">
      <c r="D1727" s="204"/>
    </row>
    <row r="1728" ht="12">
      <c r="D1728" s="204"/>
    </row>
    <row r="1729" ht="12">
      <c r="D1729" s="204"/>
    </row>
    <row r="1730" ht="12">
      <c r="D1730" s="204"/>
    </row>
    <row r="1731" ht="12">
      <c r="D1731" s="204"/>
    </row>
    <row r="1732" ht="12">
      <c r="D1732" s="204"/>
    </row>
    <row r="1733" ht="12">
      <c r="D1733" s="204"/>
    </row>
    <row r="1734" ht="12">
      <c r="D1734" s="204"/>
    </row>
    <row r="1735" ht="12">
      <c r="D1735" s="204"/>
    </row>
    <row r="1736" ht="12">
      <c r="D1736" s="204"/>
    </row>
    <row r="1737" ht="12">
      <c r="D1737" s="204"/>
    </row>
    <row r="1738" ht="12">
      <c r="D1738" s="204"/>
    </row>
    <row r="1739" ht="12">
      <c r="D1739" s="204"/>
    </row>
    <row r="1740" ht="12">
      <c r="D1740" s="204"/>
    </row>
    <row r="1741" ht="12">
      <c r="D1741" s="204"/>
    </row>
    <row r="1742" ht="12">
      <c r="D1742" s="204"/>
    </row>
    <row r="1743" ht="12">
      <c r="D1743" s="204"/>
    </row>
    <row r="1744" ht="12">
      <c r="D1744" s="204"/>
    </row>
    <row r="1745" ht="12">
      <c r="D1745" s="204"/>
    </row>
    <row r="1746" ht="12">
      <c r="D1746" s="204"/>
    </row>
    <row r="1747" ht="12">
      <c r="D1747" s="204"/>
    </row>
    <row r="1748" ht="12">
      <c r="D1748" s="204"/>
    </row>
    <row r="1749" ht="12">
      <c r="D1749" s="204"/>
    </row>
    <row r="1750" ht="12">
      <c r="D1750" s="204"/>
    </row>
    <row r="1751" ht="12">
      <c r="D1751" s="204"/>
    </row>
    <row r="1752" ht="12">
      <c r="D1752" s="204"/>
    </row>
    <row r="1753" ht="12">
      <c r="D1753" s="204"/>
    </row>
    <row r="1754" ht="12">
      <c r="D1754" s="204"/>
    </row>
    <row r="1755" ht="12">
      <c r="D1755" s="204"/>
    </row>
    <row r="1756" ht="12">
      <c r="D1756" s="204"/>
    </row>
    <row r="1757" ht="12">
      <c r="D1757" s="204"/>
    </row>
    <row r="1758" ht="12">
      <c r="D1758" s="204"/>
    </row>
    <row r="1759" ht="12">
      <c r="D1759" s="204"/>
    </row>
    <row r="1760" ht="12">
      <c r="D1760" s="204"/>
    </row>
    <row r="1761" ht="12">
      <c r="D1761" s="204"/>
    </row>
    <row r="1762" ht="12">
      <c r="D1762" s="204"/>
    </row>
    <row r="1763" ht="12">
      <c r="D1763" s="204"/>
    </row>
    <row r="1764" ht="12">
      <c r="D1764" s="204"/>
    </row>
    <row r="1765" ht="12">
      <c r="D1765" s="204"/>
    </row>
    <row r="1766" ht="12">
      <c r="D1766" s="204"/>
    </row>
    <row r="1767" ht="12">
      <c r="D1767" s="204"/>
    </row>
    <row r="1768" ht="12">
      <c r="D1768" s="204"/>
    </row>
    <row r="1769" ht="12">
      <c r="D1769" s="204"/>
    </row>
    <row r="1770" ht="12">
      <c r="D1770" s="204"/>
    </row>
    <row r="1771" ht="12">
      <c r="D1771" s="204"/>
    </row>
    <row r="1772" ht="12">
      <c r="D1772" s="204"/>
    </row>
    <row r="1773" ht="12">
      <c r="D1773" s="204"/>
    </row>
    <row r="1774" ht="12">
      <c r="D1774" s="204"/>
    </row>
    <row r="1775" ht="12">
      <c r="D1775" s="204"/>
    </row>
    <row r="1776" ht="12">
      <c r="D1776" s="204"/>
    </row>
    <row r="1777" ht="12">
      <c r="D1777" s="204"/>
    </row>
    <row r="1778" ht="12">
      <c r="D1778" s="204"/>
    </row>
    <row r="1779" ht="12">
      <c r="D1779" s="204"/>
    </row>
    <row r="1780" ht="12">
      <c r="D1780" s="204"/>
    </row>
    <row r="1781" ht="12">
      <c r="D1781" s="204"/>
    </row>
    <row r="1782" ht="12">
      <c r="D1782" s="204"/>
    </row>
    <row r="1783" ht="12">
      <c r="D1783" s="204"/>
    </row>
    <row r="1784" ht="12">
      <c r="D1784" s="204"/>
    </row>
    <row r="1785" ht="12">
      <c r="D1785" s="204"/>
    </row>
    <row r="1786" ht="12">
      <c r="D1786" s="204"/>
    </row>
    <row r="1787" ht="12">
      <c r="D1787" s="204"/>
    </row>
    <row r="1788" ht="12">
      <c r="D1788" s="204"/>
    </row>
    <row r="1789" ht="12">
      <c r="D1789" s="204"/>
    </row>
    <row r="1790" ht="12">
      <c r="D1790" s="204"/>
    </row>
    <row r="1791" ht="12">
      <c r="D1791" s="204"/>
    </row>
    <row r="1792" ht="12">
      <c r="D1792" s="204"/>
    </row>
    <row r="1793" ht="12">
      <c r="D1793" s="204"/>
    </row>
    <row r="1794" ht="12">
      <c r="D1794" s="204"/>
    </row>
    <row r="1795" ht="12">
      <c r="D1795" s="204"/>
    </row>
    <row r="1796" ht="12">
      <c r="D1796" s="204"/>
    </row>
    <row r="1797" ht="12">
      <c r="D1797" s="204"/>
    </row>
    <row r="1798" ht="12">
      <c r="D1798" s="204"/>
    </row>
    <row r="1799" ht="12">
      <c r="D1799" s="204"/>
    </row>
    <row r="1800" ht="12">
      <c r="D1800" s="204"/>
    </row>
    <row r="1801" ht="12">
      <c r="D1801" s="204"/>
    </row>
    <row r="1802" ht="12">
      <c r="D1802" s="204"/>
    </row>
    <row r="1803" ht="12">
      <c r="D1803" s="204"/>
    </row>
    <row r="1804" ht="12">
      <c r="D1804" s="204"/>
    </row>
    <row r="1805" ht="12">
      <c r="D1805" s="204"/>
    </row>
    <row r="1806" ht="12">
      <c r="D1806" s="204"/>
    </row>
    <row r="1807" ht="12">
      <c r="D1807" s="204"/>
    </row>
    <row r="1808" ht="12">
      <c r="D1808" s="204"/>
    </row>
    <row r="1809" ht="12">
      <c r="D1809" s="204"/>
    </row>
    <row r="1810" ht="12">
      <c r="D1810" s="204"/>
    </row>
    <row r="1811" ht="12">
      <c r="D1811" s="204"/>
    </row>
    <row r="1812" ht="12">
      <c r="D1812" s="204"/>
    </row>
    <row r="1813" ht="12">
      <c r="D1813" s="204"/>
    </row>
    <row r="1814" ht="12">
      <c r="D1814" s="204"/>
    </row>
    <row r="1815" ht="12">
      <c r="D1815" s="204"/>
    </row>
    <row r="1816" ht="12">
      <c r="D1816" s="204"/>
    </row>
    <row r="1817" ht="12">
      <c r="D1817" s="204"/>
    </row>
    <row r="1818" ht="12">
      <c r="D1818" s="204"/>
    </row>
    <row r="1819" ht="12">
      <c r="D1819" s="204"/>
    </row>
    <row r="1820" ht="12">
      <c r="D1820" s="204"/>
    </row>
    <row r="1821" ht="12">
      <c r="D1821" s="204"/>
    </row>
    <row r="1822" ht="12">
      <c r="D1822" s="204"/>
    </row>
    <row r="1823" ht="12">
      <c r="D1823" s="204"/>
    </row>
    <row r="1824" ht="12">
      <c r="D1824" s="204"/>
    </row>
    <row r="1825" ht="12">
      <c r="D1825" s="204"/>
    </row>
    <row r="1826" ht="12">
      <c r="D1826" s="204"/>
    </row>
    <row r="1827" ht="12">
      <c r="D1827" s="204"/>
    </row>
    <row r="1828" ht="12">
      <c r="D1828" s="204"/>
    </row>
    <row r="1829" ht="12">
      <c r="D1829" s="204"/>
    </row>
    <row r="1830" ht="12">
      <c r="D1830" s="204"/>
    </row>
    <row r="1831" ht="12">
      <c r="D1831" s="204"/>
    </row>
    <row r="1832" ht="12">
      <c r="D1832" s="204"/>
    </row>
    <row r="1833" ht="12">
      <c r="D1833" s="204"/>
    </row>
    <row r="1834" ht="12">
      <c r="D1834" s="204"/>
    </row>
    <row r="1835" ht="12">
      <c r="D1835" s="204"/>
    </row>
    <row r="1836" ht="12">
      <c r="D1836" s="204"/>
    </row>
    <row r="1837" ht="12">
      <c r="D1837" s="204"/>
    </row>
    <row r="1838" ht="12">
      <c r="D1838" s="204"/>
    </row>
    <row r="1839" ht="12">
      <c r="D1839" s="204"/>
    </row>
    <row r="1840" ht="12">
      <c r="D1840" s="204"/>
    </row>
    <row r="1841" ht="12">
      <c r="D1841" s="204"/>
    </row>
    <row r="1842" ht="12">
      <c r="D1842" s="204"/>
    </row>
    <row r="1843" ht="12">
      <c r="D1843" s="204"/>
    </row>
    <row r="1844" ht="12">
      <c r="D1844" s="204"/>
    </row>
    <row r="1845" ht="12">
      <c r="D1845" s="204"/>
    </row>
    <row r="1846" ht="12">
      <c r="D1846" s="204"/>
    </row>
    <row r="1847" ht="12">
      <c r="D1847" s="204"/>
    </row>
    <row r="1848" ht="12">
      <c r="D1848" s="204"/>
    </row>
    <row r="1849" ht="12">
      <c r="D1849" s="204"/>
    </row>
    <row r="1850" ht="12">
      <c r="D1850" s="204"/>
    </row>
    <row r="1851" ht="12">
      <c r="D1851" s="204"/>
    </row>
    <row r="1852" ht="12">
      <c r="D1852" s="204"/>
    </row>
    <row r="1853" ht="12">
      <c r="D1853" s="204"/>
    </row>
    <row r="1854" ht="12">
      <c r="D1854" s="204"/>
    </row>
    <row r="1855" ht="12">
      <c r="D1855" s="204"/>
    </row>
    <row r="1856" ht="12">
      <c r="D1856" s="204"/>
    </row>
    <row r="1857" ht="12">
      <c r="D1857" s="204"/>
    </row>
    <row r="1858" ht="12">
      <c r="D1858" s="204"/>
    </row>
    <row r="1859" ht="12">
      <c r="D1859" s="204"/>
    </row>
    <row r="1860" ht="12">
      <c r="D1860" s="204"/>
    </row>
    <row r="1861" ht="12">
      <c r="D1861" s="204"/>
    </row>
    <row r="1862" ht="12">
      <c r="D1862" s="204"/>
    </row>
    <row r="1863" ht="12">
      <c r="D1863" s="204"/>
    </row>
    <row r="1864" ht="12">
      <c r="D1864" s="204"/>
    </row>
    <row r="1865" ht="12">
      <c r="D1865" s="204"/>
    </row>
    <row r="1866" ht="12">
      <c r="D1866" s="204"/>
    </row>
    <row r="1867" ht="12">
      <c r="D1867" s="204"/>
    </row>
    <row r="1868" ht="12">
      <c r="D1868" s="204"/>
    </row>
    <row r="1869" ht="12">
      <c r="D1869" s="204"/>
    </row>
    <row r="1870" ht="12">
      <c r="D1870" s="204"/>
    </row>
    <row r="1871" ht="12">
      <c r="D1871" s="204"/>
    </row>
    <row r="1872" ht="12">
      <c r="D1872" s="204"/>
    </row>
    <row r="1873" ht="12">
      <c r="D1873" s="204"/>
    </row>
    <row r="1874" ht="12">
      <c r="D1874" s="204"/>
    </row>
    <row r="1875" ht="12">
      <c r="D1875" s="204"/>
    </row>
    <row r="1876" ht="12">
      <c r="D1876" s="204"/>
    </row>
    <row r="1877" ht="12">
      <c r="D1877" s="204"/>
    </row>
    <row r="1878" ht="12">
      <c r="D1878" s="204"/>
    </row>
    <row r="1879" ht="12">
      <c r="D1879" s="204"/>
    </row>
    <row r="1880" ht="12">
      <c r="D1880" s="204"/>
    </row>
    <row r="1881" ht="12">
      <c r="D1881" s="204"/>
    </row>
    <row r="1882" ht="12">
      <c r="D1882" s="204"/>
    </row>
    <row r="1883" ht="12">
      <c r="D1883" s="204"/>
    </row>
    <row r="1884" ht="12">
      <c r="D1884" s="204"/>
    </row>
    <row r="1885" ht="12">
      <c r="D1885" s="204"/>
    </row>
    <row r="1886" ht="12">
      <c r="D1886" s="204"/>
    </row>
    <row r="1887" ht="12">
      <c r="D1887" s="204"/>
    </row>
    <row r="1888" ht="12">
      <c r="D1888" s="204"/>
    </row>
    <row r="1889" ht="12">
      <c r="D1889" s="204"/>
    </row>
    <row r="1890" ht="12">
      <c r="D1890" s="204"/>
    </row>
    <row r="1891" ht="12">
      <c r="D1891" s="204"/>
    </row>
    <row r="1892" ht="12">
      <c r="D1892" s="204"/>
    </row>
    <row r="1893" ht="12">
      <c r="D1893" s="204"/>
    </row>
    <row r="1894" ht="12">
      <c r="D1894" s="204"/>
    </row>
    <row r="1895" ht="12">
      <c r="D1895" s="204"/>
    </row>
    <row r="1896" ht="12">
      <c r="D1896" s="204"/>
    </row>
    <row r="1897" ht="12">
      <c r="D1897" s="204"/>
    </row>
    <row r="1898" ht="12">
      <c r="D1898" s="204"/>
    </row>
    <row r="1899" ht="12">
      <c r="D1899" s="204"/>
    </row>
    <row r="1900" ht="12">
      <c r="D1900" s="204"/>
    </row>
    <row r="1901" ht="12">
      <c r="D1901" s="204"/>
    </row>
    <row r="1902" ht="12">
      <c r="D1902" s="204"/>
    </row>
    <row r="1903" ht="12">
      <c r="D1903" s="204"/>
    </row>
    <row r="1904" ht="12">
      <c r="D1904" s="204"/>
    </row>
    <row r="1905" ht="12">
      <c r="D1905" s="204"/>
    </row>
    <row r="1906" ht="12">
      <c r="D1906" s="204"/>
    </row>
    <row r="1907" ht="12">
      <c r="D1907" s="204"/>
    </row>
    <row r="1908" ht="12">
      <c r="D1908" s="204"/>
    </row>
    <row r="1909" ht="12">
      <c r="D1909" s="204"/>
    </row>
    <row r="1910" ht="12">
      <c r="D1910" s="204"/>
    </row>
    <row r="1911" ht="12">
      <c r="D1911" s="204"/>
    </row>
    <row r="1912" ht="12">
      <c r="D1912" s="204"/>
    </row>
    <row r="1913" ht="12">
      <c r="D1913" s="204"/>
    </row>
    <row r="1914" ht="12">
      <c r="D1914" s="204"/>
    </row>
    <row r="1915" ht="12">
      <c r="D1915" s="204"/>
    </row>
    <row r="1916" ht="12">
      <c r="D1916" s="204"/>
    </row>
    <row r="1917" ht="12">
      <c r="D1917" s="204"/>
    </row>
    <row r="1918" ht="12">
      <c r="D1918" s="204"/>
    </row>
    <row r="1919" ht="12">
      <c r="D1919" s="204"/>
    </row>
    <row r="1920" ht="12">
      <c r="D1920" s="204"/>
    </row>
    <row r="1921" ht="12">
      <c r="D1921" s="204"/>
    </row>
    <row r="1922" ht="12">
      <c r="D1922" s="204"/>
    </row>
    <row r="1923" ht="12">
      <c r="D1923" s="204"/>
    </row>
    <row r="1924" ht="12">
      <c r="D1924" s="204"/>
    </row>
    <row r="1925" ht="12">
      <c r="D1925" s="204"/>
    </row>
    <row r="1926" ht="12">
      <c r="D1926" s="204"/>
    </row>
    <row r="1927" ht="12">
      <c r="D1927" s="204"/>
    </row>
    <row r="1928" ht="12">
      <c r="D1928" s="204"/>
    </row>
    <row r="1929" ht="12">
      <c r="D1929" s="204"/>
    </row>
    <row r="1930" ht="12">
      <c r="D1930" s="204"/>
    </row>
    <row r="1931" ht="12">
      <c r="D1931" s="204"/>
    </row>
    <row r="1932" ht="12">
      <c r="D1932" s="204"/>
    </row>
    <row r="1933" ht="12">
      <c r="D1933" s="204"/>
    </row>
    <row r="1934" ht="12">
      <c r="D1934" s="204"/>
    </row>
    <row r="1935" ht="12">
      <c r="D1935" s="204"/>
    </row>
    <row r="1936" ht="12">
      <c r="D1936" s="204"/>
    </row>
    <row r="1937" ht="12">
      <c r="D1937" s="204"/>
    </row>
    <row r="1938" ht="12">
      <c r="D1938" s="204"/>
    </row>
    <row r="1939" ht="12">
      <c r="D1939" s="204"/>
    </row>
    <row r="1940" ht="12">
      <c r="D1940" s="204"/>
    </row>
    <row r="1941" ht="12">
      <c r="D1941" s="204"/>
    </row>
    <row r="1942" ht="12">
      <c r="D1942" s="204"/>
    </row>
    <row r="1943" ht="12">
      <c r="D1943" s="204"/>
    </row>
    <row r="1944" ht="12">
      <c r="D1944" s="204"/>
    </row>
    <row r="1945" ht="12">
      <c r="D1945" s="204"/>
    </row>
    <row r="1946" ht="12">
      <c r="D1946" s="204"/>
    </row>
    <row r="1947" ht="12">
      <c r="D1947" s="204"/>
    </row>
    <row r="1948" ht="12">
      <c r="D1948" s="204"/>
    </row>
    <row r="1949" ht="12">
      <c r="D1949" s="204"/>
    </row>
    <row r="1950" ht="12">
      <c r="D1950" s="204"/>
    </row>
    <row r="1951" ht="12">
      <c r="D1951" s="204"/>
    </row>
    <row r="1952" ht="12">
      <c r="D1952" s="204"/>
    </row>
    <row r="1953" ht="12">
      <c r="D1953" s="204"/>
    </row>
    <row r="1954" ht="12">
      <c r="D1954" s="204"/>
    </row>
    <row r="1955" ht="12">
      <c r="D1955" s="204"/>
    </row>
    <row r="1956" ht="12">
      <c r="D1956" s="204"/>
    </row>
    <row r="1957" ht="12">
      <c r="D1957" s="204"/>
    </row>
    <row r="1958" ht="12">
      <c r="D1958" s="204"/>
    </row>
    <row r="1959" ht="12">
      <c r="D1959" s="204"/>
    </row>
    <row r="1960" ht="12">
      <c r="D1960" s="204"/>
    </row>
    <row r="1961" ht="12">
      <c r="D1961" s="204"/>
    </row>
    <row r="1962" ht="12">
      <c r="D1962" s="204"/>
    </row>
    <row r="1963" ht="12">
      <c r="D1963" s="204"/>
    </row>
    <row r="1964" ht="12">
      <c r="D1964" s="204"/>
    </row>
    <row r="1965" ht="12">
      <c r="D1965" s="204"/>
    </row>
    <row r="1966" ht="12">
      <c r="D1966" s="204"/>
    </row>
    <row r="1967" ht="12">
      <c r="D1967" s="204"/>
    </row>
    <row r="1968" ht="12">
      <c r="D1968" s="204"/>
    </row>
    <row r="1969" ht="12">
      <c r="D1969" s="204"/>
    </row>
    <row r="1970" ht="12">
      <c r="D1970" s="204"/>
    </row>
    <row r="1971" ht="12">
      <c r="D1971" s="204"/>
    </row>
    <row r="1972" ht="12">
      <c r="D1972" s="204"/>
    </row>
    <row r="1973" ht="12">
      <c r="D1973" s="204"/>
    </row>
    <row r="1974" ht="12">
      <c r="D1974" s="204"/>
    </row>
    <row r="1975" ht="12">
      <c r="D1975" s="204"/>
    </row>
    <row r="1976" ht="12">
      <c r="D1976" s="204"/>
    </row>
    <row r="1977" ht="12">
      <c r="D1977" s="204"/>
    </row>
    <row r="1978" ht="12">
      <c r="D1978" s="204"/>
    </row>
    <row r="1979" ht="12">
      <c r="D1979" s="204"/>
    </row>
    <row r="1980" ht="12">
      <c r="D1980" s="204"/>
    </row>
    <row r="1981" ht="12">
      <c r="D1981" s="204"/>
    </row>
    <row r="1982" ht="12">
      <c r="D1982" s="204"/>
    </row>
    <row r="1983" ht="12">
      <c r="D1983" s="204"/>
    </row>
    <row r="1984" ht="12">
      <c r="D1984" s="204"/>
    </row>
    <row r="1985" ht="12">
      <c r="D1985" s="204"/>
    </row>
    <row r="1986" ht="12">
      <c r="D1986" s="204"/>
    </row>
    <row r="1987" ht="12">
      <c r="D1987" s="204"/>
    </row>
    <row r="1988" ht="12">
      <c r="D1988" s="204"/>
    </row>
    <row r="1989" ht="12">
      <c r="D1989" s="204"/>
    </row>
    <row r="1990" ht="12">
      <c r="D1990" s="204"/>
    </row>
    <row r="1991" ht="12">
      <c r="D1991" s="204"/>
    </row>
    <row r="1992" ht="12">
      <c r="D1992" s="204"/>
    </row>
    <row r="1993" ht="12">
      <c r="D1993" s="204"/>
    </row>
    <row r="1994" ht="12">
      <c r="D1994" s="204"/>
    </row>
    <row r="1995" ht="12">
      <c r="D1995" s="204"/>
    </row>
    <row r="1996" ht="12">
      <c r="D1996" s="204"/>
    </row>
    <row r="1997" ht="12">
      <c r="D1997" s="204"/>
    </row>
    <row r="1998" ht="12">
      <c r="D1998" s="204"/>
    </row>
    <row r="1999" ht="12">
      <c r="D1999" s="204"/>
    </row>
    <row r="2000" ht="12">
      <c r="D2000" s="204"/>
    </row>
    <row r="2001" ht="12">
      <c r="D2001" s="204"/>
    </row>
    <row r="2002" ht="12">
      <c r="D2002" s="204"/>
    </row>
    <row r="2003" ht="12">
      <c r="D2003" s="204"/>
    </row>
    <row r="2004" ht="12">
      <c r="D2004" s="204"/>
    </row>
    <row r="2005" ht="12">
      <c r="D2005" s="204"/>
    </row>
    <row r="2006" ht="12">
      <c r="D2006" s="204"/>
    </row>
    <row r="2007" ht="12">
      <c r="D2007" s="204"/>
    </row>
    <row r="2008" ht="12">
      <c r="D2008" s="204"/>
    </row>
    <row r="2009" ht="12">
      <c r="D2009" s="204"/>
    </row>
    <row r="2010" ht="12">
      <c r="D2010" s="204"/>
    </row>
    <row r="2011" ht="12">
      <c r="D2011" s="204"/>
    </row>
    <row r="2012" ht="12">
      <c r="D2012" s="204"/>
    </row>
    <row r="2013" ht="12">
      <c r="D2013" s="204"/>
    </row>
    <row r="2014" ht="12">
      <c r="D2014" s="204"/>
    </row>
    <row r="2015" ht="12">
      <c r="D2015" s="204"/>
    </row>
    <row r="2016" ht="12">
      <c r="D2016" s="204"/>
    </row>
    <row r="2017" ht="12">
      <c r="D2017" s="204"/>
    </row>
    <row r="2018" ht="12">
      <c r="D2018" s="204"/>
    </row>
    <row r="2019" ht="12">
      <c r="D2019" s="204"/>
    </row>
    <row r="2020" ht="12">
      <c r="D2020" s="204"/>
    </row>
    <row r="2021" ht="12">
      <c r="D2021" s="204"/>
    </row>
    <row r="2022" ht="12">
      <c r="D2022" s="204"/>
    </row>
    <row r="2023" ht="12">
      <c r="D2023" s="204"/>
    </row>
    <row r="2024" ht="12">
      <c r="D2024" s="204"/>
    </row>
    <row r="2025" ht="12">
      <c r="D2025" s="204"/>
    </row>
    <row r="2026" ht="12">
      <c r="D2026" s="204"/>
    </row>
    <row r="2027" ht="12">
      <c r="D2027" s="204"/>
    </row>
    <row r="2028" ht="12">
      <c r="D2028" s="204"/>
    </row>
    <row r="2029" ht="12">
      <c r="D2029" s="204"/>
    </row>
    <row r="2030" ht="12">
      <c r="D2030" s="204"/>
    </row>
    <row r="2031" ht="12">
      <c r="D2031" s="204"/>
    </row>
    <row r="2032" ht="12">
      <c r="D2032" s="204"/>
    </row>
    <row r="2033" ht="12">
      <c r="D2033" s="204"/>
    </row>
    <row r="2034" ht="12">
      <c r="D2034" s="204"/>
    </row>
    <row r="2035" ht="12">
      <c r="D2035" s="204"/>
    </row>
    <row r="2036" ht="12">
      <c r="D2036" s="204"/>
    </row>
    <row r="2037" ht="12">
      <c r="D2037" s="204"/>
    </row>
    <row r="2038" ht="12">
      <c r="D2038" s="204"/>
    </row>
    <row r="2039" ht="12">
      <c r="D2039" s="204"/>
    </row>
    <row r="2040" ht="12">
      <c r="D2040" s="204"/>
    </row>
    <row r="2041" ht="12">
      <c r="D2041" s="204"/>
    </row>
    <row r="2042" ht="12">
      <c r="D2042" s="204"/>
    </row>
    <row r="2043" ht="12">
      <c r="D2043" s="204"/>
    </row>
    <row r="2044" ht="12">
      <c r="D2044" s="204"/>
    </row>
    <row r="2045" ht="12">
      <c r="D2045" s="204"/>
    </row>
    <row r="2046" ht="12">
      <c r="D2046" s="204"/>
    </row>
    <row r="2047" ht="12">
      <c r="D2047" s="204"/>
    </row>
    <row r="2048" ht="12">
      <c r="D2048" s="204"/>
    </row>
    <row r="2049" ht="12">
      <c r="D2049" s="204"/>
    </row>
    <row r="2050" ht="12">
      <c r="D2050" s="204"/>
    </row>
    <row r="2051" ht="12">
      <c r="D2051" s="204"/>
    </row>
    <row r="2052" ht="12">
      <c r="D2052" s="204"/>
    </row>
    <row r="2053" ht="12">
      <c r="D2053" s="204"/>
    </row>
    <row r="2054" ht="12">
      <c r="D2054" s="204"/>
    </row>
    <row r="2055" ht="12">
      <c r="D2055" s="204"/>
    </row>
    <row r="2056" ht="12">
      <c r="D2056" s="204"/>
    </row>
    <row r="2057" ht="12">
      <c r="D2057" s="204"/>
    </row>
    <row r="2058" ht="12">
      <c r="D2058" s="204"/>
    </row>
    <row r="2059" ht="12">
      <c r="D2059" s="204"/>
    </row>
    <row r="2060" ht="12">
      <c r="D2060" s="204"/>
    </row>
    <row r="2061" ht="12">
      <c r="D2061" s="204"/>
    </row>
    <row r="2062" ht="12">
      <c r="D2062" s="204"/>
    </row>
    <row r="2063" ht="12">
      <c r="D2063" s="204"/>
    </row>
    <row r="2064" ht="12">
      <c r="D2064" s="204"/>
    </row>
    <row r="2065" ht="12">
      <c r="D2065" s="204"/>
    </row>
    <row r="2066" ht="12">
      <c r="D2066" s="204"/>
    </row>
    <row r="2067" ht="12">
      <c r="D2067" s="204"/>
    </row>
    <row r="2068" ht="12">
      <c r="D2068" s="204"/>
    </row>
    <row r="2069" ht="12">
      <c r="D2069" s="204"/>
    </row>
    <row r="2070" ht="12">
      <c r="D2070" s="204"/>
    </row>
    <row r="2071" ht="12">
      <c r="D2071" s="204"/>
    </row>
    <row r="2072" ht="12">
      <c r="D2072" s="204"/>
    </row>
    <row r="2073" ht="12">
      <c r="D2073" s="204"/>
    </row>
    <row r="2074" ht="12">
      <c r="D2074" s="204"/>
    </row>
    <row r="2075" ht="12">
      <c r="D2075" s="204"/>
    </row>
    <row r="2076" ht="12">
      <c r="D2076" s="204"/>
    </row>
    <row r="2077" ht="12">
      <c r="D2077" s="204"/>
    </row>
    <row r="2078" ht="12">
      <c r="D2078" s="204"/>
    </row>
    <row r="2079" ht="12">
      <c r="D2079" s="204"/>
    </row>
    <row r="2080" ht="12">
      <c r="D2080" s="204"/>
    </row>
    <row r="2081" ht="12">
      <c r="D2081" s="204"/>
    </row>
    <row r="2082" ht="12">
      <c r="D2082" s="204"/>
    </row>
    <row r="2083" ht="12">
      <c r="D2083" s="204"/>
    </row>
    <row r="2084" ht="12">
      <c r="D2084" s="204"/>
    </row>
    <row r="2085" ht="12">
      <c r="D2085" s="204"/>
    </row>
    <row r="2086" ht="12">
      <c r="D2086" s="204"/>
    </row>
    <row r="2087" ht="12">
      <c r="D2087" s="204"/>
    </row>
    <row r="2088" ht="12">
      <c r="D2088" s="204"/>
    </row>
    <row r="2089" ht="12">
      <c r="D2089" s="204"/>
    </row>
    <row r="2090" ht="12">
      <c r="D2090" s="204"/>
    </row>
    <row r="2091" ht="12">
      <c r="D2091" s="204"/>
    </row>
    <row r="2092" ht="12">
      <c r="D2092" s="204"/>
    </row>
    <row r="2093" ht="12">
      <c r="D2093" s="204"/>
    </row>
    <row r="2094" ht="12">
      <c r="D2094" s="204"/>
    </row>
    <row r="2095" ht="12">
      <c r="D2095" s="204"/>
    </row>
    <row r="2096" ht="12">
      <c r="D2096" s="204"/>
    </row>
    <row r="2097" ht="12">
      <c r="D2097" s="204"/>
    </row>
    <row r="2098" ht="12">
      <c r="D2098" s="204"/>
    </row>
    <row r="2099" ht="12">
      <c r="D2099" s="204"/>
    </row>
    <row r="2100" ht="12">
      <c r="D2100" s="204"/>
    </row>
    <row r="2101" ht="12">
      <c r="D2101" s="204"/>
    </row>
    <row r="2102" ht="12">
      <c r="D2102" s="204"/>
    </row>
    <row r="2103" ht="12">
      <c r="D2103" s="204"/>
    </row>
    <row r="2104" ht="12">
      <c r="D2104" s="204"/>
    </row>
    <row r="2105" ht="12">
      <c r="D2105" s="204"/>
    </row>
    <row r="2106" ht="12">
      <c r="D2106" s="204"/>
    </row>
    <row r="2107" ht="12">
      <c r="D2107" s="204"/>
    </row>
    <row r="2108" ht="12">
      <c r="D2108" s="204"/>
    </row>
    <row r="2109" ht="12">
      <c r="D2109" s="204"/>
    </row>
    <row r="2110" ht="12">
      <c r="D2110" s="204"/>
    </row>
    <row r="2111" ht="12">
      <c r="D2111" s="204"/>
    </row>
    <row r="2112" ht="12">
      <c r="D2112" s="204"/>
    </row>
    <row r="2113" ht="12">
      <c r="D2113" s="204"/>
    </row>
    <row r="2114" ht="12">
      <c r="D2114" s="204"/>
    </row>
    <row r="2115" ht="12">
      <c r="D2115" s="204"/>
    </row>
    <row r="2116" ht="12">
      <c r="D2116" s="204"/>
    </row>
    <row r="2117" ht="12">
      <c r="D2117" s="204"/>
    </row>
    <row r="2118" ht="12">
      <c r="D2118" s="204"/>
    </row>
    <row r="2119" ht="12">
      <c r="D2119" s="204"/>
    </row>
    <row r="2120" ht="12">
      <c r="D2120" s="204"/>
    </row>
    <row r="2121" ht="12">
      <c r="D2121" s="204"/>
    </row>
    <row r="2122" ht="12">
      <c r="D2122" s="204"/>
    </row>
    <row r="2123" ht="12">
      <c r="D2123" s="204"/>
    </row>
    <row r="2124" ht="12">
      <c r="D2124" s="204"/>
    </row>
    <row r="2125" ht="12">
      <c r="D2125" s="204"/>
    </row>
    <row r="2126" ht="12">
      <c r="D2126" s="204"/>
    </row>
    <row r="2127" ht="12">
      <c r="D2127" s="204"/>
    </row>
    <row r="2128" ht="12">
      <c r="D2128" s="204"/>
    </row>
    <row r="2129" ht="12">
      <c r="D2129" s="204"/>
    </row>
    <row r="2130" ht="12">
      <c r="D2130" s="204"/>
    </row>
    <row r="2131" ht="12">
      <c r="D2131" s="204"/>
    </row>
    <row r="2132" ht="12">
      <c r="D2132" s="204"/>
    </row>
    <row r="2133" ht="12">
      <c r="D2133" s="204"/>
    </row>
    <row r="2134" ht="12">
      <c r="D2134" s="204"/>
    </row>
    <row r="2135" ht="12">
      <c r="D2135" s="204"/>
    </row>
    <row r="2136" ht="12">
      <c r="D2136" s="204"/>
    </row>
    <row r="2137" ht="12">
      <c r="D2137" s="204"/>
    </row>
    <row r="2138" ht="12">
      <c r="D2138" s="204"/>
    </row>
    <row r="2139" ht="12">
      <c r="D2139" s="204"/>
    </row>
    <row r="2140" ht="12">
      <c r="D2140" s="204"/>
    </row>
    <row r="2141" ht="12">
      <c r="D2141" s="204"/>
    </row>
    <row r="2142" ht="12">
      <c r="D2142" s="204"/>
    </row>
    <row r="2143" ht="12">
      <c r="D2143" s="204"/>
    </row>
    <row r="2144" ht="12">
      <c r="D2144" s="204"/>
    </row>
    <row r="2145" ht="12">
      <c r="D2145" s="204"/>
    </row>
    <row r="2146" ht="12">
      <c r="D2146" s="204"/>
    </row>
    <row r="2147" ht="12">
      <c r="D2147" s="204"/>
    </row>
    <row r="2148" ht="12">
      <c r="D2148" s="204"/>
    </row>
    <row r="2149" ht="12">
      <c r="D2149" s="204"/>
    </row>
    <row r="2150" ht="12">
      <c r="D2150" s="204"/>
    </row>
    <row r="2151" ht="12">
      <c r="D2151" s="204"/>
    </row>
    <row r="2152" ht="12">
      <c r="D2152" s="204"/>
    </row>
    <row r="2153" ht="12">
      <c r="D2153" s="204"/>
    </row>
    <row r="2154" ht="12">
      <c r="D2154" s="204"/>
    </row>
    <row r="2155" ht="12">
      <c r="D2155" s="204"/>
    </row>
    <row r="2156" ht="12">
      <c r="D2156" s="204"/>
    </row>
    <row r="2157" ht="12">
      <c r="D2157" s="204"/>
    </row>
    <row r="2158" ht="12">
      <c r="D2158" s="204"/>
    </row>
    <row r="2159" ht="12">
      <c r="D2159" s="204"/>
    </row>
    <row r="2160" ht="12">
      <c r="D2160" s="204"/>
    </row>
    <row r="2161" ht="12">
      <c r="D2161" s="204"/>
    </row>
    <row r="2162" ht="12">
      <c r="D2162" s="204"/>
    </row>
    <row r="2163" ht="12">
      <c r="D2163" s="204"/>
    </row>
    <row r="2164" ht="12">
      <c r="D2164" s="204"/>
    </row>
    <row r="2165" ht="12">
      <c r="D2165" s="204"/>
    </row>
    <row r="2166" ht="12">
      <c r="D2166" s="204"/>
    </row>
    <row r="2167" ht="12">
      <c r="D2167" s="204"/>
    </row>
    <row r="2168" ht="12">
      <c r="D2168" s="204"/>
    </row>
    <row r="2169" ht="12">
      <c r="D2169" s="204"/>
    </row>
    <row r="2170" ht="12">
      <c r="D2170" s="204"/>
    </row>
    <row r="2171" ht="12">
      <c r="D2171" s="204"/>
    </row>
    <row r="2172" ht="12">
      <c r="D2172" s="204"/>
    </row>
    <row r="2173" ht="12">
      <c r="D2173" s="204"/>
    </row>
    <row r="2174" ht="12">
      <c r="D2174" s="204"/>
    </row>
    <row r="2175" ht="12">
      <c r="D2175" s="204"/>
    </row>
    <row r="2176" ht="12">
      <c r="D2176" s="204"/>
    </row>
    <row r="2177" ht="12">
      <c r="D2177" s="204"/>
    </row>
    <row r="2178" ht="12">
      <c r="D2178" s="204"/>
    </row>
    <row r="2179" ht="12">
      <c r="D2179" s="204"/>
    </row>
    <row r="2180" ht="12">
      <c r="D2180" s="204"/>
    </row>
    <row r="2181" ht="12">
      <c r="D2181" s="204"/>
    </row>
    <row r="2182" ht="12">
      <c r="D2182" s="204"/>
    </row>
    <row r="2183" ht="12">
      <c r="D2183" s="204"/>
    </row>
    <row r="2184" ht="12">
      <c r="D2184" s="204"/>
    </row>
    <row r="2185" ht="12">
      <c r="D2185" s="204"/>
    </row>
    <row r="2186" ht="12">
      <c r="D2186" s="204"/>
    </row>
    <row r="2187" ht="12">
      <c r="D2187" s="204"/>
    </row>
    <row r="2188" ht="12">
      <c r="D2188" s="204"/>
    </row>
    <row r="2189" ht="12">
      <c r="D2189" s="204"/>
    </row>
    <row r="2190" ht="12">
      <c r="D2190" s="204"/>
    </row>
    <row r="2191" ht="12">
      <c r="D2191" s="204"/>
    </row>
    <row r="2192" ht="12">
      <c r="D2192" s="204"/>
    </row>
    <row r="2193" ht="12">
      <c r="D2193" s="204"/>
    </row>
    <row r="2194" ht="12">
      <c r="D2194" s="204"/>
    </row>
    <row r="2195" ht="12">
      <c r="D2195" s="204"/>
    </row>
    <row r="2196" ht="12">
      <c r="D2196" s="204"/>
    </row>
    <row r="2197" ht="12">
      <c r="D2197" s="204"/>
    </row>
    <row r="2198" ht="12">
      <c r="D2198" s="204"/>
    </row>
    <row r="2199" ht="12">
      <c r="D2199" s="204"/>
    </row>
    <row r="2200" ht="12">
      <c r="D2200" s="204"/>
    </row>
    <row r="2201" ht="12">
      <c r="D2201" s="204"/>
    </row>
    <row r="2202" ht="12">
      <c r="D2202" s="204"/>
    </row>
    <row r="2203" ht="12">
      <c r="D2203" s="204"/>
    </row>
    <row r="2204" ht="12">
      <c r="D2204" s="204"/>
    </row>
    <row r="2205" ht="12">
      <c r="D2205" s="204"/>
    </row>
    <row r="2206" ht="12">
      <c r="D2206" s="204"/>
    </row>
    <row r="2207" ht="12">
      <c r="D2207" s="204"/>
    </row>
    <row r="2208" ht="12">
      <c r="D2208" s="204"/>
    </row>
    <row r="2209" ht="12">
      <c r="D2209" s="204"/>
    </row>
    <row r="2210" ht="12">
      <c r="D2210" s="204"/>
    </row>
    <row r="2211" ht="12">
      <c r="D2211" s="204"/>
    </row>
    <row r="2212" ht="12">
      <c r="D2212" s="204"/>
    </row>
    <row r="2213" ht="12">
      <c r="D2213" s="204"/>
    </row>
    <row r="2214" ht="12">
      <c r="D2214" s="204"/>
    </row>
    <row r="2215" ht="12">
      <c r="D2215" s="204"/>
    </row>
    <row r="2216" ht="12">
      <c r="D2216" s="204"/>
    </row>
    <row r="2217" ht="12">
      <c r="D2217" s="204"/>
    </row>
    <row r="2218" ht="12">
      <c r="D2218" s="204"/>
    </row>
    <row r="2219" ht="12">
      <c r="D2219" s="204"/>
    </row>
    <row r="2220" ht="12">
      <c r="D2220" s="204"/>
    </row>
    <row r="2221" ht="12">
      <c r="D2221" s="204"/>
    </row>
    <row r="2222" ht="12">
      <c r="D2222" s="204"/>
    </row>
    <row r="2223" ht="12">
      <c r="D2223" s="204"/>
    </row>
    <row r="2224" ht="12">
      <c r="D2224" s="204"/>
    </row>
    <row r="2225" ht="12">
      <c r="D2225" s="204"/>
    </row>
    <row r="2226" ht="12">
      <c r="D2226" s="204"/>
    </row>
    <row r="2227" ht="12">
      <c r="D2227" s="204"/>
    </row>
    <row r="2228" ht="12">
      <c r="D2228" s="204"/>
    </row>
    <row r="2229" ht="12">
      <c r="D2229" s="204"/>
    </row>
    <row r="2230" ht="12">
      <c r="D2230" s="204"/>
    </row>
    <row r="2231" ht="12">
      <c r="D2231" s="204"/>
    </row>
    <row r="2232" ht="12">
      <c r="D2232" s="204"/>
    </row>
    <row r="2233" ht="12">
      <c r="D2233" s="204"/>
    </row>
    <row r="2234" ht="12">
      <c r="D2234" s="204"/>
    </row>
    <row r="2235" ht="12">
      <c r="D2235" s="204"/>
    </row>
    <row r="2236" ht="12">
      <c r="D2236" s="204"/>
    </row>
    <row r="2237" ht="12">
      <c r="D2237" s="204"/>
    </row>
    <row r="2238" ht="12">
      <c r="D2238" s="204"/>
    </row>
    <row r="2239" ht="12">
      <c r="D2239" s="204"/>
    </row>
    <row r="2240" ht="12">
      <c r="D2240" s="204"/>
    </row>
    <row r="2241" ht="12">
      <c r="D2241" s="204"/>
    </row>
    <row r="2242" ht="12">
      <c r="D2242" s="204"/>
    </row>
    <row r="2243" ht="12">
      <c r="D2243" s="204"/>
    </row>
    <row r="2244" ht="12">
      <c r="D2244" s="204"/>
    </row>
    <row r="2245" ht="12">
      <c r="D2245" s="204"/>
    </row>
    <row r="2246" ht="12">
      <c r="D2246" s="204"/>
    </row>
    <row r="2247" ht="12">
      <c r="D2247" s="204"/>
    </row>
    <row r="2248" ht="12">
      <c r="D2248" s="204"/>
    </row>
    <row r="2249" ht="12">
      <c r="D2249" s="204"/>
    </row>
    <row r="2250" ht="12">
      <c r="D2250" s="204"/>
    </row>
    <row r="2251" ht="12">
      <c r="D2251" s="204"/>
    </row>
    <row r="2252" ht="12">
      <c r="D2252" s="204"/>
    </row>
    <row r="2253" ht="12">
      <c r="D2253" s="204"/>
    </row>
    <row r="2254" ht="12">
      <c r="D2254" s="204"/>
    </row>
    <row r="2255" ht="12">
      <c r="D2255" s="204"/>
    </row>
    <row r="2256" ht="12">
      <c r="D2256" s="204"/>
    </row>
    <row r="2257" ht="12">
      <c r="D2257" s="204"/>
    </row>
    <row r="2258" ht="12">
      <c r="D2258" s="204"/>
    </row>
    <row r="2259" ht="12">
      <c r="D2259" s="204"/>
    </row>
    <row r="2260" ht="12">
      <c r="D2260" s="204"/>
    </row>
    <row r="2261" ht="12">
      <c r="D2261" s="204"/>
    </row>
    <row r="2262" ht="12">
      <c r="D2262" s="204"/>
    </row>
    <row r="2263" ht="12">
      <c r="D2263" s="204"/>
    </row>
    <row r="2264" ht="12">
      <c r="D2264" s="204"/>
    </row>
    <row r="2265" ht="12">
      <c r="D2265" s="204"/>
    </row>
    <row r="2266" ht="12">
      <c r="D2266" s="204"/>
    </row>
    <row r="2267" ht="12">
      <c r="D2267" s="204"/>
    </row>
    <row r="2268" ht="12">
      <c r="D2268" s="204"/>
    </row>
    <row r="2269" ht="12">
      <c r="D2269" s="204"/>
    </row>
    <row r="2270" ht="12">
      <c r="D2270" s="204"/>
    </row>
    <row r="2271" ht="12">
      <c r="D2271" s="204"/>
    </row>
    <row r="2272" ht="12">
      <c r="D2272" s="204"/>
    </row>
    <row r="2273" ht="12">
      <c r="D2273" s="204"/>
    </row>
    <row r="2274" ht="12">
      <c r="D2274" s="204"/>
    </row>
    <row r="2275" ht="12">
      <c r="D2275" s="204"/>
    </row>
    <row r="2276" ht="12">
      <c r="D2276" s="204"/>
    </row>
    <row r="2277" ht="12">
      <c r="D2277" s="204"/>
    </row>
    <row r="2278" ht="12">
      <c r="D2278" s="204"/>
    </row>
    <row r="2279" ht="12">
      <c r="D2279" s="204"/>
    </row>
    <row r="2280" ht="12">
      <c r="D2280" s="204"/>
    </row>
    <row r="2281" ht="12">
      <c r="D2281" s="204"/>
    </row>
    <row r="2282" ht="12">
      <c r="D2282" s="204"/>
    </row>
    <row r="2283" ht="12">
      <c r="D2283" s="204"/>
    </row>
    <row r="2284" ht="12">
      <c r="D2284" s="204"/>
    </row>
    <row r="2285" ht="12">
      <c r="D2285" s="204"/>
    </row>
    <row r="2286" ht="12">
      <c r="D2286" s="204"/>
    </row>
    <row r="2287" ht="12">
      <c r="D2287" s="204"/>
    </row>
    <row r="2288" ht="12">
      <c r="D2288" s="204"/>
    </row>
    <row r="2289" ht="12">
      <c r="D2289" s="204"/>
    </row>
    <row r="2290" ht="12">
      <c r="D2290" s="204"/>
    </row>
    <row r="2291" ht="12">
      <c r="D2291" s="204"/>
    </row>
    <row r="2292" ht="12">
      <c r="D2292" s="204"/>
    </row>
    <row r="2293" ht="12">
      <c r="D2293" s="204"/>
    </row>
    <row r="2294" ht="12">
      <c r="D2294" s="204"/>
    </row>
    <row r="2295" ht="12">
      <c r="D2295" s="204"/>
    </row>
    <row r="2296" ht="12">
      <c r="D2296" s="204"/>
    </row>
    <row r="2297" ht="12">
      <c r="D2297" s="204"/>
    </row>
    <row r="2298" ht="12">
      <c r="D2298" s="204"/>
    </row>
    <row r="2299" ht="12">
      <c r="D2299" s="204"/>
    </row>
    <row r="2300" ht="12">
      <c r="D2300" s="204"/>
    </row>
    <row r="2301" ht="12">
      <c r="D2301" s="204"/>
    </row>
    <row r="2302" ht="12">
      <c r="D2302" s="204"/>
    </row>
    <row r="2303" ht="12">
      <c r="D2303" s="204"/>
    </row>
    <row r="2304" ht="12">
      <c r="D2304" s="204"/>
    </row>
    <row r="2305" ht="12">
      <c r="D2305" s="204"/>
    </row>
    <row r="2306" ht="12">
      <c r="D2306" s="204"/>
    </row>
    <row r="2307" ht="12">
      <c r="D2307" s="204"/>
    </row>
    <row r="2308" ht="12">
      <c r="D2308" s="204"/>
    </row>
    <row r="2309" ht="12">
      <c r="D2309" s="204"/>
    </row>
    <row r="2310" ht="12">
      <c r="D2310" s="204"/>
    </row>
    <row r="2311" ht="12">
      <c r="D2311" s="204"/>
    </row>
    <row r="2312" ht="12">
      <c r="D2312" s="204"/>
    </row>
    <row r="2313" ht="12">
      <c r="D2313" s="204"/>
    </row>
    <row r="2314" ht="12">
      <c r="D2314" s="204"/>
    </row>
    <row r="2315" ht="12">
      <c r="D2315" s="204"/>
    </row>
    <row r="2316" ht="12">
      <c r="D2316" s="204"/>
    </row>
    <row r="2317" ht="12">
      <c r="D2317" s="204"/>
    </row>
    <row r="2318" ht="12">
      <c r="D2318" s="204"/>
    </row>
    <row r="2319" ht="12">
      <c r="D2319" s="204"/>
    </row>
    <row r="2320" ht="12">
      <c r="D2320" s="204"/>
    </row>
    <row r="2321" ht="12">
      <c r="D2321" s="204"/>
    </row>
    <row r="2322" ht="12">
      <c r="D2322" s="204"/>
    </row>
    <row r="2323" ht="12">
      <c r="D2323" s="204"/>
    </row>
    <row r="2324" ht="12">
      <c r="D2324" s="204"/>
    </row>
    <row r="2325" ht="12">
      <c r="D2325" s="204"/>
    </row>
    <row r="2326" ht="12">
      <c r="D2326" s="204"/>
    </row>
    <row r="2327" ht="12">
      <c r="D2327" s="204"/>
    </row>
    <row r="2328" ht="12">
      <c r="D2328" s="204"/>
    </row>
    <row r="2329" ht="12">
      <c r="D2329" s="204"/>
    </row>
    <row r="2330" ht="12">
      <c r="D2330" s="204"/>
    </row>
    <row r="2331" ht="12">
      <c r="D2331" s="204"/>
    </row>
    <row r="2332" ht="12">
      <c r="D2332" s="204"/>
    </row>
    <row r="2333" ht="12">
      <c r="D2333" s="204"/>
    </row>
    <row r="2334" ht="12">
      <c r="D2334" s="204"/>
    </row>
    <row r="2335" ht="12">
      <c r="D2335" s="204"/>
    </row>
    <row r="2336" ht="12">
      <c r="D2336" s="204"/>
    </row>
    <row r="2337" ht="12">
      <c r="D2337" s="204"/>
    </row>
    <row r="2338" ht="12">
      <c r="D2338" s="204"/>
    </row>
    <row r="2339" ht="12">
      <c r="D2339" s="204"/>
    </row>
    <row r="2340" ht="12">
      <c r="D2340" s="204"/>
    </row>
    <row r="2341" ht="12">
      <c r="D2341" s="204"/>
    </row>
    <row r="2342" ht="12">
      <c r="D2342" s="204"/>
    </row>
    <row r="2343" ht="12">
      <c r="D2343" s="204"/>
    </row>
    <row r="2344" ht="12">
      <c r="D2344" s="204"/>
    </row>
    <row r="2345" ht="12">
      <c r="D2345" s="204"/>
    </row>
    <row r="2346" ht="12">
      <c r="D2346" s="204"/>
    </row>
    <row r="2347" ht="12">
      <c r="D2347" s="204"/>
    </row>
    <row r="2348" ht="12">
      <c r="D2348" s="204"/>
    </row>
    <row r="2349" ht="12">
      <c r="D2349" s="204"/>
    </row>
    <row r="2350" ht="12">
      <c r="D2350" s="204"/>
    </row>
    <row r="2351" ht="12">
      <c r="D2351" s="204"/>
    </row>
    <row r="2352" ht="12">
      <c r="D2352" s="204"/>
    </row>
    <row r="2353" ht="12">
      <c r="D2353" s="204"/>
    </row>
    <row r="2354" ht="12">
      <c r="D2354" s="204"/>
    </row>
    <row r="2355" ht="12">
      <c r="D2355" s="204"/>
    </row>
    <row r="2356" ht="12">
      <c r="D2356" s="204"/>
    </row>
    <row r="2357" ht="12">
      <c r="D2357" s="204"/>
    </row>
    <row r="2358" ht="12">
      <c r="D2358" s="204"/>
    </row>
    <row r="2359" ht="12">
      <c r="D2359" s="204"/>
    </row>
    <row r="2360" ht="12">
      <c r="D2360" s="204"/>
    </row>
    <row r="2361" ht="12">
      <c r="D2361" s="204"/>
    </row>
    <row r="2362" ht="12">
      <c r="D2362" s="204"/>
    </row>
    <row r="2363" ht="12">
      <c r="D2363" s="204"/>
    </row>
    <row r="2364" ht="12">
      <c r="D2364" s="204"/>
    </row>
    <row r="2365" ht="12">
      <c r="D2365" s="204"/>
    </row>
    <row r="2366" ht="12">
      <c r="D2366" s="204"/>
    </row>
    <row r="2367" ht="12">
      <c r="D2367" s="204"/>
    </row>
    <row r="2368" ht="12">
      <c r="D2368" s="204"/>
    </row>
    <row r="2369" ht="12">
      <c r="D2369" s="204"/>
    </row>
    <row r="2370" ht="12">
      <c r="D2370" s="204"/>
    </row>
    <row r="2371" ht="12">
      <c r="D2371" s="204"/>
    </row>
    <row r="2372" ht="12">
      <c r="D2372" s="204"/>
    </row>
    <row r="2373" ht="12">
      <c r="D2373" s="204"/>
    </row>
    <row r="2374" ht="12">
      <c r="D2374" s="204"/>
    </row>
    <row r="2375" ht="12">
      <c r="D2375" s="204"/>
    </row>
    <row r="2376" ht="12">
      <c r="D2376" s="204"/>
    </row>
    <row r="2377" ht="12">
      <c r="D2377" s="204"/>
    </row>
    <row r="2378" ht="12">
      <c r="D2378" s="204"/>
    </row>
    <row r="2379" ht="12">
      <c r="D2379" s="204"/>
    </row>
    <row r="2380" ht="12">
      <c r="D2380" s="204"/>
    </row>
    <row r="2381" ht="12">
      <c r="D2381" s="204"/>
    </row>
    <row r="2382" ht="12">
      <c r="D2382" s="204"/>
    </row>
    <row r="2383" ht="12">
      <c r="D2383" s="204"/>
    </row>
    <row r="2384" ht="12">
      <c r="D2384" s="204"/>
    </row>
    <row r="2385" ht="12">
      <c r="D2385" s="204"/>
    </row>
    <row r="2386" ht="12">
      <c r="D2386" s="204"/>
    </row>
    <row r="2387" ht="12">
      <c r="D2387" s="204"/>
    </row>
    <row r="2388" ht="12">
      <c r="D2388" s="204"/>
    </row>
    <row r="2389" ht="12">
      <c r="D2389" s="204"/>
    </row>
    <row r="2390" ht="12">
      <c r="D2390" s="204"/>
    </row>
    <row r="2391" ht="12">
      <c r="D2391" s="204"/>
    </row>
    <row r="2392" ht="12">
      <c r="D2392" s="204"/>
    </row>
    <row r="2393" ht="12">
      <c r="D2393" s="204"/>
    </row>
    <row r="2394" ht="12">
      <c r="D2394" s="204"/>
    </row>
    <row r="2395" ht="12">
      <c r="D2395" s="204"/>
    </row>
    <row r="2396" ht="12">
      <c r="D2396" s="204"/>
    </row>
    <row r="2397" ht="12">
      <c r="D2397" s="204"/>
    </row>
    <row r="2398" ht="12">
      <c r="D2398" s="204"/>
    </row>
    <row r="2399" ht="12">
      <c r="D2399" s="204"/>
    </row>
    <row r="2400" ht="12">
      <c r="D2400" s="204"/>
    </row>
    <row r="2401" ht="12">
      <c r="D2401" s="204"/>
    </row>
    <row r="2402" ht="12">
      <c r="D2402" s="204"/>
    </row>
    <row r="2403" ht="12">
      <c r="D2403" s="204"/>
    </row>
    <row r="2404" ht="12">
      <c r="D2404" s="204"/>
    </row>
    <row r="2405" ht="12">
      <c r="D2405" s="204"/>
    </row>
    <row r="2406" ht="12">
      <c r="D2406" s="204"/>
    </row>
    <row r="2407" ht="12">
      <c r="D2407" s="204"/>
    </row>
    <row r="2408" ht="12">
      <c r="D2408" s="204"/>
    </row>
    <row r="2409" ht="12">
      <c r="D2409" s="204"/>
    </row>
    <row r="2410" ht="12">
      <c r="D2410" s="204"/>
    </row>
    <row r="2411" ht="12">
      <c r="D2411" s="204"/>
    </row>
    <row r="2412" ht="12">
      <c r="D2412" s="204"/>
    </row>
    <row r="2413" ht="12">
      <c r="D2413" s="204"/>
    </row>
    <row r="2414" ht="12">
      <c r="D2414" s="204"/>
    </row>
    <row r="2415" ht="12">
      <c r="D2415" s="204"/>
    </row>
    <row r="2416" ht="12">
      <c r="D2416" s="204"/>
    </row>
    <row r="2417" ht="12">
      <c r="D2417" s="204"/>
    </row>
    <row r="2418" ht="12">
      <c r="D2418" s="204"/>
    </row>
    <row r="2419" ht="12">
      <c r="D2419" s="204"/>
    </row>
    <row r="2420" ht="12">
      <c r="D2420" s="204"/>
    </row>
    <row r="2421" ht="12">
      <c r="D2421" s="204"/>
    </row>
    <row r="2422" ht="12">
      <c r="D2422" s="204"/>
    </row>
    <row r="2423" ht="12">
      <c r="D2423" s="204"/>
    </row>
    <row r="2424" ht="12">
      <c r="D2424" s="204"/>
    </row>
    <row r="2425" ht="12">
      <c r="D2425" s="204"/>
    </row>
    <row r="2426" ht="12">
      <c r="D2426" s="204"/>
    </row>
    <row r="2427" ht="12">
      <c r="D2427" s="204"/>
    </row>
    <row r="2428" ht="12">
      <c r="D2428" s="204"/>
    </row>
    <row r="2429" ht="12">
      <c r="D2429" s="204"/>
    </row>
    <row r="2430" ht="12">
      <c r="D2430" s="204"/>
    </row>
    <row r="2431" ht="12">
      <c r="D2431" s="204"/>
    </row>
    <row r="2432" ht="12">
      <c r="D2432" s="204"/>
    </row>
    <row r="2433" ht="12">
      <c r="D2433" s="204"/>
    </row>
    <row r="2434" ht="12">
      <c r="D2434" s="204"/>
    </row>
    <row r="2435" ht="12">
      <c r="D2435" s="204"/>
    </row>
    <row r="2436" ht="12">
      <c r="D2436" s="204"/>
    </row>
    <row r="2437" ht="12">
      <c r="D2437" s="204"/>
    </row>
    <row r="2438" ht="12">
      <c r="D2438" s="204"/>
    </row>
    <row r="2439" ht="12">
      <c r="D2439" s="204"/>
    </row>
    <row r="2440" ht="12">
      <c r="D2440" s="204"/>
    </row>
    <row r="2441" ht="12">
      <c r="D2441" s="204"/>
    </row>
    <row r="2442" ht="12">
      <c r="D2442" s="204"/>
    </row>
    <row r="2443" ht="12">
      <c r="D2443" s="204"/>
    </row>
    <row r="2444" ht="12">
      <c r="D2444" s="204"/>
    </row>
    <row r="2445" ht="12">
      <c r="D2445" s="204"/>
    </row>
    <row r="2446" ht="12">
      <c r="D2446" s="204"/>
    </row>
    <row r="2447" ht="12">
      <c r="D2447" s="204"/>
    </row>
    <row r="2448" ht="12">
      <c r="D2448" s="204"/>
    </row>
    <row r="2449" ht="12">
      <c r="D2449" s="204"/>
    </row>
    <row r="2450" ht="12">
      <c r="D2450" s="204"/>
    </row>
    <row r="2451" ht="12">
      <c r="D2451" s="204"/>
    </row>
    <row r="2452" ht="12">
      <c r="D2452" s="204"/>
    </row>
    <row r="2453" ht="12">
      <c r="D2453" s="204"/>
    </row>
    <row r="2454" ht="12">
      <c r="D2454" s="204"/>
    </row>
    <row r="2455" ht="12">
      <c r="D2455" s="204"/>
    </row>
    <row r="2456" ht="12">
      <c r="D2456" s="204"/>
    </row>
    <row r="2457" ht="12">
      <c r="D2457" s="204"/>
    </row>
    <row r="2458" ht="12">
      <c r="D2458" s="204"/>
    </row>
    <row r="2459" ht="12">
      <c r="D2459" s="204"/>
    </row>
    <row r="2460" ht="12">
      <c r="D2460" s="204"/>
    </row>
    <row r="2461" ht="12">
      <c r="D2461" s="204"/>
    </row>
    <row r="2462" ht="12">
      <c r="D2462" s="204"/>
    </row>
    <row r="2463" ht="12">
      <c r="D2463" s="204"/>
    </row>
    <row r="2464" ht="12">
      <c r="D2464" s="204"/>
    </row>
    <row r="2465" ht="12">
      <c r="D2465" s="204"/>
    </row>
    <row r="2466" ht="12">
      <c r="D2466" s="204"/>
    </row>
    <row r="2467" ht="12">
      <c r="D2467" s="204"/>
    </row>
    <row r="2468" ht="12">
      <c r="D2468" s="204"/>
    </row>
    <row r="2469" ht="12">
      <c r="D2469" s="204"/>
    </row>
    <row r="2470" ht="12">
      <c r="D2470" s="204"/>
    </row>
    <row r="2471" ht="12">
      <c r="D2471" s="204"/>
    </row>
    <row r="2472" ht="12">
      <c r="D2472" s="204"/>
    </row>
    <row r="2473" ht="12">
      <c r="D2473" s="204"/>
    </row>
    <row r="2474" ht="12">
      <c r="D2474" s="204"/>
    </row>
    <row r="2475" ht="12">
      <c r="D2475" s="204"/>
    </row>
    <row r="2476" ht="12">
      <c r="D2476" s="204"/>
    </row>
    <row r="2477" ht="12">
      <c r="D2477" s="204"/>
    </row>
    <row r="2478" ht="12">
      <c r="D2478" s="204"/>
    </row>
    <row r="2479" ht="12">
      <c r="D2479" s="204"/>
    </row>
    <row r="2480" ht="12">
      <c r="D2480" s="204"/>
    </row>
    <row r="2481" ht="12">
      <c r="D2481" s="204"/>
    </row>
    <row r="2482" ht="12">
      <c r="D2482" s="204"/>
    </row>
    <row r="2483" ht="12">
      <c r="D2483" s="204"/>
    </row>
    <row r="2484" ht="12">
      <c r="D2484" s="204"/>
    </row>
    <row r="2485" ht="12">
      <c r="D2485" s="204"/>
    </row>
    <row r="2486" ht="12">
      <c r="D2486" s="204"/>
    </row>
    <row r="2487" ht="12">
      <c r="D2487" s="204"/>
    </row>
    <row r="2488" ht="12">
      <c r="D2488" s="204"/>
    </row>
    <row r="2489" ht="12">
      <c r="D2489" s="204"/>
    </row>
    <row r="2490" ht="12">
      <c r="D2490" s="204"/>
    </row>
    <row r="2491" ht="12">
      <c r="D2491" s="204"/>
    </row>
    <row r="2492" ht="12">
      <c r="D2492" s="204"/>
    </row>
    <row r="2493" ht="12">
      <c r="D2493" s="204"/>
    </row>
    <row r="2494" ht="12">
      <c r="D2494" s="204"/>
    </row>
    <row r="2495" ht="12">
      <c r="D2495" s="204"/>
    </row>
    <row r="2496" ht="12">
      <c r="D2496" s="204"/>
    </row>
    <row r="2497" ht="12">
      <c r="D2497" s="204"/>
    </row>
    <row r="2498" ht="12">
      <c r="D2498" s="204"/>
    </row>
    <row r="2499" ht="12">
      <c r="D2499" s="204"/>
    </row>
    <row r="2500" ht="12">
      <c r="D2500" s="204"/>
    </row>
    <row r="2501" ht="12">
      <c r="D2501" s="204"/>
    </row>
    <row r="2502" ht="12">
      <c r="D2502" s="204"/>
    </row>
    <row r="2503" ht="12">
      <c r="D2503" s="204"/>
    </row>
    <row r="2504" ht="12">
      <c r="D2504" s="204"/>
    </row>
    <row r="2505" ht="12">
      <c r="D2505" s="204"/>
    </row>
    <row r="2506" ht="12">
      <c r="D2506" s="204"/>
    </row>
    <row r="2507" ht="12">
      <c r="D2507" s="204"/>
    </row>
    <row r="2508" ht="12">
      <c r="D2508" s="204"/>
    </row>
    <row r="2509" ht="12">
      <c r="D2509" s="204"/>
    </row>
    <row r="2510" ht="12">
      <c r="D2510" s="204"/>
    </row>
    <row r="2511" ht="12">
      <c r="D2511" s="204"/>
    </row>
    <row r="2512" ht="12">
      <c r="D2512" s="204"/>
    </row>
    <row r="2513" ht="12">
      <c r="D2513" s="204"/>
    </row>
    <row r="2514" ht="12">
      <c r="D2514" s="204"/>
    </row>
    <row r="2515" ht="12">
      <c r="D2515" s="204"/>
    </row>
    <row r="2516" ht="12">
      <c r="D2516" s="204"/>
    </row>
    <row r="2517" ht="12">
      <c r="D2517" s="204"/>
    </row>
    <row r="2518" ht="12">
      <c r="D2518" s="204"/>
    </row>
    <row r="2519" ht="12">
      <c r="D2519" s="204"/>
    </row>
    <row r="2520" ht="12">
      <c r="D2520" s="204"/>
    </row>
    <row r="2521" ht="12">
      <c r="D2521" s="204"/>
    </row>
    <row r="2522" ht="12">
      <c r="D2522" s="204"/>
    </row>
    <row r="2523" ht="12">
      <c r="D2523" s="204"/>
    </row>
    <row r="2524" ht="12">
      <c r="D2524" s="204"/>
    </row>
    <row r="2525" ht="12">
      <c r="D2525" s="204"/>
    </row>
    <row r="2526" ht="12">
      <c r="D2526" s="204"/>
    </row>
    <row r="2527" ht="12">
      <c r="D2527" s="204"/>
    </row>
    <row r="2528" ht="12">
      <c r="D2528" s="204"/>
    </row>
    <row r="2529" ht="12">
      <c r="D2529" s="204"/>
    </row>
    <row r="2530" ht="12">
      <c r="D2530" s="204"/>
    </row>
    <row r="2531" ht="12">
      <c r="D2531" s="204"/>
    </row>
    <row r="2532" ht="12">
      <c r="D2532" s="204"/>
    </row>
    <row r="2533" ht="12">
      <c r="D2533" s="204"/>
    </row>
    <row r="2534" ht="12">
      <c r="D2534" s="204"/>
    </row>
    <row r="2535" ht="12">
      <c r="D2535" s="204"/>
    </row>
    <row r="2536" ht="12">
      <c r="D2536" s="204"/>
    </row>
    <row r="2537" ht="12">
      <c r="D2537" s="204"/>
    </row>
    <row r="2538" ht="12">
      <c r="D2538" s="204"/>
    </row>
    <row r="2539" ht="12">
      <c r="D2539" s="204"/>
    </row>
    <row r="2540" ht="12">
      <c r="D2540" s="204"/>
    </row>
    <row r="2541" ht="12">
      <c r="D2541" s="204"/>
    </row>
    <row r="2542" ht="12">
      <c r="D2542" s="204"/>
    </row>
    <row r="2543" ht="12">
      <c r="D2543" s="204"/>
    </row>
    <row r="2544" ht="12">
      <c r="D2544" s="204"/>
    </row>
    <row r="2545" ht="12">
      <c r="D2545" s="204"/>
    </row>
    <row r="2546" ht="12">
      <c r="D2546" s="204"/>
    </row>
    <row r="2547" ht="12">
      <c r="D2547" s="204"/>
    </row>
    <row r="2548" ht="12">
      <c r="D2548" s="204"/>
    </row>
    <row r="2549" ht="12">
      <c r="D2549" s="204"/>
    </row>
    <row r="2550" ht="12">
      <c r="D2550" s="204"/>
    </row>
    <row r="2551" ht="12">
      <c r="D2551" s="204"/>
    </row>
    <row r="2552" ht="12">
      <c r="D2552" s="204"/>
    </row>
    <row r="2553" ht="12">
      <c r="D2553" s="204"/>
    </row>
    <row r="2554" ht="12">
      <c r="D2554" s="204"/>
    </row>
    <row r="2555" ht="12">
      <c r="D2555" s="204"/>
    </row>
    <row r="2556" ht="12">
      <c r="D2556" s="204"/>
    </row>
    <row r="2557" ht="12">
      <c r="D2557" s="204"/>
    </row>
    <row r="2558" ht="12">
      <c r="D2558" s="204"/>
    </row>
    <row r="2559" ht="12">
      <c r="D2559" s="204"/>
    </row>
    <row r="2560" ht="12">
      <c r="D2560" s="204"/>
    </row>
    <row r="2561" ht="12">
      <c r="D2561" s="204"/>
    </row>
    <row r="2562" ht="12">
      <c r="D2562" s="204"/>
    </row>
    <row r="2563" ht="12">
      <c r="D2563" s="204"/>
    </row>
    <row r="2564" ht="12">
      <c r="D2564" s="204"/>
    </row>
    <row r="2565" ht="12">
      <c r="D2565" s="204"/>
    </row>
    <row r="2566" ht="12">
      <c r="D2566" s="204"/>
    </row>
    <row r="2567" ht="12">
      <c r="D2567" s="204"/>
    </row>
    <row r="2568" ht="12">
      <c r="D2568" s="204"/>
    </row>
    <row r="2569" ht="12">
      <c r="D2569" s="204"/>
    </row>
    <row r="2570" ht="12">
      <c r="D2570" s="204"/>
    </row>
    <row r="2571" ht="12">
      <c r="D2571" s="204"/>
    </row>
    <row r="2572" ht="12">
      <c r="D2572" s="204"/>
    </row>
    <row r="2573" ht="12">
      <c r="D2573" s="204"/>
    </row>
    <row r="2574" ht="12">
      <c r="D2574" s="204"/>
    </row>
    <row r="2575" ht="12">
      <c r="D2575" s="204"/>
    </row>
    <row r="2576" ht="12">
      <c r="D2576" s="204"/>
    </row>
    <row r="2577" ht="12">
      <c r="D2577" s="204"/>
    </row>
    <row r="2578" ht="12">
      <c r="D2578" s="204"/>
    </row>
    <row r="2579" ht="12">
      <c r="D2579" s="204"/>
    </row>
    <row r="2580" ht="12">
      <c r="D2580" s="204"/>
    </row>
    <row r="2581" ht="12">
      <c r="D2581" s="204"/>
    </row>
    <row r="2582" ht="12">
      <c r="D2582" s="204"/>
    </row>
    <row r="2583" ht="12">
      <c r="D2583" s="204"/>
    </row>
    <row r="2584" ht="12">
      <c r="D2584" s="204"/>
    </row>
    <row r="2585" ht="12">
      <c r="D2585" s="204"/>
    </row>
    <row r="2586" ht="12">
      <c r="D2586" s="204"/>
    </row>
    <row r="2587" ht="12">
      <c r="D2587" s="204"/>
    </row>
    <row r="2588" ht="12">
      <c r="D2588" s="204"/>
    </row>
    <row r="2589" ht="12">
      <c r="D2589" s="204"/>
    </row>
    <row r="2590" ht="12">
      <c r="D2590" s="204"/>
    </row>
    <row r="2591" ht="12">
      <c r="D2591" s="204"/>
    </row>
    <row r="2592" ht="12">
      <c r="D2592" s="204"/>
    </row>
    <row r="2593" ht="12">
      <c r="D2593" s="204"/>
    </row>
    <row r="2594" ht="12">
      <c r="D2594" s="204"/>
    </row>
    <row r="2595" ht="12">
      <c r="D2595" s="204"/>
    </row>
    <row r="2596" ht="12">
      <c r="D2596" s="204"/>
    </row>
    <row r="2597" ht="12">
      <c r="D2597" s="204"/>
    </row>
    <row r="2598" ht="12">
      <c r="D2598" s="204"/>
    </row>
    <row r="2599" ht="12">
      <c r="D2599" s="204"/>
    </row>
    <row r="2600" ht="12">
      <c r="D2600" s="204"/>
    </row>
    <row r="2601" ht="12">
      <c r="D2601" s="204"/>
    </row>
    <row r="2602" ht="12">
      <c r="D2602" s="204"/>
    </row>
    <row r="2603" ht="12">
      <c r="D2603" s="204"/>
    </row>
    <row r="2604" ht="12">
      <c r="D2604" s="204"/>
    </row>
    <row r="2605" ht="12">
      <c r="D2605" s="204"/>
    </row>
    <row r="2606" ht="12">
      <c r="D2606" s="204"/>
    </row>
    <row r="2607" ht="12">
      <c r="D2607" s="204"/>
    </row>
    <row r="2608" ht="12">
      <c r="D2608" s="204"/>
    </row>
    <row r="2609" ht="12">
      <c r="D2609" s="204"/>
    </row>
    <row r="2610" ht="12">
      <c r="D2610" s="204"/>
    </row>
    <row r="2611" ht="12">
      <c r="D2611" s="204"/>
    </row>
    <row r="2612" ht="12">
      <c r="D2612" s="204"/>
    </row>
    <row r="2613" ht="12">
      <c r="D2613" s="204"/>
    </row>
    <row r="2614" ht="12">
      <c r="D2614" s="204"/>
    </row>
    <row r="2615" ht="12">
      <c r="D2615" s="204"/>
    </row>
    <row r="2616" ht="12">
      <c r="D2616" s="204"/>
    </row>
    <row r="2617" ht="12">
      <c r="D2617" s="204"/>
    </row>
    <row r="2618" ht="12">
      <c r="D2618" s="204"/>
    </row>
    <row r="2619" ht="12">
      <c r="D2619" s="204"/>
    </row>
    <row r="2620" ht="12">
      <c r="D2620" s="204"/>
    </row>
    <row r="2621" ht="12">
      <c r="D2621" s="204"/>
    </row>
    <row r="2622" ht="12">
      <c r="D2622" s="204"/>
    </row>
    <row r="2623" ht="12">
      <c r="D2623" s="204"/>
    </row>
    <row r="2624" ht="12">
      <c r="D2624" s="204"/>
    </row>
    <row r="2625" ht="12">
      <c r="D2625" s="204"/>
    </row>
    <row r="2626" ht="12">
      <c r="D2626" s="204"/>
    </row>
    <row r="2627" ht="12">
      <c r="D2627" s="204"/>
    </row>
    <row r="2628" ht="12">
      <c r="D2628" s="204"/>
    </row>
    <row r="2629" ht="12">
      <c r="D2629" s="204"/>
    </row>
    <row r="2630" ht="12">
      <c r="D2630" s="204"/>
    </row>
    <row r="2631" ht="12">
      <c r="D2631" s="204"/>
    </row>
    <row r="2632" ht="12">
      <c r="D2632" s="204"/>
    </row>
    <row r="2633" ht="12">
      <c r="D2633" s="204"/>
    </row>
    <row r="2634" ht="12">
      <c r="D2634" s="204"/>
    </row>
    <row r="2635" ht="12">
      <c r="D2635" s="204"/>
    </row>
    <row r="2636" ht="12">
      <c r="D2636" s="204"/>
    </row>
    <row r="2637" ht="12">
      <c r="D2637" s="204"/>
    </row>
    <row r="2638" ht="12">
      <c r="D2638" s="204"/>
    </row>
    <row r="2639" ht="12">
      <c r="D2639" s="204"/>
    </row>
    <row r="2640" ht="12">
      <c r="D2640" s="204"/>
    </row>
    <row r="2641" ht="12">
      <c r="D2641" s="204"/>
    </row>
    <row r="2642" ht="12">
      <c r="D2642" s="204"/>
    </row>
    <row r="2643" ht="12">
      <c r="D2643" s="204"/>
    </row>
    <row r="2644" ht="12">
      <c r="D2644" s="204"/>
    </row>
    <row r="2645" ht="12">
      <c r="D2645" s="204"/>
    </row>
    <row r="2646" ht="12">
      <c r="D2646" s="204"/>
    </row>
    <row r="2647" ht="12">
      <c r="D2647" s="204"/>
    </row>
    <row r="2648" ht="12">
      <c r="D2648" s="204"/>
    </row>
    <row r="2649" ht="12">
      <c r="D2649" s="204"/>
    </row>
    <row r="2650" ht="12">
      <c r="D2650" s="204"/>
    </row>
    <row r="2651" ht="12">
      <c r="D2651" s="204"/>
    </row>
    <row r="2652" ht="12">
      <c r="D2652" s="204"/>
    </row>
    <row r="2653" ht="12">
      <c r="D2653" s="204"/>
    </row>
    <row r="2654" ht="12">
      <c r="D2654" s="204"/>
    </row>
    <row r="2655" ht="12">
      <c r="D2655" s="204"/>
    </row>
    <row r="2656" ht="12">
      <c r="D2656" s="204"/>
    </row>
    <row r="2657" ht="12">
      <c r="D2657" s="204"/>
    </row>
    <row r="2658" ht="12">
      <c r="D2658" s="204"/>
    </row>
    <row r="2659" ht="12">
      <c r="D2659" s="204"/>
    </row>
    <row r="2660" ht="12">
      <c r="D2660" s="204"/>
    </row>
    <row r="2661" ht="12">
      <c r="D2661" s="204"/>
    </row>
    <row r="2662" ht="12">
      <c r="D2662" s="204"/>
    </row>
    <row r="2663" ht="12">
      <c r="D2663" s="204"/>
    </row>
    <row r="2664" ht="12">
      <c r="D2664" s="204"/>
    </row>
    <row r="2665" ht="12">
      <c r="D2665" s="204"/>
    </row>
    <row r="2666" ht="12">
      <c r="D2666" s="204"/>
    </row>
    <row r="2667" ht="12">
      <c r="D2667" s="204"/>
    </row>
    <row r="2668" ht="12">
      <c r="D2668" s="204"/>
    </row>
    <row r="2669" ht="12">
      <c r="D2669" s="204"/>
    </row>
    <row r="2670" ht="12">
      <c r="D2670" s="204"/>
    </row>
    <row r="2671" ht="12">
      <c r="D2671" s="204"/>
    </row>
    <row r="2672" ht="12">
      <c r="D2672" s="204"/>
    </row>
    <row r="2673" ht="12">
      <c r="D2673" s="204"/>
    </row>
    <row r="2674" ht="12">
      <c r="D2674" s="204"/>
    </row>
    <row r="2675" ht="12">
      <c r="D2675" s="204"/>
    </row>
    <row r="2676" ht="12">
      <c r="D2676" s="204"/>
    </row>
    <row r="2677" ht="12">
      <c r="D2677" s="204"/>
    </row>
    <row r="2678" ht="12">
      <c r="D2678" s="204"/>
    </row>
    <row r="2679" ht="12">
      <c r="D2679" s="204"/>
    </row>
    <row r="2680" ht="12">
      <c r="D2680" s="204"/>
    </row>
    <row r="2681" ht="12">
      <c r="D2681" s="204"/>
    </row>
    <row r="2682" ht="12">
      <c r="D2682" s="204"/>
    </row>
    <row r="2683" ht="12">
      <c r="D2683" s="204"/>
    </row>
    <row r="2684" ht="12">
      <c r="D2684" s="204"/>
    </row>
    <row r="2685" ht="12">
      <c r="D2685" s="204"/>
    </row>
    <row r="2686" ht="12">
      <c r="D2686" s="204"/>
    </row>
    <row r="2687" ht="12">
      <c r="D2687" s="204"/>
    </row>
    <row r="2688" ht="12">
      <c r="D2688" s="204"/>
    </row>
    <row r="2689" ht="12">
      <c r="D2689" s="204"/>
    </row>
    <row r="2690" ht="12">
      <c r="D2690" s="204"/>
    </row>
    <row r="2691" ht="12">
      <c r="D2691" s="204"/>
    </row>
    <row r="2692" ht="12">
      <c r="D2692" s="204"/>
    </row>
    <row r="2693" ht="12">
      <c r="D2693" s="204"/>
    </row>
    <row r="2694" ht="12">
      <c r="D2694" s="204"/>
    </row>
    <row r="2695" ht="12">
      <c r="D2695" s="204"/>
    </row>
    <row r="2696" ht="12">
      <c r="D2696" s="204"/>
    </row>
    <row r="2697" ht="12">
      <c r="D2697" s="204"/>
    </row>
    <row r="2698" ht="12">
      <c r="D2698" s="204"/>
    </row>
    <row r="2699" ht="12">
      <c r="D2699" s="204"/>
    </row>
    <row r="2700" ht="12">
      <c r="D2700" s="204"/>
    </row>
    <row r="2701" ht="12">
      <c r="D2701" s="204"/>
    </row>
    <row r="2702" ht="12">
      <c r="D2702" s="204"/>
    </row>
    <row r="2703" ht="12">
      <c r="D2703" s="204"/>
    </row>
    <row r="2704" ht="12">
      <c r="D2704" s="204"/>
    </row>
    <row r="2705" ht="12">
      <c r="D2705" s="204"/>
    </row>
    <row r="2706" ht="12">
      <c r="D2706" s="204"/>
    </row>
    <row r="2707" ht="12">
      <c r="D2707" s="204"/>
    </row>
    <row r="2708" ht="12">
      <c r="D2708" s="204"/>
    </row>
    <row r="2709" ht="12">
      <c r="D2709" s="204"/>
    </row>
    <row r="2710" ht="12">
      <c r="D2710" s="204"/>
    </row>
    <row r="2711" ht="12">
      <c r="D2711" s="204"/>
    </row>
    <row r="2712" ht="12">
      <c r="D2712" s="204"/>
    </row>
    <row r="2713" ht="12">
      <c r="D2713" s="204"/>
    </row>
    <row r="2714" ht="12">
      <c r="D2714" s="204"/>
    </row>
    <row r="2715" ht="12">
      <c r="D2715" s="204"/>
    </row>
    <row r="2716" ht="12">
      <c r="D2716" s="204"/>
    </row>
    <row r="2717" ht="12">
      <c r="D2717" s="204"/>
    </row>
    <row r="2718" ht="12">
      <c r="D2718" s="204"/>
    </row>
    <row r="2719" ht="12">
      <c r="D2719" s="204"/>
    </row>
    <row r="2720" ht="12">
      <c r="D2720" s="204"/>
    </row>
    <row r="2721" ht="12">
      <c r="D2721" s="204"/>
    </row>
    <row r="2722" ht="12">
      <c r="D2722" s="204"/>
    </row>
    <row r="2723" ht="12">
      <c r="D2723" s="204"/>
    </row>
    <row r="2724" ht="12">
      <c r="D2724" s="204"/>
    </row>
    <row r="2725" ht="12">
      <c r="D2725" s="204"/>
    </row>
    <row r="2726" ht="12">
      <c r="D2726" s="204"/>
    </row>
    <row r="2727" ht="12">
      <c r="D2727" s="204"/>
    </row>
    <row r="2728" ht="12">
      <c r="D2728" s="204"/>
    </row>
    <row r="2729" ht="12">
      <c r="D2729" s="204"/>
    </row>
    <row r="2730" ht="12">
      <c r="D2730" s="204"/>
    </row>
    <row r="2731" ht="12">
      <c r="D2731" s="204"/>
    </row>
    <row r="2732" ht="12">
      <c r="D2732" s="204"/>
    </row>
    <row r="2733" ht="12">
      <c r="D2733" s="204"/>
    </row>
    <row r="2734" ht="12">
      <c r="D2734" s="204"/>
    </row>
    <row r="2735" ht="12">
      <c r="D2735" s="204"/>
    </row>
    <row r="2736" ht="12">
      <c r="D2736" s="204"/>
    </row>
    <row r="2737" ht="12">
      <c r="D2737" s="204"/>
    </row>
    <row r="2738" ht="12">
      <c r="D2738" s="204"/>
    </row>
    <row r="2739" ht="12">
      <c r="D2739" s="204"/>
    </row>
    <row r="2740" ht="12">
      <c r="D2740" s="204"/>
    </row>
    <row r="2741" ht="12">
      <c r="D2741" s="204"/>
    </row>
    <row r="2742" ht="12">
      <c r="D2742" s="204"/>
    </row>
    <row r="2743" ht="12">
      <c r="D2743" s="204"/>
    </row>
    <row r="2744" ht="12">
      <c r="D2744" s="204"/>
    </row>
    <row r="2745" ht="12">
      <c r="D2745" s="204"/>
    </row>
    <row r="2746" ht="12">
      <c r="D2746" s="204"/>
    </row>
    <row r="2747" ht="12">
      <c r="D2747" s="204"/>
    </row>
    <row r="2748" ht="12">
      <c r="D2748" s="204"/>
    </row>
    <row r="2749" ht="12">
      <c r="D2749" s="204"/>
    </row>
    <row r="2750" ht="12">
      <c r="D2750" s="204"/>
    </row>
    <row r="2751" ht="12">
      <c r="D2751" s="204"/>
    </row>
    <row r="2752" ht="12">
      <c r="D2752" s="204"/>
    </row>
    <row r="2753" ht="12">
      <c r="D2753" s="204"/>
    </row>
    <row r="2754" ht="12">
      <c r="D2754" s="204"/>
    </row>
    <row r="2755" ht="12">
      <c r="D2755" s="204"/>
    </row>
    <row r="2756" ht="12">
      <c r="D2756" s="204"/>
    </row>
    <row r="2757" ht="12">
      <c r="D2757" s="204"/>
    </row>
    <row r="2758" ht="12">
      <c r="D2758" s="204"/>
    </row>
    <row r="2759" ht="12">
      <c r="D2759" s="204"/>
    </row>
    <row r="2760" ht="12">
      <c r="D2760" s="204"/>
    </row>
    <row r="2761" ht="12">
      <c r="D2761" s="204"/>
    </row>
    <row r="2762" ht="12">
      <c r="D2762" s="204"/>
    </row>
    <row r="2763" ht="12">
      <c r="D2763" s="204"/>
    </row>
    <row r="2764" ht="12">
      <c r="D2764" s="204"/>
    </row>
    <row r="2765" ht="12">
      <c r="D2765" s="204"/>
    </row>
    <row r="2766" ht="12">
      <c r="D2766" s="204"/>
    </row>
    <row r="2767" ht="12">
      <c r="D2767" s="204"/>
    </row>
    <row r="2768" ht="12">
      <c r="D2768" s="204"/>
    </row>
    <row r="2769" ht="12">
      <c r="D2769" s="204"/>
    </row>
    <row r="2770" ht="12">
      <c r="D2770" s="204"/>
    </row>
    <row r="2771" ht="12">
      <c r="D2771" s="204"/>
    </row>
    <row r="2772" ht="12">
      <c r="D2772" s="204"/>
    </row>
    <row r="2773" ht="12">
      <c r="D2773" s="204"/>
    </row>
    <row r="2774" ht="12">
      <c r="D2774" s="204"/>
    </row>
    <row r="2775" ht="12">
      <c r="D2775" s="204"/>
    </row>
    <row r="2776" ht="12">
      <c r="D2776" s="204"/>
    </row>
    <row r="2777" ht="12">
      <c r="D2777" s="204"/>
    </row>
    <row r="2778" ht="12">
      <c r="D2778" s="204"/>
    </row>
    <row r="2779" ht="12">
      <c r="D2779" s="204"/>
    </row>
    <row r="2780" ht="12">
      <c r="D2780" s="204"/>
    </row>
    <row r="2781" ht="12">
      <c r="D2781" s="204"/>
    </row>
    <row r="2782" ht="12">
      <c r="D2782" s="204"/>
    </row>
    <row r="2783" ht="12">
      <c r="D2783" s="204"/>
    </row>
    <row r="2784" ht="12">
      <c r="D2784" s="204"/>
    </row>
    <row r="2785" ht="12">
      <c r="D2785" s="204"/>
    </row>
    <row r="2786" ht="12">
      <c r="D2786" s="204"/>
    </row>
    <row r="2787" ht="12">
      <c r="D2787" s="204"/>
    </row>
    <row r="2788" ht="12">
      <c r="D2788" s="204"/>
    </row>
    <row r="2789" ht="12">
      <c r="D2789" s="204"/>
    </row>
    <row r="2790" ht="12">
      <c r="D2790" s="204"/>
    </row>
    <row r="2791" ht="12">
      <c r="D2791" s="204"/>
    </row>
    <row r="2792" ht="12">
      <c r="D2792" s="204"/>
    </row>
    <row r="2793" ht="12">
      <c r="D2793" s="204"/>
    </row>
    <row r="2794" ht="12">
      <c r="D2794" s="204"/>
    </row>
    <row r="2795" ht="12">
      <c r="D2795" s="204"/>
    </row>
    <row r="2796" ht="12">
      <c r="D2796" s="204"/>
    </row>
    <row r="2797" ht="12">
      <c r="D2797" s="204"/>
    </row>
    <row r="2798" ht="12">
      <c r="D2798" s="204"/>
    </row>
    <row r="2799" ht="12">
      <c r="D2799" s="204"/>
    </row>
    <row r="2800" ht="12">
      <c r="D2800" s="204"/>
    </row>
    <row r="2801" ht="12">
      <c r="D2801" s="204"/>
    </row>
    <row r="2802" ht="12">
      <c r="D2802" s="204"/>
    </row>
    <row r="2803" ht="12">
      <c r="D2803" s="204"/>
    </row>
    <row r="2804" ht="12">
      <c r="D2804" s="204"/>
    </row>
    <row r="2805" ht="12">
      <c r="D2805" s="204"/>
    </row>
    <row r="2806" ht="12">
      <c r="D2806" s="204"/>
    </row>
    <row r="2807" ht="12">
      <c r="D2807" s="204"/>
    </row>
    <row r="2808" ht="12">
      <c r="D2808" s="204"/>
    </row>
    <row r="2809" ht="12">
      <c r="D2809" s="204"/>
    </row>
    <row r="2810" ht="12">
      <c r="D2810" s="204"/>
    </row>
    <row r="2811" ht="12">
      <c r="D2811" s="204"/>
    </row>
    <row r="2812" ht="12">
      <c r="D2812" s="204"/>
    </row>
    <row r="2813" ht="12">
      <c r="D2813" s="204"/>
    </row>
    <row r="2814" ht="12">
      <c r="D2814" s="204"/>
    </row>
    <row r="2815" ht="12">
      <c r="D2815" s="204"/>
    </row>
    <row r="2816" ht="12">
      <c r="D2816" s="204"/>
    </row>
    <row r="2817" ht="12">
      <c r="D2817" s="204"/>
    </row>
    <row r="2818" ht="12">
      <c r="D2818" s="204"/>
    </row>
    <row r="2819" ht="12">
      <c r="D2819" s="204"/>
    </row>
    <row r="2820" ht="12">
      <c r="D2820" s="204"/>
    </row>
    <row r="2821" ht="12">
      <c r="D2821" s="204"/>
    </row>
    <row r="2822" ht="12">
      <c r="D2822" s="204"/>
    </row>
    <row r="2823" ht="12">
      <c r="D2823" s="204"/>
    </row>
    <row r="2824" ht="12">
      <c r="D2824" s="204"/>
    </row>
    <row r="2825" ht="12">
      <c r="D2825" s="204"/>
    </row>
    <row r="2826" ht="12">
      <c r="D2826" s="204"/>
    </row>
    <row r="2827" ht="12">
      <c r="D2827" s="204"/>
    </row>
    <row r="2828" ht="12">
      <c r="D2828" s="204"/>
    </row>
    <row r="2829" ht="12">
      <c r="D2829" s="204"/>
    </row>
    <row r="2830" ht="12">
      <c r="D2830" s="204"/>
    </row>
    <row r="2831" ht="12">
      <c r="D2831" s="204"/>
    </row>
    <row r="2832" ht="12">
      <c r="D2832" s="204"/>
    </row>
    <row r="2833" ht="12">
      <c r="D2833" s="204"/>
    </row>
    <row r="2834" ht="12">
      <c r="D2834" s="204"/>
    </row>
    <row r="2835" ht="12">
      <c r="D2835" s="204"/>
    </row>
    <row r="2836" ht="12">
      <c r="D2836" s="204"/>
    </row>
    <row r="2837" ht="12">
      <c r="D2837" s="204"/>
    </row>
    <row r="2838" ht="12">
      <c r="D2838" s="204"/>
    </row>
    <row r="2839" ht="12">
      <c r="D2839" s="204"/>
    </row>
    <row r="2840" ht="12">
      <c r="D2840" s="204"/>
    </row>
    <row r="2841" ht="12">
      <c r="D2841" s="204"/>
    </row>
    <row r="2842" ht="12">
      <c r="D2842" s="204"/>
    </row>
    <row r="2843" ht="12">
      <c r="D2843" s="204"/>
    </row>
    <row r="2844" ht="12">
      <c r="D2844" s="204"/>
    </row>
    <row r="2845" ht="12">
      <c r="D2845" s="204"/>
    </row>
    <row r="2846" ht="12">
      <c r="D2846" s="204"/>
    </row>
    <row r="2847" ht="12">
      <c r="D2847" s="204"/>
    </row>
    <row r="2848" ht="12">
      <c r="D2848" s="204"/>
    </row>
    <row r="2849" ht="12">
      <c r="D2849" s="204"/>
    </row>
    <row r="2850" ht="12">
      <c r="D2850" s="204"/>
    </row>
    <row r="2851" ht="12">
      <c r="D2851" s="204"/>
    </row>
    <row r="2852" ht="12">
      <c r="D2852" s="204"/>
    </row>
    <row r="2853" ht="12">
      <c r="D2853" s="204"/>
    </row>
    <row r="2854" ht="12">
      <c r="D2854" s="204"/>
    </row>
    <row r="2855" ht="12">
      <c r="D2855" s="204"/>
    </row>
    <row r="2856" ht="12">
      <c r="D2856" s="204"/>
    </row>
    <row r="2857" ht="12">
      <c r="D2857" s="204"/>
    </row>
    <row r="2858" ht="12">
      <c r="D2858" s="204"/>
    </row>
    <row r="2859" ht="12">
      <c r="D2859" s="204"/>
    </row>
    <row r="2860" ht="12">
      <c r="D2860" s="204"/>
    </row>
    <row r="2861" ht="12">
      <c r="D2861" s="204"/>
    </row>
    <row r="2862" ht="12">
      <c r="D2862" s="204"/>
    </row>
    <row r="2863" ht="12">
      <c r="D2863" s="204"/>
    </row>
    <row r="2864" ht="12">
      <c r="D2864" s="204"/>
    </row>
    <row r="2865" ht="12">
      <c r="D2865" s="204"/>
    </row>
    <row r="2866" ht="12">
      <c r="D2866" s="204"/>
    </row>
    <row r="2867" ht="12">
      <c r="D2867" s="204"/>
    </row>
    <row r="2868" ht="12">
      <c r="D2868" s="204"/>
    </row>
    <row r="2869" ht="12">
      <c r="D2869" s="204"/>
    </row>
    <row r="2870" ht="12">
      <c r="D2870" s="204"/>
    </row>
    <row r="2871" ht="12">
      <c r="D2871" s="204"/>
    </row>
    <row r="2872" ht="12">
      <c r="D2872" s="204"/>
    </row>
    <row r="2873" ht="12">
      <c r="D2873" s="204"/>
    </row>
    <row r="2874" ht="12">
      <c r="D2874" s="204"/>
    </row>
    <row r="2875" ht="12">
      <c r="D2875" s="204"/>
    </row>
    <row r="2876" ht="12">
      <c r="D2876" s="204"/>
    </row>
    <row r="2877" ht="12">
      <c r="D2877" s="204"/>
    </row>
    <row r="2878" ht="12">
      <c r="D2878" s="204"/>
    </row>
    <row r="2879" ht="12">
      <c r="D2879" s="204"/>
    </row>
    <row r="2880" ht="12">
      <c r="D2880" s="204"/>
    </row>
    <row r="2881" ht="12">
      <c r="D2881" s="204"/>
    </row>
    <row r="2882" ht="12">
      <c r="D2882" s="204"/>
    </row>
    <row r="2883" ht="12">
      <c r="D2883" s="204"/>
    </row>
    <row r="2884" ht="12">
      <c r="D2884" s="204"/>
    </row>
    <row r="2885" ht="12">
      <c r="D2885" s="204"/>
    </row>
    <row r="2886" ht="12">
      <c r="D2886" s="204"/>
    </row>
    <row r="2887" ht="12">
      <c r="D2887" s="204"/>
    </row>
    <row r="2888" ht="12">
      <c r="D2888" s="204"/>
    </row>
    <row r="2889" ht="12">
      <c r="D2889" s="204"/>
    </row>
    <row r="2890" ht="12">
      <c r="D2890" s="204"/>
    </row>
    <row r="2891" ht="12">
      <c r="D2891" s="204"/>
    </row>
    <row r="2892" ht="12">
      <c r="D2892" s="204"/>
    </row>
    <row r="2893" ht="12">
      <c r="D2893" s="204"/>
    </row>
    <row r="2894" ht="12">
      <c r="D2894" s="204"/>
    </row>
    <row r="2895" ht="12">
      <c r="D2895" s="204"/>
    </row>
    <row r="2896" ht="12">
      <c r="D2896" s="204"/>
    </row>
    <row r="2897" ht="12">
      <c r="D2897" s="204"/>
    </row>
    <row r="2898" ht="12">
      <c r="D2898" s="204"/>
    </row>
    <row r="2899" ht="12">
      <c r="D2899" s="204"/>
    </row>
    <row r="2900" ht="12">
      <c r="D2900" s="204"/>
    </row>
    <row r="2901" ht="12">
      <c r="D2901" s="204"/>
    </row>
    <row r="2902" ht="12">
      <c r="D2902" s="204"/>
    </row>
    <row r="2903" ht="12">
      <c r="D2903" s="204"/>
    </row>
    <row r="2904" ht="12">
      <c r="D2904" s="204"/>
    </row>
    <row r="2905" ht="12">
      <c r="D2905" s="204"/>
    </row>
    <row r="2906" ht="12">
      <c r="D2906" s="204"/>
    </row>
    <row r="2907" ht="12">
      <c r="D2907" s="204"/>
    </row>
    <row r="2908" ht="12">
      <c r="D2908" s="204"/>
    </row>
    <row r="2909" ht="12">
      <c r="D2909" s="204"/>
    </row>
    <row r="2910" ht="12">
      <c r="D2910" s="204"/>
    </row>
    <row r="2911" ht="12">
      <c r="D2911" s="204"/>
    </row>
    <row r="2912" ht="12">
      <c r="D2912" s="204"/>
    </row>
    <row r="2913" ht="12">
      <c r="D2913" s="204"/>
    </row>
    <row r="2914" ht="12">
      <c r="D2914" s="204"/>
    </row>
    <row r="2915" ht="12">
      <c r="D2915" s="204"/>
    </row>
    <row r="2916" ht="12">
      <c r="D2916" s="204"/>
    </row>
    <row r="2917" ht="12">
      <c r="D2917" s="204"/>
    </row>
    <row r="2918" ht="12">
      <c r="D2918" s="204"/>
    </row>
    <row r="2919" ht="12">
      <c r="D2919" s="204"/>
    </row>
    <row r="2920" ht="12">
      <c r="D2920" s="204"/>
    </row>
    <row r="2921" ht="12">
      <c r="D2921" s="204"/>
    </row>
    <row r="2922" ht="12">
      <c r="D2922" s="204"/>
    </row>
    <row r="2923" ht="12">
      <c r="D2923" s="204"/>
    </row>
    <row r="2924" ht="12">
      <c r="D2924" s="204"/>
    </row>
    <row r="2925" ht="12">
      <c r="D2925" s="204"/>
    </row>
    <row r="2926" ht="12">
      <c r="D2926" s="204"/>
    </row>
    <row r="2927" ht="12">
      <c r="D2927" s="204"/>
    </row>
    <row r="2928" ht="12">
      <c r="D2928" s="204"/>
    </row>
    <row r="2929" ht="12">
      <c r="D2929" s="204"/>
    </row>
    <row r="2930" ht="12">
      <c r="D2930" s="204"/>
    </row>
    <row r="2931" ht="12">
      <c r="D2931" s="204"/>
    </row>
    <row r="2932" ht="12">
      <c r="D2932" s="204"/>
    </row>
    <row r="2933" ht="12">
      <c r="D2933" s="204"/>
    </row>
    <row r="2934" ht="12">
      <c r="D2934" s="204"/>
    </row>
    <row r="2935" ht="12">
      <c r="D2935" s="204"/>
    </row>
    <row r="2936" ht="12">
      <c r="D2936" s="204"/>
    </row>
    <row r="2937" ht="12">
      <c r="D2937" s="204"/>
    </row>
    <row r="2938" ht="12">
      <c r="D2938" s="204"/>
    </row>
    <row r="2939" ht="12">
      <c r="D2939" s="204"/>
    </row>
    <row r="2940" ht="12">
      <c r="D2940" s="204"/>
    </row>
    <row r="2941" ht="12">
      <c r="D2941" s="204"/>
    </row>
    <row r="2942" ht="12">
      <c r="D2942" s="204"/>
    </row>
    <row r="2943" ht="12">
      <c r="D2943" s="204"/>
    </row>
    <row r="2944" ht="12">
      <c r="D2944" s="204"/>
    </row>
    <row r="2945" ht="12">
      <c r="D2945" s="204"/>
    </row>
    <row r="2946" ht="12">
      <c r="D2946" s="204"/>
    </row>
    <row r="2947" ht="12">
      <c r="D2947" s="204"/>
    </row>
    <row r="2948" ht="12">
      <c r="D2948" s="204"/>
    </row>
    <row r="2949" ht="12">
      <c r="D2949" s="204"/>
    </row>
    <row r="2950" ht="12">
      <c r="D2950" s="204"/>
    </row>
    <row r="2951" ht="12">
      <c r="D2951" s="204"/>
    </row>
    <row r="2952" ht="12">
      <c r="D2952" s="204"/>
    </row>
    <row r="2953" ht="12">
      <c r="D2953" s="204"/>
    </row>
    <row r="2954" ht="12">
      <c r="D2954" s="204"/>
    </row>
    <row r="2955" ht="12">
      <c r="D2955" s="204"/>
    </row>
    <row r="2956" ht="12">
      <c r="D2956" s="204"/>
    </row>
    <row r="2957" ht="12">
      <c r="D2957" s="204"/>
    </row>
    <row r="2958" ht="12">
      <c r="D2958" s="204"/>
    </row>
    <row r="2959" ht="12">
      <c r="D2959" s="204"/>
    </row>
    <row r="2960" ht="12">
      <c r="D2960" s="204"/>
    </row>
    <row r="2961" ht="12">
      <c r="D2961" s="204"/>
    </row>
    <row r="2962" ht="12">
      <c r="D2962" s="204"/>
    </row>
    <row r="2963" ht="12">
      <c r="D2963" s="204"/>
    </row>
    <row r="2964" ht="12">
      <c r="D2964" s="204"/>
    </row>
    <row r="2965" ht="12">
      <c r="D2965" s="204"/>
    </row>
    <row r="2966" ht="12">
      <c r="D2966" s="204"/>
    </row>
    <row r="2967" ht="12">
      <c r="D2967" s="204"/>
    </row>
    <row r="2968" ht="12">
      <c r="D2968" s="204"/>
    </row>
    <row r="2969" ht="12">
      <c r="D2969" s="204"/>
    </row>
    <row r="2970" ht="12">
      <c r="D2970" s="204"/>
    </row>
    <row r="2971" ht="12">
      <c r="D2971" s="204"/>
    </row>
    <row r="2972" ht="12">
      <c r="D2972" s="204"/>
    </row>
    <row r="2973" ht="12">
      <c r="D2973" s="204"/>
    </row>
    <row r="2974" ht="12">
      <c r="D2974" s="204"/>
    </row>
    <row r="2975" ht="12">
      <c r="D2975" s="204"/>
    </row>
    <row r="2976" ht="12">
      <c r="D2976" s="204"/>
    </row>
    <row r="2977" ht="12">
      <c r="D2977" s="204"/>
    </row>
    <row r="2978" ht="12">
      <c r="D2978" s="204"/>
    </row>
    <row r="2979" ht="12">
      <c r="D2979" s="204"/>
    </row>
    <row r="2980" ht="12">
      <c r="D2980" s="204"/>
    </row>
    <row r="2981" ht="12">
      <c r="D2981" s="204"/>
    </row>
    <row r="2982" ht="12">
      <c r="D2982" s="204"/>
    </row>
    <row r="2983" ht="12">
      <c r="D2983" s="204"/>
    </row>
    <row r="2984" ht="12">
      <c r="D2984" s="204"/>
    </row>
    <row r="2985" ht="12">
      <c r="D2985" s="204"/>
    </row>
    <row r="2986" ht="12">
      <c r="D2986" s="204"/>
    </row>
    <row r="2987" ht="12">
      <c r="D2987" s="204"/>
    </row>
    <row r="2988" ht="12">
      <c r="D2988" s="204"/>
    </row>
    <row r="2989" ht="12">
      <c r="D2989" s="204"/>
    </row>
    <row r="2990" ht="12">
      <c r="D2990" s="204"/>
    </row>
    <row r="2991" ht="12">
      <c r="D2991" s="204"/>
    </row>
    <row r="2992" ht="12">
      <c r="D2992" s="204"/>
    </row>
    <row r="2993" ht="12">
      <c r="D2993" s="204"/>
    </row>
    <row r="2994" ht="12">
      <c r="D2994" s="204"/>
    </row>
    <row r="2995" ht="12">
      <c r="D2995" s="204"/>
    </row>
    <row r="2996" ht="12">
      <c r="D2996" s="204"/>
    </row>
    <row r="2997" ht="12">
      <c r="D2997" s="204"/>
    </row>
    <row r="2998" ht="12">
      <c r="D2998" s="204"/>
    </row>
    <row r="2999" ht="12">
      <c r="D2999" s="204"/>
    </row>
    <row r="3000" ht="12">
      <c r="D3000" s="204"/>
    </row>
    <row r="3001" ht="12">
      <c r="D3001" s="204"/>
    </row>
    <row r="3002" ht="12">
      <c r="D3002" s="204"/>
    </row>
    <row r="3003" ht="12">
      <c r="D3003" s="204"/>
    </row>
    <row r="3004" ht="12">
      <c r="D3004" s="204"/>
    </row>
    <row r="3005" ht="12">
      <c r="D3005" s="204"/>
    </row>
    <row r="3006" ht="12">
      <c r="D3006" s="204"/>
    </row>
    <row r="3007" ht="12">
      <c r="D3007" s="204"/>
    </row>
    <row r="3008" ht="12">
      <c r="D3008" s="204"/>
    </row>
    <row r="3009" ht="12">
      <c r="D3009" s="204"/>
    </row>
    <row r="3010" ht="12">
      <c r="D3010" s="204"/>
    </row>
    <row r="3011" ht="12">
      <c r="D3011" s="204"/>
    </row>
    <row r="3012" ht="12">
      <c r="D3012" s="204"/>
    </row>
    <row r="3013" ht="12">
      <c r="D3013" s="204"/>
    </row>
    <row r="3014" ht="12">
      <c r="D3014" s="204"/>
    </row>
    <row r="3015" ht="12">
      <c r="D3015" s="204"/>
    </row>
    <row r="3016" ht="12">
      <c r="D3016" s="204"/>
    </row>
    <row r="3017" ht="12">
      <c r="D3017" s="204"/>
    </row>
    <row r="3018" ht="12">
      <c r="D3018" s="204"/>
    </row>
    <row r="3019" ht="12">
      <c r="D3019" s="204"/>
    </row>
    <row r="3020" ht="12">
      <c r="D3020" s="204"/>
    </row>
    <row r="3021" ht="12">
      <c r="D3021" s="204"/>
    </row>
    <row r="3022" ht="12">
      <c r="D3022" s="204"/>
    </row>
    <row r="3023" ht="12">
      <c r="D3023" s="204"/>
    </row>
    <row r="3024" ht="12">
      <c r="D3024" s="204"/>
    </row>
    <row r="3025" ht="12">
      <c r="D3025" s="204"/>
    </row>
    <row r="3026" ht="12">
      <c r="D3026" s="204"/>
    </row>
    <row r="3027" ht="12">
      <c r="D3027" s="204"/>
    </row>
    <row r="3028" ht="12">
      <c r="D3028" s="204"/>
    </row>
    <row r="3029" ht="12">
      <c r="D3029" s="204"/>
    </row>
    <row r="3030" ht="12">
      <c r="D3030" s="204"/>
    </row>
    <row r="3031" ht="12">
      <c r="D3031" s="204"/>
    </row>
    <row r="3032" ht="12">
      <c r="D3032" s="204"/>
    </row>
    <row r="3033" ht="12">
      <c r="D3033" s="204"/>
    </row>
    <row r="3034" ht="12">
      <c r="D3034" s="204"/>
    </row>
    <row r="3035" ht="12">
      <c r="D3035" s="204"/>
    </row>
    <row r="3036" ht="12">
      <c r="D3036" s="204"/>
    </row>
    <row r="3037" ht="12">
      <c r="D3037" s="204"/>
    </row>
    <row r="3038" ht="12">
      <c r="D3038" s="204"/>
    </row>
    <row r="3039" ht="12">
      <c r="D3039" s="204"/>
    </row>
    <row r="3040" ht="12">
      <c r="D3040" s="204"/>
    </row>
    <row r="3041" ht="12">
      <c r="D3041" s="204"/>
    </row>
    <row r="3042" ht="12">
      <c r="D3042" s="204"/>
    </row>
    <row r="3043" ht="12">
      <c r="D3043" s="204"/>
    </row>
    <row r="3044" ht="12">
      <c r="D3044" s="204"/>
    </row>
    <row r="3045" ht="12">
      <c r="D3045" s="204"/>
    </row>
    <row r="3046" ht="12">
      <c r="D3046" s="204"/>
    </row>
    <row r="3047" ht="12">
      <c r="D3047" s="204"/>
    </row>
    <row r="3048" ht="12">
      <c r="D3048" s="204"/>
    </row>
    <row r="3049" ht="12">
      <c r="D3049" s="204"/>
    </row>
    <row r="3050" ht="12">
      <c r="D3050" s="204"/>
    </row>
    <row r="3051" ht="12">
      <c r="D3051" s="204"/>
    </row>
    <row r="3052" ht="12">
      <c r="D3052" s="204"/>
    </row>
    <row r="3053" ht="12">
      <c r="D3053" s="204"/>
    </row>
    <row r="3054" ht="12">
      <c r="D3054" s="204"/>
    </row>
    <row r="3055" ht="12">
      <c r="D3055" s="204"/>
    </row>
    <row r="3056" ht="12">
      <c r="D3056" s="204"/>
    </row>
    <row r="3057" ht="12">
      <c r="D3057" s="204"/>
    </row>
    <row r="3058" ht="12">
      <c r="D3058" s="204"/>
    </row>
    <row r="3059" ht="12">
      <c r="D3059" s="204"/>
    </row>
    <row r="3060" ht="12">
      <c r="D3060" s="204"/>
    </row>
    <row r="3061" ht="12">
      <c r="D3061" s="204"/>
    </row>
    <row r="3062" ht="12">
      <c r="D3062" s="204"/>
    </row>
    <row r="3063" ht="12">
      <c r="D3063" s="204"/>
    </row>
    <row r="3064" ht="12">
      <c r="D3064" s="204"/>
    </row>
    <row r="3065" ht="12">
      <c r="D3065" s="204"/>
    </row>
    <row r="3066" ht="12">
      <c r="D3066" s="204"/>
    </row>
    <row r="3067" ht="12">
      <c r="D3067" s="204"/>
    </row>
    <row r="3068" ht="12">
      <c r="D3068" s="204"/>
    </row>
    <row r="3069" ht="12">
      <c r="D3069" s="204"/>
    </row>
    <row r="3070" ht="12">
      <c r="D3070" s="204"/>
    </row>
    <row r="3071" ht="12">
      <c r="D3071" s="204"/>
    </row>
    <row r="3072" ht="12">
      <c r="D3072" s="204"/>
    </row>
    <row r="3073" ht="12">
      <c r="D3073" s="204"/>
    </row>
    <row r="3074" ht="12">
      <c r="D3074" s="204"/>
    </row>
    <row r="3075" ht="12">
      <c r="D3075" s="204"/>
    </row>
    <row r="3076" ht="12">
      <c r="D3076" s="204"/>
    </row>
    <row r="3077" ht="12">
      <c r="D3077" s="204"/>
    </row>
    <row r="3078" ht="12">
      <c r="D3078" s="204"/>
    </row>
    <row r="3079" ht="12">
      <c r="D3079" s="204"/>
    </row>
    <row r="3080" ht="12">
      <c r="D3080" s="204"/>
    </row>
    <row r="3081" ht="12">
      <c r="D3081" s="204"/>
    </row>
    <row r="3082" ht="12">
      <c r="D3082" s="204"/>
    </row>
    <row r="3083" ht="12">
      <c r="D3083" s="204"/>
    </row>
    <row r="3084" ht="12">
      <c r="D3084" s="204"/>
    </row>
    <row r="3085" ht="12">
      <c r="D3085" s="204"/>
    </row>
    <row r="3086" ht="12">
      <c r="D3086" s="204"/>
    </row>
    <row r="3087" ht="12">
      <c r="D3087" s="204"/>
    </row>
    <row r="3088" ht="12">
      <c r="D3088" s="204"/>
    </row>
    <row r="3089" ht="12">
      <c r="D3089" s="204"/>
    </row>
    <row r="3090" ht="12">
      <c r="D3090" s="204"/>
    </row>
    <row r="3091" ht="12">
      <c r="D3091" s="204"/>
    </row>
    <row r="3092" ht="12">
      <c r="D3092" s="204"/>
    </row>
    <row r="3093" ht="12">
      <c r="D3093" s="204"/>
    </row>
    <row r="3094" ht="12">
      <c r="D3094" s="204"/>
    </row>
    <row r="3095" ht="12">
      <c r="D3095" s="204"/>
    </row>
    <row r="3096" ht="12">
      <c r="D3096" s="204"/>
    </row>
    <row r="3097" ht="12">
      <c r="D3097" s="204"/>
    </row>
    <row r="3098" ht="12">
      <c r="D3098" s="204"/>
    </row>
    <row r="3099" ht="12">
      <c r="D3099" s="204"/>
    </row>
    <row r="3100" ht="12">
      <c r="D3100" s="204"/>
    </row>
    <row r="3101" ht="12">
      <c r="D3101" s="204"/>
    </row>
    <row r="3102" ht="12">
      <c r="D3102" s="204"/>
    </row>
    <row r="3103" ht="12">
      <c r="D3103" s="204"/>
    </row>
    <row r="3104" ht="12">
      <c r="D3104" s="204"/>
    </row>
    <row r="3105" ht="12">
      <c r="D3105" s="204"/>
    </row>
    <row r="3106" ht="12">
      <c r="D3106" s="204"/>
    </row>
    <row r="3107" ht="12">
      <c r="D3107" s="204"/>
    </row>
    <row r="3108" ht="12">
      <c r="D3108" s="204"/>
    </row>
    <row r="3109" ht="12">
      <c r="D3109" s="204"/>
    </row>
    <row r="3110" ht="12">
      <c r="D3110" s="204"/>
    </row>
    <row r="3111" ht="12">
      <c r="D3111" s="204"/>
    </row>
    <row r="3112" ht="12">
      <c r="D3112" s="204"/>
    </row>
    <row r="3113" ht="12">
      <c r="D3113" s="204"/>
    </row>
    <row r="3114" ht="12">
      <c r="D3114" s="204"/>
    </row>
    <row r="3115" ht="12">
      <c r="D3115" s="204"/>
    </row>
    <row r="3116" ht="12">
      <c r="D3116" s="204"/>
    </row>
    <row r="3117" ht="12">
      <c r="D3117" s="204"/>
    </row>
    <row r="3118" ht="12">
      <c r="D3118" s="204"/>
    </row>
    <row r="3119" ht="12">
      <c r="D3119" s="204"/>
    </row>
    <row r="3120" ht="12">
      <c r="D3120" s="204"/>
    </row>
    <row r="3121" ht="12">
      <c r="D3121" s="204"/>
    </row>
    <row r="3122" ht="12">
      <c r="D3122" s="204"/>
    </row>
    <row r="3123" ht="12">
      <c r="D3123" s="204"/>
    </row>
    <row r="3124" ht="12">
      <c r="D3124" s="204"/>
    </row>
    <row r="3125" ht="12">
      <c r="D3125" s="204"/>
    </row>
    <row r="3126" ht="12">
      <c r="D3126" s="204"/>
    </row>
    <row r="3127" ht="12">
      <c r="D3127" s="204"/>
    </row>
    <row r="3128" ht="12">
      <c r="D3128" s="204"/>
    </row>
    <row r="3129" ht="12">
      <c r="D3129" s="204"/>
    </row>
    <row r="3130" ht="12">
      <c r="D3130" s="204"/>
    </row>
    <row r="3131" ht="12">
      <c r="D3131" s="204"/>
    </row>
    <row r="3132" ht="12">
      <c r="D3132" s="204"/>
    </row>
    <row r="3133" ht="12">
      <c r="D3133" s="204"/>
    </row>
    <row r="3134" ht="12">
      <c r="D3134" s="204"/>
    </row>
    <row r="3135" ht="12">
      <c r="D3135" s="204"/>
    </row>
    <row r="3136" ht="12">
      <c r="D3136" s="204"/>
    </row>
    <row r="3137" ht="12">
      <c r="D3137" s="204"/>
    </row>
    <row r="3138" ht="12">
      <c r="D3138" s="204"/>
    </row>
    <row r="3139" ht="12">
      <c r="D3139" s="204"/>
    </row>
    <row r="3140" ht="12">
      <c r="D3140" s="204"/>
    </row>
    <row r="3141" ht="12">
      <c r="D3141" s="204"/>
    </row>
    <row r="3142" ht="12">
      <c r="D3142" s="204"/>
    </row>
    <row r="3143" ht="12">
      <c r="D3143" s="204"/>
    </row>
    <row r="3144" ht="12">
      <c r="D3144" s="204"/>
    </row>
    <row r="3145" ht="12">
      <c r="D3145" s="204"/>
    </row>
    <row r="3146" ht="12">
      <c r="D3146" s="204"/>
    </row>
    <row r="3147" ht="12">
      <c r="D3147" s="204"/>
    </row>
    <row r="3148" ht="12">
      <c r="D3148" s="204"/>
    </row>
    <row r="3149" ht="12">
      <c r="D3149" s="204"/>
    </row>
    <row r="3150" ht="12">
      <c r="D3150" s="204"/>
    </row>
    <row r="3151" ht="12">
      <c r="D3151" s="204"/>
    </row>
    <row r="3152" ht="12">
      <c r="D3152" s="204"/>
    </row>
    <row r="3153" ht="12">
      <c r="D3153" s="204"/>
    </row>
    <row r="3154" ht="12">
      <c r="D3154" s="204"/>
    </row>
    <row r="3155" ht="12">
      <c r="D3155" s="204"/>
    </row>
    <row r="3156" ht="12">
      <c r="D3156" s="204"/>
    </row>
    <row r="3157" ht="12">
      <c r="D3157" s="204"/>
    </row>
    <row r="3158" ht="12">
      <c r="D3158" s="204"/>
    </row>
    <row r="3159" ht="12">
      <c r="D3159" s="204"/>
    </row>
    <row r="3160" ht="12">
      <c r="D3160" s="204"/>
    </row>
    <row r="3161" ht="12">
      <c r="D3161" s="204"/>
    </row>
    <row r="3162" ht="12">
      <c r="D3162" s="204"/>
    </row>
    <row r="3163" ht="12">
      <c r="D3163" s="204"/>
    </row>
    <row r="3164" ht="12">
      <c r="D3164" s="204"/>
    </row>
    <row r="3165" ht="12">
      <c r="D3165" s="204"/>
    </row>
    <row r="3166" ht="12">
      <c r="D3166" s="204"/>
    </row>
    <row r="3167" ht="12">
      <c r="D3167" s="204"/>
    </row>
    <row r="3168" ht="12">
      <c r="D3168" s="204"/>
    </row>
    <row r="3169" ht="12">
      <c r="D3169" s="204"/>
    </row>
    <row r="3170" ht="12">
      <c r="D3170" s="204"/>
    </row>
    <row r="3171" ht="12">
      <c r="D3171" s="204"/>
    </row>
    <row r="3172" ht="12">
      <c r="D3172" s="204"/>
    </row>
    <row r="3173" ht="12">
      <c r="D3173" s="204"/>
    </row>
    <row r="3174" ht="12">
      <c r="D3174" s="204"/>
    </row>
    <row r="3175" ht="12">
      <c r="D3175" s="204"/>
    </row>
    <row r="3176" ht="12">
      <c r="D3176" s="204"/>
    </row>
    <row r="3177" ht="12">
      <c r="D3177" s="204"/>
    </row>
    <row r="3178" ht="12">
      <c r="D3178" s="204"/>
    </row>
    <row r="3179" ht="12">
      <c r="D3179" s="204"/>
    </row>
    <row r="3180" ht="12">
      <c r="D3180" s="204"/>
    </row>
    <row r="3181" ht="12">
      <c r="D3181" s="204"/>
    </row>
    <row r="3182" ht="12">
      <c r="D3182" s="204"/>
    </row>
    <row r="3183" ht="12">
      <c r="D3183" s="204"/>
    </row>
    <row r="3184" ht="12">
      <c r="D3184" s="204"/>
    </row>
    <row r="3185" ht="12">
      <c r="D3185" s="204"/>
    </row>
    <row r="3186" ht="12">
      <c r="D3186" s="204"/>
    </row>
    <row r="3187" ht="12">
      <c r="D3187" s="204"/>
    </row>
    <row r="3188" ht="12">
      <c r="D3188" s="204"/>
    </row>
    <row r="3189" ht="12">
      <c r="D3189" s="204"/>
    </row>
    <row r="3190" ht="12">
      <c r="D3190" s="204"/>
    </row>
    <row r="3191" ht="12">
      <c r="D3191" s="204"/>
    </row>
    <row r="3192" ht="12">
      <c r="D3192" s="204"/>
    </row>
    <row r="3193" ht="12">
      <c r="D3193" s="204"/>
    </row>
    <row r="3194" ht="12">
      <c r="D3194" s="204"/>
    </row>
    <row r="3195" ht="12">
      <c r="D3195" s="204"/>
    </row>
    <row r="3196" ht="12">
      <c r="D3196" s="204"/>
    </row>
    <row r="3197" ht="12">
      <c r="D3197" s="204"/>
    </row>
    <row r="3198" ht="12">
      <c r="D3198" s="204"/>
    </row>
    <row r="3199" ht="12">
      <c r="D3199" s="204"/>
    </row>
    <row r="3200" ht="12">
      <c r="D3200" s="204"/>
    </row>
    <row r="3201" ht="12">
      <c r="D3201" s="204"/>
    </row>
    <row r="3202" ht="12">
      <c r="D3202" s="204"/>
    </row>
    <row r="3203" ht="12">
      <c r="D3203" s="204"/>
    </row>
    <row r="3204" ht="12">
      <c r="D3204" s="204"/>
    </row>
    <row r="3205" ht="12">
      <c r="D3205" s="204"/>
    </row>
    <row r="3206" ht="12">
      <c r="D3206" s="204"/>
    </row>
    <row r="3207" ht="12">
      <c r="D3207" s="204"/>
    </row>
    <row r="3208" ht="12">
      <c r="D3208" s="204"/>
    </row>
    <row r="3209" ht="12">
      <c r="D3209" s="204"/>
    </row>
    <row r="3210" ht="12">
      <c r="D3210" s="204"/>
    </row>
    <row r="3211" ht="12">
      <c r="D3211" s="204"/>
    </row>
    <row r="3212" ht="12">
      <c r="D3212" s="204"/>
    </row>
    <row r="3213" ht="12">
      <c r="D3213" s="204"/>
    </row>
    <row r="3214" ht="12">
      <c r="D3214" s="204"/>
    </row>
    <row r="3215" ht="12">
      <c r="D3215" s="204"/>
    </row>
    <row r="3216" ht="12">
      <c r="D3216" s="204"/>
    </row>
    <row r="3217" ht="12">
      <c r="D3217" s="204"/>
    </row>
    <row r="3218" ht="12">
      <c r="D3218" s="204"/>
    </row>
    <row r="3219" ht="12">
      <c r="D3219" s="204"/>
    </row>
    <row r="3220" ht="12">
      <c r="D3220" s="204"/>
    </row>
    <row r="3221" ht="12">
      <c r="D3221" s="204"/>
    </row>
    <row r="3222" ht="12">
      <c r="D3222" s="204"/>
    </row>
    <row r="3223" ht="12">
      <c r="D3223" s="204"/>
    </row>
    <row r="3224" ht="12">
      <c r="D3224" s="204"/>
    </row>
    <row r="3225" ht="12">
      <c r="D3225" s="204"/>
    </row>
    <row r="3226" ht="12">
      <c r="D3226" s="204"/>
    </row>
    <row r="3227" ht="12">
      <c r="D3227" s="204"/>
    </row>
    <row r="3228" ht="12">
      <c r="D3228" s="204"/>
    </row>
    <row r="3229" ht="12">
      <c r="D3229" s="204"/>
    </row>
    <row r="3230" ht="12">
      <c r="D3230" s="204"/>
    </row>
    <row r="3231" ht="12">
      <c r="D3231" s="204"/>
    </row>
    <row r="3232" ht="12">
      <c r="D3232" s="204"/>
    </row>
    <row r="3233" ht="12">
      <c r="D3233" s="204"/>
    </row>
    <row r="3234" ht="12">
      <c r="D3234" s="204"/>
    </row>
    <row r="3235" ht="12">
      <c r="D3235" s="204"/>
    </row>
    <row r="3236" ht="12">
      <c r="D3236" s="204"/>
    </row>
    <row r="3237" ht="12">
      <c r="D3237" s="204"/>
    </row>
    <row r="3238" ht="12">
      <c r="D3238" s="204"/>
    </row>
    <row r="3239" ht="12">
      <c r="D3239" s="204"/>
    </row>
    <row r="3240" ht="12">
      <c r="D3240" s="204"/>
    </row>
    <row r="3241" ht="12">
      <c r="D3241" s="204"/>
    </row>
    <row r="3242" ht="12">
      <c r="D3242" s="204"/>
    </row>
    <row r="3243" ht="12">
      <c r="D3243" s="204"/>
    </row>
    <row r="3244" ht="12">
      <c r="D3244" s="204"/>
    </row>
    <row r="3245" ht="12">
      <c r="D3245" s="204"/>
    </row>
    <row r="3246" ht="12">
      <c r="D3246" s="204"/>
    </row>
    <row r="3247" ht="12">
      <c r="D3247" s="204"/>
    </row>
    <row r="3248" ht="12">
      <c r="D3248" s="204"/>
    </row>
    <row r="3249" ht="12">
      <c r="D3249" s="204"/>
    </row>
    <row r="3250" ht="12">
      <c r="D3250" s="204"/>
    </row>
    <row r="3251" ht="12">
      <c r="D3251" s="204"/>
    </row>
    <row r="3252" ht="12">
      <c r="D3252" s="204"/>
    </row>
    <row r="3253" ht="12">
      <c r="D3253" s="204"/>
    </row>
    <row r="3254" ht="12">
      <c r="D3254" s="204"/>
    </row>
    <row r="3255" ht="12">
      <c r="D3255" s="204"/>
    </row>
    <row r="3256" ht="12">
      <c r="D3256" s="204"/>
    </row>
    <row r="3257" ht="12">
      <c r="D3257" s="204"/>
    </row>
    <row r="3258" ht="12">
      <c r="D3258" s="204"/>
    </row>
    <row r="3259" ht="12">
      <c r="D3259" s="204"/>
    </row>
    <row r="3260" ht="12">
      <c r="D3260" s="204"/>
    </row>
    <row r="3261" ht="12">
      <c r="D3261" s="204"/>
    </row>
    <row r="3262" ht="12">
      <c r="D3262" s="204"/>
    </row>
    <row r="3263" ht="12">
      <c r="D3263" s="204"/>
    </row>
    <row r="3264" ht="12">
      <c r="D3264" s="204"/>
    </row>
    <row r="3265" ht="12">
      <c r="D3265" s="204"/>
    </row>
    <row r="3266" ht="12">
      <c r="D3266" s="204"/>
    </row>
    <row r="3267" ht="12">
      <c r="D3267" s="204"/>
    </row>
    <row r="3268" ht="12">
      <c r="D3268" s="204"/>
    </row>
    <row r="3269" ht="12">
      <c r="D3269" s="204"/>
    </row>
    <row r="3270" ht="12">
      <c r="D3270" s="204"/>
    </row>
    <row r="3271" ht="12">
      <c r="D3271" s="204"/>
    </row>
    <row r="3272" ht="12">
      <c r="D3272" s="204"/>
    </row>
    <row r="3273" ht="12">
      <c r="D3273" s="204"/>
    </row>
    <row r="3274" ht="12">
      <c r="D3274" s="204"/>
    </row>
    <row r="3275" ht="12">
      <c r="D3275" s="204"/>
    </row>
    <row r="3276" ht="12">
      <c r="D3276" s="204"/>
    </row>
    <row r="3277" ht="12">
      <c r="D3277" s="204"/>
    </row>
    <row r="3278" ht="12">
      <c r="D3278" s="204"/>
    </row>
    <row r="3279" ht="12">
      <c r="D3279" s="204"/>
    </row>
    <row r="3280" ht="12">
      <c r="D3280" s="204"/>
    </row>
    <row r="3281" ht="12">
      <c r="D3281" s="204"/>
    </row>
    <row r="3282" ht="12">
      <c r="D3282" s="204"/>
    </row>
    <row r="3283" ht="12">
      <c r="D3283" s="204"/>
    </row>
    <row r="3284" ht="12">
      <c r="D3284" s="204"/>
    </row>
    <row r="3285" ht="12">
      <c r="D3285" s="204"/>
    </row>
    <row r="3286" ht="12">
      <c r="D3286" s="204"/>
    </row>
    <row r="3287" ht="12">
      <c r="D3287" s="204"/>
    </row>
    <row r="3288" ht="12">
      <c r="D3288" s="204"/>
    </row>
    <row r="3289" ht="12">
      <c r="D3289" s="204"/>
    </row>
    <row r="3290" ht="12">
      <c r="D3290" s="204"/>
    </row>
    <row r="3291" ht="12">
      <c r="D3291" s="204"/>
    </row>
    <row r="3292" ht="12">
      <c r="D3292" s="204"/>
    </row>
    <row r="3293" ht="12">
      <c r="D3293" s="204"/>
    </row>
    <row r="3294" ht="12">
      <c r="D3294" s="204"/>
    </row>
    <row r="3295" ht="12">
      <c r="D3295" s="204"/>
    </row>
    <row r="3296" ht="12">
      <c r="D3296" s="204"/>
    </row>
    <row r="3297" ht="12">
      <c r="D3297" s="204"/>
    </row>
    <row r="3298" ht="12">
      <c r="D3298" s="204"/>
    </row>
    <row r="3299" ht="12">
      <c r="D3299" s="204"/>
    </row>
    <row r="3300" ht="12">
      <c r="D3300" s="204"/>
    </row>
    <row r="3301" ht="12">
      <c r="D3301" s="204"/>
    </row>
    <row r="3302" ht="12">
      <c r="D3302" s="204"/>
    </row>
    <row r="3303" ht="12">
      <c r="D3303" s="204"/>
    </row>
    <row r="3304" ht="12">
      <c r="D3304" s="204"/>
    </row>
    <row r="3305" ht="12">
      <c r="D3305" s="204"/>
    </row>
    <row r="3306" ht="12">
      <c r="D3306" s="204"/>
    </row>
    <row r="3307" ht="12">
      <c r="D3307" s="204"/>
    </row>
    <row r="3308" ht="12">
      <c r="D3308" s="204"/>
    </row>
    <row r="3309" ht="12">
      <c r="D3309" s="204"/>
    </row>
    <row r="3310" ht="12">
      <c r="D3310" s="204"/>
    </row>
    <row r="3311" ht="12">
      <c r="D3311" s="204"/>
    </row>
    <row r="3312" ht="12">
      <c r="D3312" s="204"/>
    </row>
    <row r="3313" ht="12">
      <c r="D3313" s="204"/>
    </row>
    <row r="3314" ht="12">
      <c r="D3314" s="204"/>
    </row>
    <row r="3315" ht="12">
      <c r="D3315" s="204"/>
    </row>
    <row r="3316" ht="12">
      <c r="D3316" s="204"/>
    </row>
    <row r="3317" ht="12">
      <c r="D3317" s="204"/>
    </row>
    <row r="3318" ht="12">
      <c r="D3318" s="204"/>
    </row>
    <row r="3319" ht="12">
      <c r="D3319" s="204"/>
    </row>
    <row r="3320" ht="12">
      <c r="D3320" s="204"/>
    </row>
    <row r="3321" ht="12">
      <c r="D3321" s="204"/>
    </row>
    <row r="3322" ht="12">
      <c r="D3322" s="204"/>
    </row>
    <row r="3323" ht="12">
      <c r="D3323" s="204"/>
    </row>
    <row r="3324" ht="12">
      <c r="D3324" s="204"/>
    </row>
    <row r="3325" ht="12">
      <c r="D3325" s="204"/>
    </row>
    <row r="3326" ht="12">
      <c r="D3326" s="204"/>
    </row>
    <row r="3327" ht="12">
      <c r="D3327" s="204"/>
    </row>
    <row r="3328" ht="12">
      <c r="D3328" s="204"/>
    </row>
    <row r="3329" ht="12">
      <c r="D3329" s="204"/>
    </row>
    <row r="3330" ht="12">
      <c r="D3330" s="204"/>
    </row>
    <row r="3331" ht="12">
      <c r="D3331" s="204"/>
    </row>
    <row r="3332" ht="12">
      <c r="D3332" s="204"/>
    </row>
    <row r="3333" ht="12">
      <c r="D3333" s="204"/>
    </row>
    <row r="3334" ht="12">
      <c r="D3334" s="204"/>
    </row>
    <row r="3335" ht="12">
      <c r="D3335" s="204"/>
    </row>
    <row r="3336" ht="12">
      <c r="D3336" s="204"/>
    </row>
    <row r="3337" ht="12">
      <c r="D3337" s="204"/>
    </row>
    <row r="3338" ht="12">
      <c r="D3338" s="204"/>
    </row>
    <row r="3339" ht="12">
      <c r="D3339" s="204"/>
    </row>
    <row r="3340" ht="12">
      <c r="D3340" s="204"/>
    </row>
    <row r="3341" ht="12">
      <c r="D3341" s="204"/>
    </row>
    <row r="3342" ht="12">
      <c r="D3342" s="204"/>
    </row>
    <row r="3343" ht="12">
      <c r="D3343" s="204"/>
    </row>
    <row r="3344" ht="12">
      <c r="D3344" s="204"/>
    </row>
    <row r="3345" ht="12">
      <c r="D3345" s="204"/>
    </row>
    <row r="3346" ht="12">
      <c r="D3346" s="204"/>
    </row>
    <row r="3347" ht="12">
      <c r="D3347" s="204"/>
    </row>
    <row r="3348" ht="12">
      <c r="D3348" s="204"/>
    </row>
    <row r="3349" ht="12">
      <c r="D3349" s="204"/>
    </row>
    <row r="3350" ht="12">
      <c r="D3350" s="204"/>
    </row>
    <row r="3351" ht="12">
      <c r="D3351" s="204"/>
    </row>
    <row r="3352" ht="12">
      <c r="D3352" s="204"/>
    </row>
    <row r="3353" ht="12">
      <c r="D3353" s="204"/>
    </row>
    <row r="3354" ht="12">
      <c r="D3354" s="204"/>
    </row>
    <row r="3355" ht="12">
      <c r="D3355" s="204"/>
    </row>
    <row r="3356" ht="12">
      <c r="D3356" s="204"/>
    </row>
    <row r="3357" ht="12">
      <c r="D3357" s="204"/>
    </row>
    <row r="3358" ht="12">
      <c r="D3358" s="204"/>
    </row>
    <row r="3359" ht="12">
      <c r="D3359" s="204"/>
    </row>
    <row r="3360" ht="12">
      <c r="D3360" s="204"/>
    </row>
    <row r="3361" ht="12">
      <c r="D3361" s="204"/>
    </row>
    <row r="3362" ht="12">
      <c r="D3362" s="204"/>
    </row>
    <row r="3363" ht="12">
      <c r="D3363" s="204"/>
    </row>
    <row r="3364" ht="12">
      <c r="D3364" s="204"/>
    </row>
    <row r="3365" ht="12">
      <c r="D3365" s="204"/>
    </row>
    <row r="3366" ht="12">
      <c r="D3366" s="204"/>
    </row>
    <row r="3367" ht="12">
      <c r="D3367" s="204"/>
    </row>
    <row r="3368" ht="12">
      <c r="D3368" s="204"/>
    </row>
    <row r="3369" ht="12">
      <c r="D3369" s="204"/>
    </row>
    <row r="3370" ht="12">
      <c r="D3370" s="204"/>
    </row>
    <row r="3371" ht="12">
      <c r="D3371" s="204"/>
    </row>
    <row r="3372" ht="12">
      <c r="D3372" s="204"/>
    </row>
    <row r="3373" ht="12">
      <c r="D3373" s="204"/>
    </row>
    <row r="3374" ht="12">
      <c r="D3374" s="204"/>
    </row>
    <row r="3375" ht="12">
      <c r="D3375" s="204"/>
    </row>
    <row r="3376" ht="12">
      <c r="D3376" s="204"/>
    </row>
    <row r="3377" ht="12">
      <c r="D3377" s="204"/>
    </row>
    <row r="3378" ht="12">
      <c r="D3378" s="204"/>
    </row>
    <row r="3379" ht="12">
      <c r="D3379" s="204"/>
    </row>
    <row r="3380" ht="12">
      <c r="D3380" s="204"/>
    </row>
    <row r="3381" ht="12">
      <c r="D3381" s="204"/>
    </row>
    <row r="3382" ht="12">
      <c r="D3382" s="204"/>
    </row>
    <row r="3383" ht="12">
      <c r="D3383" s="204"/>
    </row>
    <row r="3384" ht="12">
      <c r="D3384" s="204"/>
    </row>
    <row r="3385" ht="12">
      <c r="D3385" s="204"/>
    </row>
    <row r="3386" ht="12">
      <c r="D3386" s="204"/>
    </row>
    <row r="3387" ht="12">
      <c r="D3387" s="204"/>
    </row>
    <row r="3388" ht="12">
      <c r="D3388" s="204"/>
    </row>
    <row r="3389" ht="12">
      <c r="D3389" s="204"/>
    </row>
    <row r="3390" ht="12">
      <c r="D3390" s="204"/>
    </row>
    <row r="3391" ht="12">
      <c r="D3391" s="204"/>
    </row>
    <row r="3392" ht="12">
      <c r="D3392" s="204"/>
    </row>
    <row r="3393" ht="12">
      <c r="D3393" s="204"/>
    </row>
    <row r="3394" ht="12">
      <c r="D3394" s="204"/>
    </row>
    <row r="3395" ht="12">
      <c r="D3395" s="204"/>
    </row>
    <row r="3396" ht="12">
      <c r="D3396" s="204"/>
    </row>
    <row r="3397" ht="12">
      <c r="D3397" s="204"/>
    </row>
    <row r="3398" ht="12">
      <c r="D3398" s="204"/>
    </row>
    <row r="3399" ht="12">
      <c r="D3399" s="204"/>
    </row>
    <row r="3400" ht="12">
      <c r="D3400" s="204"/>
    </row>
    <row r="3401" ht="12">
      <c r="D3401" s="204"/>
    </row>
    <row r="3402" ht="12">
      <c r="D3402" s="204"/>
    </row>
    <row r="3403" ht="12">
      <c r="D3403" s="204"/>
    </row>
    <row r="3404" ht="12">
      <c r="D3404" s="204"/>
    </row>
    <row r="3405" ht="12">
      <c r="D3405" s="204"/>
    </row>
    <row r="3406" ht="12">
      <c r="D3406" s="204"/>
    </row>
    <row r="3407" ht="12">
      <c r="D3407" s="204"/>
    </row>
    <row r="3408" ht="12">
      <c r="D3408" s="204"/>
    </row>
    <row r="3409" ht="12">
      <c r="D3409" s="204"/>
    </row>
    <row r="3410" ht="12">
      <c r="D3410" s="204"/>
    </row>
    <row r="3411" ht="12">
      <c r="D3411" s="204"/>
    </row>
    <row r="3412" ht="12">
      <c r="D3412" s="204"/>
    </row>
    <row r="3413" ht="12">
      <c r="D3413" s="204"/>
    </row>
    <row r="3414" ht="12">
      <c r="D3414" s="204"/>
    </row>
    <row r="3415" ht="12">
      <c r="D3415" s="204"/>
    </row>
    <row r="3416" ht="12">
      <c r="D3416" s="204"/>
    </row>
    <row r="3417" ht="12">
      <c r="D3417" s="204"/>
    </row>
    <row r="3418" ht="12">
      <c r="D3418" s="204"/>
    </row>
    <row r="3419" ht="12">
      <c r="D3419" s="204"/>
    </row>
    <row r="3420" ht="12">
      <c r="D3420" s="204"/>
    </row>
    <row r="3421" ht="12">
      <c r="D3421" s="204"/>
    </row>
    <row r="3422" ht="12">
      <c r="D3422" s="204"/>
    </row>
    <row r="3423" ht="12">
      <c r="D3423" s="204"/>
    </row>
    <row r="3424" ht="12">
      <c r="D3424" s="204"/>
    </row>
    <row r="3425" ht="12">
      <c r="D3425" s="204"/>
    </row>
    <row r="3426" ht="12">
      <c r="D3426" s="204"/>
    </row>
    <row r="3427" ht="12">
      <c r="D3427" s="204"/>
    </row>
    <row r="3428" ht="12">
      <c r="D3428" s="204"/>
    </row>
    <row r="3429" ht="12">
      <c r="D3429" s="204"/>
    </row>
    <row r="3430" ht="12">
      <c r="D3430" s="204"/>
    </row>
    <row r="3431" ht="12">
      <c r="D3431" s="204"/>
    </row>
    <row r="3432" ht="12">
      <c r="D3432" s="204"/>
    </row>
    <row r="3433" ht="12">
      <c r="D3433" s="204"/>
    </row>
    <row r="3434" ht="12">
      <c r="D3434" s="204"/>
    </row>
    <row r="3435" ht="12">
      <c r="D3435" s="204"/>
    </row>
    <row r="3436" ht="12">
      <c r="D3436" s="204"/>
    </row>
    <row r="3437" ht="12">
      <c r="D3437" s="204"/>
    </row>
    <row r="3438" ht="12">
      <c r="D3438" s="204"/>
    </row>
    <row r="3439" ht="12">
      <c r="D3439" s="204"/>
    </row>
    <row r="3440" ht="12">
      <c r="D3440" s="204"/>
    </row>
    <row r="3441" ht="12">
      <c r="D3441" s="204"/>
    </row>
    <row r="3442" ht="12">
      <c r="D3442" s="204"/>
    </row>
    <row r="3443" ht="12">
      <c r="D3443" s="204"/>
    </row>
    <row r="3444" ht="12">
      <c r="D3444" s="204"/>
    </row>
    <row r="3445" ht="12">
      <c r="D3445" s="204"/>
    </row>
    <row r="3446" ht="12">
      <c r="D3446" s="204"/>
    </row>
    <row r="3447" ht="12">
      <c r="D3447" s="204"/>
    </row>
    <row r="3448" ht="12">
      <c r="D3448" s="204"/>
    </row>
    <row r="3449" ht="12">
      <c r="D3449" s="204"/>
    </row>
    <row r="3450" ht="12">
      <c r="D3450" s="204"/>
    </row>
    <row r="3451" ht="12">
      <c r="D3451" s="204"/>
    </row>
    <row r="3452" ht="12">
      <c r="D3452" s="204"/>
    </row>
    <row r="3453" ht="12">
      <c r="D3453" s="204"/>
    </row>
    <row r="3454" ht="12">
      <c r="D3454" s="204"/>
    </row>
    <row r="3455" ht="12">
      <c r="D3455" s="204"/>
    </row>
    <row r="3456" ht="12">
      <c r="D3456" s="204"/>
    </row>
    <row r="3457" ht="12">
      <c r="D3457" s="204"/>
    </row>
    <row r="3458" ht="12">
      <c r="D3458" s="204"/>
    </row>
    <row r="3459" ht="12">
      <c r="D3459" s="204"/>
    </row>
    <row r="3460" ht="12">
      <c r="D3460" s="204"/>
    </row>
    <row r="3461" ht="12">
      <c r="D3461" s="204"/>
    </row>
    <row r="3462" ht="12">
      <c r="D3462" s="204"/>
    </row>
    <row r="3463" ht="12">
      <c r="D3463" s="204"/>
    </row>
    <row r="3464" ht="12">
      <c r="D3464" s="204"/>
    </row>
    <row r="3465" ht="12">
      <c r="D3465" s="204"/>
    </row>
    <row r="3466" ht="12">
      <c r="D3466" s="204"/>
    </row>
    <row r="3467" ht="12">
      <c r="D3467" s="204"/>
    </row>
    <row r="3468" ht="12">
      <c r="D3468" s="204"/>
    </row>
    <row r="3469" ht="12">
      <c r="D3469" s="204"/>
    </row>
    <row r="3470" ht="12">
      <c r="D3470" s="204"/>
    </row>
    <row r="3471" ht="12">
      <c r="D3471" s="204"/>
    </row>
    <row r="3472" ht="12">
      <c r="D3472" s="204"/>
    </row>
    <row r="3473" ht="12">
      <c r="D3473" s="204"/>
    </row>
    <row r="3474" ht="12">
      <c r="D3474" s="204"/>
    </row>
    <row r="3475" ht="12">
      <c r="D3475" s="204"/>
    </row>
    <row r="3476" ht="12">
      <c r="D3476" s="204"/>
    </row>
    <row r="3477" ht="12">
      <c r="D3477" s="204"/>
    </row>
    <row r="3478" ht="12">
      <c r="D3478" s="204"/>
    </row>
    <row r="3479" ht="12">
      <c r="D3479" s="204"/>
    </row>
    <row r="3480" ht="12">
      <c r="D3480" s="204"/>
    </row>
    <row r="3481" ht="12">
      <c r="D3481" s="204"/>
    </row>
    <row r="3482" ht="12">
      <c r="D3482" s="204"/>
    </row>
    <row r="3483" ht="12">
      <c r="D3483" s="204"/>
    </row>
    <row r="3484" ht="12">
      <c r="D3484" s="204"/>
    </row>
    <row r="3485" ht="12">
      <c r="D3485" s="204"/>
    </row>
    <row r="3486" ht="12">
      <c r="D3486" s="204"/>
    </row>
    <row r="3487" ht="12">
      <c r="D3487" s="204"/>
    </row>
    <row r="3488" ht="12">
      <c r="D3488" s="204"/>
    </row>
    <row r="3489" ht="12">
      <c r="D3489" s="204"/>
    </row>
    <row r="3490" ht="12">
      <c r="D3490" s="204"/>
    </row>
    <row r="3491" ht="12">
      <c r="D3491" s="204"/>
    </row>
    <row r="3492" ht="12">
      <c r="D3492" s="204"/>
    </row>
    <row r="3493" ht="12">
      <c r="D3493" s="204"/>
    </row>
    <row r="3494" ht="12">
      <c r="D3494" s="204"/>
    </row>
    <row r="3495" ht="12">
      <c r="D3495" s="204"/>
    </row>
    <row r="3496" ht="12">
      <c r="D3496" s="204"/>
    </row>
    <row r="3497" ht="12">
      <c r="D3497" s="204"/>
    </row>
    <row r="3498" ht="12">
      <c r="D3498" s="204"/>
    </row>
    <row r="3499" ht="12">
      <c r="D3499" s="204"/>
    </row>
    <row r="3500" ht="12">
      <c r="D3500" s="204"/>
    </row>
    <row r="3501" ht="12">
      <c r="D3501" s="204"/>
    </row>
    <row r="3502" ht="12">
      <c r="D3502" s="204"/>
    </row>
    <row r="3503" ht="12">
      <c r="D3503" s="204"/>
    </row>
    <row r="3504" ht="12">
      <c r="D3504" s="204"/>
    </row>
    <row r="3505" ht="12">
      <c r="D3505" s="204"/>
    </row>
    <row r="3506" ht="12">
      <c r="D3506" s="204"/>
    </row>
    <row r="3507" ht="12">
      <c r="D3507" s="204"/>
    </row>
    <row r="3508" ht="12">
      <c r="D3508" s="204"/>
    </row>
    <row r="3509" ht="12">
      <c r="D3509" s="204"/>
    </row>
    <row r="3510" ht="12">
      <c r="D3510" s="204"/>
    </row>
    <row r="3511" ht="12">
      <c r="D3511" s="204"/>
    </row>
    <row r="3512" ht="12">
      <c r="D3512" s="204"/>
    </row>
    <row r="3513" ht="12">
      <c r="D3513" s="204"/>
    </row>
    <row r="3514" ht="12">
      <c r="D3514" s="204"/>
    </row>
    <row r="3515" ht="12">
      <c r="D3515" s="204"/>
    </row>
    <row r="3516" ht="12">
      <c r="D3516" s="204"/>
    </row>
    <row r="3517" ht="12">
      <c r="D3517" s="204"/>
    </row>
    <row r="3518" ht="12">
      <c r="D3518" s="204"/>
    </row>
    <row r="3519" ht="12">
      <c r="D3519" s="204"/>
    </row>
    <row r="3520" ht="12">
      <c r="D3520" s="204"/>
    </row>
    <row r="3521" ht="12">
      <c r="D3521" s="204"/>
    </row>
    <row r="3522" ht="12">
      <c r="D3522" s="204"/>
    </row>
    <row r="3523" ht="12">
      <c r="D3523" s="204"/>
    </row>
    <row r="3524" ht="12">
      <c r="D3524" s="204"/>
    </row>
    <row r="3525" ht="12">
      <c r="D3525" s="204"/>
    </row>
    <row r="3526" ht="12">
      <c r="D3526" s="204"/>
    </row>
    <row r="3527" ht="12">
      <c r="D3527" s="204"/>
    </row>
    <row r="3528" ht="12">
      <c r="D3528" s="204"/>
    </row>
    <row r="3529" ht="12">
      <c r="D3529" s="204"/>
    </row>
    <row r="3530" ht="12">
      <c r="D3530" s="204"/>
    </row>
    <row r="3531" ht="12">
      <c r="D3531" s="204"/>
    </row>
    <row r="3532" ht="12">
      <c r="D3532" s="204"/>
    </row>
    <row r="3533" ht="12">
      <c r="D3533" s="204"/>
    </row>
    <row r="3534" ht="12">
      <c r="D3534" s="204"/>
    </row>
    <row r="3535" ht="12">
      <c r="D3535" s="204"/>
    </row>
    <row r="3536" ht="12">
      <c r="D3536" s="204"/>
    </row>
    <row r="3537" ht="12">
      <c r="D3537" s="204"/>
    </row>
    <row r="3538" ht="12">
      <c r="D3538" s="204"/>
    </row>
    <row r="3539" ht="12">
      <c r="D3539" s="204"/>
    </row>
    <row r="3540" ht="12">
      <c r="D3540" s="204"/>
    </row>
    <row r="3541" ht="12">
      <c r="D3541" s="204"/>
    </row>
    <row r="3542" ht="12">
      <c r="D3542" s="204"/>
    </row>
    <row r="3543" ht="12">
      <c r="D3543" s="204"/>
    </row>
    <row r="3544" ht="12">
      <c r="D3544" s="204"/>
    </row>
    <row r="3545" ht="12">
      <c r="D3545" s="204"/>
    </row>
    <row r="3546" ht="12">
      <c r="D3546" s="204"/>
    </row>
    <row r="3547" ht="12">
      <c r="D3547" s="204"/>
    </row>
    <row r="3548" ht="12">
      <c r="D3548" s="204"/>
    </row>
    <row r="3549" ht="12">
      <c r="D3549" s="204"/>
    </row>
    <row r="3550" ht="12">
      <c r="D3550" s="204"/>
    </row>
    <row r="3551" ht="12">
      <c r="D3551" s="204"/>
    </row>
    <row r="3552" ht="12">
      <c r="D3552" s="204"/>
    </row>
    <row r="3553" ht="12">
      <c r="D3553" s="204"/>
    </row>
    <row r="3554" ht="12">
      <c r="D3554" s="204"/>
    </row>
    <row r="3555" ht="12">
      <c r="D3555" s="204"/>
    </row>
    <row r="3556" ht="12">
      <c r="D3556" s="204"/>
    </row>
    <row r="3557" ht="12">
      <c r="D3557" s="204"/>
    </row>
    <row r="3558" ht="12">
      <c r="D3558" s="204"/>
    </row>
    <row r="3559" ht="12">
      <c r="D3559" s="204"/>
    </row>
    <row r="3560" ht="12">
      <c r="D3560" s="204"/>
    </row>
    <row r="3561" ht="12">
      <c r="D3561" s="204"/>
    </row>
    <row r="3562" ht="12">
      <c r="D3562" s="204"/>
    </row>
    <row r="3563" ht="12">
      <c r="D3563" s="204"/>
    </row>
    <row r="3564" ht="12">
      <c r="D3564" s="204"/>
    </row>
    <row r="3565" ht="12">
      <c r="D3565" s="204"/>
    </row>
    <row r="3566" ht="12">
      <c r="D3566" s="204"/>
    </row>
    <row r="3567" ht="12">
      <c r="D3567" s="204"/>
    </row>
    <row r="3568" ht="12">
      <c r="D3568" s="204"/>
    </row>
    <row r="3569" ht="12">
      <c r="D3569" s="204"/>
    </row>
    <row r="3570" ht="12">
      <c r="D3570" s="204"/>
    </row>
    <row r="3571" ht="12">
      <c r="D3571" s="204"/>
    </row>
    <row r="3572" ht="12">
      <c r="D3572" s="204"/>
    </row>
    <row r="3573" ht="12">
      <c r="D3573" s="204"/>
    </row>
    <row r="3574" ht="12">
      <c r="D3574" s="204"/>
    </row>
    <row r="3575" ht="12">
      <c r="D3575" s="204"/>
    </row>
    <row r="3576" ht="12">
      <c r="D3576" s="204"/>
    </row>
    <row r="3577" ht="12">
      <c r="D3577" s="204"/>
    </row>
    <row r="3578" ht="12">
      <c r="D3578" s="204"/>
    </row>
    <row r="3579" ht="12">
      <c r="D3579" s="204"/>
    </row>
    <row r="3580" ht="12">
      <c r="D3580" s="204"/>
    </row>
    <row r="3581" ht="12">
      <c r="D3581" s="204"/>
    </row>
    <row r="3582" ht="12">
      <c r="D3582" s="204"/>
    </row>
    <row r="3583" ht="12">
      <c r="D3583" s="204"/>
    </row>
    <row r="3584" ht="12">
      <c r="D3584" s="204"/>
    </row>
    <row r="3585" ht="12">
      <c r="D3585" s="204"/>
    </row>
    <row r="3586" ht="12">
      <c r="D3586" s="204"/>
    </row>
    <row r="3587" ht="12">
      <c r="D3587" s="204"/>
    </row>
    <row r="3588" ht="12">
      <c r="D3588" s="204"/>
    </row>
    <row r="3589" ht="12">
      <c r="D3589" s="204"/>
    </row>
    <row r="3590" ht="12">
      <c r="D3590" s="204"/>
    </row>
    <row r="3591" ht="12">
      <c r="D3591" s="204"/>
    </row>
    <row r="3592" ht="12">
      <c r="D3592" s="204"/>
    </row>
    <row r="3593" ht="12">
      <c r="D3593" s="204"/>
    </row>
    <row r="3594" ht="12">
      <c r="D3594" s="204"/>
    </row>
    <row r="3595" ht="12">
      <c r="D3595" s="204"/>
    </row>
    <row r="3596" ht="12">
      <c r="D3596" s="204"/>
    </row>
    <row r="3597" ht="12">
      <c r="D3597" s="204"/>
    </row>
    <row r="3598" ht="12">
      <c r="D3598" s="204"/>
    </row>
    <row r="3599" ht="12">
      <c r="D3599" s="204"/>
    </row>
    <row r="3600" ht="12">
      <c r="D3600" s="204"/>
    </row>
    <row r="3601" ht="12">
      <c r="D3601" s="204"/>
    </row>
    <row r="3602" ht="12">
      <c r="D3602" s="204"/>
    </row>
    <row r="3603" ht="12">
      <c r="D3603" s="204"/>
    </row>
    <row r="3604" ht="12">
      <c r="D3604" s="204"/>
    </row>
    <row r="3605" ht="12">
      <c r="D3605" s="204"/>
    </row>
    <row r="3606" ht="12">
      <c r="D3606" s="204"/>
    </row>
    <row r="3607" ht="12">
      <c r="D3607" s="204"/>
    </row>
    <row r="3608" ht="12">
      <c r="D3608" s="204"/>
    </row>
    <row r="3609" ht="12">
      <c r="D3609" s="204"/>
    </row>
    <row r="3610" ht="12">
      <c r="D3610" s="204"/>
    </row>
    <row r="3611" ht="12">
      <c r="D3611" s="204"/>
    </row>
    <row r="3612" ht="12">
      <c r="D3612" s="204"/>
    </row>
    <row r="3613" ht="12">
      <c r="D3613" s="204"/>
    </row>
    <row r="3614" ht="12">
      <c r="D3614" s="204"/>
    </row>
    <row r="3615" ht="12">
      <c r="D3615" s="204"/>
    </row>
    <row r="3616" ht="12">
      <c r="D3616" s="204"/>
    </row>
    <row r="3617" ht="12">
      <c r="D3617" s="204"/>
    </row>
    <row r="3618" ht="12">
      <c r="D3618" s="204"/>
    </row>
    <row r="3619" ht="12">
      <c r="D3619" s="204"/>
    </row>
    <row r="3620" ht="12">
      <c r="D3620" s="204"/>
    </row>
    <row r="3621" ht="12">
      <c r="D3621" s="204"/>
    </row>
    <row r="3622" ht="12">
      <c r="D3622" s="204"/>
    </row>
    <row r="3623" ht="12">
      <c r="D3623" s="204"/>
    </row>
    <row r="3624" ht="12">
      <c r="D3624" s="204"/>
    </row>
    <row r="3625" ht="12">
      <c r="D3625" s="204"/>
    </row>
    <row r="3626" ht="12">
      <c r="D3626" s="204"/>
    </row>
    <row r="3627" ht="12">
      <c r="D3627" s="204"/>
    </row>
    <row r="3628" ht="12">
      <c r="D3628" s="204"/>
    </row>
    <row r="3629" ht="12">
      <c r="D3629" s="204"/>
    </row>
    <row r="3630" ht="12">
      <c r="D3630" s="204"/>
    </row>
    <row r="3631" ht="12">
      <c r="D3631" s="204"/>
    </row>
    <row r="3632" ht="12">
      <c r="D3632" s="204"/>
    </row>
    <row r="3633" ht="12">
      <c r="D3633" s="204"/>
    </row>
    <row r="3634" ht="12">
      <c r="D3634" s="204"/>
    </row>
    <row r="3635" ht="12">
      <c r="D3635" s="204"/>
    </row>
    <row r="3636" ht="12">
      <c r="D3636" s="204"/>
    </row>
    <row r="3637" ht="12">
      <c r="D3637" s="204"/>
    </row>
    <row r="3638" ht="12">
      <c r="D3638" s="204"/>
    </row>
    <row r="3639" ht="12">
      <c r="D3639" s="204"/>
    </row>
    <row r="3640" ht="12">
      <c r="D3640" s="204"/>
    </row>
    <row r="3641" ht="12">
      <c r="D3641" s="204"/>
    </row>
    <row r="3642" ht="12">
      <c r="D3642" s="204"/>
    </row>
    <row r="3643" ht="12">
      <c r="D3643" s="204"/>
    </row>
    <row r="3644" ht="12">
      <c r="D3644" s="204"/>
    </row>
    <row r="3645" ht="12">
      <c r="D3645" s="204"/>
    </row>
    <row r="3646" ht="12">
      <c r="D3646" s="204"/>
    </row>
    <row r="3647" ht="12">
      <c r="D3647" s="204"/>
    </row>
    <row r="3648" ht="12">
      <c r="D3648" s="204"/>
    </row>
    <row r="3649" ht="12">
      <c r="D3649" s="204"/>
    </row>
    <row r="3650" ht="12">
      <c r="D3650" s="204"/>
    </row>
    <row r="3651" ht="12">
      <c r="D3651" s="204"/>
    </row>
    <row r="3652" ht="12">
      <c r="D3652" s="204"/>
    </row>
    <row r="3653" ht="12">
      <c r="D3653" s="204"/>
    </row>
    <row r="3654" ht="12">
      <c r="D3654" s="204"/>
    </row>
    <row r="3655" ht="12">
      <c r="D3655" s="204"/>
    </row>
    <row r="3656" ht="12">
      <c r="D3656" s="204"/>
    </row>
    <row r="3657" ht="12">
      <c r="D3657" s="204"/>
    </row>
    <row r="3658" ht="12">
      <c r="D3658" s="204"/>
    </row>
    <row r="3659" ht="12">
      <c r="D3659" s="204"/>
    </row>
    <row r="3660" ht="12">
      <c r="D3660" s="204"/>
    </row>
    <row r="3661" ht="12">
      <c r="D3661" s="204"/>
    </row>
    <row r="3662" ht="12">
      <c r="D3662" s="204"/>
    </row>
    <row r="3663" ht="12">
      <c r="D3663" s="204"/>
    </row>
    <row r="3664" ht="12">
      <c r="D3664" s="204"/>
    </row>
    <row r="3665" ht="12">
      <c r="D3665" s="204"/>
    </row>
    <row r="3666" ht="12">
      <c r="D3666" s="204"/>
    </row>
    <row r="3667" ht="12">
      <c r="D3667" s="204"/>
    </row>
    <row r="3668" ht="12">
      <c r="D3668" s="204"/>
    </row>
    <row r="3669" ht="12">
      <c r="D3669" s="204"/>
    </row>
    <row r="3670" ht="12">
      <c r="D3670" s="204"/>
    </row>
    <row r="3671" ht="12">
      <c r="D3671" s="204"/>
    </row>
    <row r="3672" ht="12">
      <c r="D3672" s="204"/>
    </row>
    <row r="3673" ht="12">
      <c r="D3673" s="204"/>
    </row>
    <row r="3674" ht="12">
      <c r="D3674" s="204"/>
    </row>
    <row r="3675" ht="12">
      <c r="D3675" s="204"/>
    </row>
    <row r="3676" ht="12">
      <c r="D3676" s="204"/>
    </row>
    <row r="3677" ht="12">
      <c r="D3677" s="204"/>
    </row>
    <row r="3678" ht="12">
      <c r="D3678" s="204"/>
    </row>
    <row r="3679" ht="12">
      <c r="D3679" s="204"/>
    </row>
    <row r="3680" ht="12">
      <c r="D3680" s="204"/>
    </row>
    <row r="3681" ht="12">
      <c r="D3681" s="204"/>
    </row>
    <row r="3682" ht="12">
      <c r="D3682" s="204"/>
    </row>
    <row r="3683" ht="12">
      <c r="D3683" s="204"/>
    </row>
    <row r="3684" ht="12">
      <c r="D3684" s="204"/>
    </row>
    <row r="3685" ht="12">
      <c r="D3685" s="204"/>
    </row>
    <row r="3686" ht="12">
      <c r="D3686" s="204"/>
    </row>
    <row r="3687" ht="12">
      <c r="D3687" s="204"/>
    </row>
    <row r="3688" ht="12">
      <c r="D3688" s="204"/>
    </row>
    <row r="3689" ht="12">
      <c r="D3689" s="204"/>
    </row>
    <row r="3690" ht="12">
      <c r="D3690" s="204"/>
    </row>
    <row r="3691" ht="12">
      <c r="D3691" s="204"/>
    </row>
    <row r="3692" ht="12">
      <c r="D3692" s="204"/>
    </row>
    <row r="3693" ht="12">
      <c r="D3693" s="204"/>
    </row>
    <row r="3694" ht="12">
      <c r="D3694" s="204"/>
    </row>
    <row r="3695" ht="12">
      <c r="D3695" s="204"/>
    </row>
    <row r="3696" ht="12">
      <c r="D3696" s="204"/>
    </row>
    <row r="3697" ht="12">
      <c r="D3697" s="204"/>
    </row>
    <row r="3698" ht="12">
      <c r="D3698" s="204"/>
    </row>
    <row r="3699" ht="12">
      <c r="D3699" s="204"/>
    </row>
    <row r="3700" ht="12">
      <c r="D3700" s="204"/>
    </row>
    <row r="3701" ht="12">
      <c r="D3701" s="204"/>
    </row>
    <row r="3702" ht="12">
      <c r="D3702" s="204"/>
    </row>
    <row r="3703" ht="12">
      <c r="D3703" s="204"/>
    </row>
    <row r="3704" ht="12">
      <c r="D3704" s="204"/>
    </row>
    <row r="3705" ht="12">
      <c r="D3705" s="204"/>
    </row>
    <row r="3706" ht="12">
      <c r="D3706" s="204"/>
    </row>
    <row r="3707" ht="12">
      <c r="D3707" s="204"/>
    </row>
    <row r="3708" ht="12">
      <c r="D3708" s="204"/>
    </row>
    <row r="3709" ht="12">
      <c r="D3709" s="204"/>
    </row>
    <row r="3710" ht="12">
      <c r="D3710" s="204"/>
    </row>
    <row r="3711" ht="12">
      <c r="D3711" s="204"/>
    </row>
    <row r="3712" ht="12">
      <c r="D3712" s="204"/>
    </row>
    <row r="3713" ht="12">
      <c r="D3713" s="204"/>
    </row>
    <row r="3714" ht="12">
      <c r="D3714" s="204"/>
    </row>
    <row r="3715" ht="12">
      <c r="D3715" s="204"/>
    </row>
    <row r="3716" ht="12">
      <c r="D3716" s="204"/>
    </row>
    <row r="3717" ht="12">
      <c r="D3717" s="204"/>
    </row>
    <row r="3718" ht="12">
      <c r="D3718" s="204"/>
    </row>
    <row r="3719" ht="12">
      <c r="D3719" s="204"/>
    </row>
    <row r="3720" ht="12">
      <c r="D3720" s="204"/>
    </row>
    <row r="3721" ht="12">
      <c r="D3721" s="204"/>
    </row>
    <row r="3722" ht="12">
      <c r="D3722" s="204"/>
    </row>
    <row r="3723" ht="12">
      <c r="D3723" s="204"/>
    </row>
    <row r="3724" ht="12">
      <c r="D3724" s="204"/>
    </row>
    <row r="3725" ht="12">
      <c r="D3725" s="204"/>
    </row>
    <row r="3726" ht="12">
      <c r="D3726" s="204"/>
    </row>
    <row r="3727" ht="12">
      <c r="D3727" s="204"/>
    </row>
    <row r="3728" ht="12">
      <c r="D3728" s="204"/>
    </row>
    <row r="3729" ht="12">
      <c r="D3729" s="204"/>
    </row>
    <row r="3730" ht="12">
      <c r="D3730" s="204"/>
    </row>
    <row r="3731" ht="12">
      <c r="D3731" s="204"/>
    </row>
    <row r="3732" ht="12">
      <c r="D3732" s="204"/>
    </row>
    <row r="3733" ht="12">
      <c r="D3733" s="204"/>
    </row>
    <row r="3734" ht="12">
      <c r="D3734" s="204"/>
    </row>
    <row r="3735" ht="12">
      <c r="D3735" s="204"/>
    </row>
    <row r="3736" ht="12">
      <c r="D3736" s="204"/>
    </row>
    <row r="3737" ht="12">
      <c r="D3737" s="204"/>
    </row>
    <row r="3738" ht="12">
      <c r="D3738" s="204"/>
    </row>
    <row r="3739" ht="12">
      <c r="D3739" s="204"/>
    </row>
    <row r="3740" ht="12">
      <c r="D3740" s="204"/>
    </row>
    <row r="3741" ht="12">
      <c r="D3741" s="204"/>
    </row>
    <row r="3742" ht="12">
      <c r="D3742" s="204"/>
    </row>
    <row r="3743" ht="12">
      <c r="D3743" s="204"/>
    </row>
    <row r="3744" ht="12">
      <c r="D3744" s="204"/>
    </row>
    <row r="3745" ht="12">
      <c r="D3745" s="204"/>
    </row>
    <row r="3746" ht="12">
      <c r="D3746" s="204"/>
    </row>
    <row r="3747" ht="12">
      <c r="D3747" s="204"/>
    </row>
    <row r="3748" ht="12">
      <c r="D3748" s="204"/>
    </row>
    <row r="3749" ht="12">
      <c r="D3749" s="204"/>
    </row>
    <row r="3750" ht="12">
      <c r="D3750" s="204"/>
    </row>
    <row r="3751" ht="12">
      <c r="D3751" s="204"/>
    </row>
    <row r="3752" ht="12">
      <c r="D3752" s="204"/>
    </row>
    <row r="3753" ht="12">
      <c r="D3753" s="204"/>
    </row>
    <row r="3754" ht="12">
      <c r="D3754" s="204"/>
    </row>
    <row r="3755" ht="12">
      <c r="D3755" s="204"/>
    </row>
    <row r="3756" ht="12">
      <c r="D3756" s="204"/>
    </row>
    <row r="3757" ht="12">
      <c r="D3757" s="204"/>
    </row>
    <row r="3758" ht="12">
      <c r="D3758" s="204"/>
    </row>
    <row r="3759" ht="12">
      <c r="D3759" s="204"/>
    </row>
    <row r="3760" ht="12">
      <c r="D3760" s="204"/>
    </row>
    <row r="3761" ht="12">
      <c r="D3761" s="204"/>
    </row>
    <row r="3762" ht="12">
      <c r="D3762" s="204"/>
    </row>
    <row r="3763" ht="12">
      <c r="D3763" s="204"/>
    </row>
    <row r="3764" ht="12">
      <c r="D3764" s="204"/>
    </row>
    <row r="3765" ht="12">
      <c r="D3765" s="204"/>
    </row>
    <row r="3766" ht="12">
      <c r="D3766" s="204"/>
    </row>
    <row r="3767" ht="12">
      <c r="D3767" s="204"/>
    </row>
    <row r="3768" ht="12">
      <c r="D3768" s="204"/>
    </row>
    <row r="3769" ht="12">
      <c r="D3769" s="204"/>
    </row>
    <row r="3770" ht="12">
      <c r="D3770" s="204"/>
    </row>
    <row r="3771" ht="12">
      <c r="D3771" s="204"/>
    </row>
    <row r="3772" ht="12">
      <c r="D3772" s="204"/>
    </row>
    <row r="3773" ht="12">
      <c r="D3773" s="204"/>
    </row>
    <row r="3774" ht="12">
      <c r="D3774" s="204"/>
    </row>
    <row r="3775" ht="12">
      <c r="D3775" s="204"/>
    </row>
    <row r="3776" ht="12">
      <c r="D3776" s="204"/>
    </row>
    <row r="3777" ht="12">
      <c r="D3777" s="204"/>
    </row>
    <row r="3778" ht="12">
      <c r="D3778" s="204"/>
    </row>
    <row r="3779" ht="12">
      <c r="D3779" s="204"/>
    </row>
    <row r="3780" ht="12">
      <c r="D3780" s="204"/>
    </row>
    <row r="3781" ht="12">
      <c r="D3781" s="204"/>
    </row>
    <row r="3782" ht="12">
      <c r="D3782" s="204"/>
    </row>
    <row r="3783" ht="12">
      <c r="D3783" s="204"/>
    </row>
    <row r="3784" ht="12">
      <c r="D3784" s="204"/>
    </row>
    <row r="3785" ht="12">
      <c r="D3785" s="204"/>
    </row>
    <row r="3786" ht="12">
      <c r="D3786" s="204"/>
    </row>
    <row r="3787" ht="12">
      <c r="D3787" s="204"/>
    </row>
    <row r="3788" ht="12">
      <c r="D3788" s="204"/>
    </row>
    <row r="3789" ht="12">
      <c r="D3789" s="204"/>
    </row>
    <row r="3790" ht="12">
      <c r="D3790" s="204"/>
    </row>
    <row r="3791" ht="12">
      <c r="D3791" s="204"/>
    </row>
    <row r="3792" ht="12">
      <c r="D3792" s="204"/>
    </row>
    <row r="3793" ht="12">
      <c r="D3793" s="204"/>
    </row>
    <row r="3794" ht="12">
      <c r="D3794" s="204"/>
    </row>
    <row r="3795" ht="12">
      <c r="D3795" s="204"/>
    </row>
    <row r="3796" ht="12">
      <c r="D3796" s="204"/>
    </row>
    <row r="3797" ht="12">
      <c r="D3797" s="204"/>
    </row>
    <row r="3798" ht="12">
      <c r="D3798" s="204"/>
    </row>
    <row r="3799" ht="12">
      <c r="D3799" s="204"/>
    </row>
    <row r="3800" ht="12">
      <c r="D3800" s="204"/>
    </row>
    <row r="3801" ht="12">
      <c r="D3801" s="204"/>
    </row>
    <row r="3802" ht="12">
      <c r="D3802" s="204"/>
    </row>
    <row r="3803" ht="12">
      <c r="D3803" s="204"/>
    </row>
    <row r="3804" ht="12">
      <c r="D3804" s="204"/>
    </row>
    <row r="3805" ht="12">
      <c r="D3805" s="204"/>
    </row>
    <row r="3806" ht="12">
      <c r="D3806" s="204"/>
    </row>
    <row r="3807" ht="12">
      <c r="D3807" s="204"/>
    </row>
    <row r="3808" ht="12">
      <c r="D3808" s="204"/>
    </row>
    <row r="3809" ht="12">
      <c r="D3809" s="204"/>
    </row>
    <row r="3810" ht="12">
      <c r="D3810" s="204"/>
    </row>
    <row r="3811" ht="12">
      <c r="D3811" s="204"/>
    </row>
    <row r="3812" ht="12">
      <c r="D3812" s="204"/>
    </row>
    <row r="3813" ht="12">
      <c r="D3813" s="204"/>
    </row>
    <row r="3814" ht="12">
      <c r="D3814" s="204"/>
    </row>
    <row r="3815" ht="12">
      <c r="D3815" s="204"/>
    </row>
    <row r="3816" ht="12">
      <c r="D3816" s="204"/>
    </row>
    <row r="3817" ht="12">
      <c r="D3817" s="204"/>
    </row>
    <row r="3818" ht="12">
      <c r="D3818" s="204"/>
    </row>
    <row r="3819" ht="12">
      <c r="D3819" s="204"/>
    </row>
    <row r="3820" ht="12">
      <c r="D3820" s="204"/>
    </row>
    <row r="3821" ht="12">
      <c r="D3821" s="204"/>
    </row>
    <row r="3822" ht="12">
      <c r="D3822" s="204"/>
    </row>
    <row r="3823" ht="12">
      <c r="D3823" s="204"/>
    </row>
    <row r="3824" ht="12">
      <c r="D3824" s="204"/>
    </row>
    <row r="3825" ht="12">
      <c r="D3825" s="204"/>
    </row>
    <row r="3826" ht="12">
      <c r="D3826" s="204"/>
    </row>
    <row r="3827" ht="12">
      <c r="D3827" s="204"/>
    </row>
    <row r="3828" ht="12">
      <c r="D3828" s="204"/>
    </row>
    <row r="3829" ht="12">
      <c r="D3829" s="204"/>
    </row>
    <row r="3830" ht="12">
      <c r="D3830" s="204"/>
    </row>
    <row r="3831" ht="12">
      <c r="D3831" s="204"/>
    </row>
    <row r="3832" ht="12">
      <c r="D3832" s="204"/>
    </row>
    <row r="3833" ht="12">
      <c r="D3833" s="204"/>
    </row>
    <row r="3834" ht="12">
      <c r="D3834" s="204"/>
    </row>
    <row r="3835" ht="12">
      <c r="D3835" s="204"/>
    </row>
    <row r="3836" ht="12">
      <c r="D3836" s="204"/>
    </row>
    <row r="3837" ht="12">
      <c r="D3837" s="204"/>
    </row>
    <row r="3838" ht="12">
      <c r="D3838" s="204"/>
    </row>
    <row r="3839" ht="12">
      <c r="D3839" s="204"/>
    </row>
    <row r="3840" ht="12">
      <c r="D3840" s="204"/>
    </row>
    <row r="3841" ht="12">
      <c r="D3841" s="204"/>
    </row>
    <row r="3842" ht="12">
      <c r="D3842" s="204"/>
    </row>
    <row r="3843" ht="12">
      <c r="D3843" s="204"/>
    </row>
    <row r="3844" ht="12">
      <c r="D3844" s="204"/>
    </row>
    <row r="3845" ht="12">
      <c r="D3845" s="204"/>
    </row>
    <row r="3846" ht="12">
      <c r="D3846" s="204"/>
    </row>
    <row r="3847" ht="12">
      <c r="D3847" s="204"/>
    </row>
    <row r="3848" ht="12">
      <c r="D3848" s="204"/>
    </row>
    <row r="3849" ht="12">
      <c r="D3849" s="204"/>
    </row>
    <row r="3850" ht="12">
      <c r="D3850" s="204"/>
    </row>
    <row r="3851" ht="12">
      <c r="D3851" s="204"/>
    </row>
    <row r="3852" ht="12">
      <c r="D3852" s="204"/>
    </row>
    <row r="3853" ht="12">
      <c r="D3853" s="204"/>
    </row>
    <row r="3854" ht="12">
      <c r="D3854" s="204"/>
    </row>
    <row r="3855" ht="12">
      <c r="D3855" s="204"/>
    </row>
    <row r="3856" ht="12">
      <c r="D3856" s="204"/>
    </row>
    <row r="3857" ht="12">
      <c r="D3857" s="204"/>
    </row>
    <row r="3858" ht="12">
      <c r="D3858" s="204"/>
    </row>
    <row r="3859" ht="12">
      <c r="D3859" s="204"/>
    </row>
    <row r="3860" ht="12">
      <c r="D3860" s="204"/>
    </row>
    <row r="3861" ht="12">
      <c r="D3861" s="204"/>
    </row>
    <row r="3862" ht="12">
      <c r="D3862" s="204"/>
    </row>
    <row r="3863" ht="12">
      <c r="D3863" s="204"/>
    </row>
    <row r="3864" ht="12">
      <c r="D3864" s="204"/>
    </row>
    <row r="3865" ht="12">
      <c r="D3865" s="204"/>
    </row>
    <row r="3866" ht="12">
      <c r="D3866" s="204"/>
    </row>
    <row r="3867" ht="12">
      <c r="D3867" s="204"/>
    </row>
    <row r="3868" ht="12">
      <c r="D3868" s="204"/>
    </row>
    <row r="3869" ht="12">
      <c r="D3869" s="204"/>
    </row>
    <row r="3870" ht="12">
      <c r="D3870" s="204"/>
    </row>
    <row r="3871" ht="12">
      <c r="D3871" s="204"/>
    </row>
    <row r="3872" ht="12">
      <c r="D3872" s="204"/>
    </row>
    <row r="3873" ht="12">
      <c r="D3873" s="204"/>
    </row>
    <row r="3874" ht="12">
      <c r="D3874" s="204"/>
    </row>
    <row r="3875" ht="12">
      <c r="D3875" s="204"/>
    </row>
    <row r="3876" ht="12">
      <c r="D3876" s="204"/>
    </row>
    <row r="3877" ht="12">
      <c r="D3877" s="204"/>
    </row>
    <row r="3878" ht="12">
      <c r="D3878" s="204"/>
    </row>
    <row r="3879" ht="12">
      <c r="D3879" s="204"/>
    </row>
    <row r="3880" ht="12">
      <c r="D3880" s="204"/>
    </row>
    <row r="3881" ht="12">
      <c r="D3881" s="204"/>
    </row>
    <row r="3882" ht="12">
      <c r="D3882" s="204"/>
    </row>
    <row r="3883" ht="12">
      <c r="D3883" s="204"/>
    </row>
    <row r="3884" ht="12">
      <c r="D3884" s="204"/>
    </row>
    <row r="3885" ht="12">
      <c r="D3885" s="204"/>
    </row>
    <row r="3886" ht="12">
      <c r="D3886" s="204"/>
    </row>
    <row r="3887" ht="12">
      <c r="D3887" s="204"/>
    </row>
    <row r="3888" ht="12">
      <c r="D3888" s="204"/>
    </row>
    <row r="3889" ht="12">
      <c r="D3889" s="204"/>
    </row>
    <row r="3890" ht="12">
      <c r="D3890" s="204"/>
    </row>
    <row r="3891" ht="12">
      <c r="D3891" s="204"/>
    </row>
    <row r="3892" ht="12">
      <c r="D3892" s="204"/>
    </row>
    <row r="3893" ht="12">
      <c r="D3893" s="204"/>
    </row>
    <row r="3894" ht="12">
      <c r="D3894" s="204"/>
    </row>
    <row r="3895" ht="12">
      <c r="D3895" s="204"/>
    </row>
    <row r="3896" ht="12">
      <c r="D3896" s="204"/>
    </row>
    <row r="3897" ht="12">
      <c r="D3897" s="204"/>
    </row>
    <row r="3898" ht="12">
      <c r="D3898" s="204"/>
    </row>
    <row r="3899" ht="12">
      <c r="D3899" s="204"/>
    </row>
    <row r="3900" ht="12">
      <c r="D3900" s="204"/>
    </row>
    <row r="3901" ht="12">
      <c r="D3901" s="204"/>
    </row>
    <row r="3902" ht="12">
      <c r="D3902" s="204"/>
    </row>
    <row r="3903" ht="12">
      <c r="D3903" s="204"/>
    </row>
    <row r="3904" ht="12">
      <c r="D3904" s="204"/>
    </row>
    <row r="3905" ht="12">
      <c r="D3905" s="204"/>
    </row>
    <row r="3906" ht="12">
      <c r="D3906" s="204"/>
    </row>
    <row r="3907" ht="12">
      <c r="D3907" s="204"/>
    </row>
    <row r="3908" ht="12">
      <c r="D3908" s="204"/>
    </row>
    <row r="3909" ht="12">
      <c r="D3909" s="204"/>
    </row>
    <row r="3910" ht="12">
      <c r="D3910" s="204"/>
    </row>
    <row r="3911" ht="12">
      <c r="D3911" s="204"/>
    </row>
    <row r="3912" ht="12">
      <c r="D3912" s="204"/>
    </row>
    <row r="3913" ht="12">
      <c r="D3913" s="204"/>
    </row>
    <row r="3914" ht="12">
      <c r="D3914" s="204"/>
    </row>
    <row r="3915" ht="12">
      <c r="D3915" s="204"/>
    </row>
    <row r="3916" ht="12">
      <c r="D3916" s="204"/>
    </row>
    <row r="3917" ht="12">
      <c r="D3917" s="204"/>
    </row>
    <row r="3918" ht="12">
      <c r="D3918" s="204"/>
    </row>
    <row r="3919" ht="12">
      <c r="D3919" s="204"/>
    </row>
    <row r="3920" ht="12">
      <c r="D3920" s="204"/>
    </row>
    <row r="3921" ht="12">
      <c r="D3921" s="204"/>
    </row>
    <row r="3922" ht="12">
      <c r="D3922" s="204"/>
    </row>
    <row r="3923" ht="12">
      <c r="D3923" s="204"/>
    </row>
    <row r="3924" ht="12">
      <c r="D3924" s="204"/>
    </row>
    <row r="3925" ht="12">
      <c r="D3925" s="204"/>
    </row>
    <row r="3926" ht="12">
      <c r="D3926" s="204"/>
    </row>
    <row r="3927" ht="12">
      <c r="D3927" s="204"/>
    </row>
    <row r="3928" ht="12">
      <c r="D3928" s="204"/>
    </row>
    <row r="3929" ht="12">
      <c r="D3929" s="204"/>
    </row>
    <row r="3930" ht="12">
      <c r="D3930" s="204"/>
    </row>
    <row r="3931" ht="12">
      <c r="D3931" s="204"/>
    </row>
    <row r="3932" ht="12">
      <c r="D3932" s="204"/>
    </row>
    <row r="3933" ht="12">
      <c r="D3933" s="204"/>
    </row>
    <row r="3934" ht="12">
      <c r="D3934" s="204"/>
    </row>
    <row r="3935" ht="12">
      <c r="D3935" s="204"/>
    </row>
    <row r="3936" ht="12">
      <c r="D3936" s="204"/>
    </row>
    <row r="3937" ht="12">
      <c r="D3937" s="204"/>
    </row>
    <row r="3938" ht="12">
      <c r="D3938" s="204"/>
    </row>
    <row r="3939" ht="12">
      <c r="D3939" s="204"/>
    </row>
    <row r="3940" ht="12">
      <c r="D3940" s="204"/>
    </row>
    <row r="3941" ht="12">
      <c r="D3941" s="204"/>
    </row>
    <row r="3942" ht="12">
      <c r="D3942" s="204"/>
    </row>
    <row r="3943" ht="12">
      <c r="D3943" s="204"/>
    </row>
    <row r="3944" ht="12">
      <c r="D3944" s="204"/>
    </row>
    <row r="3945" ht="12">
      <c r="D3945" s="204"/>
    </row>
    <row r="3946" ht="12">
      <c r="D3946" s="204"/>
    </row>
    <row r="3947" ht="12">
      <c r="D3947" s="204"/>
    </row>
    <row r="3948" ht="12">
      <c r="D3948" s="204"/>
    </row>
    <row r="3949" ht="12">
      <c r="D3949" s="204"/>
    </row>
    <row r="3950" ht="12">
      <c r="D3950" s="204"/>
    </row>
    <row r="3951" ht="12">
      <c r="D3951" s="204"/>
    </row>
    <row r="3952" ht="12">
      <c r="D3952" s="204"/>
    </row>
    <row r="3953" ht="12">
      <c r="D3953" s="204"/>
    </row>
    <row r="3954" ht="12">
      <c r="D3954" s="204"/>
    </row>
    <row r="3955" ht="12">
      <c r="D3955" s="204"/>
    </row>
    <row r="3956" ht="12">
      <c r="D3956" s="204"/>
    </row>
    <row r="3957" ht="12">
      <c r="D3957" s="204"/>
    </row>
    <row r="3958" ht="12">
      <c r="D3958" s="204"/>
    </row>
    <row r="3959" ht="12">
      <c r="D3959" s="204"/>
    </row>
    <row r="3960" ht="12">
      <c r="D3960" s="204"/>
    </row>
    <row r="3961" ht="12">
      <c r="D3961" s="204"/>
    </row>
    <row r="3962" ht="12">
      <c r="D3962" s="204"/>
    </row>
    <row r="3963" ht="12">
      <c r="D3963" s="204"/>
    </row>
    <row r="3964" ht="12">
      <c r="D3964" s="204"/>
    </row>
    <row r="3965" ht="12">
      <c r="D3965" s="204"/>
    </row>
    <row r="3966" ht="12">
      <c r="D3966" s="204"/>
    </row>
    <row r="3967" ht="12">
      <c r="D3967" s="204"/>
    </row>
    <row r="3968" ht="12">
      <c r="D3968" s="204"/>
    </row>
    <row r="3969" ht="12">
      <c r="D3969" s="204"/>
    </row>
    <row r="3970" ht="12">
      <c r="D3970" s="204"/>
    </row>
    <row r="3971" ht="12">
      <c r="D3971" s="204"/>
    </row>
    <row r="3972" ht="12">
      <c r="D3972" s="204"/>
    </row>
    <row r="3973" ht="12">
      <c r="D3973" s="204"/>
    </row>
    <row r="3974" ht="12">
      <c r="D3974" s="204"/>
    </row>
    <row r="3975" ht="12">
      <c r="D3975" s="204"/>
    </row>
    <row r="3976" ht="12">
      <c r="D3976" s="204"/>
    </row>
    <row r="3977" ht="12">
      <c r="D3977" s="204"/>
    </row>
    <row r="3978" ht="12">
      <c r="D3978" s="204"/>
    </row>
    <row r="3979" ht="12">
      <c r="D3979" s="204"/>
    </row>
    <row r="3980" ht="12">
      <c r="D3980" s="204"/>
    </row>
    <row r="3981" ht="12">
      <c r="D3981" s="204"/>
    </row>
    <row r="3982" ht="12">
      <c r="D3982" s="204"/>
    </row>
    <row r="3983" ht="12">
      <c r="D3983" s="204"/>
    </row>
    <row r="3984" ht="12">
      <c r="D3984" s="204"/>
    </row>
    <row r="3985" ht="12">
      <c r="D3985" s="204"/>
    </row>
    <row r="3986" ht="12">
      <c r="D3986" s="204"/>
    </row>
    <row r="3987" ht="12">
      <c r="D3987" s="204"/>
    </row>
    <row r="3988" ht="12">
      <c r="D3988" s="204"/>
    </row>
    <row r="3989" ht="12">
      <c r="D3989" s="204"/>
    </row>
    <row r="3990" ht="12">
      <c r="D3990" s="204"/>
    </row>
    <row r="3991" ht="12">
      <c r="D3991" s="204"/>
    </row>
    <row r="3992" ht="12">
      <c r="D3992" s="204"/>
    </row>
    <row r="3993" ht="12">
      <c r="D3993" s="204"/>
    </row>
    <row r="3994" ht="12">
      <c r="D3994" s="204"/>
    </row>
    <row r="3995" ht="12">
      <c r="D3995" s="204"/>
    </row>
    <row r="3996" ht="12">
      <c r="D3996" s="204"/>
    </row>
    <row r="3997" ht="12">
      <c r="D3997" s="204"/>
    </row>
    <row r="3998" ht="12">
      <c r="D3998" s="204"/>
    </row>
    <row r="3999" ht="12">
      <c r="D3999" s="204"/>
    </row>
    <row r="4000" ht="12">
      <c r="D4000" s="204"/>
    </row>
    <row r="4001" ht="12">
      <c r="D4001" s="204"/>
    </row>
    <row r="4002" ht="12">
      <c r="D4002" s="204"/>
    </row>
    <row r="4003" ht="12">
      <c r="D4003" s="204"/>
    </row>
    <row r="4004" ht="12">
      <c r="D4004" s="204"/>
    </row>
    <row r="4005" ht="12">
      <c r="D4005" s="204"/>
    </row>
    <row r="4006" ht="12">
      <c r="D4006" s="204"/>
    </row>
    <row r="4007" ht="12">
      <c r="D4007" s="204"/>
    </row>
    <row r="4008" ht="12">
      <c r="D4008" s="204"/>
    </row>
    <row r="4009" ht="12">
      <c r="D4009" s="204"/>
    </row>
    <row r="4010" ht="12">
      <c r="D4010" s="204"/>
    </row>
    <row r="4011" ht="12">
      <c r="D4011" s="204"/>
    </row>
    <row r="4012" ht="12">
      <c r="D4012" s="204"/>
    </row>
    <row r="4013" ht="12">
      <c r="D4013" s="204"/>
    </row>
    <row r="4014" ht="12">
      <c r="D4014" s="204"/>
    </row>
    <row r="4015" ht="12">
      <c r="D4015" s="204"/>
    </row>
    <row r="4016" ht="12">
      <c r="D4016" s="204"/>
    </row>
    <row r="4017" ht="12">
      <c r="D4017" s="204"/>
    </row>
    <row r="4018" ht="12">
      <c r="D4018" s="204"/>
    </row>
    <row r="4019" ht="12">
      <c r="D4019" s="204"/>
    </row>
    <row r="4020" ht="12">
      <c r="D4020" s="204"/>
    </row>
    <row r="4021" ht="12">
      <c r="D4021" s="204"/>
    </row>
    <row r="4022" ht="12">
      <c r="D4022" s="204"/>
    </row>
    <row r="4023" ht="12">
      <c r="D4023" s="204"/>
    </row>
    <row r="4024" ht="12">
      <c r="D4024" s="204"/>
    </row>
    <row r="4025" ht="12">
      <c r="D4025" s="204"/>
    </row>
    <row r="4026" ht="12">
      <c r="D4026" s="204"/>
    </row>
    <row r="4027" ht="12">
      <c r="D4027" s="204"/>
    </row>
    <row r="4028" ht="12">
      <c r="D4028" s="204"/>
    </row>
    <row r="4029" ht="12">
      <c r="D4029" s="204"/>
    </row>
    <row r="4030" ht="12">
      <c r="D4030" s="204"/>
    </row>
    <row r="4031" ht="12">
      <c r="D4031" s="204"/>
    </row>
    <row r="4032" ht="12">
      <c r="D4032" s="204"/>
    </row>
    <row r="4033" ht="12">
      <c r="D4033" s="204"/>
    </row>
    <row r="4034" ht="12">
      <c r="D4034" s="204"/>
    </row>
    <row r="4035" ht="12">
      <c r="D4035" s="204"/>
    </row>
    <row r="4036" ht="12">
      <c r="D4036" s="204"/>
    </row>
    <row r="4037" ht="12">
      <c r="D4037" s="204"/>
    </row>
    <row r="4038" ht="12">
      <c r="D4038" s="204"/>
    </row>
    <row r="4039" ht="12">
      <c r="D4039" s="204"/>
    </row>
    <row r="4040" ht="12">
      <c r="D4040" s="204"/>
    </row>
    <row r="4041" ht="12">
      <c r="D4041" s="204"/>
    </row>
    <row r="4042" ht="12">
      <c r="D4042" s="204"/>
    </row>
    <row r="4043" ht="12">
      <c r="D4043" s="204"/>
    </row>
    <row r="4044" ht="12">
      <c r="D4044" s="204"/>
    </row>
    <row r="4045" ht="12">
      <c r="D4045" s="204"/>
    </row>
    <row r="4046" ht="12">
      <c r="D4046" s="204"/>
    </row>
    <row r="4047" ht="12">
      <c r="D4047" s="204"/>
    </row>
    <row r="4048" ht="12">
      <c r="D4048" s="204"/>
    </row>
    <row r="4049" ht="12">
      <c r="D4049" s="204"/>
    </row>
    <row r="4050" ht="12">
      <c r="D4050" s="204"/>
    </row>
    <row r="4051" ht="12">
      <c r="D4051" s="204"/>
    </row>
    <row r="4052" ht="12">
      <c r="D4052" s="204"/>
    </row>
    <row r="4053" ht="12">
      <c r="D4053" s="204"/>
    </row>
    <row r="4054" ht="12">
      <c r="D4054" s="204"/>
    </row>
    <row r="4055" ht="12">
      <c r="D4055" s="204"/>
    </row>
    <row r="4056" ht="12">
      <c r="D4056" s="204"/>
    </row>
    <row r="4057" ht="12">
      <c r="D4057" s="204"/>
    </row>
    <row r="4058" ht="12">
      <c r="D4058" s="204"/>
    </row>
    <row r="4059" ht="12">
      <c r="D4059" s="204"/>
    </row>
    <row r="4060" ht="12">
      <c r="D4060" s="204"/>
    </row>
    <row r="4061" ht="12">
      <c r="D4061" s="204"/>
    </row>
    <row r="4062" ht="12">
      <c r="D4062" s="204"/>
    </row>
    <row r="4063" ht="12">
      <c r="D4063" s="204"/>
    </row>
    <row r="4064" ht="12">
      <c r="D4064" s="204"/>
    </row>
    <row r="4065" ht="12">
      <c r="D4065" s="204"/>
    </row>
    <row r="4066" ht="12">
      <c r="D4066" s="204"/>
    </row>
    <row r="4067" ht="12">
      <c r="D4067" s="204"/>
    </row>
    <row r="4068" ht="12">
      <c r="D4068" s="204"/>
    </row>
    <row r="4069" ht="12">
      <c r="D4069" s="204"/>
    </row>
    <row r="4070" ht="12">
      <c r="D4070" s="204"/>
    </row>
    <row r="4071" ht="12">
      <c r="D4071" s="204"/>
    </row>
    <row r="4072" ht="12">
      <c r="D4072" s="204"/>
    </row>
    <row r="4073" ht="12">
      <c r="D4073" s="204"/>
    </row>
    <row r="4074" ht="12">
      <c r="D4074" s="204"/>
    </row>
    <row r="4075" ht="12">
      <c r="D4075" s="204"/>
    </row>
    <row r="4076" ht="12">
      <c r="D4076" s="204"/>
    </row>
    <row r="4077" ht="12">
      <c r="D4077" s="204"/>
    </row>
    <row r="4078" ht="12">
      <c r="D4078" s="204"/>
    </row>
    <row r="4079" ht="12">
      <c r="D4079" s="204"/>
    </row>
    <row r="4080" ht="12">
      <c r="D4080" s="204"/>
    </row>
    <row r="4081" ht="12">
      <c r="D4081" s="204"/>
    </row>
    <row r="4082" ht="12">
      <c r="D4082" s="204"/>
    </row>
    <row r="4083" ht="12">
      <c r="D4083" s="204"/>
    </row>
    <row r="4084" ht="12">
      <c r="D4084" s="204"/>
    </row>
    <row r="4085" ht="12">
      <c r="D4085" s="204"/>
    </row>
    <row r="4086" ht="12">
      <c r="D4086" s="204"/>
    </row>
    <row r="4087" ht="12">
      <c r="D4087" s="204"/>
    </row>
    <row r="4088" ht="12">
      <c r="D4088" s="204"/>
    </row>
    <row r="4089" ht="12">
      <c r="D4089" s="204"/>
    </row>
    <row r="4090" ht="12">
      <c r="D4090" s="204"/>
    </row>
    <row r="4091" ht="12">
      <c r="D4091" s="204"/>
    </row>
    <row r="4092" ht="12">
      <c r="D4092" s="204"/>
    </row>
    <row r="4093" ht="12">
      <c r="D4093" s="204"/>
    </row>
    <row r="4094" ht="12">
      <c r="D4094" s="204"/>
    </row>
    <row r="4095" ht="12">
      <c r="D4095" s="204"/>
    </row>
    <row r="4096" ht="12">
      <c r="D4096" s="204"/>
    </row>
    <row r="4097" ht="12">
      <c r="D4097" s="204"/>
    </row>
    <row r="4098" ht="12">
      <c r="D4098" s="204"/>
    </row>
    <row r="4099" ht="12">
      <c r="D4099" s="204"/>
    </row>
    <row r="4100" ht="12">
      <c r="D4100" s="204"/>
    </row>
    <row r="4101" ht="12">
      <c r="D4101" s="204"/>
    </row>
    <row r="4102" ht="12">
      <c r="D4102" s="204"/>
    </row>
    <row r="4103" ht="12">
      <c r="D4103" s="204"/>
    </row>
    <row r="4104" ht="12">
      <c r="D4104" s="204"/>
    </row>
    <row r="4105" ht="12">
      <c r="D4105" s="204"/>
    </row>
    <row r="4106" ht="12">
      <c r="D4106" s="204"/>
    </row>
    <row r="4107" ht="12">
      <c r="D4107" s="204"/>
    </row>
    <row r="4108" ht="12">
      <c r="D4108" s="204"/>
    </row>
    <row r="4109" ht="12">
      <c r="D4109" s="204"/>
    </row>
    <row r="4110" ht="12">
      <c r="D4110" s="204"/>
    </row>
    <row r="4111" ht="12">
      <c r="D4111" s="204"/>
    </row>
    <row r="4112" ht="12">
      <c r="D4112" s="204"/>
    </row>
    <row r="4113" ht="12">
      <c r="D4113" s="204"/>
    </row>
    <row r="4114" ht="12">
      <c r="D4114" s="204"/>
    </row>
    <row r="4115" ht="12">
      <c r="D4115" s="204"/>
    </row>
    <row r="4116" ht="12">
      <c r="D4116" s="204"/>
    </row>
    <row r="4117" ht="12">
      <c r="D4117" s="204"/>
    </row>
    <row r="4118" ht="12">
      <c r="D4118" s="204"/>
    </row>
    <row r="4119" ht="12">
      <c r="D4119" s="204"/>
    </row>
    <row r="4120" ht="12">
      <c r="D4120" s="204"/>
    </row>
    <row r="4121" ht="12">
      <c r="D4121" s="204"/>
    </row>
    <row r="4122" ht="12">
      <c r="D4122" s="204"/>
    </row>
    <row r="4123" ht="12">
      <c r="D4123" s="204"/>
    </row>
    <row r="4124" ht="12">
      <c r="D4124" s="204"/>
    </row>
    <row r="4125" ht="12">
      <c r="D4125" s="204"/>
    </row>
    <row r="4126" ht="12">
      <c r="D4126" s="204"/>
    </row>
    <row r="4127" ht="12">
      <c r="D4127" s="204"/>
    </row>
    <row r="4128" ht="12">
      <c r="D4128" s="204"/>
    </row>
    <row r="4129" ht="12">
      <c r="D4129" s="204"/>
    </row>
    <row r="4130" ht="12">
      <c r="D4130" s="204"/>
    </row>
    <row r="4131" ht="12">
      <c r="D4131" s="204"/>
    </row>
    <row r="4132" ht="12">
      <c r="D4132" s="204"/>
    </row>
    <row r="4133" ht="12">
      <c r="D4133" s="204"/>
    </row>
    <row r="4134" ht="12">
      <c r="D4134" s="204"/>
    </row>
    <row r="4135" ht="12">
      <c r="D4135" s="204"/>
    </row>
    <row r="4136" ht="12">
      <c r="D4136" s="204"/>
    </row>
    <row r="4137" ht="12">
      <c r="D4137" s="204"/>
    </row>
    <row r="4138" ht="12">
      <c r="D4138" s="204"/>
    </row>
    <row r="4139" ht="12">
      <c r="D4139" s="204"/>
    </row>
    <row r="4140" ht="12">
      <c r="D4140" s="204"/>
    </row>
    <row r="4141" ht="12">
      <c r="D4141" s="204"/>
    </row>
    <row r="4142" ht="12">
      <c r="D4142" s="204"/>
    </row>
    <row r="4143" ht="12">
      <c r="D4143" s="204"/>
    </row>
    <row r="4144" ht="12">
      <c r="D4144" s="204"/>
    </row>
    <row r="4145" ht="12">
      <c r="D4145" s="204"/>
    </row>
    <row r="4146" ht="12">
      <c r="D4146" s="204"/>
    </row>
    <row r="4147" ht="12">
      <c r="D4147" s="204"/>
    </row>
    <row r="4148" ht="12">
      <c r="D4148" s="204"/>
    </row>
    <row r="4149" ht="12">
      <c r="D4149" s="204"/>
    </row>
    <row r="4150" ht="12">
      <c r="D4150" s="204"/>
    </row>
    <row r="4151" ht="12">
      <c r="D4151" s="204"/>
    </row>
    <row r="4152" ht="12">
      <c r="D4152" s="204"/>
    </row>
    <row r="4153" ht="12">
      <c r="D4153" s="204"/>
    </row>
    <row r="4154" ht="12">
      <c r="D4154" s="204"/>
    </row>
    <row r="4155" ht="12">
      <c r="D4155" s="204"/>
    </row>
    <row r="4156" ht="12">
      <c r="D4156" s="204"/>
    </row>
    <row r="4157" ht="12">
      <c r="D4157" s="204"/>
    </row>
    <row r="4158" ht="12">
      <c r="D4158" s="204"/>
    </row>
    <row r="4159" ht="12">
      <c r="D4159" s="204"/>
    </row>
    <row r="4160" ht="12">
      <c r="D4160" s="204"/>
    </row>
    <row r="4161" ht="12">
      <c r="D4161" s="204"/>
    </row>
    <row r="4162" ht="12">
      <c r="D4162" s="204"/>
    </row>
    <row r="4163" ht="12">
      <c r="D4163" s="204"/>
    </row>
    <row r="4164" ht="12">
      <c r="D4164" s="204"/>
    </row>
    <row r="4165" ht="12">
      <c r="D4165" s="204"/>
    </row>
    <row r="4166" ht="12">
      <c r="D4166" s="204"/>
    </row>
    <row r="4167" ht="12">
      <c r="D4167" s="204"/>
    </row>
    <row r="4168" ht="12">
      <c r="D4168" s="204"/>
    </row>
    <row r="4169" ht="12">
      <c r="D4169" s="204"/>
    </row>
    <row r="4170" ht="12">
      <c r="D4170" s="204"/>
    </row>
    <row r="4171" ht="12">
      <c r="D4171" s="204"/>
    </row>
    <row r="4172" ht="12">
      <c r="D4172" s="204"/>
    </row>
    <row r="4173" ht="12">
      <c r="D4173" s="204"/>
    </row>
    <row r="4174" ht="12">
      <c r="D4174" s="204"/>
    </row>
    <row r="4175" ht="12">
      <c r="D4175" s="204"/>
    </row>
    <row r="4176" ht="12">
      <c r="D4176" s="204"/>
    </row>
    <row r="4177" ht="12">
      <c r="D4177" s="204"/>
    </row>
    <row r="4178" ht="12">
      <c r="D4178" s="204"/>
    </row>
    <row r="4179" ht="12">
      <c r="D4179" s="204"/>
    </row>
    <row r="4180" ht="12">
      <c r="D4180" s="204"/>
    </row>
    <row r="4181" ht="12">
      <c r="D4181" s="204"/>
    </row>
    <row r="4182" ht="12">
      <c r="D4182" s="204"/>
    </row>
    <row r="4183" ht="12">
      <c r="D4183" s="204"/>
    </row>
    <row r="4184" ht="12">
      <c r="D4184" s="204"/>
    </row>
    <row r="4185" ht="12">
      <c r="D4185" s="204"/>
    </row>
    <row r="4186" ht="12">
      <c r="D4186" s="204"/>
    </row>
    <row r="4187" ht="12">
      <c r="D4187" s="204"/>
    </row>
    <row r="4188" ht="12">
      <c r="D4188" s="204"/>
    </row>
    <row r="4189" ht="12">
      <c r="D4189" s="204"/>
    </row>
    <row r="4190" ht="12">
      <c r="D4190" s="204"/>
    </row>
    <row r="4191" ht="12">
      <c r="D4191" s="204"/>
    </row>
    <row r="4192" ht="12">
      <c r="D4192" s="204"/>
    </row>
    <row r="4193" ht="12">
      <c r="D4193" s="204"/>
    </row>
    <row r="4194" ht="12">
      <c r="D4194" s="204"/>
    </row>
    <row r="4195" ht="12">
      <c r="D4195" s="204"/>
    </row>
    <row r="4196" ht="12">
      <c r="D4196" s="204"/>
    </row>
    <row r="4197" ht="12">
      <c r="D4197" s="204"/>
    </row>
    <row r="4198" ht="12">
      <c r="D4198" s="204"/>
    </row>
    <row r="4199" ht="12">
      <c r="D4199" s="204"/>
    </row>
    <row r="4200" ht="12">
      <c r="D4200" s="204"/>
    </row>
    <row r="4201" ht="12">
      <c r="D4201" s="204"/>
    </row>
    <row r="4202" ht="12">
      <c r="D4202" s="204"/>
    </row>
    <row r="4203" ht="12">
      <c r="D4203" s="204"/>
    </row>
    <row r="4204" ht="12">
      <c r="D4204" s="204"/>
    </row>
    <row r="4205" ht="12">
      <c r="D4205" s="204"/>
    </row>
    <row r="4206" ht="12">
      <c r="D4206" s="204"/>
    </row>
    <row r="4207" ht="12">
      <c r="D4207" s="204"/>
    </row>
    <row r="4208" ht="12">
      <c r="D4208" s="204"/>
    </row>
    <row r="4209" ht="12">
      <c r="D4209" s="204"/>
    </row>
    <row r="4210" ht="12">
      <c r="D4210" s="204"/>
    </row>
    <row r="4211" ht="12">
      <c r="D4211" s="204"/>
    </row>
    <row r="4212" ht="12">
      <c r="D4212" s="204"/>
    </row>
    <row r="4213" ht="12">
      <c r="D4213" s="204"/>
    </row>
    <row r="4214" ht="12">
      <c r="D4214" s="204"/>
    </row>
    <row r="4215" ht="12">
      <c r="D4215" s="204"/>
    </row>
    <row r="4216" ht="12">
      <c r="D4216" s="204"/>
    </row>
    <row r="4217" ht="12">
      <c r="D4217" s="204"/>
    </row>
    <row r="4218" ht="12">
      <c r="D4218" s="204"/>
    </row>
    <row r="4219" ht="12">
      <c r="D4219" s="204"/>
    </row>
    <row r="4220" ht="12">
      <c r="D4220" s="204"/>
    </row>
    <row r="4221" ht="12">
      <c r="D4221" s="204"/>
    </row>
    <row r="4222" ht="12">
      <c r="D4222" s="204"/>
    </row>
    <row r="4223" ht="12">
      <c r="D4223" s="204"/>
    </row>
    <row r="4224" ht="12">
      <c r="D4224" s="204"/>
    </row>
    <row r="4225" ht="12">
      <c r="D4225" s="204"/>
    </row>
    <row r="4226" ht="12">
      <c r="D4226" s="204"/>
    </row>
    <row r="4227" ht="12">
      <c r="D4227" s="204"/>
    </row>
    <row r="4228" ht="12">
      <c r="D4228" s="204"/>
    </row>
    <row r="4229" ht="12">
      <c r="D4229" s="204"/>
    </row>
    <row r="4230" ht="12">
      <c r="D4230" s="204"/>
    </row>
    <row r="4231" ht="12">
      <c r="D4231" s="204"/>
    </row>
    <row r="4232" ht="12">
      <c r="D4232" s="204"/>
    </row>
    <row r="4233" ht="12">
      <c r="D4233" s="204"/>
    </row>
    <row r="4234" ht="12">
      <c r="D4234" s="204"/>
    </row>
    <row r="4235" ht="12">
      <c r="D4235" s="204"/>
    </row>
    <row r="4236" ht="12">
      <c r="D4236" s="204"/>
    </row>
    <row r="4237" ht="12">
      <c r="D4237" s="204"/>
    </row>
    <row r="4238" ht="12">
      <c r="D4238" s="204"/>
    </row>
    <row r="4239" ht="12">
      <c r="D4239" s="204"/>
    </row>
    <row r="4240" ht="12">
      <c r="D4240" s="204"/>
    </row>
    <row r="4241" ht="12">
      <c r="D4241" s="204"/>
    </row>
    <row r="4242" ht="12">
      <c r="D4242" s="204"/>
    </row>
    <row r="4243" ht="12">
      <c r="D4243" s="204"/>
    </row>
    <row r="4244" ht="12">
      <c r="D4244" s="204"/>
    </row>
    <row r="4245" ht="12">
      <c r="D4245" s="204"/>
    </row>
    <row r="4246" ht="12">
      <c r="D4246" s="204"/>
    </row>
    <row r="4247" ht="12">
      <c r="D4247" s="204"/>
    </row>
    <row r="4248" ht="12">
      <c r="D4248" s="204"/>
    </row>
    <row r="4249" ht="12">
      <c r="D4249" s="204"/>
    </row>
    <row r="4250" ht="12">
      <c r="D4250" s="204"/>
    </row>
    <row r="4251" ht="12">
      <c r="D4251" s="204"/>
    </row>
    <row r="4252" ht="12">
      <c r="D4252" s="204"/>
    </row>
    <row r="4253" ht="12">
      <c r="D4253" s="204"/>
    </row>
    <row r="4254" ht="12">
      <c r="D4254" s="204"/>
    </row>
    <row r="4255" ht="12">
      <c r="D4255" s="204"/>
    </row>
    <row r="4256" ht="12">
      <c r="D4256" s="204"/>
    </row>
    <row r="4257" ht="12">
      <c r="D4257" s="204"/>
    </row>
    <row r="4258" ht="12">
      <c r="D4258" s="204"/>
    </row>
    <row r="4259" ht="12">
      <c r="D4259" s="204"/>
    </row>
    <row r="4260" ht="12">
      <c r="D4260" s="204"/>
    </row>
    <row r="4261" ht="12">
      <c r="D4261" s="204"/>
    </row>
    <row r="4262" ht="12">
      <c r="D4262" s="204"/>
    </row>
    <row r="4263" ht="12">
      <c r="D4263" s="204"/>
    </row>
    <row r="4264" ht="12">
      <c r="D4264" s="204"/>
    </row>
    <row r="4265" ht="12">
      <c r="D4265" s="204"/>
    </row>
    <row r="4266" ht="12">
      <c r="D4266" s="204"/>
    </row>
    <row r="4267" ht="12">
      <c r="D4267" s="204"/>
    </row>
    <row r="4268" ht="12">
      <c r="D4268" s="204"/>
    </row>
    <row r="4269" ht="12">
      <c r="D4269" s="204"/>
    </row>
    <row r="4270" ht="12">
      <c r="D4270" s="204"/>
    </row>
    <row r="4271" ht="12">
      <c r="D4271" s="204"/>
    </row>
    <row r="4272" ht="12">
      <c r="D4272" s="204"/>
    </row>
    <row r="4273" ht="12">
      <c r="D4273" s="204"/>
    </row>
    <row r="4274" ht="12">
      <c r="D4274" s="204"/>
    </row>
    <row r="4275" ht="12">
      <c r="D4275" s="204"/>
    </row>
    <row r="4276" ht="12">
      <c r="D4276" s="204"/>
    </row>
    <row r="4277" ht="12">
      <c r="D4277" s="204"/>
    </row>
    <row r="4278" ht="12">
      <c r="D4278" s="204"/>
    </row>
    <row r="4279" ht="12">
      <c r="D4279" s="204"/>
    </row>
    <row r="4280" ht="12">
      <c r="D4280" s="204"/>
    </row>
    <row r="4281" ht="12">
      <c r="D4281" s="204"/>
    </row>
    <row r="4282" ht="12">
      <c r="D4282" s="204"/>
    </row>
    <row r="4283" ht="12">
      <c r="D4283" s="204"/>
    </row>
    <row r="4284" ht="12">
      <c r="D4284" s="204"/>
    </row>
    <row r="4285" ht="12">
      <c r="D4285" s="204"/>
    </row>
    <row r="4286" ht="12">
      <c r="D4286" s="204"/>
    </row>
    <row r="4287" ht="12">
      <c r="D4287" s="204"/>
    </row>
    <row r="4288" ht="12">
      <c r="D4288" s="204"/>
    </row>
    <row r="4289" ht="12">
      <c r="D4289" s="204"/>
    </row>
    <row r="4290" ht="12">
      <c r="D4290" s="204"/>
    </row>
    <row r="4291" ht="12">
      <c r="D4291" s="204"/>
    </row>
    <row r="4292" ht="12">
      <c r="D4292" s="204"/>
    </row>
    <row r="4293" ht="12">
      <c r="D4293" s="204"/>
    </row>
    <row r="4294" ht="12">
      <c r="D4294" s="204"/>
    </row>
    <row r="4295" ht="12">
      <c r="D4295" s="204"/>
    </row>
    <row r="4296" ht="12">
      <c r="D4296" s="204"/>
    </row>
    <row r="4297" ht="12">
      <c r="D4297" s="204"/>
    </row>
    <row r="4298" ht="12">
      <c r="D4298" s="204"/>
    </row>
    <row r="4299" ht="12">
      <c r="D4299" s="204"/>
    </row>
    <row r="4300" ht="12">
      <c r="D4300" s="204"/>
    </row>
    <row r="4301" ht="12">
      <c r="D4301" s="204"/>
    </row>
    <row r="4302" ht="12">
      <c r="D4302" s="204"/>
    </row>
    <row r="4303" ht="12">
      <c r="D4303" s="204"/>
    </row>
    <row r="4304" ht="12">
      <c r="D4304" s="204"/>
    </row>
    <row r="4305" ht="12">
      <c r="D4305" s="204"/>
    </row>
    <row r="4306" ht="12">
      <c r="D4306" s="204"/>
    </row>
    <row r="4307" ht="12">
      <c r="D4307" s="204"/>
    </row>
    <row r="4308" ht="12">
      <c r="D4308" s="204"/>
    </row>
    <row r="4309" ht="12">
      <c r="D4309" s="204"/>
    </row>
    <row r="4310" ht="12">
      <c r="D4310" s="204"/>
    </row>
    <row r="4311" ht="12">
      <c r="D4311" s="204"/>
    </row>
    <row r="4312" ht="12">
      <c r="D4312" s="204"/>
    </row>
    <row r="4313" ht="12">
      <c r="D4313" s="204"/>
    </row>
    <row r="4314" ht="12">
      <c r="D4314" s="204"/>
    </row>
    <row r="4315" ht="12">
      <c r="D4315" s="204"/>
    </row>
    <row r="4316" ht="12">
      <c r="D4316" s="204"/>
    </row>
    <row r="4317" ht="12">
      <c r="D4317" s="204"/>
    </row>
    <row r="4318" ht="12">
      <c r="D4318" s="204"/>
    </row>
    <row r="4319" ht="12">
      <c r="D4319" s="204"/>
    </row>
    <row r="4320" ht="12">
      <c r="D4320" s="204"/>
    </row>
    <row r="4321" ht="12">
      <c r="D4321" s="204"/>
    </row>
    <row r="4322" ht="12">
      <c r="D4322" s="204"/>
    </row>
    <row r="4323" ht="12">
      <c r="D4323" s="204"/>
    </row>
    <row r="4324" ht="12">
      <c r="D4324" s="204"/>
    </row>
    <row r="4325" ht="12">
      <c r="D4325" s="204"/>
    </row>
    <row r="4326" ht="12">
      <c r="D4326" s="204"/>
    </row>
    <row r="4327" ht="12">
      <c r="D4327" s="204"/>
    </row>
    <row r="4328" ht="12">
      <c r="D4328" s="204"/>
    </row>
    <row r="4329" ht="12">
      <c r="D4329" s="204"/>
    </row>
    <row r="4330" ht="12">
      <c r="D4330" s="204"/>
    </row>
    <row r="4331" ht="12">
      <c r="D4331" s="204"/>
    </row>
    <row r="4332" ht="12">
      <c r="D4332" s="204"/>
    </row>
    <row r="4333" ht="12">
      <c r="D4333" s="204"/>
    </row>
    <row r="4334" ht="12">
      <c r="D4334" s="204"/>
    </row>
    <row r="4335" ht="12">
      <c r="D4335" s="204"/>
    </row>
    <row r="4336" ht="12">
      <c r="D4336" s="204"/>
    </row>
    <row r="4337" ht="12">
      <c r="D4337" s="204"/>
    </row>
    <row r="4338" ht="12">
      <c r="D4338" s="204"/>
    </row>
    <row r="4339" ht="12">
      <c r="D4339" s="204"/>
    </row>
    <row r="4340" ht="12">
      <c r="D4340" s="204"/>
    </row>
    <row r="4341" ht="12">
      <c r="D4341" s="204"/>
    </row>
    <row r="4342" ht="12">
      <c r="D4342" s="204"/>
    </row>
    <row r="4343" ht="12">
      <c r="D4343" s="204"/>
    </row>
    <row r="4344" ht="12">
      <c r="D4344" s="204"/>
    </row>
    <row r="4345" ht="12">
      <c r="D4345" s="204"/>
    </row>
    <row r="4346" ht="12">
      <c r="D4346" s="204"/>
    </row>
    <row r="4347" ht="12">
      <c r="D4347" s="204"/>
    </row>
    <row r="4348" ht="12">
      <c r="D4348" s="204"/>
    </row>
    <row r="4349" ht="12">
      <c r="D4349" s="204"/>
    </row>
    <row r="4350" ht="12">
      <c r="D4350" s="204"/>
    </row>
    <row r="4351" ht="12">
      <c r="D4351" s="204"/>
    </row>
    <row r="4352" ht="12">
      <c r="D4352" s="204"/>
    </row>
    <row r="4353" ht="12">
      <c r="D4353" s="204"/>
    </row>
    <row r="4354" ht="12">
      <c r="D4354" s="204"/>
    </row>
    <row r="4355" ht="12">
      <c r="D4355" s="204"/>
    </row>
    <row r="4356" ht="12">
      <c r="D4356" s="204"/>
    </row>
    <row r="4357" ht="12">
      <c r="D4357" s="204"/>
    </row>
    <row r="4358" ht="12">
      <c r="D4358" s="204"/>
    </row>
    <row r="4359" ht="12">
      <c r="D4359" s="204"/>
    </row>
    <row r="4360" ht="12">
      <c r="D4360" s="204"/>
    </row>
    <row r="4361" ht="12">
      <c r="D4361" s="204"/>
    </row>
    <row r="4362" ht="12">
      <c r="D4362" s="204"/>
    </row>
    <row r="4363" ht="12">
      <c r="D4363" s="204"/>
    </row>
    <row r="4364" ht="12">
      <c r="D4364" s="204"/>
    </row>
    <row r="4365" ht="12">
      <c r="D4365" s="204"/>
    </row>
    <row r="4366" ht="12">
      <c r="D4366" s="204"/>
    </row>
    <row r="4367" ht="12">
      <c r="D4367" s="204"/>
    </row>
    <row r="4368" ht="12">
      <c r="D4368" s="204"/>
    </row>
    <row r="4369" ht="12">
      <c r="D4369" s="204"/>
    </row>
    <row r="4370" ht="12">
      <c r="D4370" s="204"/>
    </row>
    <row r="4371" ht="12">
      <c r="D4371" s="204"/>
    </row>
    <row r="4372" ht="12">
      <c r="D4372" s="204"/>
    </row>
    <row r="4373" ht="12">
      <c r="D4373" s="204"/>
    </row>
    <row r="4374" ht="12">
      <c r="D4374" s="204"/>
    </row>
    <row r="4375" ht="12">
      <c r="D4375" s="204"/>
    </row>
    <row r="4376" ht="12">
      <c r="D4376" s="204"/>
    </row>
    <row r="4377" ht="12">
      <c r="D4377" s="204"/>
    </row>
    <row r="4378" ht="12">
      <c r="D4378" s="204"/>
    </row>
    <row r="4379" ht="12">
      <c r="D4379" s="204"/>
    </row>
    <row r="4380" ht="12">
      <c r="D4380" s="204"/>
    </row>
    <row r="4381" ht="12">
      <c r="D4381" s="204"/>
    </row>
    <row r="4382" ht="12">
      <c r="D4382" s="204"/>
    </row>
    <row r="4383" ht="12">
      <c r="D4383" s="204"/>
    </row>
    <row r="4384" ht="12">
      <c r="D4384" s="204"/>
    </row>
    <row r="4385" ht="12">
      <c r="D4385" s="204"/>
    </row>
    <row r="4386" ht="12">
      <c r="D4386" s="204"/>
    </row>
    <row r="4387" ht="12">
      <c r="D4387" s="204"/>
    </row>
    <row r="4388" ht="12">
      <c r="D4388" s="204"/>
    </row>
    <row r="4389" ht="12">
      <c r="D4389" s="204"/>
    </row>
    <row r="4390" ht="12">
      <c r="D4390" s="204"/>
    </row>
    <row r="4391" ht="12">
      <c r="D4391" s="204"/>
    </row>
    <row r="4392" ht="12">
      <c r="D4392" s="204"/>
    </row>
    <row r="4393" ht="12">
      <c r="D4393" s="204"/>
    </row>
    <row r="4394" ht="12">
      <c r="D4394" s="204"/>
    </row>
    <row r="4395" ht="12">
      <c r="D4395" s="204"/>
    </row>
    <row r="4396" ht="12">
      <c r="D4396" s="204"/>
    </row>
    <row r="4397" ht="12">
      <c r="D4397" s="204"/>
    </row>
    <row r="4398" ht="12">
      <c r="D4398" s="204"/>
    </row>
    <row r="4399" ht="12">
      <c r="D4399" s="204"/>
    </row>
    <row r="4400" ht="12">
      <c r="D4400" s="204"/>
    </row>
    <row r="4401" ht="12">
      <c r="D4401" s="204"/>
    </row>
    <row r="4402" ht="12">
      <c r="D4402" s="204"/>
    </row>
    <row r="4403" ht="12">
      <c r="D4403" s="204"/>
    </row>
    <row r="4404" ht="12">
      <c r="D4404" s="204"/>
    </row>
    <row r="4405" ht="12">
      <c r="D4405" s="204"/>
    </row>
    <row r="4406" ht="12">
      <c r="D4406" s="204"/>
    </row>
    <row r="4407" ht="12">
      <c r="D4407" s="204"/>
    </row>
    <row r="4408" ht="12">
      <c r="D4408" s="204"/>
    </row>
    <row r="4409" ht="12">
      <c r="D4409" s="204"/>
    </row>
    <row r="4410" ht="12">
      <c r="D4410" s="204"/>
    </row>
    <row r="4411" ht="12">
      <c r="D4411" s="204"/>
    </row>
    <row r="4412" ht="12">
      <c r="D4412" s="204"/>
    </row>
    <row r="4413" ht="12">
      <c r="D4413" s="204"/>
    </row>
    <row r="4414" ht="12">
      <c r="D4414" s="204"/>
    </row>
    <row r="4415" ht="12">
      <c r="D4415" s="204"/>
    </row>
    <row r="4416" ht="12">
      <c r="D4416" s="204"/>
    </row>
    <row r="4417" ht="12">
      <c r="D4417" s="204"/>
    </row>
    <row r="4418" ht="12">
      <c r="D4418" s="204"/>
    </row>
    <row r="4419" ht="12">
      <c r="D4419" s="204"/>
    </row>
    <row r="4420" ht="12">
      <c r="D4420" s="204"/>
    </row>
    <row r="4421" ht="12">
      <c r="D4421" s="204"/>
    </row>
    <row r="4422" ht="12">
      <c r="D4422" s="204"/>
    </row>
    <row r="4423" ht="12">
      <c r="D4423" s="204"/>
    </row>
    <row r="4424" ht="12">
      <c r="D4424" s="204"/>
    </row>
    <row r="4425" ht="12">
      <c r="D4425" s="204"/>
    </row>
    <row r="4426" ht="12">
      <c r="D4426" s="204"/>
    </row>
    <row r="4427" ht="12">
      <c r="D4427" s="204"/>
    </row>
    <row r="4428" ht="12">
      <c r="D4428" s="204"/>
    </row>
    <row r="4429" ht="12">
      <c r="D4429" s="204"/>
    </row>
    <row r="4430" ht="12">
      <c r="D4430" s="204"/>
    </row>
    <row r="4431" ht="12">
      <c r="D4431" s="204"/>
    </row>
    <row r="4432" ht="12">
      <c r="D4432" s="204"/>
    </row>
    <row r="4433" ht="12">
      <c r="D4433" s="204"/>
    </row>
    <row r="4434" ht="12">
      <c r="D4434" s="204"/>
    </row>
    <row r="4435" ht="12">
      <c r="D4435" s="204"/>
    </row>
    <row r="4436" ht="12">
      <c r="D4436" s="204"/>
    </row>
    <row r="4437" ht="12">
      <c r="D4437" s="204"/>
    </row>
    <row r="4438" ht="12">
      <c r="D4438" s="204"/>
    </row>
    <row r="4439" ht="12">
      <c r="D4439" s="204"/>
    </row>
    <row r="4440" ht="12">
      <c r="D4440" s="204"/>
    </row>
    <row r="4441" ht="12">
      <c r="D4441" s="204"/>
    </row>
    <row r="4442" ht="12">
      <c r="D4442" s="204"/>
    </row>
    <row r="4443" ht="12">
      <c r="D4443" s="204"/>
    </row>
    <row r="4444" ht="12">
      <c r="D4444" s="204"/>
    </row>
    <row r="4445" ht="12">
      <c r="D4445" s="204"/>
    </row>
    <row r="4446" ht="12">
      <c r="D4446" s="204"/>
    </row>
    <row r="4447" ht="12">
      <c r="D4447" s="204"/>
    </row>
    <row r="4448" ht="12">
      <c r="D4448" s="204"/>
    </row>
    <row r="4449" ht="12">
      <c r="D4449" s="204"/>
    </row>
    <row r="4450" ht="12">
      <c r="D4450" s="204"/>
    </row>
    <row r="4451" ht="12">
      <c r="D4451" s="204"/>
    </row>
    <row r="4452" ht="12">
      <c r="D4452" s="204"/>
    </row>
    <row r="4453" ht="12">
      <c r="D4453" s="204"/>
    </row>
    <row r="4454" ht="12">
      <c r="D4454" s="204"/>
    </row>
    <row r="4455" ht="12">
      <c r="D4455" s="204"/>
    </row>
    <row r="4456" ht="12">
      <c r="D4456" s="204"/>
    </row>
    <row r="4457" ht="12">
      <c r="D4457" s="204"/>
    </row>
    <row r="4458" ht="12">
      <c r="D4458" s="204"/>
    </row>
    <row r="4459" ht="12">
      <c r="D4459" s="204"/>
    </row>
    <row r="4460" ht="12">
      <c r="D4460" s="204"/>
    </row>
    <row r="4461" ht="12">
      <c r="D4461" s="204"/>
    </row>
    <row r="4462" ht="12">
      <c r="D4462" s="204"/>
    </row>
    <row r="4463" ht="12">
      <c r="D4463" s="204"/>
    </row>
    <row r="4464" ht="12">
      <c r="D4464" s="204"/>
    </row>
    <row r="4465" ht="12">
      <c r="D4465" s="204"/>
    </row>
    <row r="4466" ht="12">
      <c r="D4466" s="204"/>
    </row>
    <row r="4467" ht="12">
      <c r="D4467" s="204"/>
    </row>
    <row r="4468" ht="12">
      <c r="D4468" s="204"/>
    </row>
    <row r="4469" ht="12">
      <c r="D4469" s="204"/>
    </row>
    <row r="4470" ht="12">
      <c r="D4470" s="204"/>
    </row>
    <row r="4471" ht="12">
      <c r="D4471" s="204"/>
    </row>
    <row r="4472" ht="12">
      <c r="D4472" s="204"/>
    </row>
    <row r="4473" ht="12">
      <c r="D4473" s="204"/>
    </row>
    <row r="4474" ht="12">
      <c r="D4474" s="204"/>
    </row>
    <row r="4475" ht="12">
      <c r="D4475" s="204"/>
    </row>
    <row r="4476" ht="12">
      <c r="D4476" s="204"/>
    </row>
    <row r="4477" ht="12">
      <c r="D4477" s="204"/>
    </row>
    <row r="4478" ht="12">
      <c r="D4478" s="204"/>
    </row>
    <row r="4479" ht="12">
      <c r="D4479" s="204"/>
    </row>
    <row r="4480" ht="12">
      <c r="D4480" s="204"/>
    </row>
    <row r="4481" ht="12">
      <c r="D4481" s="204"/>
    </row>
    <row r="4482" ht="12">
      <c r="D4482" s="204"/>
    </row>
    <row r="4483" ht="12">
      <c r="D4483" s="204"/>
    </row>
    <row r="4484" ht="12">
      <c r="D4484" s="204"/>
    </row>
    <row r="4485" ht="12">
      <c r="D4485" s="204"/>
    </row>
    <row r="4486" ht="12">
      <c r="D4486" s="204"/>
    </row>
    <row r="4487" ht="12">
      <c r="D4487" s="204"/>
    </row>
    <row r="4488" ht="12">
      <c r="D4488" s="204"/>
    </row>
    <row r="4489" ht="12">
      <c r="D4489" s="204"/>
    </row>
    <row r="4490" ht="12">
      <c r="D4490" s="204"/>
    </row>
    <row r="4491" ht="12">
      <c r="D4491" s="204"/>
    </row>
    <row r="4492" ht="12">
      <c r="D4492" s="204"/>
    </row>
    <row r="4493" ht="12">
      <c r="D4493" s="204"/>
    </row>
    <row r="4494" ht="12">
      <c r="D4494" s="204"/>
    </row>
    <row r="4495" ht="12">
      <c r="D4495" s="204"/>
    </row>
    <row r="4496" ht="12">
      <c r="D4496" s="204"/>
    </row>
    <row r="4497" ht="12">
      <c r="D4497" s="204"/>
    </row>
    <row r="4498" ht="12">
      <c r="D4498" s="204"/>
    </row>
    <row r="4499" ht="12">
      <c r="D4499" s="204"/>
    </row>
    <row r="4500" ht="12">
      <c r="D4500" s="204"/>
    </row>
    <row r="4501" ht="12">
      <c r="D4501" s="204"/>
    </row>
    <row r="4502" ht="12">
      <c r="D4502" s="204"/>
    </row>
    <row r="4503" ht="12">
      <c r="D4503" s="204"/>
    </row>
    <row r="4504" ht="12">
      <c r="D4504" s="204"/>
    </row>
    <row r="4505" ht="12">
      <c r="D4505" s="204"/>
    </row>
    <row r="4506" ht="12">
      <c r="D4506" s="204"/>
    </row>
    <row r="4507" ht="12">
      <c r="D4507" s="204"/>
    </row>
    <row r="4508" ht="12">
      <c r="D4508" s="204"/>
    </row>
    <row r="4509" ht="12">
      <c r="D4509" s="204"/>
    </row>
    <row r="4510" ht="12">
      <c r="D4510" s="204"/>
    </row>
    <row r="4511" ht="12">
      <c r="D4511" s="204"/>
    </row>
    <row r="4512" ht="12">
      <c r="D4512" s="204"/>
    </row>
    <row r="4513" ht="12">
      <c r="D4513" s="204"/>
    </row>
    <row r="4514" ht="12">
      <c r="D4514" s="204"/>
    </row>
    <row r="4515" ht="12">
      <c r="D4515" s="204"/>
    </row>
    <row r="4516" ht="12">
      <c r="D4516" s="204"/>
    </row>
    <row r="4517" ht="12">
      <c r="D4517" s="204"/>
    </row>
    <row r="4518" ht="12">
      <c r="D4518" s="204"/>
    </row>
    <row r="4519" ht="12">
      <c r="D4519" s="204"/>
    </row>
    <row r="4520" ht="12">
      <c r="D4520" s="204"/>
    </row>
    <row r="4521" ht="12">
      <c r="D4521" s="204"/>
    </row>
    <row r="4522" ht="12">
      <c r="D4522" s="204"/>
    </row>
    <row r="4523" ht="12">
      <c r="D4523" s="204"/>
    </row>
    <row r="4524" ht="12">
      <c r="D4524" s="204"/>
    </row>
    <row r="4525" ht="12">
      <c r="D4525" s="204"/>
    </row>
    <row r="4526" ht="12">
      <c r="D4526" s="204"/>
    </row>
    <row r="4527" ht="12">
      <c r="D4527" s="204"/>
    </row>
    <row r="4528" ht="12">
      <c r="D4528" s="204"/>
    </row>
    <row r="4529" ht="12">
      <c r="D4529" s="204"/>
    </row>
    <row r="4530" ht="12">
      <c r="D4530" s="204"/>
    </row>
    <row r="4531" ht="12">
      <c r="D4531" s="204"/>
    </row>
    <row r="4532" ht="12">
      <c r="D4532" s="204"/>
    </row>
    <row r="4533" ht="12">
      <c r="D4533" s="204"/>
    </row>
    <row r="4534" ht="12">
      <c r="D4534" s="204"/>
    </row>
    <row r="4535" ht="12">
      <c r="D4535" s="204"/>
    </row>
    <row r="4536" ht="12">
      <c r="D4536" s="204"/>
    </row>
    <row r="4537" ht="12">
      <c r="D4537" s="204"/>
    </row>
    <row r="4538" ht="12">
      <c r="D4538" s="204"/>
    </row>
    <row r="4539" ht="12">
      <c r="D4539" s="204"/>
    </row>
    <row r="4540" ht="12">
      <c r="D4540" s="204"/>
    </row>
    <row r="4541" ht="12">
      <c r="D4541" s="204"/>
    </row>
    <row r="4542" ht="12">
      <c r="D4542" s="204"/>
    </row>
    <row r="4543" ht="12">
      <c r="D4543" s="204"/>
    </row>
    <row r="4544" ht="12">
      <c r="D4544" s="204"/>
    </row>
    <row r="4545" ht="12">
      <c r="D4545" s="204"/>
    </row>
    <row r="4546" ht="12">
      <c r="D4546" s="204"/>
    </row>
    <row r="4547" ht="12">
      <c r="D4547" s="204"/>
    </row>
    <row r="4548" ht="12">
      <c r="D4548" s="204"/>
    </row>
    <row r="4549" ht="12">
      <c r="D4549" s="204"/>
    </row>
    <row r="4550" ht="12">
      <c r="D4550" s="204"/>
    </row>
    <row r="4551" ht="12">
      <c r="D4551" s="204"/>
    </row>
    <row r="4552" ht="12">
      <c r="D4552" s="204"/>
    </row>
    <row r="4553" ht="12">
      <c r="D4553" s="204"/>
    </row>
    <row r="4554" ht="12">
      <c r="D4554" s="204"/>
    </row>
    <row r="4555" ht="12">
      <c r="D4555" s="204"/>
    </row>
    <row r="4556" ht="12">
      <c r="D4556" s="204"/>
    </row>
    <row r="4557" ht="12">
      <c r="D4557" s="204"/>
    </row>
    <row r="4558" ht="12">
      <c r="D4558" s="204"/>
    </row>
    <row r="4559" ht="12">
      <c r="D4559" s="204"/>
    </row>
    <row r="4560" ht="12">
      <c r="D4560" s="204"/>
    </row>
    <row r="4561" ht="12">
      <c r="D4561" s="204"/>
    </row>
    <row r="4562" ht="12">
      <c r="D4562" s="204"/>
    </row>
    <row r="4563" ht="12">
      <c r="D4563" s="204"/>
    </row>
    <row r="4564" ht="12">
      <c r="D4564" s="204"/>
    </row>
    <row r="4565" ht="12">
      <c r="D4565" s="204"/>
    </row>
    <row r="4566" ht="12">
      <c r="D4566" s="204"/>
    </row>
    <row r="4567" ht="12">
      <c r="D4567" s="204"/>
    </row>
    <row r="4568" ht="12">
      <c r="D4568" s="204"/>
    </row>
    <row r="4569" ht="12">
      <c r="D4569" s="204"/>
    </row>
    <row r="4570" ht="12">
      <c r="D4570" s="204"/>
    </row>
    <row r="4571" ht="12">
      <c r="D4571" s="204"/>
    </row>
    <row r="4572" ht="12">
      <c r="D4572" s="204"/>
    </row>
    <row r="4573" ht="12">
      <c r="D4573" s="204"/>
    </row>
    <row r="4574" ht="12">
      <c r="D4574" s="204"/>
    </row>
    <row r="4575" ht="12">
      <c r="D4575" s="204"/>
    </row>
    <row r="4576" ht="12">
      <c r="D4576" s="204"/>
    </row>
    <row r="4577" ht="12">
      <c r="D4577" s="204"/>
    </row>
    <row r="4578" ht="12">
      <c r="D4578" s="204"/>
    </row>
    <row r="4579" ht="12">
      <c r="D4579" s="204"/>
    </row>
    <row r="4580" ht="12">
      <c r="D4580" s="204"/>
    </row>
    <row r="4581" ht="12">
      <c r="D4581" s="204"/>
    </row>
    <row r="4582" ht="12">
      <c r="D4582" s="204"/>
    </row>
    <row r="4583" ht="12">
      <c r="D4583" s="204"/>
    </row>
    <row r="4584" ht="12">
      <c r="D4584" s="204"/>
    </row>
    <row r="4585" ht="12">
      <c r="D4585" s="204"/>
    </row>
    <row r="4586" ht="12">
      <c r="D4586" s="204"/>
    </row>
    <row r="4587" ht="12">
      <c r="D4587" s="204"/>
    </row>
    <row r="4588" ht="12">
      <c r="D4588" s="204"/>
    </row>
    <row r="4589" ht="12">
      <c r="D4589" s="204"/>
    </row>
    <row r="4590" ht="12">
      <c r="D4590" s="204"/>
    </row>
    <row r="4591" ht="12">
      <c r="D4591" s="204"/>
    </row>
    <row r="4592" ht="12">
      <c r="D4592" s="204"/>
    </row>
    <row r="4593" ht="12">
      <c r="D4593" s="204"/>
    </row>
    <row r="4594" ht="12">
      <c r="D4594" s="204"/>
    </row>
    <row r="4595" ht="12">
      <c r="D4595" s="204"/>
    </row>
    <row r="4596" ht="12">
      <c r="D4596" s="204"/>
    </row>
    <row r="4597" ht="12">
      <c r="D4597" s="204"/>
    </row>
    <row r="4598" ht="12">
      <c r="D4598" s="204"/>
    </row>
    <row r="4599" ht="12">
      <c r="D4599" s="204"/>
    </row>
    <row r="4600" ht="12">
      <c r="D4600" s="204"/>
    </row>
    <row r="4601" ht="12">
      <c r="D4601" s="204"/>
    </row>
    <row r="4602" ht="12">
      <c r="D4602" s="204"/>
    </row>
    <row r="4603" ht="12">
      <c r="D4603" s="204"/>
    </row>
    <row r="4604" ht="12">
      <c r="D4604" s="204"/>
    </row>
    <row r="4605" ht="12">
      <c r="D4605" s="204"/>
    </row>
    <row r="4606" ht="12">
      <c r="D4606" s="204"/>
    </row>
    <row r="4607" ht="12">
      <c r="D4607" s="204"/>
    </row>
    <row r="4608" ht="12">
      <c r="D4608" s="204"/>
    </row>
    <row r="4609" ht="12">
      <c r="D4609" s="204"/>
    </row>
    <row r="4610" ht="12">
      <c r="D4610" s="204"/>
    </row>
    <row r="4611" ht="12">
      <c r="D4611" s="204"/>
    </row>
    <row r="4612" ht="12">
      <c r="D4612" s="204"/>
    </row>
    <row r="4613" ht="12">
      <c r="D4613" s="204"/>
    </row>
    <row r="4614" ht="12">
      <c r="D4614" s="204"/>
    </row>
    <row r="4615" ht="12">
      <c r="D4615" s="204"/>
    </row>
    <row r="4616" ht="12">
      <c r="D4616" s="204"/>
    </row>
    <row r="4617" ht="12">
      <c r="D4617" s="204"/>
    </row>
    <row r="4618" ht="12">
      <c r="D4618" s="204"/>
    </row>
    <row r="4619" ht="12">
      <c r="D4619" s="204"/>
    </row>
    <row r="4620" ht="12">
      <c r="D4620" s="204"/>
    </row>
    <row r="4621" ht="12">
      <c r="D4621" s="204"/>
    </row>
    <row r="4622" ht="12">
      <c r="D4622" s="204"/>
    </row>
    <row r="4623" ht="12">
      <c r="D4623" s="204"/>
    </row>
    <row r="4624" ht="12">
      <c r="D4624" s="204"/>
    </row>
    <row r="4625" ht="12">
      <c r="D4625" s="204"/>
    </row>
    <row r="4626" ht="12">
      <c r="D4626" s="204"/>
    </row>
    <row r="4627" ht="12">
      <c r="D4627" s="204"/>
    </row>
    <row r="4628" ht="12">
      <c r="D4628" s="204"/>
    </row>
    <row r="4629" ht="12">
      <c r="D4629" s="204"/>
    </row>
    <row r="4630" ht="12">
      <c r="D4630" s="204"/>
    </row>
    <row r="4631" ht="12">
      <c r="D4631" s="204"/>
    </row>
    <row r="4632" ht="12">
      <c r="D4632" s="204"/>
    </row>
    <row r="4633" ht="12">
      <c r="D4633" s="204"/>
    </row>
    <row r="4634" ht="12">
      <c r="D4634" s="204"/>
    </row>
    <row r="4635" ht="12">
      <c r="D4635" s="204"/>
    </row>
    <row r="4636" ht="12">
      <c r="D4636" s="204"/>
    </row>
    <row r="4637" ht="12">
      <c r="D4637" s="204"/>
    </row>
    <row r="4638" ht="12">
      <c r="D4638" s="204"/>
    </row>
    <row r="4639" ht="12">
      <c r="D4639" s="204"/>
    </row>
    <row r="4640" ht="12">
      <c r="D4640" s="204"/>
    </row>
    <row r="4641" ht="12">
      <c r="D4641" s="204"/>
    </row>
    <row r="4642" ht="12">
      <c r="D4642" s="204"/>
    </row>
    <row r="4643" ht="12">
      <c r="D4643" s="204"/>
    </row>
    <row r="4644" ht="12">
      <c r="D4644" s="204"/>
    </row>
    <row r="4645" ht="12">
      <c r="D4645" s="204"/>
    </row>
    <row r="4646" ht="12">
      <c r="D4646" s="204"/>
    </row>
    <row r="4647" ht="12">
      <c r="D4647" s="204"/>
    </row>
    <row r="4648" ht="12">
      <c r="D4648" s="204"/>
    </row>
    <row r="4649" ht="12">
      <c r="D4649" s="204"/>
    </row>
    <row r="4650" ht="12">
      <c r="D4650" s="204"/>
    </row>
    <row r="4651" ht="12">
      <c r="D4651" s="204"/>
    </row>
    <row r="4652" ht="12">
      <c r="D4652" s="204"/>
    </row>
    <row r="4653" ht="12">
      <c r="D4653" s="204"/>
    </row>
    <row r="4654" ht="12">
      <c r="D4654" s="204"/>
    </row>
    <row r="4655" ht="12">
      <c r="D4655" s="204"/>
    </row>
    <row r="4656" ht="12">
      <c r="D4656" s="204"/>
    </row>
    <row r="4657" ht="12">
      <c r="D4657" s="204"/>
    </row>
    <row r="4658" ht="12">
      <c r="D4658" s="204"/>
    </row>
    <row r="4659" ht="12">
      <c r="D4659" s="204"/>
    </row>
    <row r="4660" ht="12">
      <c r="D4660" s="204"/>
    </row>
    <row r="4661" ht="12">
      <c r="D4661" s="204"/>
    </row>
    <row r="4662" ht="12">
      <c r="D4662" s="204"/>
    </row>
    <row r="4663" ht="12">
      <c r="D4663" s="204"/>
    </row>
    <row r="4664" ht="12">
      <c r="D4664" s="204"/>
    </row>
    <row r="4665" ht="12">
      <c r="D4665" s="204"/>
    </row>
    <row r="4666" ht="12">
      <c r="D4666" s="204"/>
    </row>
    <row r="4667" ht="12">
      <c r="D4667" s="204"/>
    </row>
    <row r="4668" ht="12">
      <c r="D4668" s="204"/>
    </row>
    <row r="4669" ht="12">
      <c r="D4669" s="204"/>
    </row>
    <row r="4670" ht="12">
      <c r="D4670" s="204"/>
    </row>
    <row r="4671" ht="12">
      <c r="D4671" s="204"/>
    </row>
    <row r="4672" ht="12">
      <c r="D4672" s="204"/>
    </row>
    <row r="4673" ht="12">
      <c r="D4673" s="204"/>
    </row>
    <row r="4674" ht="12">
      <c r="D4674" s="204"/>
    </row>
    <row r="4675" ht="12">
      <c r="D4675" s="204"/>
    </row>
    <row r="4676" ht="12">
      <c r="D4676" s="204"/>
    </row>
    <row r="4677" ht="12">
      <c r="D4677" s="204"/>
    </row>
    <row r="4678" ht="12">
      <c r="D4678" s="204"/>
    </row>
    <row r="4679" ht="12">
      <c r="D4679" s="204"/>
    </row>
    <row r="4680" ht="12">
      <c r="D4680" s="204"/>
    </row>
    <row r="4681" ht="12">
      <c r="D4681" s="204"/>
    </row>
    <row r="4682" ht="12">
      <c r="D4682" s="204"/>
    </row>
    <row r="4683" ht="12">
      <c r="D4683" s="204"/>
    </row>
    <row r="4684" ht="12">
      <c r="D4684" s="204"/>
    </row>
    <row r="4685" ht="12">
      <c r="D4685" s="204"/>
    </row>
    <row r="4686" ht="12">
      <c r="D4686" s="204"/>
    </row>
    <row r="4687" ht="12">
      <c r="D4687" s="204"/>
    </row>
    <row r="4688" ht="12">
      <c r="D4688" s="204"/>
    </row>
    <row r="4689" ht="12">
      <c r="D4689" s="204"/>
    </row>
    <row r="4690" ht="12">
      <c r="D4690" s="204"/>
    </row>
    <row r="4691" ht="12">
      <c r="D4691" s="204"/>
    </row>
    <row r="4692" ht="12">
      <c r="D4692" s="204"/>
    </row>
    <row r="4693" ht="12">
      <c r="D4693" s="204"/>
    </row>
    <row r="4694" ht="12">
      <c r="D4694" s="204"/>
    </row>
    <row r="4695" ht="12">
      <c r="D4695" s="204"/>
    </row>
    <row r="4696" ht="12">
      <c r="D4696" s="204"/>
    </row>
    <row r="4697" ht="12">
      <c r="D4697" s="204"/>
    </row>
    <row r="4698" ht="12">
      <c r="D4698" s="204"/>
    </row>
    <row r="4699" ht="12">
      <c r="D4699" s="204"/>
    </row>
    <row r="4700" ht="12">
      <c r="D4700" s="204"/>
    </row>
    <row r="4701" ht="12">
      <c r="D4701" s="204"/>
    </row>
    <row r="4702" ht="12">
      <c r="D4702" s="204"/>
    </row>
    <row r="4703" ht="12">
      <c r="D4703" s="204"/>
    </row>
    <row r="4704" ht="12">
      <c r="D4704" s="204"/>
    </row>
    <row r="4705" ht="12">
      <c r="D4705" s="204"/>
    </row>
    <row r="4706" ht="12">
      <c r="D4706" s="204"/>
    </row>
    <row r="4707" ht="12">
      <c r="D4707" s="204"/>
    </row>
    <row r="4708" ht="12">
      <c r="D4708" s="204"/>
    </row>
    <row r="4709" ht="12">
      <c r="D4709" s="204"/>
    </row>
    <row r="4710" ht="12">
      <c r="D4710" s="204"/>
    </row>
    <row r="4711" ht="12">
      <c r="D4711" s="204"/>
    </row>
    <row r="4712" ht="12">
      <c r="D4712" s="204"/>
    </row>
    <row r="4713" ht="12">
      <c r="D4713" s="204"/>
    </row>
    <row r="4714" ht="12">
      <c r="D4714" s="204"/>
    </row>
    <row r="4715" ht="12">
      <c r="D4715" s="204"/>
    </row>
    <row r="4716" ht="12">
      <c r="D4716" s="204"/>
    </row>
    <row r="4717" ht="12">
      <c r="D4717" s="204"/>
    </row>
    <row r="4718" ht="12">
      <c r="D4718" s="204"/>
    </row>
    <row r="4719" ht="12">
      <c r="D4719" s="204"/>
    </row>
    <row r="4720" ht="12">
      <c r="D4720" s="204"/>
    </row>
    <row r="4721" ht="12">
      <c r="D4721" s="204"/>
    </row>
    <row r="4722" ht="12">
      <c r="D4722" s="204"/>
    </row>
    <row r="4723" ht="12">
      <c r="D4723" s="204"/>
    </row>
    <row r="4724" ht="12">
      <c r="D4724" s="204"/>
    </row>
    <row r="4725" ht="12">
      <c r="D4725" s="204"/>
    </row>
    <row r="4726" ht="12">
      <c r="D4726" s="204"/>
    </row>
    <row r="4727" ht="12">
      <c r="D4727" s="204"/>
    </row>
    <row r="4728" ht="12">
      <c r="D4728" s="204"/>
    </row>
    <row r="4729" ht="12">
      <c r="D4729" s="204"/>
    </row>
    <row r="4730" ht="12">
      <c r="D4730" s="204"/>
    </row>
    <row r="4731" ht="12">
      <c r="D4731" s="204"/>
    </row>
    <row r="4732" ht="12">
      <c r="D4732" s="204"/>
    </row>
    <row r="4733" ht="12">
      <c r="D4733" s="204"/>
    </row>
    <row r="4734" ht="12">
      <c r="D4734" s="204"/>
    </row>
    <row r="4735" ht="12">
      <c r="D4735" s="204"/>
    </row>
    <row r="4736" ht="12">
      <c r="D4736" s="204"/>
    </row>
    <row r="4737" ht="12">
      <c r="D4737" s="204"/>
    </row>
    <row r="4738" ht="12">
      <c r="D4738" s="204"/>
    </row>
    <row r="4739" ht="12">
      <c r="D4739" s="204"/>
    </row>
    <row r="4740" ht="12">
      <c r="D4740" s="204"/>
    </row>
    <row r="4741" ht="12">
      <c r="D4741" s="204"/>
    </row>
    <row r="4742" ht="12">
      <c r="D4742" s="204"/>
    </row>
    <row r="4743" ht="12">
      <c r="D4743" s="204"/>
    </row>
    <row r="4744" ht="12">
      <c r="D4744" s="204"/>
    </row>
    <row r="4745" ht="12">
      <c r="D4745" s="204"/>
    </row>
    <row r="4746" ht="12">
      <c r="D4746" s="204"/>
    </row>
    <row r="4747" ht="12">
      <c r="D4747" s="204"/>
    </row>
    <row r="4748" ht="12">
      <c r="D4748" s="204"/>
    </row>
    <row r="4749" ht="12">
      <c r="D4749" s="204"/>
    </row>
    <row r="4750" ht="12">
      <c r="D4750" s="204"/>
    </row>
    <row r="4751" ht="12">
      <c r="D4751" s="204"/>
    </row>
    <row r="4752" ht="12">
      <c r="D4752" s="204"/>
    </row>
    <row r="4753" ht="12">
      <c r="D4753" s="204"/>
    </row>
    <row r="4754" ht="12">
      <c r="D4754" s="204"/>
    </row>
    <row r="4755" ht="12">
      <c r="D4755" s="204"/>
    </row>
    <row r="4756" ht="12">
      <c r="D4756" s="204"/>
    </row>
    <row r="4757" ht="12">
      <c r="D4757" s="204"/>
    </row>
    <row r="4758" ht="12">
      <c r="D4758" s="204"/>
    </row>
    <row r="4759" ht="12">
      <c r="D4759" s="204"/>
    </row>
    <row r="4760" ht="12">
      <c r="D4760" s="204"/>
    </row>
    <row r="4761" ht="12">
      <c r="D4761" s="204"/>
    </row>
    <row r="4762" ht="12">
      <c r="D4762" s="204"/>
    </row>
    <row r="4763" ht="12">
      <c r="D4763" s="204"/>
    </row>
    <row r="4764" ht="12">
      <c r="D4764" s="204"/>
    </row>
    <row r="4765" ht="12">
      <c r="D4765" s="204"/>
    </row>
    <row r="4766" ht="12">
      <c r="D4766" s="204"/>
    </row>
    <row r="4767" ht="12">
      <c r="D4767" s="204"/>
    </row>
    <row r="4768" ht="12">
      <c r="D4768" s="204"/>
    </row>
    <row r="4769" ht="12">
      <c r="D4769" s="204"/>
    </row>
    <row r="4770" ht="12">
      <c r="D4770" s="204"/>
    </row>
    <row r="4771" ht="12">
      <c r="D4771" s="204"/>
    </row>
    <row r="4772" ht="12">
      <c r="D4772" s="204"/>
    </row>
    <row r="4773" ht="12">
      <c r="D4773" s="204"/>
    </row>
    <row r="4774" ht="12">
      <c r="D4774" s="204"/>
    </row>
    <row r="4775" ht="12">
      <c r="D4775" s="204"/>
    </row>
    <row r="4776" ht="12">
      <c r="D4776" s="204"/>
    </row>
    <row r="4777" ht="12">
      <c r="D4777" s="204"/>
    </row>
    <row r="4778" ht="12">
      <c r="D4778" s="204"/>
    </row>
    <row r="4779" ht="12">
      <c r="D4779" s="204"/>
    </row>
    <row r="4780" ht="12">
      <c r="D4780" s="204"/>
    </row>
    <row r="4781" ht="12">
      <c r="D4781" s="204"/>
    </row>
    <row r="4782" ht="12">
      <c r="D4782" s="204"/>
    </row>
    <row r="4783" ht="12">
      <c r="D4783" s="204"/>
    </row>
    <row r="4784" ht="12">
      <c r="D4784" s="204"/>
    </row>
    <row r="4785" ht="12">
      <c r="D4785" s="204"/>
    </row>
    <row r="4786" ht="12">
      <c r="D4786" s="204"/>
    </row>
    <row r="4787" ht="12">
      <c r="D4787" s="204"/>
    </row>
    <row r="4788" ht="12">
      <c r="D4788" s="204"/>
    </row>
    <row r="4789" ht="12">
      <c r="D4789" s="204"/>
    </row>
    <row r="4790" ht="12">
      <c r="D4790" s="204"/>
    </row>
    <row r="4791" ht="12">
      <c r="D4791" s="204"/>
    </row>
    <row r="4792" ht="12">
      <c r="D4792" s="204"/>
    </row>
    <row r="4793" ht="12">
      <c r="D4793" s="204"/>
    </row>
    <row r="4794" ht="12">
      <c r="D4794" s="204"/>
    </row>
    <row r="4795" ht="12">
      <c r="D4795" s="204"/>
    </row>
    <row r="4796" ht="12">
      <c r="D4796" s="204"/>
    </row>
    <row r="4797" ht="12">
      <c r="D4797" s="204"/>
    </row>
    <row r="4798" ht="12">
      <c r="D4798" s="204"/>
    </row>
    <row r="4799" ht="12">
      <c r="D4799" s="204"/>
    </row>
    <row r="4800" ht="12">
      <c r="D4800" s="204"/>
    </row>
    <row r="4801" ht="12">
      <c r="D4801" s="204"/>
    </row>
    <row r="4802" ht="12">
      <c r="D4802" s="204"/>
    </row>
    <row r="4803" ht="12">
      <c r="D4803" s="204"/>
    </row>
    <row r="4804" ht="12">
      <c r="D4804" s="204"/>
    </row>
    <row r="4805" ht="12">
      <c r="D4805" s="204"/>
    </row>
    <row r="4806" ht="12">
      <c r="D4806" s="204"/>
    </row>
    <row r="4807" ht="12">
      <c r="D4807" s="204"/>
    </row>
    <row r="4808" ht="12">
      <c r="D4808" s="204"/>
    </row>
    <row r="4809" ht="12">
      <c r="D4809" s="204"/>
    </row>
    <row r="4810" ht="12">
      <c r="D4810" s="204"/>
    </row>
    <row r="4811" ht="12">
      <c r="D4811" s="204"/>
    </row>
    <row r="4812" ht="12">
      <c r="D4812" s="204"/>
    </row>
    <row r="4813" ht="12">
      <c r="D4813" s="204"/>
    </row>
    <row r="4814" ht="12">
      <c r="D4814" s="204"/>
    </row>
    <row r="4815" ht="12">
      <c r="D4815" s="204"/>
    </row>
    <row r="4816" ht="12">
      <c r="D4816" s="204"/>
    </row>
    <row r="4817" ht="12">
      <c r="D4817" s="204"/>
    </row>
    <row r="4818" ht="12">
      <c r="D4818" s="204"/>
    </row>
    <row r="4819" ht="12">
      <c r="D4819" s="204"/>
    </row>
    <row r="4820" ht="12">
      <c r="D4820" s="204"/>
    </row>
    <row r="4821" ht="12">
      <c r="D4821" s="204"/>
    </row>
    <row r="4822" ht="12">
      <c r="D4822" s="204"/>
    </row>
    <row r="4823" ht="12">
      <c r="D4823" s="204"/>
    </row>
    <row r="4824" ht="12">
      <c r="D4824" s="204"/>
    </row>
    <row r="4825" ht="12">
      <c r="D4825" s="204"/>
    </row>
    <row r="4826" ht="12">
      <c r="D4826" s="204"/>
    </row>
    <row r="4827" ht="12">
      <c r="D4827" s="204"/>
    </row>
    <row r="4828" ht="12">
      <c r="D4828" s="204"/>
    </row>
    <row r="4829" ht="12">
      <c r="D4829" s="204"/>
    </row>
    <row r="4830" ht="12">
      <c r="D4830" s="204"/>
    </row>
    <row r="4831" ht="12">
      <c r="D4831" s="204"/>
    </row>
    <row r="4832" ht="12">
      <c r="D4832" s="204"/>
    </row>
    <row r="4833" ht="12">
      <c r="D4833" s="204"/>
    </row>
    <row r="4834" ht="12">
      <c r="D4834" s="204"/>
    </row>
    <row r="4835" ht="12">
      <c r="D4835" s="204"/>
    </row>
    <row r="4836" ht="12">
      <c r="D4836" s="204"/>
    </row>
    <row r="4837" ht="12">
      <c r="D4837" s="204"/>
    </row>
    <row r="4838" ht="12">
      <c r="D4838" s="204"/>
    </row>
    <row r="4839" ht="12">
      <c r="D4839" s="204"/>
    </row>
    <row r="4840" ht="12">
      <c r="D4840" s="204"/>
    </row>
    <row r="4841" ht="12">
      <c r="D4841" s="204"/>
    </row>
    <row r="4842" ht="12">
      <c r="D4842" s="204"/>
    </row>
    <row r="4843" ht="12">
      <c r="D4843" s="204"/>
    </row>
    <row r="4844" ht="12">
      <c r="D4844" s="204"/>
    </row>
    <row r="4845" ht="12">
      <c r="D4845" s="204"/>
    </row>
    <row r="4846" ht="12">
      <c r="D4846" s="204"/>
    </row>
    <row r="4847" ht="12">
      <c r="D4847" s="204"/>
    </row>
    <row r="4848" ht="12">
      <c r="D4848" s="204"/>
    </row>
    <row r="4849" ht="12">
      <c r="D4849" s="204"/>
    </row>
    <row r="4850" ht="12">
      <c r="D4850" s="204"/>
    </row>
    <row r="4851" ht="12">
      <c r="D4851" s="204"/>
    </row>
    <row r="4852" ht="12">
      <c r="D4852" s="204"/>
    </row>
    <row r="4853" ht="12">
      <c r="D4853" s="204"/>
    </row>
    <row r="4854" ht="12">
      <c r="D4854" s="204"/>
    </row>
    <row r="4855" ht="12">
      <c r="D4855" s="204"/>
    </row>
    <row r="4856" ht="12">
      <c r="D4856" s="204"/>
    </row>
    <row r="4857" ht="12">
      <c r="D4857" s="204"/>
    </row>
    <row r="4858" ht="12">
      <c r="D4858" s="204"/>
    </row>
    <row r="4859" ht="12">
      <c r="D4859" s="204"/>
    </row>
    <row r="4860" ht="12">
      <c r="D4860" s="204"/>
    </row>
    <row r="4861" ht="12">
      <c r="D4861" s="204"/>
    </row>
    <row r="4862" ht="12">
      <c r="D4862" s="204"/>
    </row>
    <row r="4863" ht="12">
      <c r="D4863" s="204"/>
    </row>
    <row r="4864" ht="12">
      <c r="D4864" s="204"/>
    </row>
    <row r="4865" ht="12">
      <c r="D4865" s="204"/>
    </row>
    <row r="4866" ht="12">
      <c r="D4866" s="204"/>
    </row>
    <row r="4867" ht="12">
      <c r="D4867" s="204"/>
    </row>
    <row r="4868" ht="12">
      <c r="D4868" s="204"/>
    </row>
    <row r="4869" ht="12">
      <c r="D4869" s="204"/>
    </row>
    <row r="4870" ht="12">
      <c r="D4870" s="204"/>
    </row>
    <row r="4871" ht="12">
      <c r="D4871" s="204"/>
    </row>
    <row r="4872" ht="12">
      <c r="D4872" s="204"/>
    </row>
    <row r="4873" ht="12">
      <c r="D4873" s="204"/>
    </row>
    <row r="4874" ht="12">
      <c r="D4874" s="204"/>
    </row>
    <row r="4875" ht="12">
      <c r="D4875" s="204"/>
    </row>
    <row r="4876" ht="12">
      <c r="D4876" s="204"/>
    </row>
    <row r="4877" ht="12">
      <c r="D4877" s="204"/>
    </row>
    <row r="4878" ht="12">
      <c r="D4878" s="204"/>
    </row>
    <row r="4879" ht="12">
      <c r="D4879" s="204"/>
    </row>
    <row r="4880" ht="12">
      <c r="D4880" s="204"/>
    </row>
    <row r="4881" ht="12">
      <c r="D4881" s="204"/>
    </row>
    <row r="4882" ht="12">
      <c r="D4882" s="204"/>
    </row>
    <row r="4883" ht="12">
      <c r="D4883" s="204"/>
    </row>
    <row r="4884" ht="12">
      <c r="D4884" s="204"/>
    </row>
    <row r="4885" ht="12">
      <c r="D4885" s="204"/>
    </row>
    <row r="4886" ht="12">
      <c r="D4886" s="204"/>
    </row>
    <row r="4887" ht="12">
      <c r="D4887" s="204"/>
    </row>
    <row r="4888" ht="12">
      <c r="D4888" s="204"/>
    </row>
    <row r="4889" ht="12">
      <c r="D4889" s="204"/>
    </row>
    <row r="4890" ht="12">
      <c r="D4890" s="204"/>
    </row>
    <row r="4891" ht="12">
      <c r="D4891" s="204"/>
    </row>
    <row r="4892" ht="12">
      <c r="D4892" s="204"/>
    </row>
    <row r="4893" ht="12">
      <c r="D4893" s="204"/>
    </row>
    <row r="4894" ht="12">
      <c r="D4894" s="204"/>
    </row>
    <row r="4895" ht="12">
      <c r="D4895" s="204"/>
    </row>
    <row r="4896" ht="12">
      <c r="D4896" s="204"/>
    </row>
    <row r="4897" ht="12">
      <c r="D4897" s="204"/>
    </row>
    <row r="4898" ht="12">
      <c r="D4898" s="204"/>
    </row>
    <row r="4899" ht="12">
      <c r="D4899" s="204"/>
    </row>
    <row r="4900" ht="12">
      <c r="D4900" s="204"/>
    </row>
    <row r="4901" ht="12">
      <c r="D4901" s="204"/>
    </row>
    <row r="4902" ht="12">
      <c r="D4902" s="204"/>
    </row>
    <row r="4903" ht="12">
      <c r="D4903" s="204"/>
    </row>
    <row r="4904" ht="12">
      <c r="D4904" s="204"/>
    </row>
    <row r="4905" ht="12">
      <c r="D4905" s="204"/>
    </row>
    <row r="4906" ht="12">
      <c r="D4906" s="204"/>
    </row>
    <row r="4907" ht="12">
      <c r="D4907" s="204"/>
    </row>
    <row r="4908" ht="12">
      <c r="D4908" s="204"/>
    </row>
    <row r="4909" ht="12">
      <c r="D4909" s="204"/>
    </row>
    <row r="4910" ht="12">
      <c r="D4910" s="204"/>
    </row>
    <row r="4911" ht="12">
      <c r="D4911" s="204"/>
    </row>
    <row r="4912" ht="12">
      <c r="D4912" s="204"/>
    </row>
    <row r="4913" ht="12">
      <c r="D4913" s="204"/>
    </row>
    <row r="4914" ht="12">
      <c r="D4914" s="204"/>
    </row>
    <row r="4915" ht="12">
      <c r="D4915" s="204"/>
    </row>
    <row r="4916" ht="12">
      <c r="D4916" s="204"/>
    </row>
    <row r="4917" ht="12">
      <c r="D4917" s="204"/>
    </row>
    <row r="4918" ht="12">
      <c r="D4918" s="204"/>
    </row>
    <row r="4919" ht="12">
      <c r="D4919" s="204"/>
    </row>
    <row r="4920" ht="12">
      <c r="D4920" s="204"/>
    </row>
    <row r="4921" ht="12">
      <c r="D4921" s="204"/>
    </row>
    <row r="4922" ht="12">
      <c r="D4922" s="204"/>
    </row>
    <row r="4923" ht="12">
      <c r="D4923" s="204"/>
    </row>
    <row r="4924" ht="12">
      <c r="D4924" s="204"/>
    </row>
    <row r="4925" ht="12">
      <c r="D4925" s="204"/>
    </row>
    <row r="4926" ht="12">
      <c r="D4926" s="204"/>
    </row>
    <row r="4927" ht="12">
      <c r="D4927" s="204"/>
    </row>
    <row r="4928" ht="12">
      <c r="D4928" s="204"/>
    </row>
    <row r="4929" ht="12">
      <c r="D4929" s="204"/>
    </row>
    <row r="4930" ht="12">
      <c r="D4930" s="204"/>
    </row>
    <row r="4931" ht="12">
      <c r="D4931" s="204"/>
    </row>
    <row r="4932" ht="12">
      <c r="D4932" s="204"/>
    </row>
    <row r="4933" ht="12">
      <c r="D4933" s="204"/>
    </row>
    <row r="4934" ht="12">
      <c r="D4934" s="204"/>
    </row>
    <row r="4935" ht="12">
      <c r="D4935" s="204"/>
    </row>
    <row r="4936" ht="12">
      <c r="D4936" s="204"/>
    </row>
    <row r="4937" ht="12">
      <c r="D4937" s="204"/>
    </row>
    <row r="4938" ht="12">
      <c r="D4938" s="204"/>
    </row>
    <row r="4939" ht="12">
      <c r="D4939" s="204"/>
    </row>
    <row r="4940" ht="12">
      <c r="D4940" s="204"/>
    </row>
    <row r="4941" ht="12">
      <c r="D4941" s="204"/>
    </row>
    <row r="4942" ht="12">
      <c r="D4942" s="204"/>
    </row>
    <row r="4943" ht="12">
      <c r="D4943" s="204"/>
    </row>
    <row r="4944" ht="12">
      <c r="D4944" s="204"/>
    </row>
    <row r="4945" ht="12">
      <c r="D4945" s="204"/>
    </row>
    <row r="4946" ht="12">
      <c r="D4946" s="204"/>
    </row>
    <row r="4947" ht="12">
      <c r="D4947" s="204"/>
    </row>
    <row r="4948" ht="12">
      <c r="D4948" s="204"/>
    </row>
    <row r="4949" ht="12">
      <c r="D4949" s="204"/>
    </row>
    <row r="4950" ht="12">
      <c r="D4950" s="204"/>
    </row>
    <row r="4951" ht="12">
      <c r="D4951" s="204"/>
    </row>
    <row r="4952" ht="12">
      <c r="D4952" s="204"/>
    </row>
    <row r="4953" ht="12">
      <c r="D4953" s="204"/>
    </row>
    <row r="4954" ht="12">
      <c r="D4954" s="204"/>
    </row>
    <row r="4955" ht="12">
      <c r="D4955" s="204"/>
    </row>
    <row r="4956" ht="12">
      <c r="D4956" s="204"/>
    </row>
    <row r="4957" ht="12">
      <c r="D4957" s="204"/>
    </row>
    <row r="4958" ht="12">
      <c r="D4958" s="204"/>
    </row>
    <row r="4959" ht="12">
      <c r="D4959" s="204"/>
    </row>
    <row r="4960" ht="12">
      <c r="D4960" s="204"/>
    </row>
    <row r="4961" ht="12">
      <c r="D4961" s="204"/>
    </row>
    <row r="4962" ht="12">
      <c r="D4962" s="204"/>
    </row>
    <row r="4963" ht="12">
      <c r="D4963" s="204"/>
    </row>
    <row r="4964" ht="12">
      <c r="D4964" s="204"/>
    </row>
    <row r="4965" ht="12">
      <c r="D4965" s="204"/>
    </row>
    <row r="4966" ht="12">
      <c r="D4966" s="204"/>
    </row>
    <row r="4967" ht="12">
      <c r="D4967" s="204"/>
    </row>
    <row r="4968" ht="12">
      <c r="D4968" s="204"/>
    </row>
    <row r="4969" ht="12">
      <c r="D4969" s="204"/>
    </row>
    <row r="4970" ht="12">
      <c r="D4970" s="204"/>
    </row>
    <row r="4971" ht="12">
      <c r="D4971" s="204"/>
    </row>
    <row r="4972" ht="12">
      <c r="D4972" s="204"/>
    </row>
    <row r="4973" ht="12">
      <c r="D4973" s="204"/>
    </row>
    <row r="4974" ht="12">
      <c r="D4974" s="204"/>
    </row>
    <row r="4975" ht="12">
      <c r="D4975" s="204"/>
    </row>
    <row r="4976" ht="12">
      <c r="D4976" s="204"/>
    </row>
    <row r="4977" ht="12">
      <c r="D4977" s="204"/>
    </row>
    <row r="4978" ht="12">
      <c r="D4978" s="204"/>
    </row>
    <row r="4979" ht="12">
      <c r="D4979" s="204"/>
    </row>
    <row r="4980" ht="12">
      <c r="D4980" s="204"/>
    </row>
    <row r="4981" ht="12">
      <c r="D4981" s="204"/>
    </row>
    <row r="4982" ht="12">
      <c r="D4982" s="204"/>
    </row>
    <row r="4983" ht="12">
      <c r="D4983" s="204"/>
    </row>
    <row r="4984" ht="12">
      <c r="D4984" s="204"/>
    </row>
    <row r="4985" ht="12">
      <c r="D4985" s="204"/>
    </row>
    <row r="4986" ht="12">
      <c r="D4986" s="204"/>
    </row>
    <row r="4987" ht="12">
      <c r="D4987" s="204"/>
    </row>
  </sheetData>
  <mergeCells count="7">
    <mergeCell ref="A40:K51"/>
    <mergeCell ref="A1:G1"/>
    <mergeCell ref="C2:K2"/>
    <mergeCell ref="C3:K3"/>
    <mergeCell ref="C4:K4"/>
    <mergeCell ref="D38:F38"/>
    <mergeCell ref="A39:C39"/>
  </mergeCells>
  <printOptions/>
  <pageMargins left="0.7" right="0.7" top="0.787401575" bottom="0.787401575" header="0.3" footer="0.3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70"/>
  <sheetViews>
    <sheetView showGridLines="0" workbookViewId="0" topLeftCell="A1">
      <selection activeCell="H365" sqref="H365:H36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" customHeight="1">
      <c r="L2" s="329" t="s">
        <v>5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8" t="s">
        <v>83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" customHeight="1">
      <c r="B4" s="21"/>
      <c r="D4" s="22" t="s">
        <v>110</v>
      </c>
      <c r="L4" s="21"/>
      <c r="M4" s="92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364" t="str">
        <f>'Rekapitulace stavby'!K6</f>
        <v>Modernizace venkovního sportoviště ZŠ Na Výběžku Liberec 1.etapa</v>
      </c>
      <c r="F7" s="365"/>
      <c r="G7" s="365"/>
      <c r="H7" s="365"/>
      <c r="L7" s="21"/>
    </row>
    <row r="8" spans="1:31" s="2" customFormat="1" ht="12" customHeight="1">
      <c r="A8" s="30"/>
      <c r="B8" s="31"/>
      <c r="C8" s="30"/>
      <c r="D8" s="27" t="s">
        <v>111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30" customHeight="1">
      <c r="A9" s="30"/>
      <c r="B9" s="31"/>
      <c r="C9" s="30"/>
      <c r="D9" s="30"/>
      <c r="E9" s="354" t="s">
        <v>112</v>
      </c>
      <c r="F9" s="363"/>
      <c r="G9" s="363"/>
      <c r="H9" s="363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19</v>
      </c>
      <c r="G12" s="30"/>
      <c r="H12" s="30"/>
      <c r="I12" s="27" t="s">
        <v>20</v>
      </c>
      <c r="J12" s="53" t="str">
        <f>'Rekapitulace stavby'!AN8</f>
        <v>11. 4. 2024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">
        <v>24</v>
      </c>
      <c r="F15" s="30"/>
      <c r="G15" s="30"/>
      <c r="H15" s="30"/>
      <c r="I15" s="27" t="s">
        <v>25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338" t="str">
        <f>'Rekapitulace stavby'!E14</f>
        <v xml:space="preserve"> </v>
      </c>
      <c r="F18" s="338"/>
      <c r="G18" s="338"/>
      <c r="H18" s="338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29</v>
      </c>
      <c r="F21" s="30"/>
      <c r="G21" s="30"/>
      <c r="H21" s="30"/>
      <c r="I21" s="27" t="s">
        <v>25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31</v>
      </c>
      <c r="E23" s="30"/>
      <c r="F23" s="30"/>
      <c r="G23" s="30"/>
      <c r="H23" s="30"/>
      <c r="I23" s="27" t="s">
        <v>23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32</v>
      </c>
      <c r="F24" s="30"/>
      <c r="G24" s="30"/>
      <c r="H24" s="30"/>
      <c r="I24" s="27" t="s">
        <v>25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340" t="s">
        <v>1</v>
      </c>
      <c r="F27" s="340"/>
      <c r="G27" s="340"/>
      <c r="H27" s="340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ROUND(J133,2)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97" t="s">
        <v>38</v>
      </c>
      <c r="E33" s="27" t="s">
        <v>39</v>
      </c>
      <c r="F33" s="98">
        <f>ROUND((SUM(BE133:BE369)),2)</f>
        <v>0</v>
      </c>
      <c r="G33" s="30"/>
      <c r="H33" s="30"/>
      <c r="I33" s="99">
        <v>0.21</v>
      </c>
      <c r="J33" s="98">
        <f>ROUND(((SUM(BE133:BE369))*I33),2)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7" t="s">
        <v>40</v>
      </c>
      <c r="F34" s="98">
        <f>ROUND((SUM(BF133:BF369)),2)</f>
        <v>0</v>
      </c>
      <c r="G34" s="30"/>
      <c r="H34" s="30"/>
      <c r="I34" s="99">
        <v>0.15</v>
      </c>
      <c r="J34" s="98">
        <f>ROUND(((SUM(BF133:BF369))*I34),2)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customHeight="1" hidden="1">
      <c r="A35" s="30"/>
      <c r="B35" s="31"/>
      <c r="C35" s="30"/>
      <c r="D35" s="30"/>
      <c r="E35" s="27" t="s">
        <v>41</v>
      </c>
      <c r="F35" s="98">
        <f>ROUND((SUM(BG133:BG369)),2)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customHeight="1" hidden="1">
      <c r="A36" s="30"/>
      <c r="B36" s="31"/>
      <c r="C36" s="30"/>
      <c r="D36" s="30"/>
      <c r="E36" s="27" t="s">
        <v>42</v>
      </c>
      <c r="F36" s="98">
        <f>ROUND((SUM(BH133:BH369)),2)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customHeight="1" hidden="1">
      <c r="A37" s="30"/>
      <c r="B37" s="31"/>
      <c r="C37" s="30"/>
      <c r="D37" s="30"/>
      <c r="E37" s="27" t="s">
        <v>43</v>
      </c>
      <c r="F37" s="98">
        <f>ROUND((SUM(BI133:BI369)),2)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" customHeight="1">
      <c r="A82" s="30"/>
      <c r="B82" s="31"/>
      <c r="C82" s="22" t="s">
        <v>113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364" t="str">
        <f>E7</f>
        <v>Modernizace venkovního sportoviště ZŠ Na Výběžku Liberec 1.etapa</v>
      </c>
      <c r="F85" s="365"/>
      <c r="G85" s="365"/>
      <c r="H85" s="36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111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30" customHeight="1">
      <c r="A87" s="30"/>
      <c r="B87" s="31"/>
      <c r="C87" s="30"/>
      <c r="D87" s="30"/>
      <c r="E87" s="354" t="str">
        <f>E9</f>
        <v>SO-01 - Atletický ovál s běžeckou rovinkou + sektor pro skok do dálky</v>
      </c>
      <c r="F87" s="363"/>
      <c r="G87" s="363"/>
      <c r="H87" s="363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>Liberec</v>
      </c>
      <c r="G89" s="30"/>
      <c r="H89" s="30"/>
      <c r="I89" s="27" t="s">
        <v>20</v>
      </c>
      <c r="J89" s="53" t="str">
        <f>IF(J12="","",J12)</f>
        <v>11. 4. 2024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25.65" customHeight="1">
      <c r="A91" s="30"/>
      <c r="B91" s="31"/>
      <c r="C91" s="27" t="s">
        <v>22</v>
      </c>
      <c r="D91" s="30"/>
      <c r="E91" s="30"/>
      <c r="F91" s="25" t="str">
        <f>E15</f>
        <v>Město Liberec</v>
      </c>
      <c r="G91" s="30"/>
      <c r="H91" s="30"/>
      <c r="I91" s="27" t="s">
        <v>28</v>
      </c>
      <c r="J91" s="28" t="str">
        <f>E21</f>
        <v>Sportovní projekty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15" customHeight="1">
      <c r="A92" s="30"/>
      <c r="B92" s="31"/>
      <c r="C92" s="27" t="s">
        <v>26</v>
      </c>
      <c r="D92" s="30"/>
      <c r="E92" s="30"/>
      <c r="F92" s="25" t="str">
        <f>IF(E18="","",E18)</f>
        <v xml:space="preserve"> </v>
      </c>
      <c r="G92" s="30"/>
      <c r="H92" s="30"/>
      <c r="I92" s="27" t="s">
        <v>31</v>
      </c>
      <c r="J92" s="28" t="str">
        <f>E24</f>
        <v>F.Pecka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114</v>
      </c>
      <c r="D94" s="100"/>
      <c r="E94" s="100"/>
      <c r="F94" s="100"/>
      <c r="G94" s="100"/>
      <c r="H94" s="100"/>
      <c r="I94" s="100"/>
      <c r="J94" s="109" t="s">
        <v>115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0" t="s">
        <v>116</v>
      </c>
      <c r="D96" s="30"/>
      <c r="E96" s="30"/>
      <c r="F96" s="30"/>
      <c r="G96" s="30"/>
      <c r="H96" s="30"/>
      <c r="I96" s="30"/>
      <c r="J96" s="69">
        <f>J133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117</v>
      </c>
    </row>
    <row r="97" spans="2:12" s="9" customFormat="1" ht="24.9" customHeight="1">
      <c r="B97" s="111"/>
      <c r="D97" s="112" t="s">
        <v>118</v>
      </c>
      <c r="E97" s="113"/>
      <c r="F97" s="113"/>
      <c r="G97" s="113"/>
      <c r="H97" s="113"/>
      <c r="I97" s="113"/>
      <c r="J97" s="114">
        <f>J134</f>
        <v>0</v>
      </c>
      <c r="L97" s="111"/>
    </row>
    <row r="98" spans="2:12" s="10" customFormat="1" ht="19.95" customHeight="1">
      <c r="B98" s="115"/>
      <c r="D98" s="116" t="s">
        <v>119</v>
      </c>
      <c r="E98" s="117"/>
      <c r="F98" s="117"/>
      <c r="G98" s="117"/>
      <c r="H98" s="117"/>
      <c r="I98" s="117"/>
      <c r="J98" s="118">
        <f>J135</f>
        <v>0</v>
      </c>
      <c r="L98" s="115"/>
    </row>
    <row r="99" spans="2:12" s="10" customFormat="1" ht="19.95" customHeight="1">
      <c r="B99" s="115"/>
      <c r="D99" s="116" t="s">
        <v>120</v>
      </c>
      <c r="E99" s="117"/>
      <c r="F99" s="117"/>
      <c r="G99" s="117"/>
      <c r="H99" s="117"/>
      <c r="I99" s="117"/>
      <c r="J99" s="118">
        <f>J229</f>
        <v>0</v>
      </c>
      <c r="L99" s="115"/>
    </row>
    <row r="100" spans="2:12" s="10" customFormat="1" ht="19.95" customHeight="1">
      <c r="B100" s="115"/>
      <c r="D100" s="116" t="s">
        <v>121</v>
      </c>
      <c r="E100" s="117"/>
      <c r="F100" s="117"/>
      <c r="G100" s="117"/>
      <c r="H100" s="117"/>
      <c r="I100" s="117"/>
      <c r="J100" s="118">
        <f>J241</f>
        <v>0</v>
      </c>
      <c r="L100" s="115"/>
    </row>
    <row r="101" spans="2:12" s="10" customFormat="1" ht="19.95" customHeight="1">
      <c r="B101" s="115"/>
      <c r="D101" s="116" t="s">
        <v>122</v>
      </c>
      <c r="E101" s="117"/>
      <c r="F101" s="117"/>
      <c r="G101" s="117"/>
      <c r="H101" s="117"/>
      <c r="I101" s="117"/>
      <c r="J101" s="118">
        <f>J284</f>
        <v>0</v>
      </c>
      <c r="L101" s="115"/>
    </row>
    <row r="102" spans="2:12" s="10" customFormat="1" ht="19.95" customHeight="1">
      <c r="B102" s="115"/>
      <c r="D102" s="116" t="s">
        <v>123</v>
      </c>
      <c r="E102" s="117"/>
      <c r="F102" s="117"/>
      <c r="G102" s="117"/>
      <c r="H102" s="117"/>
      <c r="I102" s="117"/>
      <c r="J102" s="118">
        <f>J286</f>
        <v>0</v>
      </c>
      <c r="L102" s="115"/>
    </row>
    <row r="103" spans="2:12" s="10" customFormat="1" ht="19.95" customHeight="1">
      <c r="B103" s="115"/>
      <c r="D103" s="116" t="s">
        <v>124</v>
      </c>
      <c r="E103" s="117"/>
      <c r="F103" s="117"/>
      <c r="G103" s="117"/>
      <c r="H103" s="117"/>
      <c r="I103" s="117"/>
      <c r="J103" s="118">
        <f>J324</f>
        <v>0</v>
      </c>
      <c r="L103" s="115"/>
    </row>
    <row r="104" spans="2:12" s="10" customFormat="1" ht="19.95" customHeight="1">
      <c r="B104" s="115"/>
      <c r="D104" s="116" t="s">
        <v>125</v>
      </c>
      <c r="E104" s="117"/>
      <c r="F104" s="117"/>
      <c r="G104" s="117"/>
      <c r="H104" s="117"/>
      <c r="I104" s="117"/>
      <c r="J104" s="118">
        <f>J339</f>
        <v>0</v>
      </c>
      <c r="L104" s="115"/>
    </row>
    <row r="105" spans="2:12" s="9" customFormat="1" ht="24.9" customHeight="1">
      <c r="B105" s="111"/>
      <c r="D105" s="112" t="s">
        <v>126</v>
      </c>
      <c r="E105" s="113"/>
      <c r="F105" s="113"/>
      <c r="G105" s="113"/>
      <c r="H105" s="113"/>
      <c r="I105" s="113"/>
      <c r="J105" s="114">
        <f>J341</f>
        <v>0</v>
      </c>
      <c r="L105" s="111"/>
    </row>
    <row r="106" spans="2:12" s="10" customFormat="1" ht="19.95" customHeight="1">
      <c r="B106" s="115"/>
      <c r="D106" s="116" t="s">
        <v>127</v>
      </c>
      <c r="E106" s="117"/>
      <c r="F106" s="117"/>
      <c r="G106" s="117"/>
      <c r="H106" s="117"/>
      <c r="I106" s="117"/>
      <c r="J106" s="118">
        <f>J342</f>
        <v>0</v>
      </c>
      <c r="L106" s="115"/>
    </row>
    <row r="107" spans="2:12" s="10" customFormat="1" ht="19.95" customHeight="1">
      <c r="B107" s="115"/>
      <c r="D107" s="116" t="s">
        <v>128</v>
      </c>
      <c r="E107" s="117"/>
      <c r="F107" s="117"/>
      <c r="G107" s="117"/>
      <c r="H107" s="117"/>
      <c r="I107" s="117"/>
      <c r="J107" s="118">
        <f>J351</f>
        <v>0</v>
      </c>
      <c r="L107" s="115"/>
    </row>
    <row r="108" spans="2:12" s="10" customFormat="1" ht="19.95" customHeight="1">
      <c r="B108" s="115"/>
      <c r="D108" s="116" t="s">
        <v>129</v>
      </c>
      <c r="E108" s="117"/>
      <c r="F108" s="117"/>
      <c r="G108" s="117"/>
      <c r="H108" s="117"/>
      <c r="I108" s="117"/>
      <c r="J108" s="118">
        <f>J354</f>
        <v>0</v>
      </c>
      <c r="L108" s="115"/>
    </row>
    <row r="109" spans="2:12" s="9" customFormat="1" ht="24.9" customHeight="1">
      <c r="B109" s="111"/>
      <c r="D109" s="112" t="s">
        <v>130</v>
      </c>
      <c r="E109" s="113"/>
      <c r="F109" s="113"/>
      <c r="G109" s="113"/>
      <c r="H109" s="113"/>
      <c r="I109" s="113"/>
      <c r="J109" s="114">
        <f>J361</f>
        <v>0</v>
      </c>
      <c r="L109" s="111"/>
    </row>
    <row r="110" spans="2:12" s="10" customFormat="1" ht="19.95" customHeight="1">
      <c r="B110" s="115"/>
      <c r="D110" s="116" t="s">
        <v>131</v>
      </c>
      <c r="E110" s="117"/>
      <c r="F110" s="117"/>
      <c r="G110" s="117"/>
      <c r="H110" s="117"/>
      <c r="I110" s="117"/>
      <c r="J110" s="118">
        <f>J362</f>
        <v>0</v>
      </c>
      <c r="L110" s="115"/>
    </row>
    <row r="111" spans="2:12" s="10" customFormat="1" ht="19.95" customHeight="1">
      <c r="B111" s="115"/>
      <c r="D111" s="116" t="s">
        <v>132</v>
      </c>
      <c r="E111" s="117"/>
      <c r="F111" s="117"/>
      <c r="G111" s="117"/>
      <c r="H111" s="117"/>
      <c r="I111" s="117"/>
      <c r="J111" s="118">
        <f>J364</f>
        <v>0</v>
      </c>
      <c r="L111" s="115"/>
    </row>
    <row r="112" spans="2:12" s="10" customFormat="1" ht="19.95" customHeight="1">
      <c r="B112" s="115"/>
      <c r="D112" s="116" t="s">
        <v>133</v>
      </c>
      <c r="E112" s="117"/>
      <c r="F112" s="117"/>
      <c r="G112" s="117"/>
      <c r="H112" s="117"/>
      <c r="I112" s="117"/>
      <c r="J112" s="118">
        <f>J366</f>
        <v>0</v>
      </c>
      <c r="L112" s="115"/>
    </row>
    <row r="113" spans="2:12" s="10" customFormat="1" ht="19.95" customHeight="1">
      <c r="B113" s="115"/>
      <c r="D113" s="116" t="s">
        <v>134</v>
      </c>
      <c r="E113" s="117"/>
      <c r="F113" s="117"/>
      <c r="G113" s="117"/>
      <c r="H113" s="117"/>
      <c r="I113" s="117"/>
      <c r="J113" s="118">
        <f>J368</f>
        <v>0</v>
      </c>
      <c r="L113" s="115"/>
    </row>
    <row r="114" spans="1:31" s="2" customFormat="1" ht="21.75" customHeight="1">
      <c r="A114" s="30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6.9" customHeight="1">
      <c r="A115" s="30"/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9" spans="1:31" s="2" customFormat="1" ht="6.9" customHeight="1">
      <c r="A119" s="30"/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24.9" customHeight="1">
      <c r="A120" s="30"/>
      <c r="B120" s="31"/>
      <c r="C120" s="22" t="s">
        <v>135</v>
      </c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6.9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2" customHeight="1">
      <c r="A122" s="30"/>
      <c r="B122" s="31"/>
      <c r="C122" s="27" t="s">
        <v>14</v>
      </c>
      <c r="D122" s="30"/>
      <c r="E122" s="30"/>
      <c r="F122" s="30"/>
      <c r="G122" s="30"/>
      <c r="H122" s="30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6.5" customHeight="1">
      <c r="A123" s="30"/>
      <c r="B123" s="31"/>
      <c r="C123" s="30"/>
      <c r="D123" s="30"/>
      <c r="E123" s="364" t="str">
        <f>E7</f>
        <v>Modernizace venkovního sportoviště ZŠ Na Výběžku Liberec 1.etapa</v>
      </c>
      <c r="F123" s="365"/>
      <c r="G123" s="365"/>
      <c r="H123" s="365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2" customHeight="1">
      <c r="A124" s="30"/>
      <c r="B124" s="31"/>
      <c r="C124" s="27" t="s">
        <v>111</v>
      </c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30" customHeight="1">
      <c r="A125" s="30"/>
      <c r="B125" s="31"/>
      <c r="C125" s="30"/>
      <c r="D125" s="30"/>
      <c r="E125" s="354" t="str">
        <f>E9</f>
        <v>SO-01 - Atletický ovál s běžeckou rovinkou + sektor pro skok do dálky</v>
      </c>
      <c r="F125" s="363"/>
      <c r="G125" s="363"/>
      <c r="H125" s="363"/>
      <c r="I125" s="3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6.9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2" customHeight="1">
      <c r="A127" s="30"/>
      <c r="B127" s="31"/>
      <c r="C127" s="27" t="s">
        <v>18</v>
      </c>
      <c r="D127" s="30"/>
      <c r="E127" s="30"/>
      <c r="F127" s="25" t="str">
        <f>F12</f>
        <v>Liberec</v>
      </c>
      <c r="G127" s="30"/>
      <c r="H127" s="30"/>
      <c r="I127" s="27" t="s">
        <v>20</v>
      </c>
      <c r="J127" s="53" t="str">
        <f>IF(J12="","",J12)</f>
        <v>11. 4. 2024</v>
      </c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6.9" customHeight="1">
      <c r="A128" s="30"/>
      <c r="B128" s="31"/>
      <c r="C128" s="30"/>
      <c r="D128" s="30"/>
      <c r="E128" s="30"/>
      <c r="F128" s="30"/>
      <c r="G128" s="30"/>
      <c r="H128" s="30"/>
      <c r="I128" s="30"/>
      <c r="J128" s="30"/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2" customFormat="1" ht="25.65" customHeight="1">
      <c r="A129" s="30"/>
      <c r="B129" s="31"/>
      <c r="C129" s="27" t="s">
        <v>22</v>
      </c>
      <c r="D129" s="30"/>
      <c r="E129" s="30"/>
      <c r="F129" s="25" t="str">
        <f>E15</f>
        <v>Město Liberec</v>
      </c>
      <c r="G129" s="30"/>
      <c r="H129" s="30"/>
      <c r="I129" s="27" t="s">
        <v>28</v>
      </c>
      <c r="J129" s="28" t="str">
        <f>E21</f>
        <v>Sportovní projekty s.r.o.</v>
      </c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2" customFormat="1" ht="15.15" customHeight="1">
      <c r="A130" s="30"/>
      <c r="B130" s="31"/>
      <c r="C130" s="27" t="s">
        <v>26</v>
      </c>
      <c r="D130" s="30"/>
      <c r="E130" s="30"/>
      <c r="F130" s="25" t="str">
        <f>IF(E18="","",E18)</f>
        <v xml:space="preserve"> </v>
      </c>
      <c r="G130" s="30"/>
      <c r="H130" s="30"/>
      <c r="I130" s="27" t="s">
        <v>31</v>
      </c>
      <c r="J130" s="28" t="str">
        <f>E24</f>
        <v>F.Pecka</v>
      </c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10.35" customHeight="1">
      <c r="A131" s="30"/>
      <c r="B131" s="31"/>
      <c r="C131" s="30"/>
      <c r="D131" s="30"/>
      <c r="E131" s="30"/>
      <c r="F131" s="30"/>
      <c r="G131" s="30"/>
      <c r="H131" s="30"/>
      <c r="I131" s="30"/>
      <c r="J131" s="30"/>
      <c r="K131" s="30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11" customFormat="1" ht="29.25" customHeight="1">
      <c r="A132" s="119"/>
      <c r="B132" s="120"/>
      <c r="C132" s="121" t="s">
        <v>136</v>
      </c>
      <c r="D132" s="122" t="s">
        <v>59</v>
      </c>
      <c r="E132" s="122" t="s">
        <v>55</v>
      </c>
      <c r="F132" s="122" t="s">
        <v>56</v>
      </c>
      <c r="G132" s="122" t="s">
        <v>137</v>
      </c>
      <c r="H132" s="122" t="s">
        <v>138</v>
      </c>
      <c r="I132" s="122" t="s">
        <v>139</v>
      </c>
      <c r="J132" s="123" t="s">
        <v>115</v>
      </c>
      <c r="K132" s="124" t="s">
        <v>140</v>
      </c>
      <c r="L132" s="125"/>
      <c r="M132" s="60" t="s">
        <v>1</v>
      </c>
      <c r="N132" s="61" t="s">
        <v>38</v>
      </c>
      <c r="O132" s="61" t="s">
        <v>141</v>
      </c>
      <c r="P132" s="61" t="s">
        <v>142</v>
      </c>
      <c r="Q132" s="61" t="s">
        <v>143</v>
      </c>
      <c r="R132" s="61" t="s">
        <v>144</v>
      </c>
      <c r="S132" s="61" t="s">
        <v>145</v>
      </c>
      <c r="T132" s="62" t="s">
        <v>146</v>
      </c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</row>
    <row r="133" spans="1:63" s="2" customFormat="1" ht="22.8" customHeight="1">
      <c r="A133" s="30"/>
      <c r="B133" s="31"/>
      <c r="C133" s="67" t="s">
        <v>147</v>
      </c>
      <c r="D133" s="30"/>
      <c r="E133" s="30"/>
      <c r="F133" s="30"/>
      <c r="G133" s="30"/>
      <c r="H133" s="30"/>
      <c r="I133" s="30"/>
      <c r="J133" s="126">
        <f>BK133</f>
        <v>0</v>
      </c>
      <c r="K133" s="30"/>
      <c r="L133" s="31"/>
      <c r="M133" s="63"/>
      <c r="N133" s="54"/>
      <c r="O133" s="64"/>
      <c r="P133" s="127">
        <f>P134+P341+P361</f>
        <v>2903.637019999999</v>
      </c>
      <c r="Q133" s="64"/>
      <c r="R133" s="127">
        <f>R134+R341+R361</f>
        <v>1336.82317382</v>
      </c>
      <c r="S133" s="64"/>
      <c r="T133" s="128">
        <f>T134+T341+T361</f>
        <v>849.0106999999999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T133" s="18" t="s">
        <v>73</v>
      </c>
      <c r="AU133" s="18" t="s">
        <v>117</v>
      </c>
      <c r="BK133" s="129">
        <f>BK134+BK341+BK361</f>
        <v>0</v>
      </c>
    </row>
    <row r="134" spans="2:63" s="12" customFormat="1" ht="25.95" customHeight="1">
      <c r="B134" s="130"/>
      <c r="D134" s="131" t="s">
        <v>73</v>
      </c>
      <c r="E134" s="132" t="s">
        <v>148</v>
      </c>
      <c r="F134" s="132" t="s">
        <v>149</v>
      </c>
      <c r="J134" s="133">
        <f>BK134</f>
        <v>0</v>
      </c>
      <c r="L134" s="130"/>
      <c r="M134" s="134"/>
      <c r="N134" s="135"/>
      <c r="O134" s="135"/>
      <c r="P134" s="136">
        <f>P135+P229+P241+P284+P286+P324+P339</f>
        <v>2890.5170199999993</v>
      </c>
      <c r="Q134" s="135"/>
      <c r="R134" s="136">
        <f>R135+R229+R241+R284+R286+R324+R339</f>
        <v>1336.82269382</v>
      </c>
      <c r="S134" s="135"/>
      <c r="T134" s="137">
        <f>T135+T229+T241+T284+T286+T324+T339</f>
        <v>848.9106999999999</v>
      </c>
      <c r="AR134" s="131" t="s">
        <v>82</v>
      </c>
      <c r="AT134" s="138" t="s">
        <v>73</v>
      </c>
      <c r="AU134" s="138" t="s">
        <v>74</v>
      </c>
      <c r="AY134" s="131" t="s">
        <v>150</v>
      </c>
      <c r="BK134" s="139">
        <f>BK135+BK229+BK241+BK284+BK286+BK324+BK339</f>
        <v>0</v>
      </c>
    </row>
    <row r="135" spans="2:63" s="12" customFormat="1" ht="22.8" customHeight="1">
      <c r="B135" s="130"/>
      <c r="D135" s="131" t="s">
        <v>73</v>
      </c>
      <c r="E135" s="140" t="s">
        <v>82</v>
      </c>
      <c r="F135" s="140" t="s">
        <v>151</v>
      </c>
      <c r="J135" s="141">
        <f>BK135</f>
        <v>0</v>
      </c>
      <c r="L135" s="130"/>
      <c r="M135" s="134"/>
      <c r="N135" s="135"/>
      <c r="O135" s="135"/>
      <c r="P135" s="136">
        <f>SUM(P136:P228)</f>
        <v>731.755112</v>
      </c>
      <c r="Q135" s="135"/>
      <c r="R135" s="136">
        <f>SUM(R136:R228)</f>
        <v>53.313348</v>
      </c>
      <c r="S135" s="135"/>
      <c r="T135" s="137">
        <f>SUM(T136:T228)</f>
        <v>847.7106999999999</v>
      </c>
      <c r="AR135" s="131" t="s">
        <v>82</v>
      </c>
      <c r="AT135" s="138" t="s">
        <v>73</v>
      </c>
      <c r="AU135" s="138" t="s">
        <v>82</v>
      </c>
      <c r="AY135" s="131" t="s">
        <v>150</v>
      </c>
      <c r="BK135" s="139">
        <f>SUM(BK136:BK228)</f>
        <v>0</v>
      </c>
    </row>
    <row r="136" spans="1:65" s="2" customFormat="1" ht="33" customHeight="1">
      <c r="A136" s="30"/>
      <c r="B136" s="142"/>
      <c r="C136" s="143" t="s">
        <v>82</v>
      </c>
      <c r="D136" s="143" t="s">
        <v>152</v>
      </c>
      <c r="E136" s="144" t="s">
        <v>153</v>
      </c>
      <c r="F136" s="145" t="s">
        <v>154</v>
      </c>
      <c r="G136" s="146" t="s">
        <v>155</v>
      </c>
      <c r="H136" s="147">
        <v>633.6</v>
      </c>
      <c r="I136" s="148"/>
      <c r="J136" s="148">
        <f>ROUND(I136*H136,2)</f>
        <v>0</v>
      </c>
      <c r="K136" s="149"/>
      <c r="L136" s="31"/>
      <c r="M136" s="150" t="s">
        <v>1</v>
      </c>
      <c r="N136" s="151" t="s">
        <v>39</v>
      </c>
      <c r="O136" s="152">
        <v>0.014</v>
      </c>
      <c r="P136" s="152">
        <f>O136*H136</f>
        <v>8.8704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4" t="s">
        <v>156</v>
      </c>
      <c r="AT136" s="154" t="s">
        <v>152</v>
      </c>
      <c r="AU136" s="154" t="s">
        <v>84</v>
      </c>
      <c r="AY136" s="18" t="s">
        <v>150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8" t="s">
        <v>82</v>
      </c>
      <c r="BK136" s="155">
        <f>ROUND(I136*H136,2)</f>
        <v>0</v>
      </c>
      <c r="BL136" s="18" t="s">
        <v>156</v>
      </c>
      <c r="BM136" s="154" t="s">
        <v>157</v>
      </c>
    </row>
    <row r="137" spans="2:51" s="13" customFormat="1" ht="12">
      <c r="B137" s="156"/>
      <c r="D137" s="157" t="s">
        <v>158</v>
      </c>
      <c r="E137" s="158" t="s">
        <v>1</v>
      </c>
      <c r="F137" s="159" t="s">
        <v>159</v>
      </c>
      <c r="H137" s="160">
        <v>633.6</v>
      </c>
      <c r="L137" s="156"/>
      <c r="M137" s="161"/>
      <c r="N137" s="162"/>
      <c r="O137" s="162"/>
      <c r="P137" s="162"/>
      <c r="Q137" s="162"/>
      <c r="R137" s="162"/>
      <c r="S137" s="162"/>
      <c r="T137" s="163"/>
      <c r="AT137" s="158" t="s">
        <v>158</v>
      </c>
      <c r="AU137" s="158" t="s">
        <v>84</v>
      </c>
      <c r="AV137" s="13" t="s">
        <v>84</v>
      </c>
      <c r="AW137" s="13" t="s">
        <v>30</v>
      </c>
      <c r="AX137" s="13" t="s">
        <v>82</v>
      </c>
      <c r="AY137" s="158" t="s">
        <v>150</v>
      </c>
    </row>
    <row r="138" spans="1:65" s="2" customFormat="1" ht="16.5" customHeight="1">
      <c r="A138" s="30"/>
      <c r="B138" s="142"/>
      <c r="C138" s="143" t="s">
        <v>84</v>
      </c>
      <c r="D138" s="143" t="s">
        <v>152</v>
      </c>
      <c r="E138" s="144" t="s">
        <v>160</v>
      </c>
      <c r="F138" s="145" t="s">
        <v>161</v>
      </c>
      <c r="G138" s="146" t="s">
        <v>155</v>
      </c>
      <c r="H138" s="147">
        <v>820.4</v>
      </c>
      <c r="I138" s="148"/>
      <c r="J138" s="148">
        <f>ROUND(I138*H138,2)</f>
        <v>0</v>
      </c>
      <c r="K138" s="149"/>
      <c r="L138" s="31"/>
      <c r="M138" s="150" t="s">
        <v>1</v>
      </c>
      <c r="N138" s="151" t="s">
        <v>39</v>
      </c>
      <c r="O138" s="152">
        <v>0.104</v>
      </c>
      <c r="P138" s="152">
        <f>O138*H138</f>
        <v>85.32159999999999</v>
      </c>
      <c r="Q138" s="152">
        <v>0</v>
      </c>
      <c r="R138" s="152">
        <f>Q138*H138</f>
        <v>0</v>
      </c>
      <c r="S138" s="152">
        <v>0.018</v>
      </c>
      <c r="T138" s="153">
        <f>S138*H138</f>
        <v>14.767199999999999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4" t="s">
        <v>156</v>
      </c>
      <c r="AT138" s="154" t="s">
        <v>152</v>
      </c>
      <c r="AU138" s="154" t="s">
        <v>84</v>
      </c>
      <c r="AY138" s="18" t="s">
        <v>150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8" t="s">
        <v>82</v>
      </c>
      <c r="BK138" s="155">
        <f>ROUND(I138*H138,2)</f>
        <v>0</v>
      </c>
      <c r="BL138" s="18" t="s">
        <v>156</v>
      </c>
      <c r="BM138" s="154" t="s">
        <v>162</v>
      </c>
    </row>
    <row r="139" spans="1:65" s="2" customFormat="1" ht="24.15" customHeight="1">
      <c r="A139" s="30"/>
      <c r="B139" s="142"/>
      <c r="C139" s="143" t="s">
        <v>163</v>
      </c>
      <c r="D139" s="143" t="s">
        <v>152</v>
      </c>
      <c r="E139" s="144" t="s">
        <v>164</v>
      </c>
      <c r="F139" s="145" t="s">
        <v>165</v>
      </c>
      <c r="G139" s="146" t="s">
        <v>155</v>
      </c>
      <c r="H139" s="147">
        <v>10</v>
      </c>
      <c r="I139" s="148"/>
      <c r="J139" s="148">
        <f>ROUND(I139*H139,2)</f>
        <v>0</v>
      </c>
      <c r="K139" s="149"/>
      <c r="L139" s="31"/>
      <c r="M139" s="150" t="s">
        <v>1</v>
      </c>
      <c r="N139" s="151" t="s">
        <v>39</v>
      </c>
      <c r="O139" s="152">
        <v>0.208</v>
      </c>
      <c r="P139" s="152">
        <f>O139*H139</f>
        <v>2.08</v>
      </c>
      <c r="Q139" s="152">
        <v>0</v>
      </c>
      <c r="R139" s="152">
        <f>Q139*H139</f>
        <v>0</v>
      </c>
      <c r="S139" s="152">
        <v>0</v>
      </c>
      <c r="T139" s="153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4" t="s">
        <v>156</v>
      </c>
      <c r="AT139" s="154" t="s">
        <v>152</v>
      </c>
      <c r="AU139" s="154" t="s">
        <v>84</v>
      </c>
      <c r="AY139" s="18" t="s">
        <v>150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8" t="s">
        <v>82</v>
      </c>
      <c r="BK139" s="155">
        <f>ROUND(I139*H139,2)</f>
        <v>0</v>
      </c>
      <c r="BL139" s="18" t="s">
        <v>156</v>
      </c>
      <c r="BM139" s="154" t="s">
        <v>166</v>
      </c>
    </row>
    <row r="140" spans="2:51" s="13" customFormat="1" ht="12">
      <c r="B140" s="156"/>
      <c r="D140" s="157" t="s">
        <v>158</v>
      </c>
      <c r="E140" s="158" t="s">
        <v>1</v>
      </c>
      <c r="F140" s="159" t="s">
        <v>167</v>
      </c>
      <c r="H140" s="160">
        <v>10</v>
      </c>
      <c r="L140" s="156"/>
      <c r="M140" s="161"/>
      <c r="N140" s="162"/>
      <c r="O140" s="162"/>
      <c r="P140" s="162"/>
      <c r="Q140" s="162"/>
      <c r="R140" s="162"/>
      <c r="S140" s="162"/>
      <c r="T140" s="163"/>
      <c r="AT140" s="158" t="s">
        <v>158</v>
      </c>
      <c r="AU140" s="158" t="s">
        <v>84</v>
      </c>
      <c r="AV140" s="13" t="s">
        <v>84</v>
      </c>
      <c r="AW140" s="13" t="s">
        <v>30</v>
      </c>
      <c r="AX140" s="13" t="s">
        <v>82</v>
      </c>
      <c r="AY140" s="158" t="s">
        <v>150</v>
      </c>
    </row>
    <row r="141" spans="1:65" s="2" customFormat="1" ht="24.15" customHeight="1">
      <c r="A141" s="30"/>
      <c r="B141" s="142"/>
      <c r="C141" s="143" t="s">
        <v>156</v>
      </c>
      <c r="D141" s="143" t="s">
        <v>152</v>
      </c>
      <c r="E141" s="144" t="s">
        <v>168</v>
      </c>
      <c r="F141" s="145" t="s">
        <v>169</v>
      </c>
      <c r="G141" s="146" t="s">
        <v>155</v>
      </c>
      <c r="H141" s="147">
        <v>2.2</v>
      </c>
      <c r="I141" s="148"/>
      <c r="J141" s="148">
        <f>ROUND(I141*H141,2)</f>
        <v>0</v>
      </c>
      <c r="K141" s="149"/>
      <c r="L141" s="31"/>
      <c r="M141" s="150" t="s">
        <v>1</v>
      </c>
      <c r="N141" s="151" t="s">
        <v>39</v>
      </c>
      <c r="O141" s="152">
        <v>0.25</v>
      </c>
      <c r="P141" s="152">
        <f>O141*H141</f>
        <v>0.55</v>
      </c>
      <c r="Q141" s="152">
        <v>0</v>
      </c>
      <c r="R141" s="152">
        <f>Q141*H141</f>
        <v>0</v>
      </c>
      <c r="S141" s="152">
        <v>0</v>
      </c>
      <c r="T141" s="153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4" t="s">
        <v>156</v>
      </c>
      <c r="AT141" s="154" t="s">
        <v>152</v>
      </c>
      <c r="AU141" s="154" t="s">
        <v>84</v>
      </c>
      <c r="AY141" s="18" t="s">
        <v>150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82</v>
      </c>
      <c r="BK141" s="155">
        <f>ROUND(I141*H141,2)</f>
        <v>0</v>
      </c>
      <c r="BL141" s="18" t="s">
        <v>156</v>
      </c>
      <c r="BM141" s="154" t="s">
        <v>170</v>
      </c>
    </row>
    <row r="142" spans="2:51" s="13" customFormat="1" ht="12">
      <c r="B142" s="156"/>
      <c r="D142" s="157" t="s">
        <v>158</v>
      </c>
      <c r="E142" s="158" t="s">
        <v>1</v>
      </c>
      <c r="F142" s="159" t="s">
        <v>171</v>
      </c>
      <c r="H142" s="160">
        <v>2.2</v>
      </c>
      <c r="L142" s="156"/>
      <c r="M142" s="161"/>
      <c r="N142" s="162"/>
      <c r="O142" s="162"/>
      <c r="P142" s="162"/>
      <c r="Q142" s="162"/>
      <c r="R142" s="162"/>
      <c r="S142" s="162"/>
      <c r="T142" s="163"/>
      <c r="AT142" s="158" t="s">
        <v>158</v>
      </c>
      <c r="AU142" s="158" t="s">
        <v>84</v>
      </c>
      <c r="AV142" s="13" t="s">
        <v>84</v>
      </c>
      <c r="AW142" s="13" t="s">
        <v>30</v>
      </c>
      <c r="AX142" s="13" t="s">
        <v>82</v>
      </c>
      <c r="AY142" s="158" t="s">
        <v>150</v>
      </c>
    </row>
    <row r="143" spans="1:65" s="2" customFormat="1" ht="24.15" customHeight="1">
      <c r="A143" s="30"/>
      <c r="B143" s="142"/>
      <c r="C143" s="143" t="s">
        <v>172</v>
      </c>
      <c r="D143" s="143" t="s">
        <v>152</v>
      </c>
      <c r="E143" s="144" t="s">
        <v>173</v>
      </c>
      <c r="F143" s="145" t="s">
        <v>174</v>
      </c>
      <c r="G143" s="146" t="s">
        <v>155</v>
      </c>
      <c r="H143" s="147">
        <v>23</v>
      </c>
      <c r="I143" s="148"/>
      <c r="J143" s="148">
        <f>ROUND(I143*H143,2)</f>
        <v>0</v>
      </c>
      <c r="K143" s="149"/>
      <c r="L143" s="31"/>
      <c r="M143" s="150" t="s">
        <v>1</v>
      </c>
      <c r="N143" s="151" t="s">
        <v>39</v>
      </c>
      <c r="O143" s="152">
        <v>0.031</v>
      </c>
      <c r="P143" s="152">
        <f>O143*H143</f>
        <v>0.713</v>
      </c>
      <c r="Q143" s="152">
        <v>0</v>
      </c>
      <c r="R143" s="152">
        <f>Q143*H143</f>
        <v>0</v>
      </c>
      <c r="S143" s="152">
        <v>0.26</v>
      </c>
      <c r="T143" s="153">
        <f>S143*H143</f>
        <v>5.98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4" t="s">
        <v>156</v>
      </c>
      <c r="AT143" s="154" t="s">
        <v>152</v>
      </c>
      <c r="AU143" s="154" t="s">
        <v>84</v>
      </c>
      <c r="AY143" s="18" t="s">
        <v>150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82</v>
      </c>
      <c r="BK143" s="155">
        <f>ROUND(I143*H143,2)</f>
        <v>0</v>
      </c>
      <c r="BL143" s="18" t="s">
        <v>156</v>
      </c>
      <c r="BM143" s="154" t="s">
        <v>175</v>
      </c>
    </row>
    <row r="144" spans="2:51" s="13" customFormat="1" ht="12">
      <c r="B144" s="156"/>
      <c r="D144" s="157" t="s">
        <v>158</v>
      </c>
      <c r="E144" s="158" t="s">
        <v>1</v>
      </c>
      <c r="F144" s="159" t="s">
        <v>176</v>
      </c>
      <c r="H144" s="160">
        <v>23</v>
      </c>
      <c r="L144" s="156"/>
      <c r="M144" s="161"/>
      <c r="N144" s="162"/>
      <c r="O144" s="162"/>
      <c r="P144" s="162"/>
      <c r="Q144" s="162"/>
      <c r="R144" s="162"/>
      <c r="S144" s="162"/>
      <c r="T144" s="163"/>
      <c r="AT144" s="158" t="s">
        <v>158</v>
      </c>
      <c r="AU144" s="158" t="s">
        <v>84</v>
      </c>
      <c r="AV144" s="13" t="s">
        <v>84</v>
      </c>
      <c r="AW144" s="13" t="s">
        <v>30</v>
      </c>
      <c r="AX144" s="13" t="s">
        <v>82</v>
      </c>
      <c r="AY144" s="158" t="s">
        <v>150</v>
      </c>
    </row>
    <row r="145" spans="1:65" s="2" customFormat="1" ht="33" customHeight="1">
      <c r="A145" s="30"/>
      <c r="B145" s="142"/>
      <c r="C145" s="143" t="s">
        <v>177</v>
      </c>
      <c r="D145" s="143" t="s">
        <v>152</v>
      </c>
      <c r="E145" s="144" t="s">
        <v>178</v>
      </c>
      <c r="F145" s="145" t="s">
        <v>179</v>
      </c>
      <c r="G145" s="146" t="s">
        <v>155</v>
      </c>
      <c r="H145" s="147">
        <v>145.3</v>
      </c>
      <c r="I145" s="148"/>
      <c r="J145" s="148">
        <f>ROUND(I145*H145,2)</f>
        <v>0</v>
      </c>
      <c r="K145" s="149"/>
      <c r="L145" s="31"/>
      <c r="M145" s="150" t="s">
        <v>1</v>
      </c>
      <c r="N145" s="151" t="s">
        <v>39</v>
      </c>
      <c r="O145" s="152">
        <v>0.067</v>
      </c>
      <c r="P145" s="152">
        <f>O145*H145</f>
        <v>9.735100000000001</v>
      </c>
      <c r="Q145" s="152">
        <v>0</v>
      </c>
      <c r="R145" s="152">
        <f>Q145*H145</f>
        <v>0</v>
      </c>
      <c r="S145" s="152">
        <v>0.3</v>
      </c>
      <c r="T145" s="153">
        <f>S145*H145</f>
        <v>43.59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4" t="s">
        <v>156</v>
      </c>
      <c r="AT145" s="154" t="s">
        <v>152</v>
      </c>
      <c r="AU145" s="154" t="s">
        <v>84</v>
      </c>
      <c r="AY145" s="18" t="s">
        <v>150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82</v>
      </c>
      <c r="BK145" s="155">
        <f>ROUND(I145*H145,2)</f>
        <v>0</v>
      </c>
      <c r="BL145" s="18" t="s">
        <v>156</v>
      </c>
      <c r="BM145" s="154" t="s">
        <v>180</v>
      </c>
    </row>
    <row r="146" spans="2:51" s="13" customFormat="1" ht="12">
      <c r="B146" s="156"/>
      <c r="D146" s="157" t="s">
        <v>158</v>
      </c>
      <c r="E146" s="158" t="s">
        <v>1</v>
      </c>
      <c r="F146" s="159" t="s">
        <v>181</v>
      </c>
      <c r="H146" s="160">
        <v>145.3</v>
      </c>
      <c r="L146" s="156"/>
      <c r="M146" s="161"/>
      <c r="N146" s="162"/>
      <c r="O146" s="162"/>
      <c r="P146" s="162"/>
      <c r="Q146" s="162"/>
      <c r="R146" s="162"/>
      <c r="S146" s="162"/>
      <c r="T146" s="163"/>
      <c r="AT146" s="158" t="s">
        <v>158</v>
      </c>
      <c r="AU146" s="158" t="s">
        <v>84</v>
      </c>
      <c r="AV146" s="13" t="s">
        <v>84</v>
      </c>
      <c r="AW146" s="13" t="s">
        <v>30</v>
      </c>
      <c r="AX146" s="13" t="s">
        <v>82</v>
      </c>
      <c r="AY146" s="158" t="s">
        <v>150</v>
      </c>
    </row>
    <row r="147" spans="1:65" s="2" customFormat="1" ht="24.15" customHeight="1">
      <c r="A147" s="30"/>
      <c r="B147" s="142"/>
      <c r="C147" s="143" t="s">
        <v>182</v>
      </c>
      <c r="D147" s="143" t="s">
        <v>152</v>
      </c>
      <c r="E147" s="144" t="s">
        <v>183</v>
      </c>
      <c r="F147" s="145" t="s">
        <v>184</v>
      </c>
      <c r="G147" s="146" t="s">
        <v>155</v>
      </c>
      <c r="H147" s="147">
        <v>23</v>
      </c>
      <c r="I147" s="148"/>
      <c r="J147" s="148">
        <f>ROUND(I147*H147,2)</f>
        <v>0</v>
      </c>
      <c r="K147" s="149"/>
      <c r="L147" s="31"/>
      <c r="M147" s="150" t="s">
        <v>1</v>
      </c>
      <c r="N147" s="151" t="s">
        <v>39</v>
      </c>
      <c r="O147" s="152">
        <v>0.232</v>
      </c>
      <c r="P147" s="152">
        <f>O147*H147</f>
        <v>5.336</v>
      </c>
      <c r="Q147" s="152">
        <v>0</v>
      </c>
      <c r="R147" s="152">
        <f>Q147*H147</f>
        <v>0</v>
      </c>
      <c r="S147" s="152">
        <v>0.58</v>
      </c>
      <c r="T147" s="153">
        <f>S147*H147</f>
        <v>13.34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4" t="s">
        <v>156</v>
      </c>
      <c r="AT147" s="154" t="s">
        <v>152</v>
      </c>
      <c r="AU147" s="154" t="s">
        <v>84</v>
      </c>
      <c r="AY147" s="18" t="s">
        <v>150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82</v>
      </c>
      <c r="BK147" s="155">
        <f>ROUND(I147*H147,2)</f>
        <v>0</v>
      </c>
      <c r="BL147" s="18" t="s">
        <v>156</v>
      </c>
      <c r="BM147" s="154" t="s">
        <v>185</v>
      </c>
    </row>
    <row r="148" spans="2:51" s="13" customFormat="1" ht="12">
      <c r="B148" s="156"/>
      <c r="D148" s="157" t="s">
        <v>158</v>
      </c>
      <c r="E148" s="158" t="s">
        <v>1</v>
      </c>
      <c r="F148" s="159" t="s">
        <v>186</v>
      </c>
      <c r="H148" s="160">
        <v>23</v>
      </c>
      <c r="L148" s="156"/>
      <c r="M148" s="161"/>
      <c r="N148" s="162"/>
      <c r="O148" s="162"/>
      <c r="P148" s="162"/>
      <c r="Q148" s="162"/>
      <c r="R148" s="162"/>
      <c r="S148" s="162"/>
      <c r="T148" s="163"/>
      <c r="AT148" s="158" t="s">
        <v>158</v>
      </c>
      <c r="AU148" s="158" t="s">
        <v>84</v>
      </c>
      <c r="AV148" s="13" t="s">
        <v>84</v>
      </c>
      <c r="AW148" s="13" t="s">
        <v>30</v>
      </c>
      <c r="AX148" s="13" t="s">
        <v>82</v>
      </c>
      <c r="AY148" s="158" t="s">
        <v>150</v>
      </c>
    </row>
    <row r="149" spans="1:65" s="2" customFormat="1" ht="16.5" customHeight="1">
      <c r="A149" s="30"/>
      <c r="B149" s="142"/>
      <c r="C149" s="143" t="s">
        <v>187</v>
      </c>
      <c r="D149" s="143" t="s">
        <v>152</v>
      </c>
      <c r="E149" s="144" t="s">
        <v>188</v>
      </c>
      <c r="F149" s="145" t="s">
        <v>189</v>
      </c>
      <c r="G149" s="146" t="s">
        <v>190</v>
      </c>
      <c r="H149" s="147">
        <v>554.7</v>
      </c>
      <c r="I149" s="148"/>
      <c r="J149" s="148">
        <f>ROUND(I149*H149,2)</f>
        <v>0</v>
      </c>
      <c r="K149" s="149"/>
      <c r="L149" s="31"/>
      <c r="M149" s="150" t="s">
        <v>1</v>
      </c>
      <c r="N149" s="151" t="s">
        <v>39</v>
      </c>
      <c r="O149" s="152">
        <v>0.133</v>
      </c>
      <c r="P149" s="152">
        <f>O149*H149</f>
        <v>73.77510000000001</v>
      </c>
      <c r="Q149" s="152">
        <v>0</v>
      </c>
      <c r="R149" s="152">
        <f>Q149*H149</f>
        <v>0</v>
      </c>
      <c r="S149" s="152">
        <v>0.205</v>
      </c>
      <c r="T149" s="153">
        <f>S149*H149</f>
        <v>113.7135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4" t="s">
        <v>156</v>
      </c>
      <c r="AT149" s="154" t="s">
        <v>152</v>
      </c>
      <c r="AU149" s="154" t="s">
        <v>84</v>
      </c>
      <c r="AY149" s="18" t="s">
        <v>150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82</v>
      </c>
      <c r="BK149" s="155">
        <f>ROUND(I149*H149,2)</f>
        <v>0</v>
      </c>
      <c r="BL149" s="18" t="s">
        <v>156</v>
      </c>
      <c r="BM149" s="154" t="s">
        <v>191</v>
      </c>
    </row>
    <row r="150" spans="2:51" s="13" customFormat="1" ht="12">
      <c r="B150" s="156"/>
      <c r="D150" s="157" t="s">
        <v>158</v>
      </c>
      <c r="E150" s="158" t="s">
        <v>1</v>
      </c>
      <c r="F150" s="159" t="s">
        <v>192</v>
      </c>
      <c r="H150" s="160">
        <v>554.7</v>
      </c>
      <c r="L150" s="156"/>
      <c r="M150" s="161"/>
      <c r="N150" s="162"/>
      <c r="O150" s="162"/>
      <c r="P150" s="162"/>
      <c r="Q150" s="162"/>
      <c r="R150" s="162"/>
      <c r="S150" s="162"/>
      <c r="T150" s="163"/>
      <c r="AT150" s="158" t="s">
        <v>158</v>
      </c>
      <c r="AU150" s="158" t="s">
        <v>84</v>
      </c>
      <c r="AV150" s="13" t="s">
        <v>84</v>
      </c>
      <c r="AW150" s="13" t="s">
        <v>30</v>
      </c>
      <c r="AX150" s="13" t="s">
        <v>74</v>
      </c>
      <c r="AY150" s="158" t="s">
        <v>150</v>
      </c>
    </row>
    <row r="151" spans="2:51" s="14" customFormat="1" ht="12">
      <c r="B151" s="164"/>
      <c r="D151" s="157" t="s">
        <v>158</v>
      </c>
      <c r="E151" s="165" t="s">
        <v>1</v>
      </c>
      <c r="F151" s="166" t="s">
        <v>193</v>
      </c>
      <c r="H151" s="167">
        <v>554.7</v>
      </c>
      <c r="L151" s="164"/>
      <c r="M151" s="168"/>
      <c r="N151" s="169"/>
      <c r="O151" s="169"/>
      <c r="P151" s="169"/>
      <c r="Q151" s="169"/>
      <c r="R151" s="169"/>
      <c r="S151" s="169"/>
      <c r="T151" s="170"/>
      <c r="AT151" s="165" t="s">
        <v>158</v>
      </c>
      <c r="AU151" s="165" t="s">
        <v>84</v>
      </c>
      <c r="AV151" s="14" t="s">
        <v>156</v>
      </c>
      <c r="AW151" s="14" t="s">
        <v>30</v>
      </c>
      <c r="AX151" s="14" t="s">
        <v>82</v>
      </c>
      <c r="AY151" s="165" t="s">
        <v>150</v>
      </c>
    </row>
    <row r="152" spans="1:65" s="2" customFormat="1" ht="24.15" customHeight="1">
      <c r="A152" s="30"/>
      <c r="B152" s="142"/>
      <c r="C152" s="143" t="s">
        <v>194</v>
      </c>
      <c r="D152" s="143" t="s">
        <v>152</v>
      </c>
      <c r="E152" s="144" t="s">
        <v>195</v>
      </c>
      <c r="F152" s="145" t="s">
        <v>196</v>
      </c>
      <c r="G152" s="146" t="s">
        <v>155</v>
      </c>
      <c r="H152" s="147">
        <v>6.5</v>
      </c>
      <c r="I152" s="148"/>
      <c r="J152" s="148">
        <f>ROUND(I152*H152,2)</f>
        <v>0</v>
      </c>
      <c r="K152" s="149"/>
      <c r="L152" s="31"/>
      <c r="M152" s="150" t="s">
        <v>1</v>
      </c>
      <c r="N152" s="151" t="s">
        <v>39</v>
      </c>
      <c r="O152" s="152">
        <v>0.026</v>
      </c>
      <c r="P152" s="152">
        <f>O152*H152</f>
        <v>0.16899999999999998</v>
      </c>
      <c r="Q152" s="152">
        <v>0</v>
      </c>
      <c r="R152" s="152">
        <f>Q152*H152</f>
        <v>0</v>
      </c>
      <c r="S152" s="152">
        <v>0</v>
      </c>
      <c r="T152" s="153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4" t="s">
        <v>156</v>
      </c>
      <c r="AT152" s="154" t="s">
        <v>152</v>
      </c>
      <c r="AU152" s="154" t="s">
        <v>84</v>
      </c>
      <c r="AY152" s="18" t="s">
        <v>150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82</v>
      </c>
      <c r="BK152" s="155">
        <f>ROUND(I152*H152,2)</f>
        <v>0</v>
      </c>
      <c r="BL152" s="18" t="s">
        <v>156</v>
      </c>
      <c r="BM152" s="154" t="s">
        <v>197</v>
      </c>
    </row>
    <row r="153" spans="2:51" s="13" customFormat="1" ht="12">
      <c r="B153" s="156"/>
      <c r="D153" s="157" t="s">
        <v>158</v>
      </c>
      <c r="E153" s="158" t="s">
        <v>1</v>
      </c>
      <c r="F153" s="159" t="s">
        <v>198</v>
      </c>
      <c r="H153" s="160">
        <v>6.5</v>
      </c>
      <c r="L153" s="156"/>
      <c r="M153" s="161"/>
      <c r="N153" s="162"/>
      <c r="O153" s="162"/>
      <c r="P153" s="162"/>
      <c r="Q153" s="162"/>
      <c r="R153" s="162"/>
      <c r="S153" s="162"/>
      <c r="T153" s="163"/>
      <c r="AT153" s="158" t="s">
        <v>158</v>
      </c>
      <c r="AU153" s="158" t="s">
        <v>84</v>
      </c>
      <c r="AV153" s="13" t="s">
        <v>84</v>
      </c>
      <c r="AW153" s="13" t="s">
        <v>30</v>
      </c>
      <c r="AX153" s="13" t="s">
        <v>82</v>
      </c>
      <c r="AY153" s="158" t="s">
        <v>150</v>
      </c>
    </row>
    <row r="154" spans="1:65" s="2" customFormat="1" ht="24.15" customHeight="1">
      <c r="A154" s="30"/>
      <c r="B154" s="142"/>
      <c r="C154" s="143" t="s">
        <v>199</v>
      </c>
      <c r="D154" s="143" t="s">
        <v>152</v>
      </c>
      <c r="E154" s="144" t="s">
        <v>200</v>
      </c>
      <c r="F154" s="145" t="s">
        <v>201</v>
      </c>
      <c r="G154" s="146" t="s">
        <v>155</v>
      </c>
      <c r="H154" s="147">
        <v>820.4</v>
      </c>
      <c r="I154" s="148"/>
      <c r="J154" s="148">
        <f>ROUND(I154*H154,2)</f>
        <v>0</v>
      </c>
      <c r="K154" s="149"/>
      <c r="L154" s="31"/>
      <c r="M154" s="150" t="s">
        <v>1</v>
      </c>
      <c r="N154" s="151" t="s">
        <v>39</v>
      </c>
      <c r="O154" s="152">
        <v>0.144</v>
      </c>
      <c r="P154" s="152">
        <f>O154*H154</f>
        <v>118.13759999999999</v>
      </c>
      <c r="Q154" s="152">
        <v>0</v>
      </c>
      <c r="R154" s="152">
        <f>Q154*H154</f>
        <v>0</v>
      </c>
      <c r="S154" s="152">
        <v>0.58</v>
      </c>
      <c r="T154" s="153">
        <f>S154*H154</f>
        <v>475.83199999999994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4" t="s">
        <v>156</v>
      </c>
      <c r="AT154" s="154" t="s">
        <v>152</v>
      </c>
      <c r="AU154" s="154" t="s">
        <v>84</v>
      </c>
      <c r="AY154" s="18" t="s">
        <v>150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82</v>
      </c>
      <c r="BK154" s="155">
        <f>ROUND(I154*H154,2)</f>
        <v>0</v>
      </c>
      <c r="BL154" s="18" t="s">
        <v>156</v>
      </c>
      <c r="BM154" s="154" t="s">
        <v>202</v>
      </c>
    </row>
    <row r="155" spans="1:65" s="2" customFormat="1" ht="24.15" customHeight="1">
      <c r="A155" s="30"/>
      <c r="B155" s="142"/>
      <c r="C155" s="143" t="s">
        <v>203</v>
      </c>
      <c r="D155" s="143" t="s">
        <v>152</v>
      </c>
      <c r="E155" s="144" t="s">
        <v>204</v>
      </c>
      <c r="F155" s="145" t="s">
        <v>205</v>
      </c>
      <c r="G155" s="146" t="s">
        <v>155</v>
      </c>
      <c r="H155" s="147">
        <v>820.4</v>
      </c>
      <c r="I155" s="148"/>
      <c r="J155" s="148">
        <f>ROUND(I155*H155,2)</f>
        <v>0</v>
      </c>
      <c r="K155" s="149"/>
      <c r="L155" s="31"/>
      <c r="M155" s="150" t="s">
        <v>1</v>
      </c>
      <c r="N155" s="151" t="s">
        <v>39</v>
      </c>
      <c r="O155" s="152">
        <v>0.078</v>
      </c>
      <c r="P155" s="152">
        <f>O155*H155</f>
        <v>63.9912</v>
      </c>
      <c r="Q155" s="152">
        <v>0</v>
      </c>
      <c r="R155" s="152">
        <f>Q155*H155</f>
        <v>0</v>
      </c>
      <c r="S155" s="152">
        <v>0.22</v>
      </c>
      <c r="T155" s="153">
        <f>S155*H155</f>
        <v>180.488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4" t="s">
        <v>156</v>
      </c>
      <c r="AT155" s="154" t="s">
        <v>152</v>
      </c>
      <c r="AU155" s="154" t="s">
        <v>84</v>
      </c>
      <c r="AY155" s="18" t="s">
        <v>150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82</v>
      </c>
      <c r="BK155" s="155">
        <f>ROUND(I155*H155,2)</f>
        <v>0</v>
      </c>
      <c r="BL155" s="18" t="s">
        <v>156</v>
      </c>
      <c r="BM155" s="154" t="s">
        <v>206</v>
      </c>
    </row>
    <row r="156" spans="1:65" s="2" customFormat="1" ht="33" customHeight="1">
      <c r="A156" s="30"/>
      <c r="B156" s="142"/>
      <c r="C156" s="143" t="s">
        <v>207</v>
      </c>
      <c r="D156" s="143" t="s">
        <v>152</v>
      </c>
      <c r="E156" s="144" t="s">
        <v>208</v>
      </c>
      <c r="F156" s="145" t="s">
        <v>209</v>
      </c>
      <c r="G156" s="146" t="s">
        <v>210</v>
      </c>
      <c r="H156" s="147">
        <v>13.35</v>
      </c>
      <c r="I156" s="148"/>
      <c r="J156" s="148">
        <f>ROUND(I156*H156,2)</f>
        <v>0</v>
      </c>
      <c r="K156" s="149"/>
      <c r="L156" s="31"/>
      <c r="M156" s="150" t="s">
        <v>1</v>
      </c>
      <c r="N156" s="151" t="s">
        <v>39</v>
      </c>
      <c r="O156" s="152">
        <v>0.668</v>
      </c>
      <c r="P156" s="152">
        <f>O156*H156</f>
        <v>8.9178</v>
      </c>
      <c r="Q156" s="152">
        <v>0</v>
      </c>
      <c r="R156" s="152">
        <f>Q156*H156</f>
        <v>0</v>
      </c>
      <c r="S156" s="152">
        <v>0</v>
      </c>
      <c r="T156" s="153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4" t="s">
        <v>156</v>
      </c>
      <c r="AT156" s="154" t="s">
        <v>152</v>
      </c>
      <c r="AU156" s="154" t="s">
        <v>84</v>
      </c>
      <c r="AY156" s="18" t="s">
        <v>150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82</v>
      </c>
      <c r="BK156" s="155">
        <f>ROUND(I156*H156,2)</f>
        <v>0</v>
      </c>
      <c r="BL156" s="18" t="s">
        <v>156</v>
      </c>
      <c r="BM156" s="154" t="s">
        <v>211</v>
      </c>
    </row>
    <row r="157" spans="2:51" s="13" customFormat="1" ht="12">
      <c r="B157" s="156"/>
      <c r="D157" s="157" t="s">
        <v>158</v>
      </c>
      <c r="E157" s="158" t="s">
        <v>1</v>
      </c>
      <c r="F157" s="159" t="s">
        <v>212</v>
      </c>
      <c r="H157" s="160">
        <v>13.35</v>
      </c>
      <c r="L157" s="156"/>
      <c r="M157" s="161"/>
      <c r="N157" s="162"/>
      <c r="O157" s="162"/>
      <c r="P157" s="162"/>
      <c r="Q157" s="162"/>
      <c r="R157" s="162"/>
      <c r="S157" s="162"/>
      <c r="T157" s="163"/>
      <c r="AT157" s="158" t="s">
        <v>158</v>
      </c>
      <c r="AU157" s="158" t="s">
        <v>84</v>
      </c>
      <c r="AV157" s="13" t="s">
        <v>84</v>
      </c>
      <c r="AW157" s="13" t="s">
        <v>30</v>
      </c>
      <c r="AX157" s="13" t="s">
        <v>82</v>
      </c>
      <c r="AY157" s="158" t="s">
        <v>150</v>
      </c>
    </row>
    <row r="158" spans="1:65" s="2" customFormat="1" ht="24.15" customHeight="1">
      <c r="A158" s="30"/>
      <c r="B158" s="142"/>
      <c r="C158" s="143" t="s">
        <v>213</v>
      </c>
      <c r="D158" s="143" t="s">
        <v>152</v>
      </c>
      <c r="E158" s="144" t="s">
        <v>214</v>
      </c>
      <c r="F158" s="145" t="s">
        <v>215</v>
      </c>
      <c r="G158" s="146" t="s">
        <v>210</v>
      </c>
      <c r="H158" s="147">
        <v>2.27</v>
      </c>
      <c r="I158" s="148"/>
      <c r="J158" s="148">
        <f>ROUND(I158*H158,2)</f>
        <v>0</v>
      </c>
      <c r="K158" s="149"/>
      <c r="L158" s="31"/>
      <c r="M158" s="150" t="s">
        <v>1</v>
      </c>
      <c r="N158" s="151" t="s">
        <v>39</v>
      </c>
      <c r="O158" s="152">
        <v>0.975</v>
      </c>
      <c r="P158" s="152">
        <f>O158*H158</f>
        <v>2.21325</v>
      </c>
      <c r="Q158" s="152">
        <v>0</v>
      </c>
      <c r="R158" s="152">
        <f>Q158*H158</f>
        <v>0</v>
      </c>
      <c r="S158" s="152">
        <v>0</v>
      </c>
      <c r="T158" s="153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4" t="s">
        <v>156</v>
      </c>
      <c r="AT158" s="154" t="s">
        <v>152</v>
      </c>
      <c r="AU158" s="154" t="s">
        <v>84</v>
      </c>
      <c r="AY158" s="18" t="s">
        <v>150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82</v>
      </c>
      <c r="BK158" s="155">
        <f>ROUND(I158*H158,2)</f>
        <v>0</v>
      </c>
      <c r="BL158" s="18" t="s">
        <v>156</v>
      </c>
      <c r="BM158" s="154" t="s">
        <v>216</v>
      </c>
    </row>
    <row r="159" spans="2:51" s="13" customFormat="1" ht="12">
      <c r="B159" s="156"/>
      <c r="D159" s="157" t="s">
        <v>158</v>
      </c>
      <c r="E159" s="158" t="s">
        <v>1</v>
      </c>
      <c r="F159" s="159" t="s">
        <v>217</v>
      </c>
      <c r="H159" s="160">
        <v>2.27</v>
      </c>
      <c r="L159" s="156"/>
      <c r="M159" s="161"/>
      <c r="N159" s="162"/>
      <c r="O159" s="162"/>
      <c r="P159" s="162"/>
      <c r="Q159" s="162"/>
      <c r="R159" s="162"/>
      <c r="S159" s="162"/>
      <c r="T159" s="163"/>
      <c r="AT159" s="158" t="s">
        <v>158</v>
      </c>
      <c r="AU159" s="158" t="s">
        <v>84</v>
      </c>
      <c r="AV159" s="13" t="s">
        <v>84</v>
      </c>
      <c r="AW159" s="13" t="s">
        <v>30</v>
      </c>
      <c r="AX159" s="13" t="s">
        <v>82</v>
      </c>
      <c r="AY159" s="158" t="s">
        <v>150</v>
      </c>
    </row>
    <row r="160" spans="1:65" s="2" customFormat="1" ht="33" customHeight="1">
      <c r="A160" s="30"/>
      <c r="B160" s="142"/>
      <c r="C160" s="143" t="s">
        <v>218</v>
      </c>
      <c r="D160" s="143" t="s">
        <v>152</v>
      </c>
      <c r="E160" s="144" t="s">
        <v>219</v>
      </c>
      <c r="F160" s="145" t="s">
        <v>220</v>
      </c>
      <c r="G160" s="146" t="s">
        <v>210</v>
      </c>
      <c r="H160" s="147">
        <v>42.301</v>
      </c>
      <c r="I160" s="148"/>
      <c r="J160" s="148">
        <f>ROUND(I160*H160,2)</f>
        <v>0</v>
      </c>
      <c r="K160" s="149"/>
      <c r="L160" s="31"/>
      <c r="M160" s="150" t="s">
        <v>1</v>
      </c>
      <c r="N160" s="151" t="s">
        <v>39</v>
      </c>
      <c r="O160" s="152">
        <v>1.72</v>
      </c>
      <c r="P160" s="152">
        <f>O160*H160</f>
        <v>72.75772</v>
      </c>
      <c r="Q160" s="152">
        <v>0</v>
      </c>
      <c r="R160" s="152">
        <f>Q160*H160</f>
        <v>0</v>
      </c>
      <c r="S160" s="152">
        <v>0</v>
      </c>
      <c r="T160" s="153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4" t="s">
        <v>156</v>
      </c>
      <c r="AT160" s="154" t="s">
        <v>152</v>
      </c>
      <c r="AU160" s="154" t="s">
        <v>84</v>
      </c>
      <c r="AY160" s="18" t="s">
        <v>150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82</v>
      </c>
      <c r="BK160" s="155">
        <f>ROUND(I160*H160,2)</f>
        <v>0</v>
      </c>
      <c r="BL160" s="18" t="s">
        <v>156</v>
      </c>
      <c r="BM160" s="154" t="s">
        <v>221</v>
      </c>
    </row>
    <row r="161" spans="2:51" s="13" customFormat="1" ht="12">
      <c r="B161" s="156"/>
      <c r="D161" s="157" t="s">
        <v>158</v>
      </c>
      <c r="E161" s="158" t="s">
        <v>1</v>
      </c>
      <c r="F161" s="159" t="s">
        <v>222</v>
      </c>
      <c r="H161" s="160">
        <v>23.49</v>
      </c>
      <c r="L161" s="156"/>
      <c r="M161" s="161"/>
      <c r="N161" s="162"/>
      <c r="O161" s="162"/>
      <c r="P161" s="162"/>
      <c r="Q161" s="162"/>
      <c r="R161" s="162"/>
      <c r="S161" s="162"/>
      <c r="T161" s="163"/>
      <c r="AT161" s="158" t="s">
        <v>158</v>
      </c>
      <c r="AU161" s="158" t="s">
        <v>84</v>
      </c>
      <c r="AV161" s="13" t="s">
        <v>84</v>
      </c>
      <c r="AW161" s="13" t="s">
        <v>30</v>
      </c>
      <c r="AX161" s="13" t="s">
        <v>74</v>
      </c>
      <c r="AY161" s="158" t="s">
        <v>150</v>
      </c>
    </row>
    <row r="162" spans="2:51" s="13" customFormat="1" ht="12">
      <c r="B162" s="156"/>
      <c r="D162" s="157" t="s">
        <v>158</v>
      </c>
      <c r="E162" s="158" t="s">
        <v>1</v>
      </c>
      <c r="F162" s="159" t="s">
        <v>223</v>
      </c>
      <c r="H162" s="160">
        <v>2.611</v>
      </c>
      <c r="L162" s="156"/>
      <c r="M162" s="161"/>
      <c r="N162" s="162"/>
      <c r="O162" s="162"/>
      <c r="P162" s="162"/>
      <c r="Q162" s="162"/>
      <c r="R162" s="162"/>
      <c r="S162" s="162"/>
      <c r="T162" s="163"/>
      <c r="AT162" s="158" t="s">
        <v>158</v>
      </c>
      <c r="AU162" s="158" t="s">
        <v>84</v>
      </c>
      <c r="AV162" s="13" t="s">
        <v>84</v>
      </c>
      <c r="AW162" s="13" t="s">
        <v>30</v>
      </c>
      <c r="AX162" s="13" t="s">
        <v>74</v>
      </c>
      <c r="AY162" s="158" t="s">
        <v>150</v>
      </c>
    </row>
    <row r="163" spans="2:51" s="13" customFormat="1" ht="12">
      <c r="B163" s="156"/>
      <c r="D163" s="157" t="s">
        <v>158</v>
      </c>
      <c r="E163" s="158" t="s">
        <v>1</v>
      </c>
      <c r="F163" s="159" t="s">
        <v>224</v>
      </c>
      <c r="H163" s="160">
        <v>3</v>
      </c>
      <c r="L163" s="156"/>
      <c r="M163" s="161"/>
      <c r="N163" s="162"/>
      <c r="O163" s="162"/>
      <c r="P163" s="162"/>
      <c r="Q163" s="162"/>
      <c r="R163" s="162"/>
      <c r="S163" s="162"/>
      <c r="T163" s="163"/>
      <c r="AT163" s="158" t="s">
        <v>158</v>
      </c>
      <c r="AU163" s="158" t="s">
        <v>84</v>
      </c>
      <c r="AV163" s="13" t="s">
        <v>84</v>
      </c>
      <c r="AW163" s="13" t="s">
        <v>30</v>
      </c>
      <c r="AX163" s="13" t="s">
        <v>74</v>
      </c>
      <c r="AY163" s="158" t="s">
        <v>150</v>
      </c>
    </row>
    <row r="164" spans="2:51" s="13" customFormat="1" ht="12">
      <c r="B164" s="156"/>
      <c r="D164" s="157" t="s">
        <v>158</v>
      </c>
      <c r="E164" s="158" t="s">
        <v>1</v>
      </c>
      <c r="F164" s="159" t="s">
        <v>225</v>
      </c>
      <c r="H164" s="160">
        <v>13.2</v>
      </c>
      <c r="L164" s="156"/>
      <c r="M164" s="161"/>
      <c r="N164" s="162"/>
      <c r="O164" s="162"/>
      <c r="P164" s="162"/>
      <c r="Q164" s="162"/>
      <c r="R164" s="162"/>
      <c r="S164" s="162"/>
      <c r="T164" s="163"/>
      <c r="AT164" s="158" t="s">
        <v>158</v>
      </c>
      <c r="AU164" s="158" t="s">
        <v>84</v>
      </c>
      <c r="AV164" s="13" t="s">
        <v>84</v>
      </c>
      <c r="AW164" s="13" t="s">
        <v>30</v>
      </c>
      <c r="AX164" s="13" t="s">
        <v>74</v>
      </c>
      <c r="AY164" s="158" t="s">
        <v>150</v>
      </c>
    </row>
    <row r="165" spans="2:51" s="14" customFormat="1" ht="12">
      <c r="B165" s="164"/>
      <c r="D165" s="157" t="s">
        <v>158</v>
      </c>
      <c r="E165" s="165" t="s">
        <v>1</v>
      </c>
      <c r="F165" s="166" t="s">
        <v>193</v>
      </c>
      <c r="H165" s="167">
        <v>42.301</v>
      </c>
      <c r="L165" s="164"/>
      <c r="M165" s="168"/>
      <c r="N165" s="169"/>
      <c r="O165" s="169"/>
      <c r="P165" s="169"/>
      <c r="Q165" s="169"/>
      <c r="R165" s="169"/>
      <c r="S165" s="169"/>
      <c r="T165" s="170"/>
      <c r="AT165" s="165" t="s">
        <v>158</v>
      </c>
      <c r="AU165" s="165" t="s">
        <v>84</v>
      </c>
      <c r="AV165" s="14" t="s">
        <v>156</v>
      </c>
      <c r="AW165" s="14" t="s">
        <v>30</v>
      </c>
      <c r="AX165" s="14" t="s">
        <v>82</v>
      </c>
      <c r="AY165" s="165" t="s">
        <v>150</v>
      </c>
    </row>
    <row r="166" spans="1:65" s="2" customFormat="1" ht="33" customHeight="1">
      <c r="A166" s="30"/>
      <c r="B166" s="142"/>
      <c r="C166" s="143" t="s">
        <v>8</v>
      </c>
      <c r="D166" s="143" t="s">
        <v>152</v>
      </c>
      <c r="E166" s="144" t="s">
        <v>226</v>
      </c>
      <c r="F166" s="145" t="s">
        <v>227</v>
      </c>
      <c r="G166" s="146" t="s">
        <v>210</v>
      </c>
      <c r="H166" s="147">
        <v>108.936</v>
      </c>
      <c r="I166" s="148"/>
      <c r="J166" s="148">
        <f>ROUND(I166*H166,2)</f>
        <v>0</v>
      </c>
      <c r="K166" s="149"/>
      <c r="L166" s="31"/>
      <c r="M166" s="150" t="s">
        <v>1</v>
      </c>
      <c r="N166" s="151" t="s">
        <v>39</v>
      </c>
      <c r="O166" s="152">
        <v>0.672</v>
      </c>
      <c r="P166" s="152">
        <f>O166*H166</f>
        <v>73.204992</v>
      </c>
      <c r="Q166" s="152">
        <v>0</v>
      </c>
      <c r="R166" s="152">
        <f>Q166*H166</f>
        <v>0</v>
      </c>
      <c r="S166" s="152">
        <v>0</v>
      </c>
      <c r="T166" s="153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4" t="s">
        <v>156</v>
      </c>
      <c r="AT166" s="154" t="s">
        <v>152</v>
      </c>
      <c r="AU166" s="154" t="s">
        <v>84</v>
      </c>
      <c r="AY166" s="18" t="s">
        <v>150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82</v>
      </c>
      <c r="BK166" s="155">
        <f>ROUND(I166*H166,2)</f>
        <v>0</v>
      </c>
      <c r="BL166" s="18" t="s">
        <v>156</v>
      </c>
      <c r="BM166" s="154" t="s">
        <v>228</v>
      </c>
    </row>
    <row r="167" spans="2:51" s="13" customFormat="1" ht="12">
      <c r="B167" s="156"/>
      <c r="D167" s="157" t="s">
        <v>158</v>
      </c>
      <c r="E167" s="158" t="s">
        <v>1</v>
      </c>
      <c r="F167" s="159" t="s">
        <v>229</v>
      </c>
      <c r="H167" s="160">
        <v>108.936</v>
      </c>
      <c r="L167" s="156"/>
      <c r="M167" s="161"/>
      <c r="N167" s="162"/>
      <c r="O167" s="162"/>
      <c r="P167" s="162"/>
      <c r="Q167" s="162"/>
      <c r="R167" s="162"/>
      <c r="S167" s="162"/>
      <c r="T167" s="163"/>
      <c r="AT167" s="158" t="s">
        <v>158</v>
      </c>
      <c r="AU167" s="158" t="s">
        <v>84</v>
      </c>
      <c r="AV167" s="13" t="s">
        <v>84</v>
      </c>
      <c r="AW167" s="13" t="s">
        <v>30</v>
      </c>
      <c r="AX167" s="13" t="s">
        <v>82</v>
      </c>
      <c r="AY167" s="158" t="s">
        <v>150</v>
      </c>
    </row>
    <row r="168" spans="1:65" s="2" customFormat="1" ht="37.8" customHeight="1">
      <c r="A168" s="30"/>
      <c r="B168" s="142"/>
      <c r="C168" s="143" t="s">
        <v>230</v>
      </c>
      <c r="D168" s="143" t="s">
        <v>152</v>
      </c>
      <c r="E168" s="144" t="s">
        <v>231</v>
      </c>
      <c r="F168" s="145" t="s">
        <v>232</v>
      </c>
      <c r="G168" s="146" t="s">
        <v>210</v>
      </c>
      <c r="H168" s="147">
        <v>19.128</v>
      </c>
      <c r="I168" s="148"/>
      <c r="J168" s="148">
        <f>ROUND(I168*H168,2)</f>
        <v>0</v>
      </c>
      <c r="K168" s="149"/>
      <c r="L168" s="31"/>
      <c r="M168" s="150" t="s">
        <v>1</v>
      </c>
      <c r="N168" s="151" t="s">
        <v>39</v>
      </c>
      <c r="O168" s="152">
        <v>0.044</v>
      </c>
      <c r="P168" s="152">
        <f>O168*H168</f>
        <v>0.8416319999999999</v>
      </c>
      <c r="Q168" s="152">
        <v>0</v>
      </c>
      <c r="R168" s="152">
        <f>Q168*H168</f>
        <v>0</v>
      </c>
      <c r="S168" s="152">
        <v>0</v>
      </c>
      <c r="T168" s="153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4" t="s">
        <v>156</v>
      </c>
      <c r="AT168" s="154" t="s">
        <v>152</v>
      </c>
      <c r="AU168" s="154" t="s">
        <v>84</v>
      </c>
      <c r="AY168" s="18" t="s">
        <v>150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82</v>
      </c>
      <c r="BK168" s="155">
        <f>ROUND(I168*H168,2)</f>
        <v>0</v>
      </c>
      <c r="BL168" s="18" t="s">
        <v>156</v>
      </c>
      <c r="BM168" s="154" t="s">
        <v>233</v>
      </c>
    </row>
    <row r="169" spans="2:51" s="13" customFormat="1" ht="12">
      <c r="B169" s="156"/>
      <c r="D169" s="157" t="s">
        <v>158</v>
      </c>
      <c r="E169" s="158" t="s">
        <v>1</v>
      </c>
      <c r="F169" s="159" t="s">
        <v>234</v>
      </c>
      <c r="H169" s="160">
        <v>19.128</v>
      </c>
      <c r="L169" s="156"/>
      <c r="M169" s="161"/>
      <c r="N169" s="162"/>
      <c r="O169" s="162"/>
      <c r="P169" s="162"/>
      <c r="Q169" s="162"/>
      <c r="R169" s="162"/>
      <c r="S169" s="162"/>
      <c r="T169" s="163"/>
      <c r="AT169" s="158" t="s">
        <v>158</v>
      </c>
      <c r="AU169" s="158" t="s">
        <v>84</v>
      </c>
      <c r="AV169" s="13" t="s">
        <v>84</v>
      </c>
      <c r="AW169" s="13" t="s">
        <v>30</v>
      </c>
      <c r="AX169" s="13" t="s">
        <v>82</v>
      </c>
      <c r="AY169" s="158" t="s">
        <v>150</v>
      </c>
    </row>
    <row r="170" spans="1:65" s="2" customFormat="1" ht="37.8" customHeight="1">
      <c r="A170" s="30"/>
      <c r="B170" s="142"/>
      <c r="C170" s="143" t="s">
        <v>235</v>
      </c>
      <c r="D170" s="143" t="s">
        <v>152</v>
      </c>
      <c r="E170" s="144" t="s">
        <v>236</v>
      </c>
      <c r="F170" s="145" t="s">
        <v>237</v>
      </c>
      <c r="G170" s="146" t="s">
        <v>210</v>
      </c>
      <c r="H170" s="147">
        <v>166.857</v>
      </c>
      <c r="I170" s="148"/>
      <c r="J170" s="148">
        <f>ROUND(I170*H170,2)</f>
        <v>0</v>
      </c>
      <c r="K170" s="149"/>
      <c r="L170" s="31"/>
      <c r="M170" s="150" t="s">
        <v>1</v>
      </c>
      <c r="N170" s="151" t="s">
        <v>39</v>
      </c>
      <c r="O170" s="152">
        <v>0.087</v>
      </c>
      <c r="P170" s="152">
        <f>O170*H170</f>
        <v>14.516558999999999</v>
      </c>
      <c r="Q170" s="152">
        <v>0</v>
      </c>
      <c r="R170" s="152">
        <f>Q170*H170</f>
        <v>0</v>
      </c>
      <c r="S170" s="152">
        <v>0</v>
      </c>
      <c r="T170" s="153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4" t="s">
        <v>156</v>
      </c>
      <c r="AT170" s="154" t="s">
        <v>152</v>
      </c>
      <c r="AU170" s="154" t="s">
        <v>84</v>
      </c>
      <c r="AY170" s="18" t="s">
        <v>150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82</v>
      </c>
      <c r="BK170" s="155">
        <f>ROUND(I170*H170,2)</f>
        <v>0</v>
      </c>
      <c r="BL170" s="18" t="s">
        <v>156</v>
      </c>
      <c r="BM170" s="154" t="s">
        <v>238</v>
      </c>
    </row>
    <row r="171" spans="2:51" s="13" customFormat="1" ht="12">
      <c r="B171" s="156"/>
      <c r="D171" s="157" t="s">
        <v>158</v>
      </c>
      <c r="E171" s="158" t="s">
        <v>1</v>
      </c>
      <c r="F171" s="159" t="s">
        <v>239</v>
      </c>
      <c r="H171" s="160">
        <v>151.237</v>
      </c>
      <c r="L171" s="156"/>
      <c r="M171" s="161"/>
      <c r="N171" s="162"/>
      <c r="O171" s="162"/>
      <c r="P171" s="162"/>
      <c r="Q171" s="162"/>
      <c r="R171" s="162"/>
      <c r="S171" s="162"/>
      <c r="T171" s="163"/>
      <c r="AT171" s="158" t="s">
        <v>158</v>
      </c>
      <c r="AU171" s="158" t="s">
        <v>84</v>
      </c>
      <c r="AV171" s="13" t="s">
        <v>84</v>
      </c>
      <c r="AW171" s="13" t="s">
        <v>30</v>
      </c>
      <c r="AX171" s="13" t="s">
        <v>74</v>
      </c>
      <c r="AY171" s="158" t="s">
        <v>150</v>
      </c>
    </row>
    <row r="172" spans="2:51" s="13" customFormat="1" ht="12">
      <c r="B172" s="156"/>
      <c r="D172" s="157" t="s">
        <v>158</v>
      </c>
      <c r="E172" s="158" t="s">
        <v>1</v>
      </c>
      <c r="F172" s="159" t="s">
        <v>240</v>
      </c>
      <c r="H172" s="160">
        <v>15.62</v>
      </c>
      <c r="L172" s="156"/>
      <c r="M172" s="161"/>
      <c r="N172" s="162"/>
      <c r="O172" s="162"/>
      <c r="P172" s="162"/>
      <c r="Q172" s="162"/>
      <c r="R172" s="162"/>
      <c r="S172" s="162"/>
      <c r="T172" s="163"/>
      <c r="AT172" s="158" t="s">
        <v>158</v>
      </c>
      <c r="AU172" s="158" t="s">
        <v>84</v>
      </c>
      <c r="AV172" s="13" t="s">
        <v>84</v>
      </c>
      <c r="AW172" s="13" t="s">
        <v>30</v>
      </c>
      <c r="AX172" s="13" t="s">
        <v>74</v>
      </c>
      <c r="AY172" s="158" t="s">
        <v>150</v>
      </c>
    </row>
    <row r="173" spans="2:51" s="14" customFormat="1" ht="12">
      <c r="B173" s="164"/>
      <c r="D173" s="157" t="s">
        <v>158</v>
      </c>
      <c r="E173" s="165" t="s">
        <v>1</v>
      </c>
      <c r="F173" s="166" t="s">
        <v>193</v>
      </c>
      <c r="H173" s="167">
        <v>166.857</v>
      </c>
      <c r="L173" s="164"/>
      <c r="M173" s="168"/>
      <c r="N173" s="169"/>
      <c r="O173" s="169"/>
      <c r="P173" s="169"/>
      <c r="Q173" s="169"/>
      <c r="R173" s="169"/>
      <c r="S173" s="169"/>
      <c r="T173" s="170"/>
      <c r="AT173" s="165" t="s">
        <v>158</v>
      </c>
      <c r="AU173" s="165" t="s">
        <v>84</v>
      </c>
      <c r="AV173" s="14" t="s">
        <v>156</v>
      </c>
      <c r="AW173" s="14" t="s">
        <v>30</v>
      </c>
      <c r="AX173" s="14" t="s">
        <v>82</v>
      </c>
      <c r="AY173" s="165" t="s">
        <v>150</v>
      </c>
    </row>
    <row r="174" spans="1:65" s="2" customFormat="1" ht="37.8" customHeight="1">
      <c r="A174" s="30"/>
      <c r="B174" s="142"/>
      <c r="C174" s="143" t="s">
        <v>241</v>
      </c>
      <c r="D174" s="143" t="s">
        <v>152</v>
      </c>
      <c r="E174" s="144" t="s">
        <v>242</v>
      </c>
      <c r="F174" s="145" t="s">
        <v>243</v>
      </c>
      <c r="G174" s="146" t="s">
        <v>210</v>
      </c>
      <c r="H174" s="147">
        <v>1668.57</v>
      </c>
      <c r="I174" s="148"/>
      <c r="J174" s="148">
        <f>ROUND(I174*H174,2)</f>
        <v>0</v>
      </c>
      <c r="K174" s="149"/>
      <c r="L174" s="31"/>
      <c r="M174" s="150" t="s">
        <v>1</v>
      </c>
      <c r="N174" s="151" t="s">
        <v>39</v>
      </c>
      <c r="O174" s="152">
        <v>0.005</v>
      </c>
      <c r="P174" s="152">
        <f>O174*H174</f>
        <v>8.34285</v>
      </c>
      <c r="Q174" s="152">
        <v>0</v>
      </c>
      <c r="R174" s="152">
        <f>Q174*H174</f>
        <v>0</v>
      </c>
      <c r="S174" s="152">
        <v>0</v>
      </c>
      <c r="T174" s="153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4" t="s">
        <v>156</v>
      </c>
      <c r="AT174" s="154" t="s">
        <v>152</v>
      </c>
      <c r="AU174" s="154" t="s">
        <v>84</v>
      </c>
      <c r="AY174" s="18" t="s">
        <v>150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82</v>
      </c>
      <c r="BK174" s="155">
        <f>ROUND(I174*H174,2)</f>
        <v>0</v>
      </c>
      <c r="BL174" s="18" t="s">
        <v>156</v>
      </c>
      <c r="BM174" s="154" t="s">
        <v>244</v>
      </c>
    </row>
    <row r="175" spans="2:51" s="13" customFormat="1" ht="12">
      <c r="B175" s="156"/>
      <c r="D175" s="157" t="s">
        <v>158</v>
      </c>
      <c r="E175" s="158" t="s">
        <v>1</v>
      </c>
      <c r="F175" s="159" t="s">
        <v>245</v>
      </c>
      <c r="H175" s="160">
        <v>1668.57</v>
      </c>
      <c r="L175" s="156"/>
      <c r="M175" s="161"/>
      <c r="N175" s="162"/>
      <c r="O175" s="162"/>
      <c r="P175" s="162"/>
      <c r="Q175" s="162"/>
      <c r="R175" s="162"/>
      <c r="S175" s="162"/>
      <c r="T175" s="163"/>
      <c r="AT175" s="158" t="s">
        <v>158</v>
      </c>
      <c r="AU175" s="158" t="s">
        <v>84</v>
      </c>
      <c r="AV175" s="13" t="s">
        <v>84</v>
      </c>
      <c r="AW175" s="13" t="s">
        <v>30</v>
      </c>
      <c r="AX175" s="13" t="s">
        <v>82</v>
      </c>
      <c r="AY175" s="158" t="s">
        <v>150</v>
      </c>
    </row>
    <row r="176" spans="1:65" s="2" customFormat="1" ht="24.15" customHeight="1">
      <c r="A176" s="30"/>
      <c r="B176" s="142"/>
      <c r="C176" s="143" t="s">
        <v>246</v>
      </c>
      <c r="D176" s="143" t="s">
        <v>152</v>
      </c>
      <c r="E176" s="144" t="s">
        <v>247</v>
      </c>
      <c r="F176" s="145" t="s">
        <v>248</v>
      </c>
      <c r="G176" s="146" t="s">
        <v>210</v>
      </c>
      <c r="H176" s="147">
        <v>1.3</v>
      </c>
      <c r="I176" s="148"/>
      <c r="J176" s="148">
        <f>ROUND(I176*H176,2)</f>
        <v>0</v>
      </c>
      <c r="K176" s="149"/>
      <c r="L176" s="31"/>
      <c r="M176" s="150" t="s">
        <v>1</v>
      </c>
      <c r="N176" s="151" t="s">
        <v>39</v>
      </c>
      <c r="O176" s="152">
        <v>0.197</v>
      </c>
      <c r="P176" s="152">
        <f>O176*H176</f>
        <v>0.2561</v>
      </c>
      <c r="Q176" s="152">
        <v>0</v>
      </c>
      <c r="R176" s="152">
        <f>Q176*H176</f>
        <v>0</v>
      </c>
      <c r="S176" s="152">
        <v>0</v>
      </c>
      <c r="T176" s="153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4" t="s">
        <v>156</v>
      </c>
      <c r="AT176" s="154" t="s">
        <v>152</v>
      </c>
      <c r="AU176" s="154" t="s">
        <v>84</v>
      </c>
      <c r="AY176" s="18" t="s">
        <v>150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82</v>
      </c>
      <c r="BK176" s="155">
        <f>ROUND(I176*H176,2)</f>
        <v>0</v>
      </c>
      <c r="BL176" s="18" t="s">
        <v>156</v>
      </c>
      <c r="BM176" s="154" t="s">
        <v>249</v>
      </c>
    </row>
    <row r="177" spans="2:51" s="13" customFormat="1" ht="12">
      <c r="B177" s="156"/>
      <c r="D177" s="157" t="s">
        <v>158</v>
      </c>
      <c r="E177" s="158" t="s">
        <v>1</v>
      </c>
      <c r="F177" s="159" t="s">
        <v>250</v>
      </c>
      <c r="H177" s="160">
        <v>1.3</v>
      </c>
      <c r="L177" s="156"/>
      <c r="M177" s="161"/>
      <c r="N177" s="162"/>
      <c r="O177" s="162"/>
      <c r="P177" s="162"/>
      <c r="Q177" s="162"/>
      <c r="R177" s="162"/>
      <c r="S177" s="162"/>
      <c r="T177" s="163"/>
      <c r="AT177" s="158" t="s">
        <v>158</v>
      </c>
      <c r="AU177" s="158" t="s">
        <v>84</v>
      </c>
      <c r="AV177" s="13" t="s">
        <v>84</v>
      </c>
      <c r="AW177" s="13" t="s">
        <v>30</v>
      </c>
      <c r="AX177" s="13" t="s">
        <v>82</v>
      </c>
      <c r="AY177" s="158" t="s">
        <v>150</v>
      </c>
    </row>
    <row r="178" spans="1:65" s="2" customFormat="1" ht="24.15" customHeight="1">
      <c r="A178" s="30"/>
      <c r="B178" s="142"/>
      <c r="C178" s="143" t="s">
        <v>251</v>
      </c>
      <c r="D178" s="143" t="s">
        <v>152</v>
      </c>
      <c r="E178" s="144" t="s">
        <v>252</v>
      </c>
      <c r="F178" s="145" t="s">
        <v>253</v>
      </c>
      <c r="G178" s="146" t="s">
        <v>254</v>
      </c>
      <c r="H178" s="147">
        <v>300.343</v>
      </c>
      <c r="I178" s="148"/>
      <c r="J178" s="148">
        <f>ROUND(I178*H178,2)</f>
        <v>0</v>
      </c>
      <c r="K178" s="149"/>
      <c r="L178" s="31"/>
      <c r="M178" s="150" t="s">
        <v>1</v>
      </c>
      <c r="N178" s="151" t="s">
        <v>39</v>
      </c>
      <c r="O178" s="152">
        <v>0</v>
      </c>
      <c r="P178" s="152">
        <f>O178*H178</f>
        <v>0</v>
      </c>
      <c r="Q178" s="152">
        <v>0</v>
      </c>
      <c r="R178" s="152">
        <f>Q178*H178</f>
        <v>0</v>
      </c>
      <c r="S178" s="152">
        <v>0</v>
      </c>
      <c r="T178" s="153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4" t="s">
        <v>156</v>
      </c>
      <c r="AT178" s="154" t="s">
        <v>152</v>
      </c>
      <c r="AU178" s="154" t="s">
        <v>84</v>
      </c>
      <c r="AY178" s="18" t="s">
        <v>150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82</v>
      </c>
      <c r="BK178" s="155">
        <f>ROUND(I178*H178,2)</f>
        <v>0</v>
      </c>
      <c r="BL178" s="18" t="s">
        <v>156</v>
      </c>
      <c r="BM178" s="154" t="s">
        <v>255</v>
      </c>
    </row>
    <row r="179" spans="2:51" s="13" customFormat="1" ht="12">
      <c r="B179" s="156"/>
      <c r="D179" s="157" t="s">
        <v>158</v>
      </c>
      <c r="E179" s="158" t="s">
        <v>1</v>
      </c>
      <c r="F179" s="159" t="s">
        <v>256</v>
      </c>
      <c r="H179" s="160">
        <v>300.343</v>
      </c>
      <c r="L179" s="156"/>
      <c r="M179" s="161"/>
      <c r="N179" s="162"/>
      <c r="O179" s="162"/>
      <c r="P179" s="162"/>
      <c r="Q179" s="162"/>
      <c r="R179" s="162"/>
      <c r="S179" s="162"/>
      <c r="T179" s="163"/>
      <c r="AT179" s="158" t="s">
        <v>158</v>
      </c>
      <c r="AU179" s="158" t="s">
        <v>84</v>
      </c>
      <c r="AV179" s="13" t="s">
        <v>84</v>
      </c>
      <c r="AW179" s="13" t="s">
        <v>30</v>
      </c>
      <c r="AX179" s="13" t="s">
        <v>82</v>
      </c>
      <c r="AY179" s="158" t="s">
        <v>150</v>
      </c>
    </row>
    <row r="180" spans="1:65" s="2" customFormat="1" ht="16.5" customHeight="1">
      <c r="A180" s="30"/>
      <c r="B180" s="142"/>
      <c r="C180" s="143" t="s">
        <v>7</v>
      </c>
      <c r="D180" s="143" t="s">
        <v>152</v>
      </c>
      <c r="E180" s="144" t="s">
        <v>257</v>
      </c>
      <c r="F180" s="145" t="s">
        <v>258</v>
      </c>
      <c r="G180" s="146" t="s">
        <v>210</v>
      </c>
      <c r="H180" s="147">
        <v>9.08</v>
      </c>
      <c r="I180" s="148"/>
      <c r="J180" s="148">
        <f>ROUND(I180*H180,2)</f>
        <v>0</v>
      </c>
      <c r="K180" s="149"/>
      <c r="L180" s="31"/>
      <c r="M180" s="150" t="s">
        <v>1</v>
      </c>
      <c r="N180" s="151" t="s">
        <v>39</v>
      </c>
      <c r="O180" s="152">
        <v>0.054</v>
      </c>
      <c r="P180" s="152">
        <f>O180*H180</f>
        <v>0.49032</v>
      </c>
      <c r="Q180" s="152">
        <v>0</v>
      </c>
      <c r="R180" s="152">
        <f>Q180*H180</f>
        <v>0</v>
      </c>
      <c r="S180" s="152">
        <v>0</v>
      </c>
      <c r="T180" s="153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4" t="s">
        <v>156</v>
      </c>
      <c r="AT180" s="154" t="s">
        <v>152</v>
      </c>
      <c r="AU180" s="154" t="s">
        <v>84</v>
      </c>
      <c r="AY180" s="18" t="s">
        <v>150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82</v>
      </c>
      <c r="BK180" s="155">
        <f>ROUND(I180*H180,2)</f>
        <v>0</v>
      </c>
      <c r="BL180" s="18" t="s">
        <v>156</v>
      </c>
      <c r="BM180" s="154" t="s">
        <v>259</v>
      </c>
    </row>
    <row r="181" spans="2:51" s="15" customFormat="1" ht="12">
      <c r="B181" s="171"/>
      <c r="D181" s="157" t="s">
        <v>158</v>
      </c>
      <c r="E181" s="172" t="s">
        <v>1</v>
      </c>
      <c r="F181" s="173" t="s">
        <v>260</v>
      </c>
      <c r="H181" s="172" t="s">
        <v>1</v>
      </c>
      <c r="L181" s="171"/>
      <c r="M181" s="174"/>
      <c r="N181" s="175"/>
      <c r="O181" s="175"/>
      <c r="P181" s="175"/>
      <c r="Q181" s="175"/>
      <c r="R181" s="175"/>
      <c r="S181" s="175"/>
      <c r="T181" s="176"/>
      <c r="AT181" s="172" t="s">
        <v>158</v>
      </c>
      <c r="AU181" s="172" t="s">
        <v>84</v>
      </c>
      <c r="AV181" s="15" t="s">
        <v>82</v>
      </c>
      <c r="AW181" s="15" t="s">
        <v>30</v>
      </c>
      <c r="AX181" s="15" t="s">
        <v>74</v>
      </c>
      <c r="AY181" s="172" t="s">
        <v>150</v>
      </c>
    </row>
    <row r="182" spans="2:51" s="13" customFormat="1" ht="12">
      <c r="B182" s="156"/>
      <c r="D182" s="157" t="s">
        <v>158</v>
      </c>
      <c r="E182" s="158" t="s">
        <v>1</v>
      </c>
      <c r="F182" s="159" t="s">
        <v>261</v>
      </c>
      <c r="H182" s="160">
        <v>9.08</v>
      </c>
      <c r="L182" s="156"/>
      <c r="M182" s="161"/>
      <c r="N182" s="162"/>
      <c r="O182" s="162"/>
      <c r="P182" s="162"/>
      <c r="Q182" s="162"/>
      <c r="R182" s="162"/>
      <c r="S182" s="162"/>
      <c r="T182" s="163"/>
      <c r="AT182" s="158" t="s">
        <v>158</v>
      </c>
      <c r="AU182" s="158" t="s">
        <v>84</v>
      </c>
      <c r="AV182" s="13" t="s">
        <v>84</v>
      </c>
      <c r="AW182" s="13" t="s">
        <v>30</v>
      </c>
      <c r="AX182" s="13" t="s">
        <v>82</v>
      </c>
      <c r="AY182" s="158" t="s">
        <v>150</v>
      </c>
    </row>
    <row r="183" spans="1:65" s="2" customFormat="1" ht="16.5" customHeight="1">
      <c r="A183" s="30"/>
      <c r="B183" s="142"/>
      <c r="C183" s="177" t="s">
        <v>262</v>
      </c>
      <c r="D183" s="177" t="s">
        <v>263</v>
      </c>
      <c r="E183" s="178" t="s">
        <v>264</v>
      </c>
      <c r="F183" s="179" t="s">
        <v>265</v>
      </c>
      <c r="G183" s="180" t="s">
        <v>266</v>
      </c>
      <c r="H183" s="181">
        <v>15436</v>
      </c>
      <c r="I183" s="182"/>
      <c r="J183" s="182">
        <f>ROUND(I183*H183,2)</f>
        <v>0</v>
      </c>
      <c r="K183" s="183"/>
      <c r="L183" s="184"/>
      <c r="M183" s="185" t="s">
        <v>1</v>
      </c>
      <c r="N183" s="186" t="s">
        <v>39</v>
      </c>
      <c r="O183" s="152">
        <v>0</v>
      </c>
      <c r="P183" s="152">
        <f>O183*H183</f>
        <v>0</v>
      </c>
      <c r="Q183" s="152">
        <v>0.001</v>
      </c>
      <c r="R183" s="152">
        <f>Q183*H183</f>
        <v>15.436</v>
      </c>
      <c r="S183" s="152">
        <v>0</v>
      </c>
      <c r="T183" s="153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4" t="s">
        <v>187</v>
      </c>
      <c r="AT183" s="154" t="s">
        <v>263</v>
      </c>
      <c r="AU183" s="154" t="s">
        <v>84</v>
      </c>
      <c r="AY183" s="18" t="s">
        <v>150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82</v>
      </c>
      <c r="BK183" s="155">
        <f>ROUND(I183*H183,2)</f>
        <v>0</v>
      </c>
      <c r="BL183" s="18" t="s">
        <v>156</v>
      </c>
      <c r="BM183" s="154" t="s">
        <v>267</v>
      </c>
    </row>
    <row r="184" spans="2:51" s="13" customFormat="1" ht="12">
      <c r="B184" s="156"/>
      <c r="D184" s="157" t="s">
        <v>158</v>
      </c>
      <c r="E184" s="158" t="s">
        <v>1</v>
      </c>
      <c r="F184" s="159" t="s">
        <v>268</v>
      </c>
      <c r="H184" s="160">
        <v>15436</v>
      </c>
      <c r="L184" s="156"/>
      <c r="M184" s="161"/>
      <c r="N184" s="162"/>
      <c r="O184" s="162"/>
      <c r="P184" s="162"/>
      <c r="Q184" s="162"/>
      <c r="R184" s="162"/>
      <c r="S184" s="162"/>
      <c r="T184" s="163"/>
      <c r="AT184" s="158" t="s">
        <v>158</v>
      </c>
      <c r="AU184" s="158" t="s">
        <v>84</v>
      </c>
      <c r="AV184" s="13" t="s">
        <v>84</v>
      </c>
      <c r="AW184" s="13" t="s">
        <v>30</v>
      </c>
      <c r="AX184" s="13" t="s">
        <v>82</v>
      </c>
      <c r="AY184" s="158" t="s">
        <v>150</v>
      </c>
    </row>
    <row r="185" spans="1:65" s="2" customFormat="1" ht="16.5" customHeight="1">
      <c r="A185" s="30"/>
      <c r="B185" s="142"/>
      <c r="C185" s="143" t="s">
        <v>269</v>
      </c>
      <c r="D185" s="143" t="s">
        <v>152</v>
      </c>
      <c r="E185" s="144" t="s">
        <v>270</v>
      </c>
      <c r="F185" s="145" t="s">
        <v>271</v>
      </c>
      <c r="G185" s="146" t="s">
        <v>210</v>
      </c>
      <c r="H185" s="147">
        <v>168.157</v>
      </c>
      <c r="I185" s="148"/>
      <c r="J185" s="148">
        <f>ROUND(I185*H185,2)</f>
        <v>0</v>
      </c>
      <c r="K185" s="149"/>
      <c r="L185" s="31"/>
      <c r="M185" s="150" t="s">
        <v>1</v>
      </c>
      <c r="N185" s="151" t="s">
        <v>39</v>
      </c>
      <c r="O185" s="152">
        <v>0.009</v>
      </c>
      <c r="P185" s="152">
        <f>O185*H185</f>
        <v>1.513413</v>
      </c>
      <c r="Q185" s="152">
        <v>0</v>
      </c>
      <c r="R185" s="152">
        <f>Q185*H185</f>
        <v>0</v>
      </c>
      <c r="S185" s="152">
        <v>0</v>
      </c>
      <c r="T185" s="153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4" t="s">
        <v>156</v>
      </c>
      <c r="AT185" s="154" t="s">
        <v>152</v>
      </c>
      <c r="AU185" s="154" t="s">
        <v>84</v>
      </c>
      <c r="AY185" s="18" t="s">
        <v>150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82</v>
      </c>
      <c r="BK185" s="155">
        <f>ROUND(I185*H185,2)</f>
        <v>0</v>
      </c>
      <c r="BL185" s="18" t="s">
        <v>156</v>
      </c>
      <c r="BM185" s="154" t="s">
        <v>272</v>
      </c>
    </row>
    <row r="186" spans="2:51" s="13" customFormat="1" ht="12">
      <c r="B186" s="156"/>
      <c r="D186" s="157" t="s">
        <v>158</v>
      </c>
      <c r="E186" s="158" t="s">
        <v>1</v>
      </c>
      <c r="F186" s="159" t="s">
        <v>239</v>
      </c>
      <c r="H186" s="160">
        <v>151.237</v>
      </c>
      <c r="L186" s="156"/>
      <c r="M186" s="161"/>
      <c r="N186" s="162"/>
      <c r="O186" s="162"/>
      <c r="P186" s="162"/>
      <c r="Q186" s="162"/>
      <c r="R186" s="162"/>
      <c r="S186" s="162"/>
      <c r="T186" s="163"/>
      <c r="AT186" s="158" t="s">
        <v>158</v>
      </c>
      <c r="AU186" s="158" t="s">
        <v>84</v>
      </c>
      <c r="AV186" s="13" t="s">
        <v>84</v>
      </c>
      <c r="AW186" s="13" t="s">
        <v>30</v>
      </c>
      <c r="AX186" s="13" t="s">
        <v>74</v>
      </c>
      <c r="AY186" s="158" t="s">
        <v>150</v>
      </c>
    </row>
    <row r="187" spans="2:51" s="13" customFormat="1" ht="12">
      <c r="B187" s="156"/>
      <c r="D187" s="157" t="s">
        <v>158</v>
      </c>
      <c r="E187" s="158" t="s">
        <v>1</v>
      </c>
      <c r="F187" s="159" t="s">
        <v>240</v>
      </c>
      <c r="H187" s="160">
        <v>15.62</v>
      </c>
      <c r="L187" s="156"/>
      <c r="M187" s="161"/>
      <c r="N187" s="162"/>
      <c r="O187" s="162"/>
      <c r="P187" s="162"/>
      <c r="Q187" s="162"/>
      <c r="R187" s="162"/>
      <c r="S187" s="162"/>
      <c r="T187" s="163"/>
      <c r="AT187" s="158" t="s">
        <v>158</v>
      </c>
      <c r="AU187" s="158" t="s">
        <v>84</v>
      </c>
      <c r="AV187" s="13" t="s">
        <v>84</v>
      </c>
      <c r="AW187" s="13" t="s">
        <v>30</v>
      </c>
      <c r="AX187" s="13" t="s">
        <v>74</v>
      </c>
      <c r="AY187" s="158" t="s">
        <v>150</v>
      </c>
    </row>
    <row r="188" spans="2:51" s="13" customFormat="1" ht="12">
      <c r="B188" s="156"/>
      <c r="D188" s="157" t="s">
        <v>158</v>
      </c>
      <c r="E188" s="158" t="s">
        <v>1</v>
      </c>
      <c r="F188" s="159" t="s">
        <v>273</v>
      </c>
      <c r="H188" s="160">
        <v>1.3</v>
      </c>
      <c r="L188" s="156"/>
      <c r="M188" s="161"/>
      <c r="N188" s="162"/>
      <c r="O188" s="162"/>
      <c r="P188" s="162"/>
      <c r="Q188" s="162"/>
      <c r="R188" s="162"/>
      <c r="S188" s="162"/>
      <c r="T188" s="163"/>
      <c r="AT188" s="158" t="s">
        <v>158</v>
      </c>
      <c r="AU188" s="158" t="s">
        <v>84</v>
      </c>
      <c r="AV188" s="13" t="s">
        <v>84</v>
      </c>
      <c r="AW188" s="13" t="s">
        <v>30</v>
      </c>
      <c r="AX188" s="13" t="s">
        <v>74</v>
      </c>
      <c r="AY188" s="158" t="s">
        <v>150</v>
      </c>
    </row>
    <row r="189" spans="2:51" s="14" customFormat="1" ht="12">
      <c r="B189" s="164"/>
      <c r="D189" s="157" t="s">
        <v>158</v>
      </c>
      <c r="E189" s="165" t="s">
        <v>1</v>
      </c>
      <c r="F189" s="166" t="s">
        <v>193</v>
      </c>
      <c r="H189" s="167">
        <v>168.157</v>
      </c>
      <c r="L189" s="164"/>
      <c r="M189" s="168"/>
      <c r="N189" s="169"/>
      <c r="O189" s="169"/>
      <c r="P189" s="169"/>
      <c r="Q189" s="169"/>
      <c r="R189" s="169"/>
      <c r="S189" s="169"/>
      <c r="T189" s="170"/>
      <c r="AT189" s="165" t="s">
        <v>158</v>
      </c>
      <c r="AU189" s="165" t="s">
        <v>84</v>
      </c>
      <c r="AV189" s="14" t="s">
        <v>156</v>
      </c>
      <c r="AW189" s="14" t="s">
        <v>30</v>
      </c>
      <c r="AX189" s="14" t="s">
        <v>82</v>
      </c>
      <c r="AY189" s="165" t="s">
        <v>150</v>
      </c>
    </row>
    <row r="190" spans="1:65" s="2" customFormat="1" ht="37.8" customHeight="1">
      <c r="A190" s="30"/>
      <c r="B190" s="142"/>
      <c r="C190" s="143" t="s">
        <v>274</v>
      </c>
      <c r="D190" s="143" t="s">
        <v>152</v>
      </c>
      <c r="E190" s="144" t="s">
        <v>275</v>
      </c>
      <c r="F190" s="145" t="s">
        <v>276</v>
      </c>
      <c r="G190" s="146" t="s">
        <v>155</v>
      </c>
      <c r="H190" s="147">
        <v>633.6</v>
      </c>
      <c r="I190" s="148"/>
      <c r="J190" s="148">
        <f>ROUND(I190*H190,2)</f>
        <v>0</v>
      </c>
      <c r="K190" s="149"/>
      <c r="L190" s="31"/>
      <c r="M190" s="150" t="s">
        <v>1</v>
      </c>
      <c r="N190" s="151" t="s">
        <v>39</v>
      </c>
      <c r="O190" s="152">
        <v>0.09</v>
      </c>
      <c r="P190" s="152">
        <f>O190*H190</f>
        <v>57.024</v>
      </c>
      <c r="Q190" s="152">
        <v>0</v>
      </c>
      <c r="R190" s="152">
        <f>Q190*H190</f>
        <v>0</v>
      </c>
      <c r="S190" s="152">
        <v>0</v>
      </c>
      <c r="T190" s="153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4" t="s">
        <v>156</v>
      </c>
      <c r="AT190" s="154" t="s">
        <v>152</v>
      </c>
      <c r="AU190" s="154" t="s">
        <v>84</v>
      </c>
      <c r="AY190" s="18" t="s">
        <v>150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82</v>
      </c>
      <c r="BK190" s="155">
        <f>ROUND(I190*H190,2)</f>
        <v>0</v>
      </c>
      <c r="BL190" s="18" t="s">
        <v>156</v>
      </c>
      <c r="BM190" s="154" t="s">
        <v>277</v>
      </c>
    </row>
    <row r="191" spans="2:51" s="13" customFormat="1" ht="12">
      <c r="B191" s="156"/>
      <c r="D191" s="157" t="s">
        <v>158</v>
      </c>
      <c r="E191" s="158" t="s">
        <v>1</v>
      </c>
      <c r="F191" s="159" t="s">
        <v>159</v>
      </c>
      <c r="H191" s="160">
        <v>633.6</v>
      </c>
      <c r="L191" s="156"/>
      <c r="M191" s="161"/>
      <c r="N191" s="162"/>
      <c r="O191" s="162"/>
      <c r="P191" s="162"/>
      <c r="Q191" s="162"/>
      <c r="R191" s="162"/>
      <c r="S191" s="162"/>
      <c r="T191" s="163"/>
      <c r="AT191" s="158" t="s">
        <v>158</v>
      </c>
      <c r="AU191" s="158" t="s">
        <v>84</v>
      </c>
      <c r="AV191" s="13" t="s">
        <v>84</v>
      </c>
      <c r="AW191" s="13" t="s">
        <v>30</v>
      </c>
      <c r="AX191" s="13" t="s">
        <v>82</v>
      </c>
      <c r="AY191" s="158" t="s">
        <v>150</v>
      </c>
    </row>
    <row r="192" spans="1:65" s="2" customFormat="1" ht="44.25" customHeight="1">
      <c r="A192" s="30"/>
      <c r="B192" s="142"/>
      <c r="C192" s="143" t="s">
        <v>278</v>
      </c>
      <c r="D192" s="143" t="s">
        <v>152</v>
      </c>
      <c r="E192" s="144" t="s">
        <v>279</v>
      </c>
      <c r="F192" s="145" t="s">
        <v>280</v>
      </c>
      <c r="G192" s="146" t="s">
        <v>155</v>
      </c>
      <c r="H192" s="147">
        <v>6.5</v>
      </c>
      <c r="I192" s="148"/>
      <c r="J192" s="148">
        <f>ROUND(I192*H192,2)</f>
        <v>0</v>
      </c>
      <c r="K192" s="149"/>
      <c r="L192" s="31"/>
      <c r="M192" s="150" t="s">
        <v>1</v>
      </c>
      <c r="N192" s="151" t="s">
        <v>39</v>
      </c>
      <c r="O192" s="152">
        <v>0.006</v>
      </c>
      <c r="P192" s="152">
        <f>O192*H192</f>
        <v>0.039</v>
      </c>
      <c r="Q192" s="152">
        <v>0</v>
      </c>
      <c r="R192" s="152">
        <f>Q192*H192</f>
        <v>0</v>
      </c>
      <c r="S192" s="152">
        <v>0</v>
      </c>
      <c r="T192" s="153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4" t="s">
        <v>156</v>
      </c>
      <c r="AT192" s="154" t="s">
        <v>152</v>
      </c>
      <c r="AU192" s="154" t="s">
        <v>84</v>
      </c>
      <c r="AY192" s="18" t="s">
        <v>150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82</v>
      </c>
      <c r="BK192" s="155">
        <f>ROUND(I192*H192,2)</f>
        <v>0</v>
      </c>
      <c r="BL192" s="18" t="s">
        <v>156</v>
      </c>
      <c r="BM192" s="154" t="s">
        <v>281</v>
      </c>
    </row>
    <row r="193" spans="2:51" s="13" customFormat="1" ht="12">
      <c r="B193" s="156"/>
      <c r="D193" s="157" t="s">
        <v>158</v>
      </c>
      <c r="E193" s="158" t="s">
        <v>1</v>
      </c>
      <c r="F193" s="159" t="s">
        <v>198</v>
      </c>
      <c r="H193" s="160">
        <v>6.5</v>
      </c>
      <c r="L193" s="156"/>
      <c r="M193" s="161"/>
      <c r="N193" s="162"/>
      <c r="O193" s="162"/>
      <c r="P193" s="162"/>
      <c r="Q193" s="162"/>
      <c r="R193" s="162"/>
      <c r="S193" s="162"/>
      <c r="T193" s="163"/>
      <c r="AT193" s="158" t="s">
        <v>158</v>
      </c>
      <c r="AU193" s="158" t="s">
        <v>84</v>
      </c>
      <c r="AV193" s="13" t="s">
        <v>84</v>
      </c>
      <c r="AW193" s="13" t="s">
        <v>30</v>
      </c>
      <c r="AX193" s="13" t="s">
        <v>82</v>
      </c>
      <c r="AY193" s="158" t="s">
        <v>150</v>
      </c>
    </row>
    <row r="194" spans="1:65" s="2" customFormat="1" ht="33" customHeight="1">
      <c r="A194" s="30"/>
      <c r="B194" s="142"/>
      <c r="C194" s="143" t="s">
        <v>282</v>
      </c>
      <c r="D194" s="143" t="s">
        <v>152</v>
      </c>
      <c r="E194" s="144" t="s">
        <v>283</v>
      </c>
      <c r="F194" s="145" t="s">
        <v>284</v>
      </c>
      <c r="G194" s="146" t="s">
        <v>155</v>
      </c>
      <c r="H194" s="147">
        <v>152.34</v>
      </c>
      <c r="I194" s="148"/>
      <c r="J194" s="148">
        <f>ROUND(I194*H194,2)</f>
        <v>0</v>
      </c>
      <c r="K194" s="149"/>
      <c r="L194" s="31"/>
      <c r="M194" s="150" t="s">
        <v>1</v>
      </c>
      <c r="N194" s="151" t="s">
        <v>39</v>
      </c>
      <c r="O194" s="152">
        <v>0.044</v>
      </c>
      <c r="P194" s="152">
        <f>O194*H194</f>
        <v>6.70296</v>
      </c>
      <c r="Q194" s="152">
        <v>0</v>
      </c>
      <c r="R194" s="152">
        <f>Q194*H194</f>
        <v>0</v>
      </c>
      <c r="S194" s="152">
        <v>0</v>
      </c>
      <c r="T194" s="153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4" t="s">
        <v>156</v>
      </c>
      <c r="AT194" s="154" t="s">
        <v>152</v>
      </c>
      <c r="AU194" s="154" t="s">
        <v>84</v>
      </c>
      <c r="AY194" s="18" t="s">
        <v>150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82</v>
      </c>
      <c r="BK194" s="155">
        <f>ROUND(I194*H194,2)</f>
        <v>0</v>
      </c>
      <c r="BL194" s="18" t="s">
        <v>156</v>
      </c>
      <c r="BM194" s="154" t="s">
        <v>285</v>
      </c>
    </row>
    <row r="195" spans="2:51" s="13" customFormat="1" ht="12">
      <c r="B195" s="156"/>
      <c r="D195" s="157" t="s">
        <v>158</v>
      </c>
      <c r="E195" s="158" t="s">
        <v>1</v>
      </c>
      <c r="F195" s="159" t="s">
        <v>286</v>
      </c>
      <c r="H195" s="160">
        <v>152.34</v>
      </c>
      <c r="L195" s="156"/>
      <c r="M195" s="161"/>
      <c r="N195" s="162"/>
      <c r="O195" s="162"/>
      <c r="P195" s="162"/>
      <c r="Q195" s="162"/>
      <c r="R195" s="162"/>
      <c r="S195" s="162"/>
      <c r="T195" s="163"/>
      <c r="AT195" s="158" t="s">
        <v>158</v>
      </c>
      <c r="AU195" s="158" t="s">
        <v>84</v>
      </c>
      <c r="AV195" s="13" t="s">
        <v>84</v>
      </c>
      <c r="AW195" s="13" t="s">
        <v>30</v>
      </c>
      <c r="AX195" s="13" t="s">
        <v>74</v>
      </c>
      <c r="AY195" s="158" t="s">
        <v>150</v>
      </c>
    </row>
    <row r="196" spans="2:51" s="14" customFormat="1" ht="12">
      <c r="B196" s="164"/>
      <c r="D196" s="157" t="s">
        <v>158</v>
      </c>
      <c r="E196" s="165" t="s">
        <v>1</v>
      </c>
      <c r="F196" s="166" t="s">
        <v>193</v>
      </c>
      <c r="H196" s="167">
        <v>152.34</v>
      </c>
      <c r="L196" s="164"/>
      <c r="M196" s="168"/>
      <c r="N196" s="169"/>
      <c r="O196" s="169"/>
      <c r="P196" s="169"/>
      <c r="Q196" s="169"/>
      <c r="R196" s="169"/>
      <c r="S196" s="169"/>
      <c r="T196" s="170"/>
      <c r="AT196" s="165" t="s">
        <v>158</v>
      </c>
      <c r="AU196" s="165" t="s">
        <v>84</v>
      </c>
      <c r="AV196" s="14" t="s">
        <v>156</v>
      </c>
      <c r="AW196" s="14" t="s">
        <v>30</v>
      </c>
      <c r="AX196" s="14" t="s">
        <v>82</v>
      </c>
      <c r="AY196" s="165" t="s">
        <v>150</v>
      </c>
    </row>
    <row r="197" spans="1:65" s="2" customFormat="1" ht="16.5" customHeight="1">
      <c r="A197" s="30"/>
      <c r="B197" s="142"/>
      <c r="C197" s="177" t="s">
        <v>287</v>
      </c>
      <c r="D197" s="177" t="s">
        <v>263</v>
      </c>
      <c r="E197" s="178" t="s">
        <v>288</v>
      </c>
      <c r="F197" s="179" t="s">
        <v>289</v>
      </c>
      <c r="G197" s="180" t="s">
        <v>254</v>
      </c>
      <c r="H197" s="181">
        <v>29.168</v>
      </c>
      <c r="I197" s="182"/>
      <c r="J197" s="182">
        <f>ROUND(I197*H197,2)</f>
        <v>0</v>
      </c>
      <c r="K197" s="183"/>
      <c r="L197" s="184"/>
      <c r="M197" s="185" t="s">
        <v>1</v>
      </c>
      <c r="N197" s="186" t="s">
        <v>39</v>
      </c>
      <c r="O197" s="152">
        <v>0</v>
      </c>
      <c r="P197" s="152">
        <f>O197*H197</f>
        <v>0</v>
      </c>
      <c r="Q197" s="152">
        <v>1</v>
      </c>
      <c r="R197" s="152">
        <f>Q197*H197</f>
        <v>29.168</v>
      </c>
      <c r="S197" s="152">
        <v>0</v>
      </c>
      <c r="T197" s="153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54" t="s">
        <v>187</v>
      </c>
      <c r="AT197" s="154" t="s">
        <v>263</v>
      </c>
      <c r="AU197" s="154" t="s">
        <v>84</v>
      </c>
      <c r="AY197" s="18" t="s">
        <v>150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82</v>
      </c>
      <c r="BK197" s="155">
        <f>ROUND(I197*H197,2)</f>
        <v>0</v>
      </c>
      <c r="BL197" s="18" t="s">
        <v>156</v>
      </c>
      <c r="BM197" s="154" t="s">
        <v>290</v>
      </c>
    </row>
    <row r="198" spans="2:51" s="13" customFormat="1" ht="12">
      <c r="B198" s="156"/>
      <c r="D198" s="157" t="s">
        <v>158</v>
      </c>
      <c r="E198" s="158" t="s">
        <v>1</v>
      </c>
      <c r="F198" s="159" t="s">
        <v>291</v>
      </c>
      <c r="H198" s="160">
        <v>29.168</v>
      </c>
      <c r="L198" s="156"/>
      <c r="M198" s="161"/>
      <c r="N198" s="162"/>
      <c r="O198" s="162"/>
      <c r="P198" s="162"/>
      <c r="Q198" s="162"/>
      <c r="R198" s="162"/>
      <c r="S198" s="162"/>
      <c r="T198" s="163"/>
      <c r="AT198" s="158" t="s">
        <v>158</v>
      </c>
      <c r="AU198" s="158" t="s">
        <v>84</v>
      </c>
      <c r="AV198" s="13" t="s">
        <v>84</v>
      </c>
      <c r="AW198" s="13" t="s">
        <v>30</v>
      </c>
      <c r="AX198" s="13" t="s">
        <v>82</v>
      </c>
      <c r="AY198" s="158" t="s">
        <v>150</v>
      </c>
    </row>
    <row r="199" spans="1:65" s="2" customFormat="1" ht="16.5" customHeight="1">
      <c r="A199" s="30"/>
      <c r="B199" s="142"/>
      <c r="C199" s="177" t="s">
        <v>292</v>
      </c>
      <c r="D199" s="177" t="s">
        <v>263</v>
      </c>
      <c r="E199" s="178" t="s">
        <v>293</v>
      </c>
      <c r="F199" s="179" t="s">
        <v>294</v>
      </c>
      <c r="G199" s="180" t="s">
        <v>210</v>
      </c>
      <c r="H199" s="181">
        <v>41.262</v>
      </c>
      <c r="I199" s="182"/>
      <c r="J199" s="182">
        <f>ROUND(I199*H199,2)</f>
        <v>0</v>
      </c>
      <c r="K199" s="183"/>
      <c r="L199" s="184"/>
      <c r="M199" s="185" t="s">
        <v>1</v>
      </c>
      <c r="N199" s="186" t="s">
        <v>39</v>
      </c>
      <c r="O199" s="152">
        <v>0</v>
      </c>
      <c r="P199" s="152">
        <f>O199*H199</f>
        <v>0</v>
      </c>
      <c r="Q199" s="152">
        <v>0.21</v>
      </c>
      <c r="R199" s="152">
        <f>Q199*H199</f>
        <v>8.66502</v>
      </c>
      <c r="S199" s="152">
        <v>0</v>
      </c>
      <c r="T199" s="153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4" t="s">
        <v>187</v>
      </c>
      <c r="AT199" s="154" t="s">
        <v>263</v>
      </c>
      <c r="AU199" s="154" t="s">
        <v>84</v>
      </c>
      <c r="AY199" s="18" t="s">
        <v>150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82</v>
      </c>
      <c r="BK199" s="155">
        <f>ROUND(I199*H199,2)</f>
        <v>0</v>
      </c>
      <c r="BL199" s="18" t="s">
        <v>156</v>
      </c>
      <c r="BM199" s="154" t="s">
        <v>295</v>
      </c>
    </row>
    <row r="200" spans="2:51" s="13" customFormat="1" ht="12">
      <c r="B200" s="156"/>
      <c r="D200" s="157" t="s">
        <v>158</v>
      </c>
      <c r="E200" s="158" t="s">
        <v>1</v>
      </c>
      <c r="F200" s="159" t="s">
        <v>296</v>
      </c>
      <c r="H200" s="160">
        <v>41.262</v>
      </c>
      <c r="L200" s="156"/>
      <c r="M200" s="161"/>
      <c r="N200" s="162"/>
      <c r="O200" s="162"/>
      <c r="P200" s="162"/>
      <c r="Q200" s="162"/>
      <c r="R200" s="162"/>
      <c r="S200" s="162"/>
      <c r="T200" s="163"/>
      <c r="AT200" s="158" t="s">
        <v>158</v>
      </c>
      <c r="AU200" s="158" t="s">
        <v>84</v>
      </c>
      <c r="AV200" s="13" t="s">
        <v>84</v>
      </c>
      <c r="AW200" s="13" t="s">
        <v>30</v>
      </c>
      <c r="AX200" s="13" t="s">
        <v>74</v>
      </c>
      <c r="AY200" s="158" t="s">
        <v>150</v>
      </c>
    </row>
    <row r="201" spans="2:51" s="14" customFormat="1" ht="12">
      <c r="B201" s="164"/>
      <c r="D201" s="157" t="s">
        <v>158</v>
      </c>
      <c r="E201" s="165" t="s">
        <v>1</v>
      </c>
      <c r="F201" s="166" t="s">
        <v>193</v>
      </c>
      <c r="H201" s="167">
        <v>41.262</v>
      </c>
      <c r="L201" s="164"/>
      <c r="M201" s="168"/>
      <c r="N201" s="169"/>
      <c r="O201" s="169"/>
      <c r="P201" s="169"/>
      <c r="Q201" s="169"/>
      <c r="R201" s="169"/>
      <c r="S201" s="169"/>
      <c r="T201" s="170"/>
      <c r="AT201" s="165" t="s">
        <v>158</v>
      </c>
      <c r="AU201" s="165" t="s">
        <v>84</v>
      </c>
      <c r="AV201" s="14" t="s">
        <v>156</v>
      </c>
      <c r="AW201" s="14" t="s">
        <v>30</v>
      </c>
      <c r="AX201" s="14" t="s">
        <v>82</v>
      </c>
      <c r="AY201" s="165" t="s">
        <v>150</v>
      </c>
    </row>
    <row r="202" spans="1:65" s="2" customFormat="1" ht="37.8" customHeight="1">
      <c r="A202" s="30"/>
      <c r="B202" s="142"/>
      <c r="C202" s="143" t="s">
        <v>297</v>
      </c>
      <c r="D202" s="143" t="s">
        <v>152</v>
      </c>
      <c r="E202" s="144" t="s">
        <v>298</v>
      </c>
      <c r="F202" s="145" t="s">
        <v>299</v>
      </c>
      <c r="G202" s="146" t="s">
        <v>155</v>
      </c>
      <c r="H202" s="147">
        <v>785.94</v>
      </c>
      <c r="I202" s="148"/>
      <c r="J202" s="148">
        <f>ROUND(I202*H202,2)</f>
        <v>0</v>
      </c>
      <c r="K202" s="149"/>
      <c r="L202" s="31"/>
      <c r="M202" s="150" t="s">
        <v>1</v>
      </c>
      <c r="N202" s="151" t="s">
        <v>39</v>
      </c>
      <c r="O202" s="152">
        <v>0.058</v>
      </c>
      <c r="P202" s="152">
        <f>O202*H202</f>
        <v>45.584520000000005</v>
      </c>
      <c r="Q202" s="152">
        <v>0</v>
      </c>
      <c r="R202" s="152">
        <f>Q202*H202</f>
        <v>0</v>
      </c>
      <c r="S202" s="152">
        <v>0</v>
      </c>
      <c r="T202" s="153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4" t="s">
        <v>156</v>
      </c>
      <c r="AT202" s="154" t="s">
        <v>152</v>
      </c>
      <c r="AU202" s="154" t="s">
        <v>84</v>
      </c>
      <c r="AY202" s="18" t="s">
        <v>150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82</v>
      </c>
      <c r="BK202" s="155">
        <f>ROUND(I202*H202,2)</f>
        <v>0</v>
      </c>
      <c r="BL202" s="18" t="s">
        <v>156</v>
      </c>
      <c r="BM202" s="154" t="s">
        <v>300</v>
      </c>
    </row>
    <row r="203" spans="2:51" s="13" customFormat="1" ht="12">
      <c r="B203" s="156"/>
      <c r="D203" s="157" t="s">
        <v>158</v>
      </c>
      <c r="E203" s="158" t="s">
        <v>1</v>
      </c>
      <c r="F203" s="159" t="s">
        <v>301</v>
      </c>
      <c r="H203" s="160">
        <v>785.94</v>
      </c>
      <c r="L203" s="156"/>
      <c r="M203" s="161"/>
      <c r="N203" s="162"/>
      <c r="O203" s="162"/>
      <c r="P203" s="162"/>
      <c r="Q203" s="162"/>
      <c r="R203" s="162"/>
      <c r="S203" s="162"/>
      <c r="T203" s="163"/>
      <c r="AT203" s="158" t="s">
        <v>158</v>
      </c>
      <c r="AU203" s="158" t="s">
        <v>84</v>
      </c>
      <c r="AV203" s="13" t="s">
        <v>84</v>
      </c>
      <c r="AW203" s="13" t="s">
        <v>30</v>
      </c>
      <c r="AX203" s="13" t="s">
        <v>82</v>
      </c>
      <c r="AY203" s="158" t="s">
        <v>150</v>
      </c>
    </row>
    <row r="204" spans="1:65" s="2" customFormat="1" ht="16.5" customHeight="1">
      <c r="A204" s="30"/>
      <c r="B204" s="142"/>
      <c r="C204" s="177" t="s">
        <v>302</v>
      </c>
      <c r="D204" s="177" t="s">
        <v>263</v>
      </c>
      <c r="E204" s="178" t="s">
        <v>303</v>
      </c>
      <c r="F204" s="179" t="s">
        <v>304</v>
      </c>
      <c r="G204" s="180" t="s">
        <v>266</v>
      </c>
      <c r="H204" s="181">
        <v>19.078</v>
      </c>
      <c r="I204" s="182"/>
      <c r="J204" s="182">
        <f>ROUND(I204*H204,2)</f>
        <v>0</v>
      </c>
      <c r="K204" s="183"/>
      <c r="L204" s="184"/>
      <c r="M204" s="185" t="s">
        <v>1</v>
      </c>
      <c r="N204" s="186" t="s">
        <v>39</v>
      </c>
      <c r="O204" s="152">
        <v>0</v>
      </c>
      <c r="P204" s="152">
        <f>O204*H204</f>
        <v>0</v>
      </c>
      <c r="Q204" s="152">
        <v>0.001</v>
      </c>
      <c r="R204" s="152">
        <f>Q204*H204</f>
        <v>0.019078</v>
      </c>
      <c r="S204" s="152">
        <v>0</v>
      </c>
      <c r="T204" s="153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54" t="s">
        <v>187</v>
      </c>
      <c r="AT204" s="154" t="s">
        <v>263</v>
      </c>
      <c r="AU204" s="154" t="s">
        <v>84</v>
      </c>
      <c r="AY204" s="18" t="s">
        <v>150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82</v>
      </c>
      <c r="BK204" s="155">
        <f>ROUND(I204*H204,2)</f>
        <v>0</v>
      </c>
      <c r="BL204" s="18" t="s">
        <v>156</v>
      </c>
      <c r="BM204" s="154" t="s">
        <v>305</v>
      </c>
    </row>
    <row r="205" spans="2:51" s="13" customFormat="1" ht="12">
      <c r="B205" s="156"/>
      <c r="D205" s="157" t="s">
        <v>158</v>
      </c>
      <c r="E205" s="158" t="s">
        <v>1</v>
      </c>
      <c r="F205" s="159" t="s">
        <v>306</v>
      </c>
      <c r="H205" s="160">
        <v>635.94</v>
      </c>
      <c r="L205" s="156"/>
      <c r="M205" s="161"/>
      <c r="N205" s="162"/>
      <c r="O205" s="162"/>
      <c r="P205" s="162"/>
      <c r="Q205" s="162"/>
      <c r="R205" s="162"/>
      <c r="S205" s="162"/>
      <c r="T205" s="163"/>
      <c r="AT205" s="158" t="s">
        <v>158</v>
      </c>
      <c r="AU205" s="158" t="s">
        <v>84</v>
      </c>
      <c r="AV205" s="13" t="s">
        <v>84</v>
      </c>
      <c r="AW205" s="13" t="s">
        <v>30</v>
      </c>
      <c r="AX205" s="13" t="s">
        <v>82</v>
      </c>
      <c r="AY205" s="158" t="s">
        <v>150</v>
      </c>
    </row>
    <row r="206" spans="2:51" s="13" customFormat="1" ht="12">
      <c r="B206" s="156"/>
      <c r="D206" s="157" t="s">
        <v>158</v>
      </c>
      <c r="F206" s="159" t="s">
        <v>307</v>
      </c>
      <c r="H206" s="160">
        <v>19.078</v>
      </c>
      <c r="L206" s="156"/>
      <c r="M206" s="161"/>
      <c r="N206" s="162"/>
      <c r="O206" s="162"/>
      <c r="P206" s="162"/>
      <c r="Q206" s="162"/>
      <c r="R206" s="162"/>
      <c r="S206" s="162"/>
      <c r="T206" s="163"/>
      <c r="AT206" s="158" t="s">
        <v>158</v>
      </c>
      <c r="AU206" s="158" t="s">
        <v>84</v>
      </c>
      <c r="AV206" s="13" t="s">
        <v>84</v>
      </c>
      <c r="AW206" s="13" t="s">
        <v>3</v>
      </c>
      <c r="AX206" s="13" t="s">
        <v>82</v>
      </c>
      <c r="AY206" s="158" t="s">
        <v>150</v>
      </c>
    </row>
    <row r="207" spans="1:65" s="2" customFormat="1" ht="21.75" customHeight="1">
      <c r="A207" s="30"/>
      <c r="B207" s="142"/>
      <c r="C207" s="177" t="s">
        <v>308</v>
      </c>
      <c r="D207" s="177" t="s">
        <v>263</v>
      </c>
      <c r="E207" s="178" t="s">
        <v>309</v>
      </c>
      <c r="F207" s="179" t="s">
        <v>310</v>
      </c>
      <c r="G207" s="180" t="s">
        <v>266</v>
      </c>
      <c r="H207" s="181">
        <v>5.25</v>
      </c>
      <c r="I207" s="182"/>
      <c r="J207" s="182">
        <f>ROUND(I207*H207,2)</f>
        <v>0</v>
      </c>
      <c r="K207" s="183"/>
      <c r="L207" s="184"/>
      <c r="M207" s="185" t="s">
        <v>1</v>
      </c>
      <c r="N207" s="186" t="s">
        <v>39</v>
      </c>
      <c r="O207" s="152">
        <v>0</v>
      </c>
      <c r="P207" s="152">
        <f>O207*H207</f>
        <v>0</v>
      </c>
      <c r="Q207" s="152">
        <v>0.001</v>
      </c>
      <c r="R207" s="152">
        <f>Q207*H207</f>
        <v>0.00525</v>
      </c>
      <c r="S207" s="152">
        <v>0</v>
      </c>
      <c r="T207" s="153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54" t="s">
        <v>187</v>
      </c>
      <c r="AT207" s="154" t="s">
        <v>263</v>
      </c>
      <c r="AU207" s="154" t="s">
        <v>84</v>
      </c>
      <c r="AY207" s="18" t="s">
        <v>150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8" t="s">
        <v>82</v>
      </c>
      <c r="BK207" s="155">
        <f>ROUND(I207*H207,2)</f>
        <v>0</v>
      </c>
      <c r="BL207" s="18" t="s">
        <v>156</v>
      </c>
      <c r="BM207" s="154" t="s">
        <v>311</v>
      </c>
    </row>
    <row r="208" spans="2:51" s="13" customFormat="1" ht="12">
      <c r="B208" s="156"/>
      <c r="D208" s="157" t="s">
        <v>158</v>
      </c>
      <c r="E208" s="158" t="s">
        <v>1</v>
      </c>
      <c r="F208" s="159" t="s">
        <v>312</v>
      </c>
      <c r="H208" s="160">
        <v>150</v>
      </c>
      <c r="L208" s="156"/>
      <c r="M208" s="161"/>
      <c r="N208" s="162"/>
      <c r="O208" s="162"/>
      <c r="P208" s="162"/>
      <c r="Q208" s="162"/>
      <c r="R208" s="162"/>
      <c r="S208" s="162"/>
      <c r="T208" s="163"/>
      <c r="AT208" s="158" t="s">
        <v>158</v>
      </c>
      <c r="AU208" s="158" t="s">
        <v>84</v>
      </c>
      <c r="AV208" s="13" t="s">
        <v>84</v>
      </c>
      <c r="AW208" s="13" t="s">
        <v>30</v>
      </c>
      <c r="AX208" s="13" t="s">
        <v>82</v>
      </c>
      <c r="AY208" s="158" t="s">
        <v>150</v>
      </c>
    </row>
    <row r="209" spans="2:51" s="13" customFormat="1" ht="12">
      <c r="B209" s="156"/>
      <c r="D209" s="157" t="s">
        <v>158</v>
      </c>
      <c r="F209" s="159" t="s">
        <v>313</v>
      </c>
      <c r="H209" s="160">
        <v>5.25</v>
      </c>
      <c r="L209" s="156"/>
      <c r="M209" s="161"/>
      <c r="N209" s="162"/>
      <c r="O209" s="162"/>
      <c r="P209" s="162"/>
      <c r="Q209" s="162"/>
      <c r="R209" s="162"/>
      <c r="S209" s="162"/>
      <c r="T209" s="163"/>
      <c r="AT209" s="158" t="s">
        <v>158</v>
      </c>
      <c r="AU209" s="158" t="s">
        <v>84</v>
      </c>
      <c r="AV209" s="13" t="s">
        <v>84</v>
      </c>
      <c r="AW209" s="13" t="s">
        <v>3</v>
      </c>
      <c r="AX209" s="13" t="s">
        <v>82</v>
      </c>
      <c r="AY209" s="158" t="s">
        <v>150</v>
      </c>
    </row>
    <row r="210" spans="1:65" s="2" customFormat="1" ht="37.8" customHeight="1">
      <c r="A210" s="30"/>
      <c r="B210" s="142"/>
      <c r="C210" s="143" t="s">
        <v>314</v>
      </c>
      <c r="D210" s="143" t="s">
        <v>152</v>
      </c>
      <c r="E210" s="144" t="s">
        <v>315</v>
      </c>
      <c r="F210" s="145" t="s">
        <v>316</v>
      </c>
      <c r="G210" s="146" t="s">
        <v>155</v>
      </c>
      <c r="H210" s="147">
        <v>1003.94</v>
      </c>
      <c r="I210" s="148"/>
      <c r="J210" s="148">
        <f>ROUND(I210*H210,2)</f>
        <v>0</v>
      </c>
      <c r="K210" s="149"/>
      <c r="L210" s="31"/>
      <c r="M210" s="150" t="s">
        <v>1</v>
      </c>
      <c r="N210" s="151" t="s">
        <v>39</v>
      </c>
      <c r="O210" s="152">
        <v>0.025</v>
      </c>
      <c r="P210" s="152">
        <f>O210*H210</f>
        <v>25.0985</v>
      </c>
      <c r="Q210" s="152">
        <v>0</v>
      </c>
      <c r="R210" s="152">
        <f>Q210*H210</f>
        <v>0</v>
      </c>
      <c r="S210" s="152">
        <v>0</v>
      </c>
      <c r="T210" s="153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54" t="s">
        <v>156</v>
      </c>
      <c r="AT210" s="154" t="s">
        <v>152</v>
      </c>
      <c r="AU210" s="154" t="s">
        <v>84</v>
      </c>
      <c r="AY210" s="18" t="s">
        <v>150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8" t="s">
        <v>82</v>
      </c>
      <c r="BK210" s="155">
        <f>ROUND(I210*H210,2)</f>
        <v>0</v>
      </c>
      <c r="BL210" s="18" t="s">
        <v>156</v>
      </c>
      <c r="BM210" s="154" t="s">
        <v>317</v>
      </c>
    </row>
    <row r="211" spans="2:51" s="13" customFormat="1" ht="12">
      <c r="B211" s="156"/>
      <c r="D211" s="157" t="s">
        <v>158</v>
      </c>
      <c r="E211" s="158" t="s">
        <v>1</v>
      </c>
      <c r="F211" s="159" t="s">
        <v>318</v>
      </c>
      <c r="H211" s="160">
        <v>825.4</v>
      </c>
      <c r="L211" s="156"/>
      <c r="M211" s="161"/>
      <c r="N211" s="162"/>
      <c r="O211" s="162"/>
      <c r="P211" s="162"/>
      <c r="Q211" s="162"/>
      <c r="R211" s="162"/>
      <c r="S211" s="162"/>
      <c r="T211" s="163"/>
      <c r="AT211" s="158" t="s">
        <v>158</v>
      </c>
      <c r="AU211" s="158" t="s">
        <v>84</v>
      </c>
      <c r="AV211" s="13" t="s">
        <v>84</v>
      </c>
      <c r="AW211" s="13" t="s">
        <v>30</v>
      </c>
      <c r="AX211" s="13" t="s">
        <v>74</v>
      </c>
      <c r="AY211" s="158" t="s">
        <v>150</v>
      </c>
    </row>
    <row r="212" spans="2:51" s="13" customFormat="1" ht="12">
      <c r="B212" s="156"/>
      <c r="D212" s="157" t="s">
        <v>158</v>
      </c>
      <c r="E212" s="158" t="s">
        <v>1</v>
      </c>
      <c r="F212" s="159" t="s">
        <v>319</v>
      </c>
      <c r="H212" s="160">
        <v>22.7</v>
      </c>
      <c r="L212" s="156"/>
      <c r="M212" s="161"/>
      <c r="N212" s="162"/>
      <c r="O212" s="162"/>
      <c r="P212" s="162"/>
      <c r="Q212" s="162"/>
      <c r="R212" s="162"/>
      <c r="S212" s="162"/>
      <c r="T212" s="163"/>
      <c r="AT212" s="158" t="s">
        <v>158</v>
      </c>
      <c r="AU212" s="158" t="s">
        <v>84</v>
      </c>
      <c r="AV212" s="13" t="s">
        <v>84</v>
      </c>
      <c r="AW212" s="13" t="s">
        <v>30</v>
      </c>
      <c r="AX212" s="13" t="s">
        <v>74</v>
      </c>
      <c r="AY212" s="158" t="s">
        <v>150</v>
      </c>
    </row>
    <row r="213" spans="2:51" s="13" customFormat="1" ht="12">
      <c r="B213" s="156"/>
      <c r="D213" s="157" t="s">
        <v>158</v>
      </c>
      <c r="E213" s="158" t="s">
        <v>1</v>
      </c>
      <c r="F213" s="159" t="s">
        <v>320</v>
      </c>
      <c r="H213" s="160">
        <v>2.4</v>
      </c>
      <c r="L213" s="156"/>
      <c r="M213" s="161"/>
      <c r="N213" s="162"/>
      <c r="O213" s="162"/>
      <c r="P213" s="162"/>
      <c r="Q213" s="162"/>
      <c r="R213" s="162"/>
      <c r="S213" s="162"/>
      <c r="T213" s="163"/>
      <c r="AT213" s="158" t="s">
        <v>158</v>
      </c>
      <c r="AU213" s="158" t="s">
        <v>84</v>
      </c>
      <c r="AV213" s="13" t="s">
        <v>84</v>
      </c>
      <c r="AW213" s="13" t="s">
        <v>30</v>
      </c>
      <c r="AX213" s="13" t="s">
        <v>74</v>
      </c>
      <c r="AY213" s="158" t="s">
        <v>150</v>
      </c>
    </row>
    <row r="214" spans="2:51" s="13" customFormat="1" ht="12">
      <c r="B214" s="156"/>
      <c r="D214" s="157" t="s">
        <v>158</v>
      </c>
      <c r="E214" s="158" t="s">
        <v>1</v>
      </c>
      <c r="F214" s="159" t="s">
        <v>321</v>
      </c>
      <c r="H214" s="160">
        <v>1.1</v>
      </c>
      <c r="L214" s="156"/>
      <c r="M214" s="161"/>
      <c r="N214" s="162"/>
      <c r="O214" s="162"/>
      <c r="P214" s="162"/>
      <c r="Q214" s="162"/>
      <c r="R214" s="162"/>
      <c r="S214" s="162"/>
      <c r="T214" s="163"/>
      <c r="AT214" s="158" t="s">
        <v>158</v>
      </c>
      <c r="AU214" s="158" t="s">
        <v>84</v>
      </c>
      <c r="AV214" s="13" t="s">
        <v>84</v>
      </c>
      <c r="AW214" s="13" t="s">
        <v>30</v>
      </c>
      <c r="AX214" s="13" t="s">
        <v>74</v>
      </c>
      <c r="AY214" s="158" t="s">
        <v>150</v>
      </c>
    </row>
    <row r="215" spans="2:51" s="13" customFormat="1" ht="12">
      <c r="B215" s="156"/>
      <c r="D215" s="157" t="s">
        <v>158</v>
      </c>
      <c r="E215" s="158" t="s">
        <v>1</v>
      </c>
      <c r="F215" s="159" t="s">
        <v>322</v>
      </c>
      <c r="H215" s="160">
        <v>152.34</v>
      </c>
      <c r="L215" s="156"/>
      <c r="M215" s="161"/>
      <c r="N215" s="162"/>
      <c r="O215" s="162"/>
      <c r="P215" s="162"/>
      <c r="Q215" s="162"/>
      <c r="R215" s="162"/>
      <c r="S215" s="162"/>
      <c r="T215" s="163"/>
      <c r="AT215" s="158" t="s">
        <v>158</v>
      </c>
      <c r="AU215" s="158" t="s">
        <v>84</v>
      </c>
      <c r="AV215" s="13" t="s">
        <v>84</v>
      </c>
      <c r="AW215" s="13" t="s">
        <v>30</v>
      </c>
      <c r="AX215" s="13" t="s">
        <v>74</v>
      </c>
      <c r="AY215" s="158" t="s">
        <v>150</v>
      </c>
    </row>
    <row r="216" spans="2:51" s="14" customFormat="1" ht="12">
      <c r="B216" s="164"/>
      <c r="D216" s="157" t="s">
        <v>158</v>
      </c>
      <c r="E216" s="165" t="s">
        <v>1</v>
      </c>
      <c r="F216" s="166" t="s">
        <v>193</v>
      </c>
      <c r="H216" s="167">
        <v>1003.94</v>
      </c>
      <c r="L216" s="164"/>
      <c r="M216" s="168"/>
      <c r="N216" s="169"/>
      <c r="O216" s="169"/>
      <c r="P216" s="169"/>
      <c r="Q216" s="169"/>
      <c r="R216" s="169"/>
      <c r="S216" s="169"/>
      <c r="T216" s="170"/>
      <c r="AT216" s="165" t="s">
        <v>158</v>
      </c>
      <c r="AU216" s="165" t="s">
        <v>84</v>
      </c>
      <c r="AV216" s="14" t="s">
        <v>156</v>
      </c>
      <c r="AW216" s="14" t="s">
        <v>30</v>
      </c>
      <c r="AX216" s="14" t="s">
        <v>82</v>
      </c>
      <c r="AY216" s="165" t="s">
        <v>150</v>
      </c>
    </row>
    <row r="217" spans="1:65" s="2" customFormat="1" ht="33" customHeight="1">
      <c r="A217" s="30"/>
      <c r="B217" s="142"/>
      <c r="C217" s="143" t="s">
        <v>323</v>
      </c>
      <c r="D217" s="143" t="s">
        <v>152</v>
      </c>
      <c r="E217" s="144" t="s">
        <v>324</v>
      </c>
      <c r="F217" s="145" t="s">
        <v>325</v>
      </c>
      <c r="G217" s="146" t="s">
        <v>155</v>
      </c>
      <c r="H217" s="147">
        <v>633.6</v>
      </c>
      <c r="I217" s="148"/>
      <c r="J217" s="148">
        <f>ROUND(I217*H217,2)</f>
        <v>0</v>
      </c>
      <c r="K217" s="149"/>
      <c r="L217" s="31"/>
      <c r="M217" s="150" t="s">
        <v>1</v>
      </c>
      <c r="N217" s="151" t="s">
        <v>39</v>
      </c>
      <c r="O217" s="152">
        <v>0.067</v>
      </c>
      <c r="P217" s="152">
        <f>O217*H217</f>
        <v>42.45120000000001</v>
      </c>
      <c r="Q217" s="152">
        <v>0</v>
      </c>
      <c r="R217" s="152">
        <f>Q217*H217</f>
        <v>0</v>
      </c>
      <c r="S217" s="152">
        <v>0</v>
      </c>
      <c r="T217" s="153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54" t="s">
        <v>156</v>
      </c>
      <c r="AT217" s="154" t="s">
        <v>152</v>
      </c>
      <c r="AU217" s="154" t="s">
        <v>84</v>
      </c>
      <c r="AY217" s="18" t="s">
        <v>150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8" t="s">
        <v>82</v>
      </c>
      <c r="BK217" s="155">
        <f>ROUND(I217*H217,2)</f>
        <v>0</v>
      </c>
      <c r="BL217" s="18" t="s">
        <v>156</v>
      </c>
      <c r="BM217" s="154" t="s">
        <v>326</v>
      </c>
    </row>
    <row r="218" spans="1:65" s="2" customFormat="1" ht="33" customHeight="1">
      <c r="A218" s="30"/>
      <c r="B218" s="142"/>
      <c r="C218" s="143" t="s">
        <v>327</v>
      </c>
      <c r="D218" s="143" t="s">
        <v>152</v>
      </c>
      <c r="E218" s="144" t="s">
        <v>328</v>
      </c>
      <c r="F218" s="145" t="s">
        <v>329</v>
      </c>
      <c r="G218" s="146" t="s">
        <v>155</v>
      </c>
      <c r="H218" s="147">
        <v>785.94</v>
      </c>
      <c r="I218" s="148"/>
      <c r="J218" s="148">
        <f>ROUND(I218*H218,2)</f>
        <v>0</v>
      </c>
      <c r="K218" s="149"/>
      <c r="L218" s="31"/>
      <c r="M218" s="150" t="s">
        <v>1</v>
      </c>
      <c r="N218" s="151" t="s">
        <v>39</v>
      </c>
      <c r="O218" s="152">
        <v>0.002</v>
      </c>
      <c r="P218" s="152">
        <f>O218*H218</f>
        <v>1.5718800000000002</v>
      </c>
      <c r="Q218" s="152">
        <v>0</v>
      </c>
      <c r="R218" s="152">
        <f>Q218*H218</f>
        <v>0</v>
      </c>
      <c r="S218" s="152">
        <v>0</v>
      </c>
      <c r="T218" s="153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54" t="s">
        <v>156</v>
      </c>
      <c r="AT218" s="154" t="s">
        <v>152</v>
      </c>
      <c r="AU218" s="154" t="s">
        <v>84</v>
      </c>
      <c r="AY218" s="18" t="s">
        <v>150</v>
      </c>
      <c r="BE218" s="155">
        <f>IF(N218="základní",J218,0)</f>
        <v>0</v>
      </c>
      <c r="BF218" s="155">
        <f>IF(N218="snížená",J218,0)</f>
        <v>0</v>
      </c>
      <c r="BG218" s="155">
        <f>IF(N218="zákl. přenesená",J218,0)</f>
        <v>0</v>
      </c>
      <c r="BH218" s="155">
        <f>IF(N218="sníž. přenesená",J218,0)</f>
        <v>0</v>
      </c>
      <c r="BI218" s="155">
        <f>IF(N218="nulová",J218,0)</f>
        <v>0</v>
      </c>
      <c r="BJ218" s="18" t="s">
        <v>82</v>
      </c>
      <c r="BK218" s="155">
        <f>ROUND(I218*H218,2)</f>
        <v>0</v>
      </c>
      <c r="BL218" s="18" t="s">
        <v>156</v>
      </c>
      <c r="BM218" s="154" t="s">
        <v>330</v>
      </c>
    </row>
    <row r="219" spans="2:51" s="13" customFormat="1" ht="12">
      <c r="B219" s="156"/>
      <c r="D219" s="157" t="s">
        <v>158</v>
      </c>
      <c r="E219" s="158" t="s">
        <v>1</v>
      </c>
      <c r="F219" s="159" t="s">
        <v>301</v>
      </c>
      <c r="H219" s="160">
        <v>785.94</v>
      </c>
      <c r="L219" s="156"/>
      <c r="M219" s="161"/>
      <c r="N219" s="162"/>
      <c r="O219" s="162"/>
      <c r="P219" s="162"/>
      <c r="Q219" s="162"/>
      <c r="R219" s="162"/>
      <c r="S219" s="162"/>
      <c r="T219" s="163"/>
      <c r="AT219" s="158" t="s">
        <v>158</v>
      </c>
      <c r="AU219" s="158" t="s">
        <v>84</v>
      </c>
      <c r="AV219" s="13" t="s">
        <v>84</v>
      </c>
      <c r="AW219" s="13" t="s">
        <v>30</v>
      </c>
      <c r="AX219" s="13" t="s">
        <v>82</v>
      </c>
      <c r="AY219" s="158" t="s">
        <v>150</v>
      </c>
    </row>
    <row r="220" spans="1:65" s="2" customFormat="1" ht="24.15" customHeight="1">
      <c r="A220" s="30"/>
      <c r="B220" s="142"/>
      <c r="C220" s="143" t="s">
        <v>331</v>
      </c>
      <c r="D220" s="143" t="s">
        <v>152</v>
      </c>
      <c r="E220" s="144" t="s">
        <v>332</v>
      </c>
      <c r="F220" s="145" t="s">
        <v>333</v>
      </c>
      <c r="G220" s="146" t="s">
        <v>254</v>
      </c>
      <c r="H220" s="147">
        <v>0.02</v>
      </c>
      <c r="I220" s="148"/>
      <c r="J220" s="148">
        <f>ROUND(I220*H220,2)</f>
        <v>0</v>
      </c>
      <c r="K220" s="149"/>
      <c r="L220" s="31"/>
      <c r="M220" s="150" t="s">
        <v>1</v>
      </c>
      <c r="N220" s="151" t="s">
        <v>39</v>
      </c>
      <c r="O220" s="152">
        <v>21.429</v>
      </c>
      <c r="P220" s="152">
        <f>O220*H220</f>
        <v>0.42857999999999996</v>
      </c>
      <c r="Q220" s="152">
        <v>0</v>
      </c>
      <c r="R220" s="152">
        <f>Q220*H220</f>
        <v>0</v>
      </c>
      <c r="S220" s="152">
        <v>0</v>
      </c>
      <c r="T220" s="153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54" t="s">
        <v>156</v>
      </c>
      <c r="AT220" s="154" t="s">
        <v>152</v>
      </c>
      <c r="AU220" s="154" t="s">
        <v>84</v>
      </c>
      <c r="AY220" s="18" t="s">
        <v>150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8" t="s">
        <v>82</v>
      </c>
      <c r="BK220" s="155">
        <f>ROUND(I220*H220,2)</f>
        <v>0</v>
      </c>
      <c r="BL220" s="18" t="s">
        <v>156</v>
      </c>
      <c r="BM220" s="154" t="s">
        <v>334</v>
      </c>
    </row>
    <row r="221" spans="2:51" s="13" customFormat="1" ht="12">
      <c r="B221" s="156"/>
      <c r="D221" s="157" t="s">
        <v>158</v>
      </c>
      <c r="E221" s="158" t="s">
        <v>1</v>
      </c>
      <c r="F221" s="159" t="s">
        <v>335</v>
      </c>
      <c r="H221" s="160">
        <v>0.02</v>
      </c>
      <c r="L221" s="156"/>
      <c r="M221" s="161"/>
      <c r="N221" s="162"/>
      <c r="O221" s="162"/>
      <c r="P221" s="162"/>
      <c r="Q221" s="162"/>
      <c r="R221" s="162"/>
      <c r="S221" s="162"/>
      <c r="T221" s="163"/>
      <c r="AT221" s="158" t="s">
        <v>158</v>
      </c>
      <c r="AU221" s="158" t="s">
        <v>84</v>
      </c>
      <c r="AV221" s="13" t="s">
        <v>84</v>
      </c>
      <c r="AW221" s="13" t="s">
        <v>30</v>
      </c>
      <c r="AX221" s="13" t="s">
        <v>82</v>
      </c>
      <c r="AY221" s="158" t="s">
        <v>150</v>
      </c>
    </row>
    <row r="222" spans="1:65" s="2" customFormat="1" ht="16.5" customHeight="1">
      <c r="A222" s="30"/>
      <c r="B222" s="142"/>
      <c r="C222" s="177" t="s">
        <v>336</v>
      </c>
      <c r="D222" s="177" t="s">
        <v>263</v>
      </c>
      <c r="E222" s="178" t="s">
        <v>337</v>
      </c>
      <c r="F222" s="179" t="s">
        <v>338</v>
      </c>
      <c r="G222" s="180" t="s">
        <v>266</v>
      </c>
      <c r="H222" s="181">
        <v>20</v>
      </c>
      <c r="I222" s="182"/>
      <c r="J222" s="182">
        <f>ROUND(I222*H222,2)</f>
        <v>0</v>
      </c>
      <c r="K222" s="183"/>
      <c r="L222" s="184"/>
      <c r="M222" s="185" t="s">
        <v>1</v>
      </c>
      <c r="N222" s="186" t="s">
        <v>39</v>
      </c>
      <c r="O222" s="152">
        <v>0</v>
      </c>
      <c r="P222" s="152">
        <f>O222*H222</f>
        <v>0</v>
      </c>
      <c r="Q222" s="152">
        <v>0.001</v>
      </c>
      <c r="R222" s="152">
        <f>Q222*H222</f>
        <v>0.02</v>
      </c>
      <c r="S222" s="152">
        <v>0</v>
      </c>
      <c r="T222" s="153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54" t="s">
        <v>187</v>
      </c>
      <c r="AT222" s="154" t="s">
        <v>263</v>
      </c>
      <c r="AU222" s="154" t="s">
        <v>84</v>
      </c>
      <c r="AY222" s="18" t="s">
        <v>150</v>
      </c>
      <c r="BE222" s="155">
        <f>IF(N222="základní",J222,0)</f>
        <v>0</v>
      </c>
      <c r="BF222" s="155">
        <f>IF(N222="snížená",J222,0)</f>
        <v>0</v>
      </c>
      <c r="BG222" s="155">
        <f>IF(N222="zákl. přenesená",J222,0)</f>
        <v>0</v>
      </c>
      <c r="BH222" s="155">
        <f>IF(N222="sníž. přenesená",J222,0)</f>
        <v>0</v>
      </c>
      <c r="BI222" s="155">
        <f>IF(N222="nulová",J222,0)</f>
        <v>0</v>
      </c>
      <c r="BJ222" s="18" t="s">
        <v>82</v>
      </c>
      <c r="BK222" s="155">
        <f>ROUND(I222*H222,2)</f>
        <v>0</v>
      </c>
      <c r="BL222" s="18" t="s">
        <v>156</v>
      </c>
      <c r="BM222" s="154" t="s">
        <v>339</v>
      </c>
    </row>
    <row r="223" spans="2:51" s="13" customFormat="1" ht="12">
      <c r="B223" s="156"/>
      <c r="D223" s="157" t="s">
        <v>158</v>
      </c>
      <c r="F223" s="159" t="s">
        <v>340</v>
      </c>
      <c r="H223" s="160">
        <v>20</v>
      </c>
      <c r="L223" s="156"/>
      <c r="M223" s="161"/>
      <c r="N223" s="162"/>
      <c r="O223" s="162"/>
      <c r="P223" s="162"/>
      <c r="Q223" s="162"/>
      <c r="R223" s="162"/>
      <c r="S223" s="162"/>
      <c r="T223" s="163"/>
      <c r="AT223" s="158" t="s">
        <v>158</v>
      </c>
      <c r="AU223" s="158" t="s">
        <v>84</v>
      </c>
      <c r="AV223" s="13" t="s">
        <v>84</v>
      </c>
      <c r="AW223" s="13" t="s">
        <v>3</v>
      </c>
      <c r="AX223" s="13" t="s">
        <v>82</v>
      </c>
      <c r="AY223" s="158" t="s">
        <v>150</v>
      </c>
    </row>
    <row r="224" spans="1:65" s="2" customFormat="1" ht="16.5" customHeight="1">
      <c r="A224" s="30"/>
      <c r="B224" s="142"/>
      <c r="C224" s="143" t="s">
        <v>341</v>
      </c>
      <c r="D224" s="143" t="s">
        <v>152</v>
      </c>
      <c r="E224" s="144" t="s">
        <v>342</v>
      </c>
      <c r="F224" s="145" t="s">
        <v>343</v>
      </c>
      <c r="G224" s="146" t="s">
        <v>210</v>
      </c>
      <c r="H224" s="147">
        <v>1.572</v>
      </c>
      <c r="I224" s="148"/>
      <c r="J224" s="148">
        <f>ROUND(I224*H224,2)</f>
        <v>0</v>
      </c>
      <c r="K224" s="149"/>
      <c r="L224" s="31"/>
      <c r="M224" s="150" t="s">
        <v>1</v>
      </c>
      <c r="N224" s="151" t="s">
        <v>39</v>
      </c>
      <c r="O224" s="152">
        <v>0.261</v>
      </c>
      <c r="P224" s="152">
        <f>O224*H224</f>
        <v>0.41029200000000005</v>
      </c>
      <c r="Q224" s="152">
        <v>0</v>
      </c>
      <c r="R224" s="152">
        <f>Q224*H224</f>
        <v>0</v>
      </c>
      <c r="S224" s="152">
        <v>0</v>
      </c>
      <c r="T224" s="153">
        <f>S224*H224</f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54" t="s">
        <v>156</v>
      </c>
      <c r="AT224" s="154" t="s">
        <v>152</v>
      </c>
      <c r="AU224" s="154" t="s">
        <v>84</v>
      </c>
      <c r="AY224" s="18" t="s">
        <v>150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8" t="s">
        <v>82</v>
      </c>
      <c r="BK224" s="155">
        <f>ROUND(I224*H224,2)</f>
        <v>0</v>
      </c>
      <c r="BL224" s="18" t="s">
        <v>156</v>
      </c>
      <c r="BM224" s="154" t="s">
        <v>344</v>
      </c>
    </row>
    <row r="225" spans="2:51" s="13" customFormat="1" ht="12">
      <c r="B225" s="156"/>
      <c r="D225" s="157" t="s">
        <v>158</v>
      </c>
      <c r="E225" s="158" t="s">
        <v>1</v>
      </c>
      <c r="F225" s="159" t="s">
        <v>345</v>
      </c>
      <c r="H225" s="160">
        <v>1.572</v>
      </c>
      <c r="L225" s="156"/>
      <c r="M225" s="161"/>
      <c r="N225" s="162"/>
      <c r="O225" s="162"/>
      <c r="P225" s="162"/>
      <c r="Q225" s="162"/>
      <c r="R225" s="162"/>
      <c r="S225" s="162"/>
      <c r="T225" s="163"/>
      <c r="AT225" s="158" t="s">
        <v>158</v>
      </c>
      <c r="AU225" s="158" t="s">
        <v>84</v>
      </c>
      <c r="AV225" s="13" t="s">
        <v>84</v>
      </c>
      <c r="AW225" s="13" t="s">
        <v>30</v>
      </c>
      <c r="AX225" s="13" t="s">
        <v>82</v>
      </c>
      <c r="AY225" s="158" t="s">
        <v>150</v>
      </c>
    </row>
    <row r="226" spans="1:65" s="2" customFormat="1" ht="21.75" customHeight="1">
      <c r="A226" s="30"/>
      <c r="B226" s="142"/>
      <c r="C226" s="143" t="s">
        <v>346</v>
      </c>
      <c r="D226" s="143" t="s">
        <v>152</v>
      </c>
      <c r="E226" s="144" t="s">
        <v>347</v>
      </c>
      <c r="F226" s="145" t="s">
        <v>348</v>
      </c>
      <c r="G226" s="146" t="s">
        <v>210</v>
      </c>
      <c r="H226" s="147">
        <v>1.572</v>
      </c>
      <c r="I226" s="148"/>
      <c r="J226" s="148">
        <f>ROUND(I226*H226,2)</f>
        <v>0</v>
      </c>
      <c r="K226" s="149"/>
      <c r="L226" s="31"/>
      <c r="M226" s="150" t="s">
        <v>1</v>
      </c>
      <c r="N226" s="151" t="s">
        <v>39</v>
      </c>
      <c r="O226" s="152">
        <v>0.452</v>
      </c>
      <c r="P226" s="152">
        <f>O226*H226</f>
        <v>0.7105440000000001</v>
      </c>
      <c r="Q226" s="152">
        <v>0</v>
      </c>
      <c r="R226" s="152">
        <f>Q226*H226</f>
        <v>0</v>
      </c>
      <c r="S226" s="152">
        <v>0</v>
      </c>
      <c r="T226" s="153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4" t="s">
        <v>156</v>
      </c>
      <c r="AT226" s="154" t="s">
        <v>152</v>
      </c>
      <c r="AU226" s="154" t="s">
        <v>84</v>
      </c>
      <c r="AY226" s="18" t="s">
        <v>150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8" t="s">
        <v>82</v>
      </c>
      <c r="BK226" s="155">
        <f>ROUND(I226*H226,2)</f>
        <v>0</v>
      </c>
      <c r="BL226" s="18" t="s">
        <v>156</v>
      </c>
      <c r="BM226" s="154" t="s">
        <v>349</v>
      </c>
    </row>
    <row r="227" spans="2:51" s="13" customFormat="1" ht="12">
      <c r="B227" s="156"/>
      <c r="D227" s="157" t="s">
        <v>158</v>
      </c>
      <c r="E227" s="158" t="s">
        <v>1</v>
      </c>
      <c r="F227" s="159" t="s">
        <v>345</v>
      </c>
      <c r="H227" s="160">
        <v>1.572</v>
      </c>
      <c r="L227" s="156"/>
      <c r="M227" s="161"/>
      <c r="N227" s="162"/>
      <c r="O227" s="162"/>
      <c r="P227" s="162"/>
      <c r="Q227" s="162"/>
      <c r="R227" s="162"/>
      <c r="S227" s="162"/>
      <c r="T227" s="163"/>
      <c r="AT227" s="158" t="s">
        <v>158</v>
      </c>
      <c r="AU227" s="158" t="s">
        <v>84</v>
      </c>
      <c r="AV227" s="13" t="s">
        <v>84</v>
      </c>
      <c r="AW227" s="13" t="s">
        <v>30</v>
      </c>
      <c r="AX227" s="13" t="s">
        <v>74</v>
      </c>
      <c r="AY227" s="158" t="s">
        <v>150</v>
      </c>
    </row>
    <row r="228" spans="2:51" s="14" customFormat="1" ht="12">
      <c r="B228" s="164"/>
      <c r="D228" s="157" t="s">
        <v>158</v>
      </c>
      <c r="E228" s="165" t="s">
        <v>1</v>
      </c>
      <c r="F228" s="166" t="s">
        <v>193</v>
      </c>
      <c r="H228" s="167">
        <v>1.572</v>
      </c>
      <c r="L228" s="164"/>
      <c r="M228" s="168"/>
      <c r="N228" s="169"/>
      <c r="O228" s="169"/>
      <c r="P228" s="169"/>
      <c r="Q228" s="169"/>
      <c r="R228" s="169"/>
      <c r="S228" s="169"/>
      <c r="T228" s="170"/>
      <c r="AT228" s="165" t="s">
        <v>158</v>
      </c>
      <c r="AU228" s="165" t="s">
        <v>84</v>
      </c>
      <c r="AV228" s="14" t="s">
        <v>156</v>
      </c>
      <c r="AW228" s="14" t="s">
        <v>30</v>
      </c>
      <c r="AX228" s="14" t="s">
        <v>82</v>
      </c>
      <c r="AY228" s="165" t="s">
        <v>150</v>
      </c>
    </row>
    <row r="229" spans="2:63" s="12" customFormat="1" ht="22.8" customHeight="1">
      <c r="B229" s="130"/>
      <c r="D229" s="131" t="s">
        <v>73</v>
      </c>
      <c r="E229" s="140" t="s">
        <v>84</v>
      </c>
      <c r="F229" s="140" t="s">
        <v>350</v>
      </c>
      <c r="J229" s="141">
        <f>BK229</f>
        <v>0</v>
      </c>
      <c r="L229" s="130"/>
      <c r="M229" s="134"/>
      <c r="N229" s="135"/>
      <c r="O229" s="135"/>
      <c r="P229" s="136">
        <f>SUM(P230:P240)</f>
        <v>267.89178</v>
      </c>
      <c r="Q229" s="135"/>
      <c r="R229" s="136">
        <f>SUM(R230:R240)</f>
        <v>243.1959888</v>
      </c>
      <c r="S229" s="135"/>
      <c r="T229" s="137">
        <f>SUM(T230:T240)</f>
        <v>0</v>
      </c>
      <c r="AR229" s="131" t="s">
        <v>82</v>
      </c>
      <c r="AT229" s="138" t="s">
        <v>73</v>
      </c>
      <c r="AU229" s="138" t="s">
        <v>82</v>
      </c>
      <c r="AY229" s="131" t="s">
        <v>150</v>
      </c>
      <c r="BK229" s="139">
        <f>SUM(BK230:BK240)</f>
        <v>0</v>
      </c>
    </row>
    <row r="230" spans="1:65" s="2" customFormat="1" ht="24.15" customHeight="1">
      <c r="A230" s="30"/>
      <c r="B230" s="142"/>
      <c r="C230" s="143" t="s">
        <v>351</v>
      </c>
      <c r="D230" s="143" t="s">
        <v>152</v>
      </c>
      <c r="E230" s="144" t="s">
        <v>352</v>
      </c>
      <c r="F230" s="145" t="s">
        <v>353</v>
      </c>
      <c r="G230" s="146" t="s">
        <v>210</v>
      </c>
      <c r="H230" s="147">
        <v>108.936</v>
      </c>
      <c r="I230" s="148"/>
      <c r="J230" s="148">
        <f>ROUND(I230*H230,2)</f>
        <v>0</v>
      </c>
      <c r="K230" s="149"/>
      <c r="L230" s="31"/>
      <c r="M230" s="150" t="s">
        <v>1</v>
      </c>
      <c r="N230" s="151" t="s">
        <v>39</v>
      </c>
      <c r="O230" s="152">
        <v>0.92</v>
      </c>
      <c r="P230" s="152">
        <f>O230*H230</f>
        <v>100.22112000000001</v>
      </c>
      <c r="Q230" s="152">
        <v>1.63</v>
      </c>
      <c r="R230" s="152">
        <f>Q230*H230</f>
        <v>177.56568</v>
      </c>
      <c r="S230" s="152">
        <v>0</v>
      </c>
      <c r="T230" s="153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54" t="s">
        <v>156</v>
      </c>
      <c r="AT230" s="154" t="s">
        <v>152</v>
      </c>
      <c r="AU230" s="154" t="s">
        <v>84</v>
      </c>
      <c r="AY230" s="18" t="s">
        <v>150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8" t="s">
        <v>82</v>
      </c>
      <c r="BK230" s="155">
        <f>ROUND(I230*H230,2)</f>
        <v>0</v>
      </c>
      <c r="BL230" s="18" t="s">
        <v>156</v>
      </c>
      <c r="BM230" s="154" t="s">
        <v>354</v>
      </c>
    </row>
    <row r="231" spans="2:51" s="15" customFormat="1" ht="12">
      <c r="B231" s="171"/>
      <c r="D231" s="157" t="s">
        <v>158</v>
      </c>
      <c r="E231" s="172" t="s">
        <v>1</v>
      </c>
      <c r="F231" s="173" t="s">
        <v>355</v>
      </c>
      <c r="H231" s="172" t="s">
        <v>1</v>
      </c>
      <c r="L231" s="171"/>
      <c r="M231" s="174"/>
      <c r="N231" s="175"/>
      <c r="O231" s="175"/>
      <c r="P231" s="175"/>
      <c r="Q231" s="175"/>
      <c r="R231" s="175"/>
      <c r="S231" s="175"/>
      <c r="T231" s="176"/>
      <c r="AT231" s="172" t="s">
        <v>158</v>
      </c>
      <c r="AU231" s="172" t="s">
        <v>84</v>
      </c>
      <c r="AV231" s="15" t="s">
        <v>82</v>
      </c>
      <c r="AW231" s="15" t="s">
        <v>30</v>
      </c>
      <c r="AX231" s="15" t="s">
        <v>74</v>
      </c>
      <c r="AY231" s="172" t="s">
        <v>150</v>
      </c>
    </row>
    <row r="232" spans="2:51" s="13" customFormat="1" ht="12">
      <c r="B232" s="156"/>
      <c r="D232" s="157" t="s">
        <v>158</v>
      </c>
      <c r="E232" s="158" t="s">
        <v>1</v>
      </c>
      <c r="F232" s="159" t="s">
        <v>356</v>
      </c>
      <c r="H232" s="160">
        <v>108.936</v>
      </c>
      <c r="L232" s="156"/>
      <c r="M232" s="161"/>
      <c r="N232" s="162"/>
      <c r="O232" s="162"/>
      <c r="P232" s="162"/>
      <c r="Q232" s="162"/>
      <c r="R232" s="162"/>
      <c r="S232" s="162"/>
      <c r="T232" s="163"/>
      <c r="AT232" s="158" t="s">
        <v>158</v>
      </c>
      <c r="AU232" s="158" t="s">
        <v>84</v>
      </c>
      <c r="AV232" s="13" t="s">
        <v>84</v>
      </c>
      <c r="AW232" s="13" t="s">
        <v>30</v>
      </c>
      <c r="AX232" s="13" t="s">
        <v>82</v>
      </c>
      <c r="AY232" s="158" t="s">
        <v>150</v>
      </c>
    </row>
    <row r="233" spans="1:65" s="2" customFormat="1" ht="16.5" customHeight="1">
      <c r="A233" s="30"/>
      <c r="B233" s="142"/>
      <c r="C233" s="143" t="s">
        <v>357</v>
      </c>
      <c r="D233" s="143" t="s">
        <v>152</v>
      </c>
      <c r="E233" s="144" t="s">
        <v>358</v>
      </c>
      <c r="F233" s="145" t="s">
        <v>359</v>
      </c>
      <c r="G233" s="146" t="s">
        <v>360</v>
      </c>
      <c r="H233" s="147">
        <v>1</v>
      </c>
      <c r="I233" s="148"/>
      <c r="J233" s="148">
        <f>ROUND(I233*H233,2)</f>
        <v>0</v>
      </c>
      <c r="K233" s="149"/>
      <c r="L233" s="31"/>
      <c r="M233" s="150" t="s">
        <v>1</v>
      </c>
      <c r="N233" s="151" t="s">
        <v>39</v>
      </c>
      <c r="O233" s="152">
        <v>0</v>
      </c>
      <c r="P233" s="152">
        <f>O233*H233</f>
        <v>0</v>
      </c>
      <c r="Q233" s="152">
        <v>0</v>
      </c>
      <c r="R233" s="152">
        <f>Q233*H233</f>
        <v>0</v>
      </c>
      <c r="S233" s="152">
        <v>0</v>
      </c>
      <c r="T233" s="153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54" t="s">
        <v>156</v>
      </c>
      <c r="AT233" s="154" t="s">
        <v>152</v>
      </c>
      <c r="AU233" s="154" t="s">
        <v>84</v>
      </c>
      <c r="AY233" s="18" t="s">
        <v>150</v>
      </c>
      <c r="BE233" s="155">
        <f>IF(N233="základní",J233,0)</f>
        <v>0</v>
      </c>
      <c r="BF233" s="155">
        <f>IF(N233="snížená",J233,0)</f>
        <v>0</v>
      </c>
      <c r="BG233" s="155">
        <f>IF(N233="zákl. přenesená",J233,0)</f>
        <v>0</v>
      </c>
      <c r="BH233" s="155">
        <f>IF(N233="sníž. přenesená",J233,0)</f>
        <v>0</v>
      </c>
      <c r="BI233" s="155">
        <f>IF(N233="nulová",J233,0)</f>
        <v>0</v>
      </c>
      <c r="BJ233" s="18" t="s">
        <v>82</v>
      </c>
      <c r="BK233" s="155">
        <f>ROUND(I233*H233,2)</f>
        <v>0</v>
      </c>
      <c r="BL233" s="18" t="s">
        <v>156</v>
      </c>
      <c r="BM233" s="154" t="s">
        <v>361</v>
      </c>
    </row>
    <row r="234" spans="1:65" s="2" customFormat="1" ht="24.15" customHeight="1">
      <c r="A234" s="30"/>
      <c r="B234" s="142"/>
      <c r="C234" s="143" t="s">
        <v>362</v>
      </c>
      <c r="D234" s="143" t="s">
        <v>152</v>
      </c>
      <c r="E234" s="144" t="s">
        <v>363</v>
      </c>
      <c r="F234" s="145" t="s">
        <v>364</v>
      </c>
      <c r="G234" s="146" t="s">
        <v>155</v>
      </c>
      <c r="H234" s="147">
        <v>635.46</v>
      </c>
      <c r="I234" s="148"/>
      <c r="J234" s="148">
        <f>ROUND(I234*H234,2)</f>
        <v>0</v>
      </c>
      <c r="K234" s="149"/>
      <c r="L234" s="31"/>
      <c r="M234" s="150" t="s">
        <v>1</v>
      </c>
      <c r="N234" s="151" t="s">
        <v>39</v>
      </c>
      <c r="O234" s="152">
        <v>0.111</v>
      </c>
      <c r="P234" s="152">
        <f>O234*H234</f>
        <v>70.53606</v>
      </c>
      <c r="Q234" s="152">
        <v>0.00027</v>
      </c>
      <c r="R234" s="152">
        <f>Q234*H234</f>
        <v>0.1715742</v>
      </c>
      <c r="S234" s="152">
        <v>0</v>
      </c>
      <c r="T234" s="153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54" t="s">
        <v>156</v>
      </c>
      <c r="AT234" s="154" t="s">
        <v>152</v>
      </c>
      <c r="AU234" s="154" t="s">
        <v>84</v>
      </c>
      <c r="AY234" s="18" t="s">
        <v>150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8" t="s">
        <v>82</v>
      </c>
      <c r="BK234" s="155">
        <f>ROUND(I234*H234,2)</f>
        <v>0</v>
      </c>
      <c r="BL234" s="18" t="s">
        <v>156</v>
      </c>
      <c r="BM234" s="154" t="s">
        <v>365</v>
      </c>
    </row>
    <row r="235" spans="2:51" s="13" customFormat="1" ht="12">
      <c r="B235" s="156"/>
      <c r="D235" s="157" t="s">
        <v>158</v>
      </c>
      <c r="E235" s="158" t="s">
        <v>1</v>
      </c>
      <c r="F235" s="159" t="s">
        <v>366</v>
      </c>
      <c r="H235" s="160">
        <v>635.46</v>
      </c>
      <c r="L235" s="156"/>
      <c r="M235" s="161"/>
      <c r="N235" s="162"/>
      <c r="O235" s="162"/>
      <c r="P235" s="162"/>
      <c r="Q235" s="162"/>
      <c r="R235" s="162"/>
      <c r="S235" s="162"/>
      <c r="T235" s="163"/>
      <c r="AT235" s="158" t="s">
        <v>158</v>
      </c>
      <c r="AU235" s="158" t="s">
        <v>84</v>
      </c>
      <c r="AV235" s="13" t="s">
        <v>84</v>
      </c>
      <c r="AW235" s="13" t="s">
        <v>30</v>
      </c>
      <c r="AX235" s="13" t="s">
        <v>74</v>
      </c>
      <c r="AY235" s="158" t="s">
        <v>150</v>
      </c>
    </row>
    <row r="236" spans="2:51" s="14" customFormat="1" ht="12">
      <c r="B236" s="164"/>
      <c r="D236" s="157" t="s">
        <v>158</v>
      </c>
      <c r="E236" s="165" t="s">
        <v>1</v>
      </c>
      <c r="F236" s="166" t="s">
        <v>193</v>
      </c>
      <c r="H236" s="167">
        <v>635.46</v>
      </c>
      <c r="L236" s="164"/>
      <c r="M236" s="168"/>
      <c r="N236" s="169"/>
      <c r="O236" s="169"/>
      <c r="P236" s="169"/>
      <c r="Q236" s="169"/>
      <c r="R236" s="169"/>
      <c r="S236" s="169"/>
      <c r="T236" s="170"/>
      <c r="AT236" s="165" t="s">
        <v>158</v>
      </c>
      <c r="AU236" s="165" t="s">
        <v>84</v>
      </c>
      <c r="AV236" s="14" t="s">
        <v>156</v>
      </c>
      <c r="AW236" s="14" t="s">
        <v>30</v>
      </c>
      <c r="AX236" s="14" t="s">
        <v>82</v>
      </c>
      <c r="AY236" s="165" t="s">
        <v>150</v>
      </c>
    </row>
    <row r="237" spans="1:65" s="2" customFormat="1" ht="24.15" customHeight="1">
      <c r="A237" s="30"/>
      <c r="B237" s="142"/>
      <c r="C237" s="177" t="s">
        <v>367</v>
      </c>
      <c r="D237" s="177" t="s">
        <v>263</v>
      </c>
      <c r="E237" s="178" t="s">
        <v>368</v>
      </c>
      <c r="F237" s="179" t="s">
        <v>369</v>
      </c>
      <c r="G237" s="180" t="s">
        <v>155</v>
      </c>
      <c r="H237" s="181">
        <v>730.779</v>
      </c>
      <c r="I237" s="182"/>
      <c r="J237" s="182">
        <f>ROUND(I237*H237,2)</f>
        <v>0</v>
      </c>
      <c r="K237" s="183"/>
      <c r="L237" s="184"/>
      <c r="M237" s="185" t="s">
        <v>1</v>
      </c>
      <c r="N237" s="186" t="s">
        <v>39</v>
      </c>
      <c r="O237" s="152">
        <v>0</v>
      </c>
      <c r="P237" s="152">
        <f>O237*H237</f>
        <v>0</v>
      </c>
      <c r="Q237" s="152">
        <v>0.0004</v>
      </c>
      <c r="R237" s="152">
        <f>Q237*H237</f>
        <v>0.2923116</v>
      </c>
      <c r="S237" s="152">
        <v>0</v>
      </c>
      <c r="T237" s="153">
        <f>S237*H237</f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54" t="s">
        <v>187</v>
      </c>
      <c r="AT237" s="154" t="s">
        <v>263</v>
      </c>
      <c r="AU237" s="154" t="s">
        <v>84</v>
      </c>
      <c r="AY237" s="18" t="s">
        <v>150</v>
      </c>
      <c r="BE237" s="155">
        <f>IF(N237="základní",J237,0)</f>
        <v>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8" t="s">
        <v>82</v>
      </c>
      <c r="BK237" s="155">
        <f>ROUND(I237*H237,2)</f>
        <v>0</v>
      </c>
      <c r="BL237" s="18" t="s">
        <v>156</v>
      </c>
      <c r="BM237" s="154" t="s">
        <v>370</v>
      </c>
    </row>
    <row r="238" spans="2:51" s="13" customFormat="1" ht="12">
      <c r="B238" s="156"/>
      <c r="D238" s="157" t="s">
        <v>158</v>
      </c>
      <c r="F238" s="159" t="s">
        <v>371</v>
      </c>
      <c r="H238" s="160">
        <v>730.779</v>
      </c>
      <c r="L238" s="156"/>
      <c r="M238" s="161"/>
      <c r="N238" s="162"/>
      <c r="O238" s="162"/>
      <c r="P238" s="162"/>
      <c r="Q238" s="162"/>
      <c r="R238" s="162"/>
      <c r="S238" s="162"/>
      <c r="T238" s="163"/>
      <c r="AT238" s="158" t="s">
        <v>158</v>
      </c>
      <c r="AU238" s="158" t="s">
        <v>84</v>
      </c>
      <c r="AV238" s="13" t="s">
        <v>84</v>
      </c>
      <c r="AW238" s="13" t="s">
        <v>3</v>
      </c>
      <c r="AX238" s="13" t="s">
        <v>82</v>
      </c>
      <c r="AY238" s="158" t="s">
        <v>150</v>
      </c>
    </row>
    <row r="239" spans="1:65" s="2" customFormat="1" ht="44.25" customHeight="1">
      <c r="A239" s="30"/>
      <c r="B239" s="142"/>
      <c r="C239" s="143" t="s">
        <v>372</v>
      </c>
      <c r="D239" s="143" t="s">
        <v>152</v>
      </c>
      <c r="E239" s="144" t="s">
        <v>373</v>
      </c>
      <c r="F239" s="145" t="s">
        <v>374</v>
      </c>
      <c r="G239" s="146" t="s">
        <v>190</v>
      </c>
      <c r="H239" s="147">
        <v>226.95</v>
      </c>
      <c r="I239" s="148"/>
      <c r="J239" s="148">
        <f>ROUND(I239*H239,2)</f>
        <v>0</v>
      </c>
      <c r="K239" s="149"/>
      <c r="L239" s="31"/>
      <c r="M239" s="150" t="s">
        <v>1</v>
      </c>
      <c r="N239" s="151" t="s">
        <v>39</v>
      </c>
      <c r="O239" s="152">
        <v>0.428</v>
      </c>
      <c r="P239" s="152">
        <f>O239*H239</f>
        <v>97.13459999999999</v>
      </c>
      <c r="Q239" s="152">
        <v>0.28714</v>
      </c>
      <c r="R239" s="152">
        <f>Q239*H239</f>
        <v>65.166423</v>
      </c>
      <c r="S239" s="152">
        <v>0</v>
      </c>
      <c r="T239" s="153">
        <f>S239*H239</f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54" t="s">
        <v>156</v>
      </c>
      <c r="AT239" s="154" t="s">
        <v>152</v>
      </c>
      <c r="AU239" s="154" t="s">
        <v>84</v>
      </c>
      <c r="AY239" s="18" t="s">
        <v>150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8" t="s">
        <v>82</v>
      </c>
      <c r="BK239" s="155">
        <f>ROUND(I239*H239,2)</f>
        <v>0</v>
      </c>
      <c r="BL239" s="18" t="s">
        <v>156</v>
      </c>
      <c r="BM239" s="154" t="s">
        <v>375</v>
      </c>
    </row>
    <row r="240" spans="2:51" s="13" customFormat="1" ht="30.6">
      <c r="B240" s="156"/>
      <c r="D240" s="157" t="s">
        <v>158</v>
      </c>
      <c r="E240" s="158" t="s">
        <v>1</v>
      </c>
      <c r="F240" s="159" t="s">
        <v>376</v>
      </c>
      <c r="H240" s="160">
        <v>226.95</v>
      </c>
      <c r="L240" s="156"/>
      <c r="M240" s="161"/>
      <c r="N240" s="162"/>
      <c r="O240" s="162"/>
      <c r="P240" s="162"/>
      <c r="Q240" s="162"/>
      <c r="R240" s="162"/>
      <c r="S240" s="162"/>
      <c r="T240" s="163"/>
      <c r="AT240" s="158" t="s">
        <v>158</v>
      </c>
      <c r="AU240" s="158" t="s">
        <v>84</v>
      </c>
      <c r="AV240" s="13" t="s">
        <v>84</v>
      </c>
      <c r="AW240" s="13" t="s">
        <v>30</v>
      </c>
      <c r="AX240" s="13" t="s">
        <v>82</v>
      </c>
      <c r="AY240" s="158" t="s">
        <v>150</v>
      </c>
    </row>
    <row r="241" spans="2:63" s="12" customFormat="1" ht="22.8" customHeight="1">
      <c r="B241" s="130"/>
      <c r="D241" s="131" t="s">
        <v>73</v>
      </c>
      <c r="E241" s="140" t="s">
        <v>172</v>
      </c>
      <c r="F241" s="140" t="s">
        <v>377</v>
      </c>
      <c r="J241" s="141">
        <f>BK241</f>
        <v>0</v>
      </c>
      <c r="L241" s="130"/>
      <c r="M241" s="134"/>
      <c r="N241" s="135"/>
      <c r="O241" s="135"/>
      <c r="P241" s="136">
        <f>SUM(P242:P283)</f>
        <v>128.8697</v>
      </c>
      <c r="Q241" s="135"/>
      <c r="R241" s="136">
        <f>SUM(R242:R283)</f>
        <v>850.1484609999999</v>
      </c>
      <c r="S241" s="135"/>
      <c r="T241" s="137">
        <f>SUM(T242:T283)</f>
        <v>0</v>
      </c>
      <c r="AR241" s="131" t="s">
        <v>82</v>
      </c>
      <c r="AT241" s="138" t="s">
        <v>73</v>
      </c>
      <c r="AU241" s="138" t="s">
        <v>82</v>
      </c>
      <c r="AY241" s="131" t="s">
        <v>150</v>
      </c>
      <c r="BK241" s="139">
        <f>SUM(BK242:BK283)</f>
        <v>0</v>
      </c>
    </row>
    <row r="242" spans="1:65" s="2" customFormat="1" ht="24.15" customHeight="1">
      <c r="A242" s="30"/>
      <c r="B242" s="142"/>
      <c r="C242" s="143" t="s">
        <v>378</v>
      </c>
      <c r="D242" s="143" t="s">
        <v>152</v>
      </c>
      <c r="E242" s="144" t="s">
        <v>379</v>
      </c>
      <c r="F242" s="145" t="s">
        <v>380</v>
      </c>
      <c r="G242" s="146" t="s">
        <v>155</v>
      </c>
      <c r="H242" s="147">
        <v>825.4</v>
      </c>
      <c r="I242" s="148"/>
      <c r="J242" s="148">
        <f>ROUND(I242*H242,2)</f>
        <v>0</v>
      </c>
      <c r="K242" s="149"/>
      <c r="L242" s="31"/>
      <c r="M242" s="150" t="s">
        <v>1</v>
      </c>
      <c r="N242" s="151" t="s">
        <v>39</v>
      </c>
      <c r="O242" s="152">
        <v>0.026</v>
      </c>
      <c r="P242" s="152">
        <f>O242*H242</f>
        <v>21.4604</v>
      </c>
      <c r="Q242" s="152">
        <v>0.345</v>
      </c>
      <c r="R242" s="152">
        <f>Q242*H242</f>
        <v>284.763</v>
      </c>
      <c r="S242" s="152">
        <v>0</v>
      </c>
      <c r="T242" s="153">
        <f>S242*H242</f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54" t="s">
        <v>156</v>
      </c>
      <c r="AT242" s="154" t="s">
        <v>152</v>
      </c>
      <c r="AU242" s="154" t="s">
        <v>84</v>
      </c>
      <c r="AY242" s="18" t="s">
        <v>150</v>
      </c>
      <c r="BE242" s="155">
        <f>IF(N242="základní",J242,0)</f>
        <v>0</v>
      </c>
      <c r="BF242" s="155">
        <f>IF(N242="snížená",J242,0)</f>
        <v>0</v>
      </c>
      <c r="BG242" s="155">
        <f>IF(N242="zákl. přenesená",J242,0)</f>
        <v>0</v>
      </c>
      <c r="BH242" s="155">
        <f>IF(N242="sníž. přenesená",J242,0)</f>
        <v>0</v>
      </c>
      <c r="BI242" s="155">
        <f>IF(N242="nulová",J242,0)</f>
        <v>0</v>
      </c>
      <c r="BJ242" s="18" t="s">
        <v>82</v>
      </c>
      <c r="BK242" s="155">
        <f>ROUND(I242*H242,2)</f>
        <v>0</v>
      </c>
      <c r="BL242" s="18" t="s">
        <v>156</v>
      </c>
      <c r="BM242" s="154" t="s">
        <v>381</v>
      </c>
    </row>
    <row r="243" spans="2:51" s="13" customFormat="1" ht="12">
      <c r="B243" s="156"/>
      <c r="D243" s="157" t="s">
        <v>158</v>
      </c>
      <c r="E243" s="158" t="s">
        <v>1</v>
      </c>
      <c r="F243" s="159" t="s">
        <v>318</v>
      </c>
      <c r="H243" s="160">
        <v>825.4</v>
      </c>
      <c r="L243" s="156"/>
      <c r="M243" s="161"/>
      <c r="N243" s="162"/>
      <c r="O243" s="162"/>
      <c r="P243" s="162"/>
      <c r="Q243" s="162"/>
      <c r="R243" s="162"/>
      <c r="S243" s="162"/>
      <c r="T243" s="163"/>
      <c r="AT243" s="158" t="s">
        <v>158</v>
      </c>
      <c r="AU243" s="158" t="s">
        <v>84</v>
      </c>
      <c r="AV243" s="13" t="s">
        <v>84</v>
      </c>
      <c r="AW243" s="13" t="s">
        <v>30</v>
      </c>
      <c r="AX243" s="13" t="s">
        <v>74</v>
      </c>
      <c r="AY243" s="158" t="s">
        <v>150</v>
      </c>
    </row>
    <row r="244" spans="2:51" s="14" customFormat="1" ht="12">
      <c r="B244" s="164"/>
      <c r="D244" s="157" t="s">
        <v>158</v>
      </c>
      <c r="E244" s="165" t="s">
        <v>1</v>
      </c>
      <c r="F244" s="166" t="s">
        <v>193</v>
      </c>
      <c r="H244" s="167">
        <v>825.4</v>
      </c>
      <c r="L244" s="164"/>
      <c r="M244" s="168"/>
      <c r="N244" s="169"/>
      <c r="O244" s="169"/>
      <c r="P244" s="169"/>
      <c r="Q244" s="169"/>
      <c r="R244" s="169"/>
      <c r="S244" s="169"/>
      <c r="T244" s="170"/>
      <c r="AT244" s="165" t="s">
        <v>158</v>
      </c>
      <c r="AU244" s="165" t="s">
        <v>84</v>
      </c>
      <c r="AV244" s="14" t="s">
        <v>156</v>
      </c>
      <c r="AW244" s="14" t="s">
        <v>30</v>
      </c>
      <c r="AX244" s="14" t="s">
        <v>82</v>
      </c>
      <c r="AY244" s="165" t="s">
        <v>150</v>
      </c>
    </row>
    <row r="245" spans="1:65" s="2" customFormat="1" ht="24.15" customHeight="1">
      <c r="A245" s="30"/>
      <c r="B245" s="142"/>
      <c r="C245" s="143" t="s">
        <v>382</v>
      </c>
      <c r="D245" s="143" t="s">
        <v>152</v>
      </c>
      <c r="E245" s="144" t="s">
        <v>383</v>
      </c>
      <c r="F245" s="145" t="s">
        <v>384</v>
      </c>
      <c r="G245" s="146" t="s">
        <v>155</v>
      </c>
      <c r="H245" s="147">
        <v>825.4</v>
      </c>
      <c r="I245" s="148"/>
      <c r="J245" s="148">
        <f>ROUND(I245*H245,2)</f>
        <v>0</v>
      </c>
      <c r="K245" s="149"/>
      <c r="L245" s="31"/>
      <c r="M245" s="150" t="s">
        <v>1</v>
      </c>
      <c r="N245" s="151" t="s">
        <v>39</v>
      </c>
      <c r="O245" s="152">
        <v>0.029</v>
      </c>
      <c r="P245" s="152">
        <f>O245*H245</f>
        <v>23.936600000000002</v>
      </c>
      <c r="Q245" s="152">
        <v>0.46</v>
      </c>
      <c r="R245" s="152">
        <f>Q245*H245</f>
        <v>379.684</v>
      </c>
      <c r="S245" s="152">
        <v>0</v>
      </c>
      <c r="T245" s="153">
        <f>S245*H245</f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54" t="s">
        <v>156</v>
      </c>
      <c r="AT245" s="154" t="s">
        <v>152</v>
      </c>
      <c r="AU245" s="154" t="s">
        <v>84</v>
      </c>
      <c r="AY245" s="18" t="s">
        <v>150</v>
      </c>
      <c r="BE245" s="155">
        <f>IF(N245="základní",J245,0)</f>
        <v>0</v>
      </c>
      <c r="BF245" s="155">
        <f>IF(N245="snížená",J245,0)</f>
        <v>0</v>
      </c>
      <c r="BG245" s="155">
        <f>IF(N245="zákl. přenesená",J245,0)</f>
        <v>0</v>
      </c>
      <c r="BH245" s="155">
        <f>IF(N245="sníž. přenesená",J245,0)</f>
        <v>0</v>
      </c>
      <c r="BI245" s="155">
        <f>IF(N245="nulová",J245,0)</f>
        <v>0</v>
      </c>
      <c r="BJ245" s="18" t="s">
        <v>82</v>
      </c>
      <c r="BK245" s="155">
        <f>ROUND(I245*H245,2)</f>
        <v>0</v>
      </c>
      <c r="BL245" s="18" t="s">
        <v>156</v>
      </c>
      <c r="BM245" s="154" t="s">
        <v>385</v>
      </c>
    </row>
    <row r="246" spans="2:51" s="13" customFormat="1" ht="12">
      <c r="B246" s="156"/>
      <c r="D246" s="157" t="s">
        <v>158</v>
      </c>
      <c r="E246" s="158" t="s">
        <v>1</v>
      </c>
      <c r="F246" s="159" t="s">
        <v>318</v>
      </c>
      <c r="H246" s="160">
        <v>825.4</v>
      </c>
      <c r="L246" s="156"/>
      <c r="M246" s="161"/>
      <c r="N246" s="162"/>
      <c r="O246" s="162"/>
      <c r="P246" s="162"/>
      <c r="Q246" s="162"/>
      <c r="R246" s="162"/>
      <c r="S246" s="162"/>
      <c r="T246" s="163"/>
      <c r="AT246" s="158" t="s">
        <v>158</v>
      </c>
      <c r="AU246" s="158" t="s">
        <v>84</v>
      </c>
      <c r="AV246" s="13" t="s">
        <v>84</v>
      </c>
      <c r="AW246" s="13" t="s">
        <v>30</v>
      </c>
      <c r="AX246" s="13" t="s">
        <v>74</v>
      </c>
      <c r="AY246" s="158" t="s">
        <v>150</v>
      </c>
    </row>
    <row r="247" spans="2:51" s="14" customFormat="1" ht="12">
      <c r="B247" s="164"/>
      <c r="D247" s="157" t="s">
        <v>158</v>
      </c>
      <c r="E247" s="165" t="s">
        <v>1</v>
      </c>
      <c r="F247" s="166" t="s">
        <v>193</v>
      </c>
      <c r="H247" s="167">
        <v>825.4</v>
      </c>
      <c r="L247" s="164"/>
      <c r="M247" s="168"/>
      <c r="N247" s="169"/>
      <c r="O247" s="169"/>
      <c r="P247" s="169"/>
      <c r="Q247" s="169"/>
      <c r="R247" s="169"/>
      <c r="S247" s="169"/>
      <c r="T247" s="170"/>
      <c r="AT247" s="165" t="s">
        <v>158</v>
      </c>
      <c r="AU247" s="165" t="s">
        <v>84</v>
      </c>
      <c r="AV247" s="14" t="s">
        <v>156</v>
      </c>
      <c r="AW247" s="14" t="s">
        <v>30</v>
      </c>
      <c r="AX247" s="14" t="s">
        <v>82</v>
      </c>
      <c r="AY247" s="165" t="s">
        <v>150</v>
      </c>
    </row>
    <row r="248" spans="1:65" s="2" customFormat="1" ht="24.15" customHeight="1">
      <c r="A248" s="30"/>
      <c r="B248" s="142"/>
      <c r="C248" s="143" t="s">
        <v>386</v>
      </c>
      <c r="D248" s="143" t="s">
        <v>152</v>
      </c>
      <c r="E248" s="144" t="s">
        <v>387</v>
      </c>
      <c r="F248" s="145" t="s">
        <v>388</v>
      </c>
      <c r="G248" s="146" t="s">
        <v>155</v>
      </c>
      <c r="H248" s="147">
        <v>825.4</v>
      </c>
      <c r="I248" s="148"/>
      <c r="J248" s="148">
        <f>ROUND(I248*H248,2)</f>
        <v>0</v>
      </c>
      <c r="K248" s="149"/>
      <c r="L248" s="31"/>
      <c r="M248" s="150" t="s">
        <v>1</v>
      </c>
      <c r="N248" s="151" t="s">
        <v>39</v>
      </c>
      <c r="O248" s="152">
        <v>0.045</v>
      </c>
      <c r="P248" s="152">
        <f>O248*H248</f>
        <v>37.143</v>
      </c>
      <c r="Q248" s="152">
        <v>0.0928</v>
      </c>
      <c r="R248" s="152">
        <f>Q248*H248</f>
        <v>76.59711999999999</v>
      </c>
      <c r="S248" s="152">
        <v>0</v>
      </c>
      <c r="T248" s="153">
        <f>S248*H248</f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54" t="s">
        <v>156</v>
      </c>
      <c r="AT248" s="154" t="s">
        <v>152</v>
      </c>
      <c r="AU248" s="154" t="s">
        <v>84</v>
      </c>
      <c r="AY248" s="18" t="s">
        <v>150</v>
      </c>
      <c r="BE248" s="155">
        <f>IF(N248="základní",J248,0)</f>
        <v>0</v>
      </c>
      <c r="BF248" s="155">
        <f>IF(N248="snížená",J248,0)</f>
        <v>0</v>
      </c>
      <c r="BG248" s="155">
        <f>IF(N248="zákl. přenesená",J248,0)</f>
        <v>0</v>
      </c>
      <c r="BH248" s="155">
        <f>IF(N248="sníž. přenesená",J248,0)</f>
        <v>0</v>
      </c>
      <c r="BI248" s="155">
        <f>IF(N248="nulová",J248,0)</f>
        <v>0</v>
      </c>
      <c r="BJ248" s="18" t="s">
        <v>82</v>
      </c>
      <c r="BK248" s="155">
        <f>ROUND(I248*H248,2)</f>
        <v>0</v>
      </c>
      <c r="BL248" s="18" t="s">
        <v>156</v>
      </c>
      <c r="BM248" s="154" t="s">
        <v>389</v>
      </c>
    </row>
    <row r="249" spans="2:51" s="13" customFormat="1" ht="12">
      <c r="B249" s="156"/>
      <c r="D249" s="157" t="s">
        <v>158</v>
      </c>
      <c r="E249" s="158" t="s">
        <v>1</v>
      </c>
      <c r="F249" s="159" t="s">
        <v>318</v>
      </c>
      <c r="H249" s="160">
        <v>825.4</v>
      </c>
      <c r="L249" s="156"/>
      <c r="M249" s="161"/>
      <c r="N249" s="162"/>
      <c r="O249" s="162"/>
      <c r="P249" s="162"/>
      <c r="Q249" s="162"/>
      <c r="R249" s="162"/>
      <c r="S249" s="162"/>
      <c r="T249" s="163"/>
      <c r="AT249" s="158" t="s">
        <v>158</v>
      </c>
      <c r="AU249" s="158" t="s">
        <v>84</v>
      </c>
      <c r="AV249" s="13" t="s">
        <v>84</v>
      </c>
      <c r="AW249" s="13" t="s">
        <v>30</v>
      </c>
      <c r="AX249" s="13" t="s">
        <v>74</v>
      </c>
      <c r="AY249" s="158" t="s">
        <v>150</v>
      </c>
    </row>
    <row r="250" spans="2:51" s="14" customFormat="1" ht="12">
      <c r="B250" s="164"/>
      <c r="D250" s="157" t="s">
        <v>158</v>
      </c>
      <c r="E250" s="165" t="s">
        <v>1</v>
      </c>
      <c r="F250" s="166" t="s">
        <v>193</v>
      </c>
      <c r="H250" s="167">
        <v>825.4</v>
      </c>
      <c r="L250" s="164"/>
      <c r="M250" s="168"/>
      <c r="N250" s="169"/>
      <c r="O250" s="169"/>
      <c r="P250" s="169"/>
      <c r="Q250" s="169"/>
      <c r="R250" s="169"/>
      <c r="S250" s="169"/>
      <c r="T250" s="170"/>
      <c r="AT250" s="165" t="s">
        <v>158</v>
      </c>
      <c r="AU250" s="165" t="s">
        <v>84</v>
      </c>
      <c r="AV250" s="14" t="s">
        <v>156</v>
      </c>
      <c r="AW250" s="14" t="s">
        <v>30</v>
      </c>
      <c r="AX250" s="14" t="s">
        <v>82</v>
      </c>
      <c r="AY250" s="165" t="s">
        <v>150</v>
      </c>
    </row>
    <row r="251" spans="1:65" s="2" customFormat="1" ht="24.15" customHeight="1">
      <c r="A251" s="30"/>
      <c r="B251" s="142"/>
      <c r="C251" s="143" t="s">
        <v>390</v>
      </c>
      <c r="D251" s="143" t="s">
        <v>152</v>
      </c>
      <c r="E251" s="144" t="s">
        <v>391</v>
      </c>
      <c r="F251" s="145" t="s">
        <v>392</v>
      </c>
      <c r="G251" s="146" t="s">
        <v>155</v>
      </c>
      <c r="H251" s="147">
        <v>825.4</v>
      </c>
      <c r="I251" s="148"/>
      <c r="J251" s="148">
        <f>ROUND(I251*H251,2)</f>
        <v>0</v>
      </c>
      <c r="K251" s="149"/>
      <c r="L251" s="31"/>
      <c r="M251" s="150" t="s">
        <v>1</v>
      </c>
      <c r="N251" s="151" t="s">
        <v>39</v>
      </c>
      <c r="O251" s="152">
        <v>0.047</v>
      </c>
      <c r="P251" s="152">
        <f>O251*H251</f>
        <v>38.7938</v>
      </c>
      <c r="Q251" s="152">
        <v>0.116</v>
      </c>
      <c r="R251" s="152">
        <f>Q251*H251</f>
        <v>95.74640000000001</v>
      </c>
      <c r="S251" s="152">
        <v>0</v>
      </c>
      <c r="T251" s="153">
        <f>S251*H251</f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54" t="s">
        <v>156</v>
      </c>
      <c r="AT251" s="154" t="s">
        <v>152</v>
      </c>
      <c r="AU251" s="154" t="s">
        <v>84</v>
      </c>
      <c r="AY251" s="18" t="s">
        <v>150</v>
      </c>
      <c r="BE251" s="155">
        <f>IF(N251="základní",J251,0)</f>
        <v>0</v>
      </c>
      <c r="BF251" s="155">
        <f>IF(N251="snížená",J251,0)</f>
        <v>0</v>
      </c>
      <c r="BG251" s="155">
        <f>IF(N251="zákl. přenesená",J251,0)</f>
        <v>0</v>
      </c>
      <c r="BH251" s="155">
        <f>IF(N251="sníž. přenesená",J251,0)</f>
        <v>0</v>
      </c>
      <c r="BI251" s="155">
        <f>IF(N251="nulová",J251,0)</f>
        <v>0</v>
      </c>
      <c r="BJ251" s="18" t="s">
        <v>82</v>
      </c>
      <c r="BK251" s="155">
        <f>ROUND(I251*H251,2)</f>
        <v>0</v>
      </c>
      <c r="BL251" s="18" t="s">
        <v>156</v>
      </c>
      <c r="BM251" s="154" t="s">
        <v>393</v>
      </c>
    </row>
    <row r="252" spans="2:51" s="13" customFormat="1" ht="12">
      <c r="B252" s="156"/>
      <c r="D252" s="157" t="s">
        <v>158</v>
      </c>
      <c r="E252" s="158" t="s">
        <v>1</v>
      </c>
      <c r="F252" s="159" t="s">
        <v>318</v>
      </c>
      <c r="H252" s="160">
        <v>825.4</v>
      </c>
      <c r="L252" s="156"/>
      <c r="M252" s="161"/>
      <c r="N252" s="162"/>
      <c r="O252" s="162"/>
      <c r="P252" s="162"/>
      <c r="Q252" s="162"/>
      <c r="R252" s="162"/>
      <c r="S252" s="162"/>
      <c r="T252" s="163"/>
      <c r="AT252" s="158" t="s">
        <v>158</v>
      </c>
      <c r="AU252" s="158" t="s">
        <v>84</v>
      </c>
      <c r="AV252" s="13" t="s">
        <v>84</v>
      </c>
      <c r="AW252" s="13" t="s">
        <v>30</v>
      </c>
      <c r="AX252" s="13" t="s">
        <v>74</v>
      </c>
      <c r="AY252" s="158" t="s">
        <v>150</v>
      </c>
    </row>
    <row r="253" spans="2:51" s="14" customFormat="1" ht="12">
      <c r="B253" s="164"/>
      <c r="D253" s="157" t="s">
        <v>158</v>
      </c>
      <c r="E253" s="165" t="s">
        <v>1</v>
      </c>
      <c r="F253" s="166" t="s">
        <v>193</v>
      </c>
      <c r="H253" s="167">
        <v>825.4</v>
      </c>
      <c r="L253" s="164"/>
      <c r="M253" s="168"/>
      <c r="N253" s="169"/>
      <c r="O253" s="169"/>
      <c r="P253" s="169"/>
      <c r="Q253" s="169"/>
      <c r="R253" s="169"/>
      <c r="S253" s="169"/>
      <c r="T253" s="170"/>
      <c r="AT253" s="165" t="s">
        <v>158</v>
      </c>
      <c r="AU253" s="165" t="s">
        <v>84</v>
      </c>
      <c r="AV253" s="14" t="s">
        <v>156</v>
      </c>
      <c r="AW253" s="14" t="s">
        <v>30</v>
      </c>
      <c r="AX253" s="14" t="s">
        <v>82</v>
      </c>
      <c r="AY253" s="165" t="s">
        <v>150</v>
      </c>
    </row>
    <row r="254" spans="1:65" s="2" customFormat="1" ht="24.15" customHeight="1">
      <c r="A254" s="30"/>
      <c r="B254" s="142"/>
      <c r="C254" s="143" t="s">
        <v>394</v>
      </c>
      <c r="D254" s="143" t="s">
        <v>152</v>
      </c>
      <c r="E254" s="144" t="s">
        <v>395</v>
      </c>
      <c r="F254" s="145" t="s">
        <v>396</v>
      </c>
      <c r="G254" s="146" t="s">
        <v>155</v>
      </c>
      <c r="H254" s="147">
        <v>13.6</v>
      </c>
      <c r="I254" s="148"/>
      <c r="J254" s="148">
        <f>ROUND(I254*H254,2)</f>
        <v>0</v>
      </c>
      <c r="K254" s="149"/>
      <c r="L254" s="31"/>
      <c r="M254" s="150" t="s">
        <v>1</v>
      </c>
      <c r="N254" s="151" t="s">
        <v>39</v>
      </c>
      <c r="O254" s="152">
        <v>0.078</v>
      </c>
      <c r="P254" s="152">
        <f>O254*H254</f>
        <v>1.0608</v>
      </c>
      <c r="Q254" s="152">
        <v>0.106</v>
      </c>
      <c r="R254" s="152">
        <f>Q254*H254</f>
        <v>1.4416</v>
      </c>
      <c r="S254" s="152">
        <v>0</v>
      </c>
      <c r="T254" s="153">
        <f>S254*H254</f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54" t="s">
        <v>156</v>
      </c>
      <c r="AT254" s="154" t="s">
        <v>152</v>
      </c>
      <c r="AU254" s="154" t="s">
        <v>84</v>
      </c>
      <c r="AY254" s="18" t="s">
        <v>150</v>
      </c>
      <c r="BE254" s="155">
        <f>IF(N254="základní",J254,0)</f>
        <v>0</v>
      </c>
      <c r="BF254" s="155">
        <f>IF(N254="snížená",J254,0)</f>
        <v>0</v>
      </c>
      <c r="BG254" s="155">
        <f>IF(N254="zákl. přenesená",J254,0)</f>
        <v>0</v>
      </c>
      <c r="BH254" s="155">
        <f>IF(N254="sníž. přenesená",J254,0)</f>
        <v>0</v>
      </c>
      <c r="BI254" s="155">
        <f>IF(N254="nulová",J254,0)</f>
        <v>0</v>
      </c>
      <c r="BJ254" s="18" t="s">
        <v>82</v>
      </c>
      <c r="BK254" s="155">
        <f>ROUND(I254*H254,2)</f>
        <v>0</v>
      </c>
      <c r="BL254" s="18" t="s">
        <v>156</v>
      </c>
      <c r="BM254" s="154" t="s">
        <v>397</v>
      </c>
    </row>
    <row r="255" spans="2:51" s="13" customFormat="1" ht="12">
      <c r="B255" s="156"/>
      <c r="D255" s="157" t="s">
        <v>158</v>
      </c>
      <c r="E255" s="158" t="s">
        <v>1</v>
      </c>
      <c r="F255" s="159" t="s">
        <v>320</v>
      </c>
      <c r="H255" s="160">
        <v>2.4</v>
      </c>
      <c r="L255" s="156"/>
      <c r="M255" s="161"/>
      <c r="N255" s="162"/>
      <c r="O255" s="162"/>
      <c r="P255" s="162"/>
      <c r="Q255" s="162"/>
      <c r="R255" s="162"/>
      <c r="S255" s="162"/>
      <c r="T255" s="163"/>
      <c r="AT255" s="158" t="s">
        <v>158</v>
      </c>
      <c r="AU255" s="158" t="s">
        <v>84</v>
      </c>
      <c r="AV255" s="13" t="s">
        <v>84</v>
      </c>
      <c r="AW255" s="13" t="s">
        <v>30</v>
      </c>
      <c r="AX255" s="13" t="s">
        <v>74</v>
      </c>
      <c r="AY255" s="158" t="s">
        <v>150</v>
      </c>
    </row>
    <row r="256" spans="2:51" s="13" customFormat="1" ht="12">
      <c r="B256" s="156"/>
      <c r="D256" s="157" t="s">
        <v>158</v>
      </c>
      <c r="E256" s="158" t="s">
        <v>1</v>
      </c>
      <c r="F256" s="159" t="s">
        <v>398</v>
      </c>
      <c r="H256" s="160">
        <v>7.9</v>
      </c>
      <c r="L256" s="156"/>
      <c r="M256" s="161"/>
      <c r="N256" s="162"/>
      <c r="O256" s="162"/>
      <c r="P256" s="162"/>
      <c r="Q256" s="162"/>
      <c r="R256" s="162"/>
      <c r="S256" s="162"/>
      <c r="T256" s="163"/>
      <c r="AT256" s="158" t="s">
        <v>158</v>
      </c>
      <c r="AU256" s="158" t="s">
        <v>84</v>
      </c>
      <c r="AV256" s="13" t="s">
        <v>84</v>
      </c>
      <c r="AW256" s="13" t="s">
        <v>30</v>
      </c>
      <c r="AX256" s="13" t="s">
        <v>74</v>
      </c>
      <c r="AY256" s="158" t="s">
        <v>150</v>
      </c>
    </row>
    <row r="257" spans="2:51" s="13" customFormat="1" ht="12">
      <c r="B257" s="156"/>
      <c r="D257" s="157" t="s">
        <v>158</v>
      </c>
      <c r="E257" s="158" t="s">
        <v>1</v>
      </c>
      <c r="F257" s="159" t="s">
        <v>171</v>
      </c>
      <c r="H257" s="160">
        <v>2.2</v>
      </c>
      <c r="L257" s="156"/>
      <c r="M257" s="161"/>
      <c r="N257" s="162"/>
      <c r="O257" s="162"/>
      <c r="P257" s="162"/>
      <c r="Q257" s="162"/>
      <c r="R257" s="162"/>
      <c r="S257" s="162"/>
      <c r="T257" s="163"/>
      <c r="AT257" s="158" t="s">
        <v>158</v>
      </c>
      <c r="AU257" s="158" t="s">
        <v>84</v>
      </c>
      <c r="AV257" s="13" t="s">
        <v>84</v>
      </c>
      <c r="AW257" s="13" t="s">
        <v>30</v>
      </c>
      <c r="AX257" s="13" t="s">
        <v>74</v>
      </c>
      <c r="AY257" s="158" t="s">
        <v>150</v>
      </c>
    </row>
    <row r="258" spans="2:51" s="13" customFormat="1" ht="12">
      <c r="B258" s="156"/>
      <c r="D258" s="157" t="s">
        <v>158</v>
      </c>
      <c r="E258" s="158" t="s">
        <v>1</v>
      </c>
      <c r="F258" s="159" t="s">
        <v>321</v>
      </c>
      <c r="H258" s="160">
        <v>1.1</v>
      </c>
      <c r="L258" s="156"/>
      <c r="M258" s="161"/>
      <c r="N258" s="162"/>
      <c r="O258" s="162"/>
      <c r="P258" s="162"/>
      <c r="Q258" s="162"/>
      <c r="R258" s="162"/>
      <c r="S258" s="162"/>
      <c r="T258" s="163"/>
      <c r="AT258" s="158" t="s">
        <v>158</v>
      </c>
      <c r="AU258" s="158" t="s">
        <v>84</v>
      </c>
      <c r="AV258" s="13" t="s">
        <v>84</v>
      </c>
      <c r="AW258" s="13" t="s">
        <v>30</v>
      </c>
      <c r="AX258" s="13" t="s">
        <v>74</v>
      </c>
      <c r="AY258" s="158" t="s">
        <v>150</v>
      </c>
    </row>
    <row r="259" spans="2:51" s="14" customFormat="1" ht="12">
      <c r="B259" s="164"/>
      <c r="D259" s="157" t="s">
        <v>158</v>
      </c>
      <c r="E259" s="165" t="s">
        <v>1</v>
      </c>
      <c r="F259" s="166" t="s">
        <v>193</v>
      </c>
      <c r="H259" s="167">
        <v>13.6</v>
      </c>
      <c r="L259" s="164"/>
      <c r="M259" s="168"/>
      <c r="N259" s="169"/>
      <c r="O259" s="169"/>
      <c r="P259" s="169"/>
      <c r="Q259" s="169"/>
      <c r="R259" s="169"/>
      <c r="S259" s="169"/>
      <c r="T259" s="170"/>
      <c r="AT259" s="165" t="s">
        <v>158</v>
      </c>
      <c r="AU259" s="165" t="s">
        <v>84</v>
      </c>
      <c r="AV259" s="14" t="s">
        <v>156</v>
      </c>
      <c r="AW259" s="14" t="s">
        <v>30</v>
      </c>
      <c r="AX259" s="14" t="s">
        <v>82</v>
      </c>
      <c r="AY259" s="165" t="s">
        <v>150</v>
      </c>
    </row>
    <row r="260" spans="1:65" s="2" customFormat="1" ht="24.15" customHeight="1">
      <c r="A260" s="30"/>
      <c r="B260" s="142"/>
      <c r="C260" s="143" t="s">
        <v>399</v>
      </c>
      <c r="D260" s="143" t="s">
        <v>152</v>
      </c>
      <c r="E260" s="144" t="s">
        <v>400</v>
      </c>
      <c r="F260" s="145" t="s">
        <v>401</v>
      </c>
      <c r="G260" s="146" t="s">
        <v>155</v>
      </c>
      <c r="H260" s="147">
        <v>22.7</v>
      </c>
      <c r="I260" s="148"/>
      <c r="J260" s="148">
        <f>ROUND(I260*H260,2)</f>
        <v>0</v>
      </c>
      <c r="K260" s="149"/>
      <c r="L260" s="31"/>
      <c r="M260" s="150" t="s">
        <v>1</v>
      </c>
      <c r="N260" s="151" t="s">
        <v>39</v>
      </c>
      <c r="O260" s="152">
        <v>0.107</v>
      </c>
      <c r="P260" s="152">
        <f>O260*H260</f>
        <v>2.4289</v>
      </c>
      <c r="Q260" s="152">
        <v>0.396</v>
      </c>
      <c r="R260" s="152">
        <f>Q260*H260</f>
        <v>8.9892</v>
      </c>
      <c r="S260" s="152">
        <v>0</v>
      </c>
      <c r="T260" s="153">
        <f>S260*H260</f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54" t="s">
        <v>156</v>
      </c>
      <c r="AT260" s="154" t="s">
        <v>152</v>
      </c>
      <c r="AU260" s="154" t="s">
        <v>84</v>
      </c>
      <c r="AY260" s="18" t="s">
        <v>150</v>
      </c>
      <c r="BE260" s="155">
        <f>IF(N260="základní",J260,0)</f>
        <v>0</v>
      </c>
      <c r="BF260" s="155">
        <f>IF(N260="snížená",J260,0)</f>
        <v>0</v>
      </c>
      <c r="BG260" s="155">
        <f>IF(N260="zákl. přenesená",J260,0)</f>
        <v>0</v>
      </c>
      <c r="BH260" s="155">
        <f>IF(N260="sníž. přenesená",J260,0)</f>
        <v>0</v>
      </c>
      <c r="BI260" s="155">
        <f>IF(N260="nulová",J260,0)</f>
        <v>0</v>
      </c>
      <c r="BJ260" s="18" t="s">
        <v>82</v>
      </c>
      <c r="BK260" s="155">
        <f>ROUND(I260*H260,2)</f>
        <v>0</v>
      </c>
      <c r="BL260" s="18" t="s">
        <v>156</v>
      </c>
      <c r="BM260" s="154" t="s">
        <v>402</v>
      </c>
    </row>
    <row r="261" spans="2:51" s="13" customFormat="1" ht="12">
      <c r="B261" s="156"/>
      <c r="D261" s="157" t="s">
        <v>158</v>
      </c>
      <c r="E261" s="158" t="s">
        <v>1</v>
      </c>
      <c r="F261" s="159" t="s">
        <v>403</v>
      </c>
      <c r="H261" s="160">
        <v>22.7</v>
      </c>
      <c r="L261" s="156"/>
      <c r="M261" s="161"/>
      <c r="N261" s="162"/>
      <c r="O261" s="162"/>
      <c r="P261" s="162"/>
      <c r="Q261" s="162"/>
      <c r="R261" s="162"/>
      <c r="S261" s="162"/>
      <c r="T261" s="163"/>
      <c r="AT261" s="158" t="s">
        <v>158</v>
      </c>
      <c r="AU261" s="158" t="s">
        <v>84</v>
      </c>
      <c r="AV261" s="13" t="s">
        <v>84</v>
      </c>
      <c r="AW261" s="13" t="s">
        <v>30</v>
      </c>
      <c r="AX261" s="13" t="s">
        <v>82</v>
      </c>
      <c r="AY261" s="158" t="s">
        <v>150</v>
      </c>
    </row>
    <row r="262" spans="1:65" s="2" customFormat="1" ht="24.15" customHeight="1">
      <c r="A262" s="30"/>
      <c r="B262" s="142"/>
      <c r="C262" s="143" t="s">
        <v>404</v>
      </c>
      <c r="D262" s="143" t="s">
        <v>152</v>
      </c>
      <c r="E262" s="144" t="s">
        <v>405</v>
      </c>
      <c r="F262" s="145" t="s">
        <v>406</v>
      </c>
      <c r="G262" s="146" t="s">
        <v>155</v>
      </c>
      <c r="H262" s="147">
        <v>3.5</v>
      </c>
      <c r="I262" s="148"/>
      <c r="J262" s="148">
        <f>ROUND(I262*H262,2)</f>
        <v>0</v>
      </c>
      <c r="K262" s="149"/>
      <c r="L262" s="31"/>
      <c r="M262" s="150" t="s">
        <v>1</v>
      </c>
      <c r="N262" s="151" t="s">
        <v>39</v>
      </c>
      <c r="O262" s="152">
        <v>0.083</v>
      </c>
      <c r="P262" s="152">
        <f>O262*H262</f>
        <v>0.29050000000000004</v>
      </c>
      <c r="Q262" s="152">
        <v>0.23</v>
      </c>
      <c r="R262" s="152">
        <f>Q262*H262</f>
        <v>0.805</v>
      </c>
      <c r="S262" s="152">
        <v>0</v>
      </c>
      <c r="T262" s="153">
        <f>S262*H262</f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54" t="s">
        <v>156</v>
      </c>
      <c r="AT262" s="154" t="s">
        <v>152</v>
      </c>
      <c r="AU262" s="154" t="s">
        <v>84</v>
      </c>
      <c r="AY262" s="18" t="s">
        <v>150</v>
      </c>
      <c r="BE262" s="155">
        <f>IF(N262="základní",J262,0)</f>
        <v>0</v>
      </c>
      <c r="BF262" s="155">
        <f>IF(N262="snížená",J262,0)</f>
        <v>0</v>
      </c>
      <c r="BG262" s="155">
        <f>IF(N262="zákl. přenesená",J262,0)</f>
        <v>0</v>
      </c>
      <c r="BH262" s="155">
        <f>IF(N262="sníž. přenesená",J262,0)</f>
        <v>0</v>
      </c>
      <c r="BI262" s="155">
        <f>IF(N262="nulová",J262,0)</f>
        <v>0</v>
      </c>
      <c r="BJ262" s="18" t="s">
        <v>82</v>
      </c>
      <c r="BK262" s="155">
        <f>ROUND(I262*H262,2)</f>
        <v>0</v>
      </c>
      <c r="BL262" s="18" t="s">
        <v>156</v>
      </c>
      <c r="BM262" s="154" t="s">
        <v>407</v>
      </c>
    </row>
    <row r="263" spans="2:51" s="13" customFormat="1" ht="12">
      <c r="B263" s="156"/>
      <c r="D263" s="157" t="s">
        <v>158</v>
      </c>
      <c r="E263" s="158" t="s">
        <v>1</v>
      </c>
      <c r="F263" s="159" t="s">
        <v>320</v>
      </c>
      <c r="H263" s="160">
        <v>2.4</v>
      </c>
      <c r="L263" s="156"/>
      <c r="M263" s="161"/>
      <c r="N263" s="162"/>
      <c r="O263" s="162"/>
      <c r="P263" s="162"/>
      <c r="Q263" s="162"/>
      <c r="R263" s="162"/>
      <c r="S263" s="162"/>
      <c r="T263" s="163"/>
      <c r="AT263" s="158" t="s">
        <v>158</v>
      </c>
      <c r="AU263" s="158" t="s">
        <v>84</v>
      </c>
      <c r="AV263" s="13" t="s">
        <v>84</v>
      </c>
      <c r="AW263" s="13" t="s">
        <v>30</v>
      </c>
      <c r="AX263" s="13" t="s">
        <v>74</v>
      </c>
      <c r="AY263" s="158" t="s">
        <v>150</v>
      </c>
    </row>
    <row r="264" spans="2:51" s="13" customFormat="1" ht="12">
      <c r="B264" s="156"/>
      <c r="D264" s="157" t="s">
        <v>158</v>
      </c>
      <c r="E264" s="158" t="s">
        <v>1</v>
      </c>
      <c r="F264" s="159" t="s">
        <v>321</v>
      </c>
      <c r="H264" s="160">
        <v>1.1</v>
      </c>
      <c r="L264" s="156"/>
      <c r="M264" s="161"/>
      <c r="N264" s="162"/>
      <c r="O264" s="162"/>
      <c r="P264" s="162"/>
      <c r="Q264" s="162"/>
      <c r="R264" s="162"/>
      <c r="S264" s="162"/>
      <c r="T264" s="163"/>
      <c r="AT264" s="158" t="s">
        <v>158</v>
      </c>
      <c r="AU264" s="158" t="s">
        <v>84</v>
      </c>
      <c r="AV264" s="13" t="s">
        <v>84</v>
      </c>
      <c r="AW264" s="13" t="s">
        <v>30</v>
      </c>
      <c r="AX264" s="13" t="s">
        <v>74</v>
      </c>
      <c r="AY264" s="158" t="s">
        <v>150</v>
      </c>
    </row>
    <row r="265" spans="2:51" s="14" customFormat="1" ht="12">
      <c r="B265" s="164"/>
      <c r="D265" s="157" t="s">
        <v>158</v>
      </c>
      <c r="E265" s="165" t="s">
        <v>1</v>
      </c>
      <c r="F265" s="166" t="s">
        <v>193</v>
      </c>
      <c r="H265" s="167">
        <v>3.5</v>
      </c>
      <c r="L265" s="164"/>
      <c r="M265" s="168"/>
      <c r="N265" s="169"/>
      <c r="O265" s="169"/>
      <c r="P265" s="169"/>
      <c r="Q265" s="169"/>
      <c r="R265" s="169"/>
      <c r="S265" s="169"/>
      <c r="T265" s="170"/>
      <c r="AT265" s="165" t="s">
        <v>158</v>
      </c>
      <c r="AU265" s="165" t="s">
        <v>84</v>
      </c>
      <c r="AV265" s="14" t="s">
        <v>156</v>
      </c>
      <c r="AW265" s="14" t="s">
        <v>30</v>
      </c>
      <c r="AX265" s="14" t="s">
        <v>82</v>
      </c>
      <c r="AY265" s="165" t="s">
        <v>150</v>
      </c>
    </row>
    <row r="266" spans="1:65" s="2" customFormat="1" ht="24.15" customHeight="1">
      <c r="A266" s="30"/>
      <c r="B266" s="142"/>
      <c r="C266" s="143" t="s">
        <v>408</v>
      </c>
      <c r="D266" s="143" t="s">
        <v>152</v>
      </c>
      <c r="E266" s="144" t="s">
        <v>409</v>
      </c>
      <c r="F266" s="145" t="s">
        <v>410</v>
      </c>
      <c r="G266" s="146" t="s">
        <v>155</v>
      </c>
      <c r="H266" s="147">
        <v>2.2</v>
      </c>
      <c r="I266" s="148"/>
      <c r="J266" s="148">
        <f>ROUND(I266*H266,2)</f>
        <v>0</v>
      </c>
      <c r="K266" s="149"/>
      <c r="L266" s="31"/>
      <c r="M266" s="150" t="s">
        <v>1</v>
      </c>
      <c r="N266" s="151" t="s">
        <v>39</v>
      </c>
      <c r="O266" s="152">
        <v>0.573</v>
      </c>
      <c r="P266" s="152">
        <f>O266*H266</f>
        <v>1.2606</v>
      </c>
      <c r="Q266" s="152">
        <v>0.08003</v>
      </c>
      <c r="R266" s="152">
        <f>Q266*H266</f>
        <v>0.17606600000000003</v>
      </c>
      <c r="S266" s="152">
        <v>0</v>
      </c>
      <c r="T266" s="153">
        <f>S266*H266</f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54" t="s">
        <v>156</v>
      </c>
      <c r="AT266" s="154" t="s">
        <v>152</v>
      </c>
      <c r="AU266" s="154" t="s">
        <v>84</v>
      </c>
      <c r="AY266" s="18" t="s">
        <v>150</v>
      </c>
      <c r="BE266" s="155">
        <f>IF(N266="základní",J266,0)</f>
        <v>0</v>
      </c>
      <c r="BF266" s="155">
        <f>IF(N266="snížená",J266,0)</f>
        <v>0</v>
      </c>
      <c r="BG266" s="155">
        <f>IF(N266="zákl. přenesená",J266,0)</f>
        <v>0</v>
      </c>
      <c r="BH266" s="155">
        <f>IF(N266="sníž. přenesená",J266,0)</f>
        <v>0</v>
      </c>
      <c r="BI266" s="155">
        <f>IF(N266="nulová",J266,0)</f>
        <v>0</v>
      </c>
      <c r="BJ266" s="18" t="s">
        <v>82</v>
      </c>
      <c r="BK266" s="155">
        <f>ROUND(I266*H266,2)</f>
        <v>0</v>
      </c>
      <c r="BL266" s="18" t="s">
        <v>156</v>
      </c>
      <c r="BM266" s="154" t="s">
        <v>411</v>
      </c>
    </row>
    <row r="267" spans="2:51" s="13" customFormat="1" ht="12">
      <c r="B267" s="156"/>
      <c r="D267" s="157" t="s">
        <v>158</v>
      </c>
      <c r="E267" s="158" t="s">
        <v>1</v>
      </c>
      <c r="F267" s="159" t="s">
        <v>171</v>
      </c>
      <c r="H267" s="160">
        <v>2.2</v>
      </c>
      <c r="L267" s="156"/>
      <c r="M267" s="161"/>
      <c r="N267" s="162"/>
      <c r="O267" s="162"/>
      <c r="P267" s="162"/>
      <c r="Q267" s="162"/>
      <c r="R267" s="162"/>
      <c r="S267" s="162"/>
      <c r="T267" s="163"/>
      <c r="AT267" s="158" t="s">
        <v>158</v>
      </c>
      <c r="AU267" s="158" t="s">
        <v>84</v>
      </c>
      <c r="AV267" s="13" t="s">
        <v>84</v>
      </c>
      <c r="AW267" s="13" t="s">
        <v>30</v>
      </c>
      <c r="AX267" s="13" t="s">
        <v>82</v>
      </c>
      <c r="AY267" s="158" t="s">
        <v>150</v>
      </c>
    </row>
    <row r="268" spans="1:65" s="2" customFormat="1" ht="24.15" customHeight="1">
      <c r="A268" s="30"/>
      <c r="B268" s="142"/>
      <c r="C268" s="143" t="s">
        <v>412</v>
      </c>
      <c r="D268" s="143" t="s">
        <v>152</v>
      </c>
      <c r="E268" s="144" t="s">
        <v>413</v>
      </c>
      <c r="F268" s="145" t="s">
        <v>414</v>
      </c>
      <c r="G268" s="146" t="s">
        <v>155</v>
      </c>
      <c r="H268" s="147">
        <v>1.1</v>
      </c>
      <c r="I268" s="148"/>
      <c r="J268" s="148">
        <f>ROUND(I268*H268,2)</f>
        <v>0</v>
      </c>
      <c r="K268" s="149"/>
      <c r="L268" s="31"/>
      <c r="M268" s="150" t="s">
        <v>1</v>
      </c>
      <c r="N268" s="151" t="s">
        <v>39</v>
      </c>
      <c r="O268" s="152">
        <v>0.573</v>
      </c>
      <c r="P268" s="152">
        <f>O268*H268</f>
        <v>0.6303</v>
      </c>
      <c r="Q268" s="152">
        <v>0.08003</v>
      </c>
      <c r="R268" s="152">
        <f>Q268*H268</f>
        <v>0.08803300000000001</v>
      </c>
      <c r="S268" s="152">
        <v>0</v>
      </c>
      <c r="T268" s="153">
        <f>S268*H268</f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54" t="s">
        <v>156</v>
      </c>
      <c r="AT268" s="154" t="s">
        <v>152</v>
      </c>
      <c r="AU268" s="154" t="s">
        <v>84</v>
      </c>
      <c r="AY268" s="18" t="s">
        <v>150</v>
      </c>
      <c r="BE268" s="155">
        <f>IF(N268="základní",J268,0)</f>
        <v>0</v>
      </c>
      <c r="BF268" s="155">
        <f>IF(N268="snížená",J268,0)</f>
        <v>0</v>
      </c>
      <c r="BG268" s="155">
        <f>IF(N268="zákl. přenesená",J268,0)</f>
        <v>0</v>
      </c>
      <c r="BH268" s="155">
        <f>IF(N268="sníž. přenesená",J268,0)</f>
        <v>0</v>
      </c>
      <c r="BI268" s="155">
        <f>IF(N268="nulová",J268,0)</f>
        <v>0</v>
      </c>
      <c r="BJ268" s="18" t="s">
        <v>82</v>
      </c>
      <c r="BK268" s="155">
        <f>ROUND(I268*H268,2)</f>
        <v>0</v>
      </c>
      <c r="BL268" s="18" t="s">
        <v>156</v>
      </c>
      <c r="BM268" s="154" t="s">
        <v>415</v>
      </c>
    </row>
    <row r="269" spans="2:51" s="13" customFormat="1" ht="12">
      <c r="B269" s="156"/>
      <c r="D269" s="157" t="s">
        <v>158</v>
      </c>
      <c r="E269" s="158" t="s">
        <v>1</v>
      </c>
      <c r="F269" s="159" t="s">
        <v>321</v>
      </c>
      <c r="H269" s="160">
        <v>1.1</v>
      </c>
      <c r="L269" s="156"/>
      <c r="M269" s="161"/>
      <c r="N269" s="162"/>
      <c r="O269" s="162"/>
      <c r="P269" s="162"/>
      <c r="Q269" s="162"/>
      <c r="R269" s="162"/>
      <c r="S269" s="162"/>
      <c r="T269" s="163"/>
      <c r="AT269" s="158" t="s">
        <v>158</v>
      </c>
      <c r="AU269" s="158" t="s">
        <v>84</v>
      </c>
      <c r="AV269" s="13" t="s">
        <v>84</v>
      </c>
      <c r="AW269" s="13" t="s">
        <v>30</v>
      </c>
      <c r="AX269" s="13" t="s">
        <v>82</v>
      </c>
      <c r="AY269" s="158" t="s">
        <v>150</v>
      </c>
    </row>
    <row r="270" spans="1:65" s="2" customFormat="1" ht="16.5" customHeight="1">
      <c r="A270" s="30"/>
      <c r="B270" s="142"/>
      <c r="C270" s="177" t="s">
        <v>416</v>
      </c>
      <c r="D270" s="177" t="s">
        <v>263</v>
      </c>
      <c r="E270" s="178" t="s">
        <v>417</v>
      </c>
      <c r="F270" s="179" t="s">
        <v>418</v>
      </c>
      <c r="G270" s="180" t="s">
        <v>155</v>
      </c>
      <c r="H270" s="181">
        <v>1.36</v>
      </c>
      <c r="I270" s="182"/>
      <c r="J270" s="182">
        <f>ROUND(I270*H270,2)</f>
        <v>0</v>
      </c>
      <c r="K270" s="183"/>
      <c r="L270" s="184"/>
      <c r="M270" s="185" t="s">
        <v>1</v>
      </c>
      <c r="N270" s="186" t="s">
        <v>39</v>
      </c>
      <c r="O270" s="152">
        <v>0</v>
      </c>
      <c r="P270" s="152">
        <f>O270*H270</f>
        <v>0</v>
      </c>
      <c r="Q270" s="152">
        <v>0.108</v>
      </c>
      <c r="R270" s="152">
        <f>Q270*H270</f>
        <v>0.14688</v>
      </c>
      <c r="S270" s="152">
        <v>0</v>
      </c>
      <c r="T270" s="153">
        <f>S270*H270</f>
        <v>0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154" t="s">
        <v>187</v>
      </c>
      <c r="AT270" s="154" t="s">
        <v>263</v>
      </c>
      <c r="AU270" s="154" t="s">
        <v>84</v>
      </c>
      <c r="AY270" s="18" t="s">
        <v>150</v>
      </c>
      <c r="BE270" s="155">
        <f>IF(N270="základní",J270,0)</f>
        <v>0</v>
      </c>
      <c r="BF270" s="155">
        <f>IF(N270="snížená",J270,0)</f>
        <v>0</v>
      </c>
      <c r="BG270" s="155">
        <f>IF(N270="zákl. přenesená",J270,0)</f>
        <v>0</v>
      </c>
      <c r="BH270" s="155">
        <f>IF(N270="sníž. přenesená",J270,0)</f>
        <v>0</v>
      </c>
      <c r="BI270" s="155">
        <f>IF(N270="nulová",J270,0)</f>
        <v>0</v>
      </c>
      <c r="BJ270" s="18" t="s">
        <v>82</v>
      </c>
      <c r="BK270" s="155">
        <f>ROUND(I270*H270,2)</f>
        <v>0</v>
      </c>
      <c r="BL270" s="18" t="s">
        <v>156</v>
      </c>
      <c r="BM270" s="154" t="s">
        <v>419</v>
      </c>
    </row>
    <row r="271" spans="2:51" s="13" customFormat="1" ht="12">
      <c r="B271" s="156"/>
      <c r="D271" s="157" t="s">
        <v>158</v>
      </c>
      <c r="E271" s="158" t="s">
        <v>1</v>
      </c>
      <c r="F271" s="159" t="s">
        <v>321</v>
      </c>
      <c r="H271" s="160">
        <v>1.1</v>
      </c>
      <c r="L271" s="156"/>
      <c r="M271" s="161"/>
      <c r="N271" s="162"/>
      <c r="O271" s="162"/>
      <c r="P271" s="162"/>
      <c r="Q271" s="162"/>
      <c r="R271" s="162"/>
      <c r="S271" s="162"/>
      <c r="T271" s="163"/>
      <c r="AT271" s="158" t="s">
        <v>158</v>
      </c>
      <c r="AU271" s="158" t="s">
        <v>84</v>
      </c>
      <c r="AV271" s="13" t="s">
        <v>84</v>
      </c>
      <c r="AW271" s="13" t="s">
        <v>30</v>
      </c>
      <c r="AX271" s="13" t="s">
        <v>74</v>
      </c>
      <c r="AY271" s="158" t="s">
        <v>150</v>
      </c>
    </row>
    <row r="272" spans="2:51" s="13" customFormat="1" ht="12">
      <c r="B272" s="156"/>
      <c r="D272" s="157" t="s">
        <v>158</v>
      </c>
      <c r="E272" s="158" t="s">
        <v>1</v>
      </c>
      <c r="F272" s="159" t="s">
        <v>420</v>
      </c>
      <c r="H272" s="160">
        <v>0.22</v>
      </c>
      <c r="L272" s="156"/>
      <c r="M272" s="161"/>
      <c r="N272" s="162"/>
      <c r="O272" s="162"/>
      <c r="P272" s="162"/>
      <c r="Q272" s="162"/>
      <c r="R272" s="162"/>
      <c r="S272" s="162"/>
      <c r="T272" s="163"/>
      <c r="AT272" s="158" t="s">
        <v>158</v>
      </c>
      <c r="AU272" s="158" t="s">
        <v>84</v>
      </c>
      <c r="AV272" s="13" t="s">
        <v>84</v>
      </c>
      <c r="AW272" s="13" t="s">
        <v>30</v>
      </c>
      <c r="AX272" s="13" t="s">
        <v>74</v>
      </c>
      <c r="AY272" s="158" t="s">
        <v>150</v>
      </c>
    </row>
    <row r="273" spans="2:51" s="14" customFormat="1" ht="12">
      <c r="B273" s="164"/>
      <c r="D273" s="157" t="s">
        <v>158</v>
      </c>
      <c r="E273" s="165" t="s">
        <v>1</v>
      </c>
      <c r="F273" s="166" t="s">
        <v>193</v>
      </c>
      <c r="H273" s="167">
        <v>1.32</v>
      </c>
      <c r="L273" s="164"/>
      <c r="M273" s="168"/>
      <c r="N273" s="169"/>
      <c r="O273" s="169"/>
      <c r="P273" s="169"/>
      <c r="Q273" s="169"/>
      <c r="R273" s="169"/>
      <c r="S273" s="169"/>
      <c r="T273" s="170"/>
      <c r="AT273" s="165" t="s">
        <v>158</v>
      </c>
      <c r="AU273" s="165" t="s">
        <v>84</v>
      </c>
      <c r="AV273" s="14" t="s">
        <v>156</v>
      </c>
      <c r="AW273" s="14" t="s">
        <v>30</v>
      </c>
      <c r="AX273" s="14" t="s">
        <v>82</v>
      </c>
      <c r="AY273" s="165" t="s">
        <v>150</v>
      </c>
    </row>
    <row r="274" spans="2:51" s="13" customFormat="1" ht="12">
      <c r="B274" s="156"/>
      <c r="D274" s="157" t="s">
        <v>158</v>
      </c>
      <c r="F274" s="159" t="s">
        <v>421</v>
      </c>
      <c r="H274" s="160">
        <v>1.36</v>
      </c>
      <c r="L274" s="156"/>
      <c r="M274" s="161"/>
      <c r="N274" s="162"/>
      <c r="O274" s="162"/>
      <c r="P274" s="162"/>
      <c r="Q274" s="162"/>
      <c r="R274" s="162"/>
      <c r="S274" s="162"/>
      <c r="T274" s="163"/>
      <c r="AT274" s="158" t="s">
        <v>158</v>
      </c>
      <c r="AU274" s="158" t="s">
        <v>84</v>
      </c>
      <c r="AV274" s="13" t="s">
        <v>84</v>
      </c>
      <c r="AW274" s="13" t="s">
        <v>3</v>
      </c>
      <c r="AX274" s="13" t="s">
        <v>82</v>
      </c>
      <c r="AY274" s="158" t="s">
        <v>150</v>
      </c>
    </row>
    <row r="275" spans="1:65" s="2" customFormat="1" ht="21.75" customHeight="1">
      <c r="A275" s="30"/>
      <c r="B275" s="142"/>
      <c r="C275" s="143" t="s">
        <v>422</v>
      </c>
      <c r="D275" s="143" t="s">
        <v>152</v>
      </c>
      <c r="E275" s="144" t="s">
        <v>423</v>
      </c>
      <c r="F275" s="145" t="s">
        <v>424</v>
      </c>
      <c r="G275" s="146" t="s">
        <v>155</v>
      </c>
      <c r="H275" s="147">
        <v>10</v>
      </c>
      <c r="I275" s="148"/>
      <c r="J275" s="148">
        <f>ROUND(I275*H275,2)</f>
        <v>0</v>
      </c>
      <c r="K275" s="149"/>
      <c r="L275" s="31"/>
      <c r="M275" s="150" t="s">
        <v>1</v>
      </c>
      <c r="N275" s="151" t="s">
        <v>39</v>
      </c>
      <c r="O275" s="152">
        <v>0</v>
      </c>
      <c r="P275" s="152">
        <f>O275*H275</f>
        <v>0</v>
      </c>
      <c r="Q275" s="152">
        <v>0.101</v>
      </c>
      <c r="R275" s="152">
        <f>Q275*H275</f>
        <v>1.01</v>
      </c>
      <c r="S275" s="152">
        <v>0</v>
      </c>
      <c r="T275" s="153">
        <f>S275*H275</f>
        <v>0</v>
      </c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R275" s="154" t="s">
        <v>156</v>
      </c>
      <c r="AT275" s="154" t="s">
        <v>152</v>
      </c>
      <c r="AU275" s="154" t="s">
        <v>84</v>
      </c>
      <c r="AY275" s="18" t="s">
        <v>150</v>
      </c>
      <c r="BE275" s="155">
        <f>IF(N275="základní",J275,0)</f>
        <v>0</v>
      </c>
      <c r="BF275" s="155">
        <f>IF(N275="snížená",J275,0)</f>
        <v>0</v>
      </c>
      <c r="BG275" s="155">
        <f>IF(N275="zákl. přenesená",J275,0)</f>
        <v>0</v>
      </c>
      <c r="BH275" s="155">
        <f>IF(N275="sníž. přenesená",J275,0)</f>
        <v>0</v>
      </c>
      <c r="BI275" s="155">
        <f>IF(N275="nulová",J275,0)</f>
        <v>0</v>
      </c>
      <c r="BJ275" s="18" t="s">
        <v>82</v>
      </c>
      <c r="BK275" s="155">
        <f>ROUND(I275*H275,2)</f>
        <v>0</v>
      </c>
      <c r="BL275" s="18" t="s">
        <v>156</v>
      </c>
      <c r="BM275" s="154" t="s">
        <v>425</v>
      </c>
    </row>
    <row r="276" spans="2:51" s="13" customFormat="1" ht="12">
      <c r="B276" s="156"/>
      <c r="D276" s="157" t="s">
        <v>158</v>
      </c>
      <c r="E276" s="158" t="s">
        <v>1</v>
      </c>
      <c r="F276" s="159" t="s">
        <v>426</v>
      </c>
      <c r="H276" s="160">
        <v>10</v>
      </c>
      <c r="L276" s="156"/>
      <c r="M276" s="161"/>
      <c r="N276" s="162"/>
      <c r="O276" s="162"/>
      <c r="P276" s="162"/>
      <c r="Q276" s="162"/>
      <c r="R276" s="162"/>
      <c r="S276" s="162"/>
      <c r="T276" s="163"/>
      <c r="AT276" s="158" t="s">
        <v>158</v>
      </c>
      <c r="AU276" s="158" t="s">
        <v>84</v>
      </c>
      <c r="AV276" s="13" t="s">
        <v>84</v>
      </c>
      <c r="AW276" s="13" t="s">
        <v>30</v>
      </c>
      <c r="AX276" s="13" t="s">
        <v>82</v>
      </c>
      <c r="AY276" s="158" t="s">
        <v>150</v>
      </c>
    </row>
    <row r="277" spans="1:65" s="2" customFormat="1" ht="33" customHeight="1">
      <c r="A277" s="30"/>
      <c r="B277" s="142"/>
      <c r="C277" s="143" t="s">
        <v>427</v>
      </c>
      <c r="D277" s="143" t="s">
        <v>152</v>
      </c>
      <c r="E277" s="144" t="s">
        <v>428</v>
      </c>
      <c r="F277" s="145" t="s">
        <v>429</v>
      </c>
      <c r="G277" s="146" t="s">
        <v>155</v>
      </c>
      <c r="H277" s="147">
        <v>2.4</v>
      </c>
      <c r="I277" s="148"/>
      <c r="J277" s="148">
        <f>ROUND(I277*H277,2)</f>
        <v>0</v>
      </c>
      <c r="K277" s="149"/>
      <c r="L277" s="31"/>
      <c r="M277" s="150" t="s">
        <v>1</v>
      </c>
      <c r="N277" s="151" t="s">
        <v>39</v>
      </c>
      <c r="O277" s="152">
        <v>0.777</v>
      </c>
      <c r="P277" s="152">
        <f>O277*H277</f>
        <v>1.8648</v>
      </c>
      <c r="Q277" s="152">
        <v>0.101</v>
      </c>
      <c r="R277" s="152">
        <f>Q277*H277</f>
        <v>0.2424</v>
      </c>
      <c r="S277" s="152">
        <v>0</v>
      </c>
      <c r="T277" s="153">
        <f>S277*H277</f>
        <v>0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54" t="s">
        <v>156</v>
      </c>
      <c r="AT277" s="154" t="s">
        <v>152</v>
      </c>
      <c r="AU277" s="154" t="s">
        <v>84</v>
      </c>
      <c r="AY277" s="18" t="s">
        <v>150</v>
      </c>
      <c r="BE277" s="155">
        <f>IF(N277="základní",J277,0)</f>
        <v>0</v>
      </c>
      <c r="BF277" s="155">
        <f>IF(N277="snížená",J277,0)</f>
        <v>0</v>
      </c>
      <c r="BG277" s="155">
        <f>IF(N277="zákl. přenesená",J277,0)</f>
        <v>0</v>
      </c>
      <c r="BH277" s="155">
        <f>IF(N277="sníž. přenesená",J277,0)</f>
        <v>0</v>
      </c>
      <c r="BI277" s="155">
        <f>IF(N277="nulová",J277,0)</f>
        <v>0</v>
      </c>
      <c r="BJ277" s="18" t="s">
        <v>82</v>
      </c>
      <c r="BK277" s="155">
        <f>ROUND(I277*H277,2)</f>
        <v>0</v>
      </c>
      <c r="BL277" s="18" t="s">
        <v>156</v>
      </c>
      <c r="BM277" s="154" t="s">
        <v>430</v>
      </c>
    </row>
    <row r="278" spans="2:51" s="13" customFormat="1" ht="12">
      <c r="B278" s="156"/>
      <c r="D278" s="157" t="s">
        <v>158</v>
      </c>
      <c r="E278" s="158" t="s">
        <v>1</v>
      </c>
      <c r="F278" s="159" t="s">
        <v>320</v>
      </c>
      <c r="H278" s="160">
        <v>2.4</v>
      </c>
      <c r="L278" s="156"/>
      <c r="M278" s="161"/>
      <c r="N278" s="162"/>
      <c r="O278" s="162"/>
      <c r="P278" s="162"/>
      <c r="Q278" s="162"/>
      <c r="R278" s="162"/>
      <c r="S278" s="162"/>
      <c r="T278" s="163"/>
      <c r="AT278" s="158" t="s">
        <v>158</v>
      </c>
      <c r="AU278" s="158" t="s">
        <v>84</v>
      </c>
      <c r="AV278" s="13" t="s">
        <v>84</v>
      </c>
      <c r="AW278" s="13" t="s">
        <v>30</v>
      </c>
      <c r="AX278" s="13" t="s">
        <v>82</v>
      </c>
      <c r="AY278" s="158" t="s">
        <v>150</v>
      </c>
    </row>
    <row r="279" spans="1:65" s="2" customFormat="1" ht="21.75" customHeight="1">
      <c r="A279" s="30"/>
      <c r="B279" s="142"/>
      <c r="C279" s="177" t="s">
        <v>431</v>
      </c>
      <c r="D279" s="177" t="s">
        <v>263</v>
      </c>
      <c r="E279" s="178" t="s">
        <v>432</v>
      </c>
      <c r="F279" s="179" t="s">
        <v>433</v>
      </c>
      <c r="G279" s="180" t="s">
        <v>155</v>
      </c>
      <c r="H279" s="181">
        <v>3.502</v>
      </c>
      <c r="I279" s="182"/>
      <c r="J279" s="182">
        <f>ROUND(I279*H279,2)</f>
        <v>0</v>
      </c>
      <c r="K279" s="183"/>
      <c r="L279" s="184"/>
      <c r="M279" s="185" t="s">
        <v>1</v>
      </c>
      <c r="N279" s="186" t="s">
        <v>39</v>
      </c>
      <c r="O279" s="152">
        <v>0</v>
      </c>
      <c r="P279" s="152">
        <f>O279*H279</f>
        <v>0</v>
      </c>
      <c r="Q279" s="152">
        <v>0.131</v>
      </c>
      <c r="R279" s="152">
        <f>Q279*H279</f>
        <v>0.458762</v>
      </c>
      <c r="S279" s="152">
        <v>0</v>
      </c>
      <c r="T279" s="153">
        <f>S279*H279</f>
        <v>0</v>
      </c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R279" s="154" t="s">
        <v>187</v>
      </c>
      <c r="AT279" s="154" t="s">
        <v>263</v>
      </c>
      <c r="AU279" s="154" t="s">
        <v>84</v>
      </c>
      <c r="AY279" s="18" t="s">
        <v>150</v>
      </c>
      <c r="BE279" s="155">
        <f>IF(N279="základní",J279,0)</f>
        <v>0</v>
      </c>
      <c r="BF279" s="155">
        <f>IF(N279="snížená",J279,0)</f>
        <v>0</v>
      </c>
      <c r="BG279" s="155">
        <f>IF(N279="zákl. přenesená",J279,0)</f>
        <v>0</v>
      </c>
      <c r="BH279" s="155">
        <f>IF(N279="sníž. přenesená",J279,0)</f>
        <v>0</v>
      </c>
      <c r="BI279" s="155">
        <f>IF(N279="nulová",J279,0)</f>
        <v>0</v>
      </c>
      <c r="BJ279" s="18" t="s">
        <v>82</v>
      </c>
      <c r="BK279" s="155">
        <f>ROUND(I279*H279,2)</f>
        <v>0</v>
      </c>
      <c r="BL279" s="18" t="s">
        <v>156</v>
      </c>
      <c r="BM279" s="154" t="s">
        <v>434</v>
      </c>
    </row>
    <row r="280" spans="2:51" s="13" customFormat="1" ht="12">
      <c r="B280" s="156"/>
      <c r="D280" s="157" t="s">
        <v>158</v>
      </c>
      <c r="E280" s="158" t="s">
        <v>1</v>
      </c>
      <c r="F280" s="159" t="s">
        <v>435</v>
      </c>
      <c r="H280" s="160">
        <v>2.4</v>
      </c>
      <c r="L280" s="156"/>
      <c r="M280" s="161"/>
      <c r="N280" s="162"/>
      <c r="O280" s="162"/>
      <c r="P280" s="162"/>
      <c r="Q280" s="162"/>
      <c r="R280" s="162"/>
      <c r="S280" s="162"/>
      <c r="T280" s="163"/>
      <c r="AT280" s="158" t="s">
        <v>158</v>
      </c>
      <c r="AU280" s="158" t="s">
        <v>84</v>
      </c>
      <c r="AV280" s="13" t="s">
        <v>84</v>
      </c>
      <c r="AW280" s="13" t="s">
        <v>30</v>
      </c>
      <c r="AX280" s="13" t="s">
        <v>74</v>
      </c>
      <c r="AY280" s="158" t="s">
        <v>150</v>
      </c>
    </row>
    <row r="281" spans="2:51" s="13" customFormat="1" ht="12">
      <c r="B281" s="156"/>
      <c r="D281" s="157" t="s">
        <v>158</v>
      </c>
      <c r="E281" s="158" t="s">
        <v>1</v>
      </c>
      <c r="F281" s="159" t="s">
        <v>436</v>
      </c>
      <c r="H281" s="160">
        <v>1</v>
      </c>
      <c r="L281" s="156"/>
      <c r="M281" s="161"/>
      <c r="N281" s="162"/>
      <c r="O281" s="162"/>
      <c r="P281" s="162"/>
      <c r="Q281" s="162"/>
      <c r="R281" s="162"/>
      <c r="S281" s="162"/>
      <c r="T281" s="163"/>
      <c r="AT281" s="158" t="s">
        <v>158</v>
      </c>
      <c r="AU281" s="158" t="s">
        <v>84</v>
      </c>
      <c r="AV281" s="13" t="s">
        <v>84</v>
      </c>
      <c r="AW281" s="13" t="s">
        <v>30</v>
      </c>
      <c r="AX281" s="13" t="s">
        <v>74</v>
      </c>
      <c r="AY281" s="158" t="s">
        <v>150</v>
      </c>
    </row>
    <row r="282" spans="2:51" s="14" customFormat="1" ht="12">
      <c r="B282" s="164"/>
      <c r="D282" s="157" t="s">
        <v>158</v>
      </c>
      <c r="E282" s="165" t="s">
        <v>1</v>
      </c>
      <c r="F282" s="166" t="s">
        <v>193</v>
      </c>
      <c r="H282" s="167">
        <v>3.4</v>
      </c>
      <c r="L282" s="164"/>
      <c r="M282" s="168"/>
      <c r="N282" s="169"/>
      <c r="O282" s="169"/>
      <c r="P282" s="169"/>
      <c r="Q282" s="169"/>
      <c r="R282" s="169"/>
      <c r="S282" s="169"/>
      <c r="T282" s="170"/>
      <c r="AT282" s="165" t="s">
        <v>158</v>
      </c>
      <c r="AU282" s="165" t="s">
        <v>84</v>
      </c>
      <c r="AV282" s="14" t="s">
        <v>156</v>
      </c>
      <c r="AW282" s="14" t="s">
        <v>30</v>
      </c>
      <c r="AX282" s="14" t="s">
        <v>82</v>
      </c>
      <c r="AY282" s="165" t="s">
        <v>150</v>
      </c>
    </row>
    <row r="283" spans="2:51" s="13" customFormat="1" ht="12">
      <c r="B283" s="156"/>
      <c r="D283" s="157" t="s">
        <v>158</v>
      </c>
      <c r="F283" s="159" t="s">
        <v>437</v>
      </c>
      <c r="H283" s="160">
        <v>3.502</v>
      </c>
      <c r="L283" s="156"/>
      <c r="M283" s="161"/>
      <c r="N283" s="162"/>
      <c r="O283" s="162"/>
      <c r="P283" s="162"/>
      <c r="Q283" s="162"/>
      <c r="R283" s="162"/>
      <c r="S283" s="162"/>
      <c r="T283" s="163"/>
      <c r="AT283" s="158" t="s">
        <v>158</v>
      </c>
      <c r="AU283" s="158" t="s">
        <v>84</v>
      </c>
      <c r="AV283" s="13" t="s">
        <v>84</v>
      </c>
      <c r="AW283" s="13" t="s">
        <v>3</v>
      </c>
      <c r="AX283" s="13" t="s">
        <v>82</v>
      </c>
      <c r="AY283" s="158" t="s">
        <v>150</v>
      </c>
    </row>
    <row r="284" spans="2:63" s="12" customFormat="1" ht="22.8" customHeight="1">
      <c r="B284" s="130"/>
      <c r="D284" s="131" t="s">
        <v>73</v>
      </c>
      <c r="E284" s="140" t="s">
        <v>187</v>
      </c>
      <c r="F284" s="140" t="s">
        <v>438</v>
      </c>
      <c r="J284" s="141">
        <f>BK284</f>
        <v>0</v>
      </c>
      <c r="L284" s="130"/>
      <c r="M284" s="134"/>
      <c r="N284" s="135"/>
      <c r="O284" s="135"/>
      <c r="P284" s="136">
        <f>P285</f>
        <v>6.774</v>
      </c>
      <c r="Q284" s="135"/>
      <c r="R284" s="136">
        <f>R285</f>
        <v>2.58582</v>
      </c>
      <c r="S284" s="135"/>
      <c r="T284" s="137">
        <f>T285</f>
        <v>0</v>
      </c>
      <c r="AR284" s="131" t="s">
        <v>82</v>
      </c>
      <c r="AT284" s="138" t="s">
        <v>73</v>
      </c>
      <c r="AU284" s="138" t="s">
        <v>82</v>
      </c>
      <c r="AY284" s="131" t="s">
        <v>150</v>
      </c>
      <c r="BK284" s="139">
        <f>BK285</f>
        <v>0</v>
      </c>
    </row>
    <row r="285" spans="1:65" s="2" customFormat="1" ht="24.15" customHeight="1">
      <c r="A285" s="30"/>
      <c r="B285" s="142"/>
      <c r="C285" s="143" t="s">
        <v>439</v>
      </c>
      <c r="D285" s="143" t="s">
        <v>152</v>
      </c>
      <c r="E285" s="144" t="s">
        <v>440</v>
      </c>
      <c r="F285" s="145" t="s">
        <v>441</v>
      </c>
      <c r="G285" s="146" t="s">
        <v>442</v>
      </c>
      <c r="H285" s="147">
        <v>2</v>
      </c>
      <c r="I285" s="148"/>
      <c r="J285" s="148">
        <f>ROUND(I285*H285,2)</f>
        <v>0</v>
      </c>
      <c r="K285" s="149"/>
      <c r="L285" s="31"/>
      <c r="M285" s="150" t="s">
        <v>1</v>
      </c>
      <c r="N285" s="151" t="s">
        <v>39</v>
      </c>
      <c r="O285" s="152">
        <v>3.387</v>
      </c>
      <c r="P285" s="152">
        <f>O285*H285</f>
        <v>6.774</v>
      </c>
      <c r="Q285" s="152">
        <v>1.29291</v>
      </c>
      <c r="R285" s="152">
        <f>Q285*H285</f>
        <v>2.58582</v>
      </c>
      <c r="S285" s="152">
        <v>0</v>
      </c>
      <c r="T285" s="153">
        <f>S285*H285</f>
        <v>0</v>
      </c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R285" s="154" t="s">
        <v>156</v>
      </c>
      <c r="AT285" s="154" t="s">
        <v>152</v>
      </c>
      <c r="AU285" s="154" t="s">
        <v>84</v>
      </c>
      <c r="AY285" s="18" t="s">
        <v>150</v>
      </c>
      <c r="BE285" s="155">
        <f>IF(N285="základní",J285,0)</f>
        <v>0</v>
      </c>
      <c r="BF285" s="155">
        <f>IF(N285="snížená",J285,0)</f>
        <v>0</v>
      </c>
      <c r="BG285" s="155">
        <f>IF(N285="zákl. přenesená",J285,0)</f>
        <v>0</v>
      </c>
      <c r="BH285" s="155">
        <f>IF(N285="sníž. přenesená",J285,0)</f>
        <v>0</v>
      </c>
      <c r="BI285" s="155">
        <f>IF(N285="nulová",J285,0)</f>
        <v>0</v>
      </c>
      <c r="BJ285" s="18" t="s">
        <v>82</v>
      </c>
      <c r="BK285" s="155">
        <f>ROUND(I285*H285,2)</f>
        <v>0</v>
      </c>
      <c r="BL285" s="18" t="s">
        <v>156</v>
      </c>
      <c r="BM285" s="154" t="s">
        <v>443</v>
      </c>
    </row>
    <row r="286" spans="2:63" s="12" customFormat="1" ht="22.8" customHeight="1">
      <c r="B286" s="130"/>
      <c r="D286" s="131" t="s">
        <v>73</v>
      </c>
      <c r="E286" s="140" t="s">
        <v>194</v>
      </c>
      <c r="F286" s="140" t="s">
        <v>444</v>
      </c>
      <c r="J286" s="141">
        <f>BK286</f>
        <v>0</v>
      </c>
      <c r="L286" s="130"/>
      <c r="M286" s="134"/>
      <c r="N286" s="135"/>
      <c r="O286" s="135"/>
      <c r="P286" s="136">
        <f>SUM(P287:P323)</f>
        <v>272.986874</v>
      </c>
      <c r="Q286" s="135"/>
      <c r="R286" s="136">
        <f>SUM(R287:R323)</f>
        <v>187.57907602</v>
      </c>
      <c r="S286" s="135"/>
      <c r="T286" s="137">
        <f>SUM(T287:T323)</f>
        <v>1.2</v>
      </c>
      <c r="AR286" s="131" t="s">
        <v>82</v>
      </c>
      <c r="AT286" s="138" t="s">
        <v>73</v>
      </c>
      <c r="AU286" s="138" t="s">
        <v>82</v>
      </c>
      <c r="AY286" s="131" t="s">
        <v>150</v>
      </c>
      <c r="BK286" s="139">
        <f>SUM(BK287:BK323)</f>
        <v>0</v>
      </c>
    </row>
    <row r="287" spans="1:65" s="2" customFormat="1" ht="24.15" customHeight="1">
      <c r="A287" s="30"/>
      <c r="B287" s="142"/>
      <c r="C287" s="143" t="s">
        <v>445</v>
      </c>
      <c r="D287" s="143" t="s">
        <v>152</v>
      </c>
      <c r="E287" s="144" t="s">
        <v>446</v>
      </c>
      <c r="F287" s="145" t="s">
        <v>447</v>
      </c>
      <c r="G287" s="146" t="s">
        <v>190</v>
      </c>
      <c r="H287" s="147">
        <v>21.76</v>
      </c>
      <c r="I287" s="148"/>
      <c r="J287" s="148">
        <f>ROUND(I287*H287,2)</f>
        <v>0</v>
      </c>
      <c r="K287" s="149"/>
      <c r="L287" s="31"/>
      <c r="M287" s="150" t="s">
        <v>1</v>
      </c>
      <c r="N287" s="151" t="s">
        <v>39</v>
      </c>
      <c r="O287" s="152">
        <v>0.202</v>
      </c>
      <c r="P287" s="152">
        <f>O287*H287</f>
        <v>4.39552</v>
      </c>
      <c r="Q287" s="152">
        <v>0.09599</v>
      </c>
      <c r="R287" s="152">
        <f>Q287*H287</f>
        <v>2.0887424</v>
      </c>
      <c r="S287" s="152">
        <v>0</v>
      </c>
      <c r="T287" s="153">
        <f>S287*H287</f>
        <v>0</v>
      </c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R287" s="154" t="s">
        <v>156</v>
      </c>
      <c r="AT287" s="154" t="s">
        <v>152</v>
      </c>
      <c r="AU287" s="154" t="s">
        <v>84</v>
      </c>
      <c r="AY287" s="18" t="s">
        <v>150</v>
      </c>
      <c r="BE287" s="155">
        <f>IF(N287="základní",J287,0)</f>
        <v>0</v>
      </c>
      <c r="BF287" s="155">
        <f>IF(N287="snížená",J287,0)</f>
        <v>0</v>
      </c>
      <c r="BG287" s="155">
        <f>IF(N287="zákl. přenesená",J287,0)</f>
        <v>0</v>
      </c>
      <c r="BH287" s="155">
        <f>IF(N287="sníž. přenesená",J287,0)</f>
        <v>0</v>
      </c>
      <c r="BI287" s="155">
        <f>IF(N287="nulová",J287,0)</f>
        <v>0</v>
      </c>
      <c r="BJ287" s="18" t="s">
        <v>82</v>
      </c>
      <c r="BK287" s="155">
        <f>ROUND(I287*H287,2)</f>
        <v>0</v>
      </c>
      <c r="BL287" s="18" t="s">
        <v>156</v>
      </c>
      <c r="BM287" s="154" t="s">
        <v>448</v>
      </c>
    </row>
    <row r="288" spans="2:51" s="13" customFormat="1" ht="12">
      <c r="B288" s="156"/>
      <c r="D288" s="157" t="s">
        <v>158</v>
      </c>
      <c r="E288" s="158" t="s">
        <v>1</v>
      </c>
      <c r="F288" s="159" t="s">
        <v>449</v>
      </c>
      <c r="H288" s="160">
        <v>21.76</v>
      </c>
      <c r="L288" s="156"/>
      <c r="M288" s="161"/>
      <c r="N288" s="162"/>
      <c r="O288" s="162"/>
      <c r="P288" s="162"/>
      <c r="Q288" s="162"/>
      <c r="R288" s="162"/>
      <c r="S288" s="162"/>
      <c r="T288" s="163"/>
      <c r="AT288" s="158" t="s">
        <v>158</v>
      </c>
      <c r="AU288" s="158" t="s">
        <v>84</v>
      </c>
      <c r="AV288" s="13" t="s">
        <v>84</v>
      </c>
      <c r="AW288" s="13" t="s">
        <v>30</v>
      </c>
      <c r="AX288" s="13" t="s">
        <v>82</v>
      </c>
      <c r="AY288" s="158" t="s">
        <v>150</v>
      </c>
    </row>
    <row r="289" spans="1:65" s="2" customFormat="1" ht="24.15" customHeight="1">
      <c r="A289" s="30"/>
      <c r="B289" s="142"/>
      <c r="C289" s="177" t="s">
        <v>450</v>
      </c>
      <c r="D289" s="177" t="s">
        <v>263</v>
      </c>
      <c r="E289" s="178" t="s">
        <v>451</v>
      </c>
      <c r="F289" s="179" t="s">
        <v>452</v>
      </c>
      <c r="G289" s="180" t="s">
        <v>453</v>
      </c>
      <c r="H289" s="181">
        <v>22.413</v>
      </c>
      <c r="I289" s="182"/>
      <c r="J289" s="182">
        <f>ROUND(I289*H289,2)</f>
        <v>0</v>
      </c>
      <c r="K289" s="183"/>
      <c r="L289" s="184"/>
      <c r="M289" s="185" t="s">
        <v>1</v>
      </c>
      <c r="N289" s="186" t="s">
        <v>39</v>
      </c>
      <c r="O289" s="152">
        <v>0</v>
      </c>
      <c r="P289" s="152">
        <f>O289*H289</f>
        <v>0</v>
      </c>
      <c r="Q289" s="152">
        <v>0</v>
      </c>
      <c r="R289" s="152">
        <f>Q289*H289</f>
        <v>0</v>
      </c>
      <c r="S289" s="152">
        <v>0</v>
      </c>
      <c r="T289" s="153">
        <f>S289*H289</f>
        <v>0</v>
      </c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R289" s="154" t="s">
        <v>187</v>
      </c>
      <c r="AT289" s="154" t="s">
        <v>263</v>
      </c>
      <c r="AU289" s="154" t="s">
        <v>84</v>
      </c>
      <c r="AY289" s="18" t="s">
        <v>150</v>
      </c>
      <c r="BE289" s="155">
        <f>IF(N289="základní",J289,0)</f>
        <v>0</v>
      </c>
      <c r="BF289" s="155">
        <f>IF(N289="snížená",J289,0)</f>
        <v>0</v>
      </c>
      <c r="BG289" s="155">
        <f>IF(N289="zákl. přenesená",J289,0)</f>
        <v>0</v>
      </c>
      <c r="BH289" s="155">
        <f>IF(N289="sníž. přenesená",J289,0)</f>
        <v>0</v>
      </c>
      <c r="BI289" s="155">
        <f>IF(N289="nulová",J289,0)</f>
        <v>0</v>
      </c>
      <c r="BJ289" s="18" t="s">
        <v>82</v>
      </c>
      <c r="BK289" s="155">
        <f>ROUND(I289*H289,2)</f>
        <v>0</v>
      </c>
      <c r="BL289" s="18" t="s">
        <v>156</v>
      </c>
      <c r="BM289" s="154" t="s">
        <v>454</v>
      </c>
    </row>
    <row r="290" spans="2:51" s="13" customFormat="1" ht="12">
      <c r="B290" s="156"/>
      <c r="D290" s="157" t="s">
        <v>158</v>
      </c>
      <c r="E290" s="158" t="s">
        <v>1</v>
      </c>
      <c r="F290" s="159" t="s">
        <v>455</v>
      </c>
      <c r="H290" s="160">
        <v>21.76</v>
      </c>
      <c r="L290" s="156"/>
      <c r="M290" s="161"/>
      <c r="N290" s="162"/>
      <c r="O290" s="162"/>
      <c r="P290" s="162"/>
      <c r="Q290" s="162"/>
      <c r="R290" s="162"/>
      <c r="S290" s="162"/>
      <c r="T290" s="163"/>
      <c r="AT290" s="158" t="s">
        <v>158</v>
      </c>
      <c r="AU290" s="158" t="s">
        <v>84</v>
      </c>
      <c r="AV290" s="13" t="s">
        <v>84</v>
      </c>
      <c r="AW290" s="13" t="s">
        <v>30</v>
      </c>
      <c r="AX290" s="13" t="s">
        <v>82</v>
      </c>
      <c r="AY290" s="158" t="s">
        <v>150</v>
      </c>
    </row>
    <row r="291" spans="2:51" s="13" customFormat="1" ht="12">
      <c r="B291" s="156"/>
      <c r="D291" s="157" t="s">
        <v>158</v>
      </c>
      <c r="F291" s="159" t="s">
        <v>456</v>
      </c>
      <c r="H291" s="160">
        <v>22.413</v>
      </c>
      <c r="L291" s="156"/>
      <c r="M291" s="161"/>
      <c r="N291" s="162"/>
      <c r="O291" s="162"/>
      <c r="P291" s="162"/>
      <c r="Q291" s="162"/>
      <c r="R291" s="162"/>
      <c r="S291" s="162"/>
      <c r="T291" s="163"/>
      <c r="AT291" s="158" t="s">
        <v>158</v>
      </c>
      <c r="AU291" s="158" t="s">
        <v>84</v>
      </c>
      <c r="AV291" s="13" t="s">
        <v>84</v>
      </c>
      <c r="AW291" s="13" t="s">
        <v>3</v>
      </c>
      <c r="AX291" s="13" t="s">
        <v>82</v>
      </c>
      <c r="AY291" s="158" t="s">
        <v>150</v>
      </c>
    </row>
    <row r="292" spans="1:65" s="2" customFormat="1" ht="24.15" customHeight="1">
      <c r="A292" s="30"/>
      <c r="B292" s="142"/>
      <c r="C292" s="143" t="s">
        <v>457</v>
      </c>
      <c r="D292" s="143" t="s">
        <v>152</v>
      </c>
      <c r="E292" s="144" t="s">
        <v>458</v>
      </c>
      <c r="F292" s="145" t="s">
        <v>459</v>
      </c>
      <c r="G292" s="146" t="s">
        <v>190</v>
      </c>
      <c r="H292" s="147">
        <v>261</v>
      </c>
      <c r="I292" s="148"/>
      <c r="J292" s="148">
        <f>ROUND(I292*H292,2)</f>
        <v>0</v>
      </c>
      <c r="K292" s="149"/>
      <c r="L292" s="31"/>
      <c r="M292" s="150" t="s">
        <v>1</v>
      </c>
      <c r="N292" s="151" t="s">
        <v>39</v>
      </c>
      <c r="O292" s="152">
        <v>0.14</v>
      </c>
      <c r="P292" s="152">
        <f>O292*H292</f>
        <v>36.540000000000006</v>
      </c>
      <c r="Q292" s="152">
        <v>0.10095</v>
      </c>
      <c r="R292" s="152">
        <f>Q292*H292</f>
        <v>26.34795</v>
      </c>
      <c r="S292" s="152">
        <v>0</v>
      </c>
      <c r="T292" s="153">
        <f>S292*H292</f>
        <v>0</v>
      </c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R292" s="154" t="s">
        <v>156</v>
      </c>
      <c r="AT292" s="154" t="s">
        <v>152</v>
      </c>
      <c r="AU292" s="154" t="s">
        <v>84</v>
      </c>
      <c r="AY292" s="18" t="s">
        <v>150</v>
      </c>
      <c r="BE292" s="155">
        <f>IF(N292="základní",J292,0)</f>
        <v>0</v>
      </c>
      <c r="BF292" s="155">
        <f>IF(N292="snížená",J292,0)</f>
        <v>0</v>
      </c>
      <c r="BG292" s="155">
        <f>IF(N292="zákl. přenesená",J292,0)</f>
        <v>0</v>
      </c>
      <c r="BH292" s="155">
        <f>IF(N292="sníž. přenesená",J292,0)</f>
        <v>0</v>
      </c>
      <c r="BI292" s="155">
        <f>IF(N292="nulová",J292,0)</f>
        <v>0</v>
      </c>
      <c r="BJ292" s="18" t="s">
        <v>82</v>
      </c>
      <c r="BK292" s="155">
        <f>ROUND(I292*H292,2)</f>
        <v>0</v>
      </c>
      <c r="BL292" s="18" t="s">
        <v>156</v>
      </c>
      <c r="BM292" s="154" t="s">
        <v>460</v>
      </c>
    </row>
    <row r="293" spans="2:51" s="13" customFormat="1" ht="12">
      <c r="B293" s="156"/>
      <c r="D293" s="157" t="s">
        <v>158</v>
      </c>
      <c r="E293" s="158" t="s">
        <v>1</v>
      </c>
      <c r="F293" s="159" t="s">
        <v>461</v>
      </c>
      <c r="H293" s="160">
        <v>261</v>
      </c>
      <c r="L293" s="156"/>
      <c r="M293" s="161"/>
      <c r="N293" s="162"/>
      <c r="O293" s="162"/>
      <c r="P293" s="162"/>
      <c r="Q293" s="162"/>
      <c r="R293" s="162"/>
      <c r="S293" s="162"/>
      <c r="T293" s="163"/>
      <c r="AT293" s="158" t="s">
        <v>158</v>
      </c>
      <c r="AU293" s="158" t="s">
        <v>84</v>
      </c>
      <c r="AV293" s="13" t="s">
        <v>84</v>
      </c>
      <c r="AW293" s="13" t="s">
        <v>30</v>
      </c>
      <c r="AX293" s="13" t="s">
        <v>82</v>
      </c>
      <c r="AY293" s="158" t="s">
        <v>150</v>
      </c>
    </row>
    <row r="294" spans="1:65" s="2" customFormat="1" ht="16.5" customHeight="1">
      <c r="A294" s="30"/>
      <c r="B294" s="142"/>
      <c r="C294" s="177" t="s">
        <v>462</v>
      </c>
      <c r="D294" s="177" t="s">
        <v>263</v>
      </c>
      <c r="E294" s="178" t="s">
        <v>463</v>
      </c>
      <c r="F294" s="179" t="s">
        <v>464</v>
      </c>
      <c r="G294" s="180" t="s">
        <v>190</v>
      </c>
      <c r="H294" s="181">
        <v>268.83</v>
      </c>
      <c r="I294" s="182"/>
      <c r="J294" s="182">
        <f>ROUND(I294*H294,2)</f>
        <v>0</v>
      </c>
      <c r="K294" s="183"/>
      <c r="L294" s="184"/>
      <c r="M294" s="185" t="s">
        <v>1</v>
      </c>
      <c r="N294" s="186" t="s">
        <v>39</v>
      </c>
      <c r="O294" s="152">
        <v>0</v>
      </c>
      <c r="P294" s="152">
        <f>O294*H294</f>
        <v>0</v>
      </c>
      <c r="Q294" s="152">
        <v>0.028</v>
      </c>
      <c r="R294" s="152">
        <f>Q294*H294</f>
        <v>7.52724</v>
      </c>
      <c r="S294" s="152">
        <v>0</v>
      </c>
      <c r="T294" s="153">
        <f>S294*H294</f>
        <v>0</v>
      </c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R294" s="154" t="s">
        <v>187</v>
      </c>
      <c r="AT294" s="154" t="s">
        <v>263</v>
      </c>
      <c r="AU294" s="154" t="s">
        <v>84</v>
      </c>
      <c r="AY294" s="18" t="s">
        <v>150</v>
      </c>
      <c r="BE294" s="155">
        <f>IF(N294="základní",J294,0)</f>
        <v>0</v>
      </c>
      <c r="BF294" s="155">
        <f>IF(N294="snížená",J294,0)</f>
        <v>0</v>
      </c>
      <c r="BG294" s="155">
        <f>IF(N294="zákl. přenesená",J294,0)</f>
        <v>0</v>
      </c>
      <c r="BH294" s="155">
        <f>IF(N294="sníž. přenesená",J294,0)</f>
        <v>0</v>
      </c>
      <c r="BI294" s="155">
        <f>IF(N294="nulová",J294,0)</f>
        <v>0</v>
      </c>
      <c r="BJ294" s="18" t="s">
        <v>82</v>
      </c>
      <c r="BK294" s="155">
        <f>ROUND(I294*H294,2)</f>
        <v>0</v>
      </c>
      <c r="BL294" s="18" t="s">
        <v>156</v>
      </c>
      <c r="BM294" s="154" t="s">
        <v>465</v>
      </c>
    </row>
    <row r="295" spans="2:51" s="13" customFormat="1" ht="12">
      <c r="B295" s="156"/>
      <c r="D295" s="157" t="s">
        <v>158</v>
      </c>
      <c r="E295" s="158" t="s">
        <v>1</v>
      </c>
      <c r="F295" s="159" t="s">
        <v>461</v>
      </c>
      <c r="H295" s="160">
        <v>261</v>
      </c>
      <c r="L295" s="156"/>
      <c r="M295" s="161"/>
      <c r="N295" s="162"/>
      <c r="O295" s="162"/>
      <c r="P295" s="162"/>
      <c r="Q295" s="162"/>
      <c r="R295" s="162"/>
      <c r="S295" s="162"/>
      <c r="T295" s="163"/>
      <c r="AT295" s="158" t="s">
        <v>158</v>
      </c>
      <c r="AU295" s="158" t="s">
        <v>84</v>
      </c>
      <c r="AV295" s="13" t="s">
        <v>84</v>
      </c>
      <c r="AW295" s="13" t="s">
        <v>30</v>
      </c>
      <c r="AX295" s="13" t="s">
        <v>82</v>
      </c>
      <c r="AY295" s="158" t="s">
        <v>150</v>
      </c>
    </row>
    <row r="296" spans="2:51" s="13" customFormat="1" ht="12">
      <c r="B296" s="156"/>
      <c r="D296" s="157" t="s">
        <v>158</v>
      </c>
      <c r="F296" s="159" t="s">
        <v>466</v>
      </c>
      <c r="H296" s="160">
        <v>268.83</v>
      </c>
      <c r="L296" s="156"/>
      <c r="M296" s="161"/>
      <c r="N296" s="162"/>
      <c r="O296" s="162"/>
      <c r="P296" s="162"/>
      <c r="Q296" s="162"/>
      <c r="R296" s="162"/>
      <c r="S296" s="162"/>
      <c r="T296" s="163"/>
      <c r="AT296" s="158" t="s">
        <v>158</v>
      </c>
      <c r="AU296" s="158" t="s">
        <v>84</v>
      </c>
      <c r="AV296" s="13" t="s">
        <v>84</v>
      </c>
      <c r="AW296" s="13" t="s">
        <v>3</v>
      </c>
      <c r="AX296" s="13" t="s">
        <v>82</v>
      </c>
      <c r="AY296" s="158" t="s">
        <v>150</v>
      </c>
    </row>
    <row r="297" spans="1:65" s="2" customFormat="1" ht="16.5" customHeight="1">
      <c r="A297" s="30"/>
      <c r="B297" s="142"/>
      <c r="C297" s="143" t="s">
        <v>467</v>
      </c>
      <c r="D297" s="143" t="s">
        <v>152</v>
      </c>
      <c r="E297" s="144" t="s">
        <v>468</v>
      </c>
      <c r="F297" s="145" t="s">
        <v>469</v>
      </c>
      <c r="G297" s="146" t="s">
        <v>210</v>
      </c>
      <c r="H297" s="147">
        <v>43.782</v>
      </c>
      <c r="I297" s="148"/>
      <c r="J297" s="148">
        <f>ROUND(I297*H297,2)</f>
        <v>0</v>
      </c>
      <c r="K297" s="149"/>
      <c r="L297" s="31"/>
      <c r="M297" s="150" t="s">
        <v>1</v>
      </c>
      <c r="N297" s="151" t="s">
        <v>39</v>
      </c>
      <c r="O297" s="152">
        <v>1.442</v>
      </c>
      <c r="P297" s="152">
        <f>O297*H297</f>
        <v>63.13364399999999</v>
      </c>
      <c r="Q297" s="152">
        <v>2.25634</v>
      </c>
      <c r="R297" s="152">
        <f>Q297*H297</f>
        <v>98.78707787999998</v>
      </c>
      <c r="S297" s="152">
        <v>0</v>
      </c>
      <c r="T297" s="153">
        <f>S297*H297</f>
        <v>0</v>
      </c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R297" s="154" t="s">
        <v>156</v>
      </c>
      <c r="AT297" s="154" t="s">
        <v>152</v>
      </c>
      <c r="AU297" s="154" t="s">
        <v>84</v>
      </c>
      <c r="AY297" s="18" t="s">
        <v>150</v>
      </c>
      <c r="BE297" s="155">
        <f>IF(N297="základní",J297,0)</f>
        <v>0</v>
      </c>
      <c r="BF297" s="155">
        <f>IF(N297="snížená",J297,0)</f>
        <v>0</v>
      </c>
      <c r="BG297" s="155">
        <f>IF(N297="zákl. přenesená",J297,0)</f>
        <v>0</v>
      </c>
      <c r="BH297" s="155">
        <f>IF(N297="sníž. přenesená",J297,0)</f>
        <v>0</v>
      </c>
      <c r="BI297" s="155">
        <f>IF(N297="nulová",J297,0)</f>
        <v>0</v>
      </c>
      <c r="BJ297" s="18" t="s">
        <v>82</v>
      </c>
      <c r="BK297" s="155">
        <f>ROUND(I297*H297,2)</f>
        <v>0</v>
      </c>
      <c r="BL297" s="18" t="s">
        <v>156</v>
      </c>
      <c r="BM297" s="154" t="s">
        <v>470</v>
      </c>
    </row>
    <row r="298" spans="2:51" s="13" customFormat="1" ht="12">
      <c r="B298" s="156"/>
      <c r="D298" s="157" t="s">
        <v>158</v>
      </c>
      <c r="E298" s="158" t="s">
        <v>1</v>
      </c>
      <c r="F298" s="159" t="s">
        <v>222</v>
      </c>
      <c r="H298" s="160">
        <v>23.49</v>
      </c>
      <c r="L298" s="156"/>
      <c r="M298" s="161"/>
      <c r="N298" s="162"/>
      <c r="O298" s="162"/>
      <c r="P298" s="162"/>
      <c r="Q298" s="162"/>
      <c r="R298" s="162"/>
      <c r="S298" s="162"/>
      <c r="T298" s="163"/>
      <c r="AT298" s="158" t="s">
        <v>158</v>
      </c>
      <c r="AU298" s="158" t="s">
        <v>84</v>
      </c>
      <c r="AV298" s="13" t="s">
        <v>84</v>
      </c>
      <c r="AW298" s="13" t="s">
        <v>30</v>
      </c>
      <c r="AX298" s="13" t="s">
        <v>74</v>
      </c>
      <c r="AY298" s="158" t="s">
        <v>150</v>
      </c>
    </row>
    <row r="299" spans="2:51" s="13" customFormat="1" ht="12">
      <c r="B299" s="156"/>
      <c r="D299" s="157" t="s">
        <v>158</v>
      </c>
      <c r="E299" s="158" t="s">
        <v>1</v>
      </c>
      <c r="F299" s="159" t="s">
        <v>223</v>
      </c>
      <c r="H299" s="160">
        <v>2.611</v>
      </c>
      <c r="L299" s="156"/>
      <c r="M299" s="161"/>
      <c r="N299" s="162"/>
      <c r="O299" s="162"/>
      <c r="P299" s="162"/>
      <c r="Q299" s="162"/>
      <c r="R299" s="162"/>
      <c r="S299" s="162"/>
      <c r="T299" s="163"/>
      <c r="AT299" s="158" t="s">
        <v>158</v>
      </c>
      <c r="AU299" s="158" t="s">
        <v>84</v>
      </c>
      <c r="AV299" s="13" t="s">
        <v>84</v>
      </c>
      <c r="AW299" s="13" t="s">
        <v>30</v>
      </c>
      <c r="AX299" s="13" t="s">
        <v>74</v>
      </c>
      <c r="AY299" s="158" t="s">
        <v>150</v>
      </c>
    </row>
    <row r="300" spans="2:51" s="13" customFormat="1" ht="12">
      <c r="B300" s="156"/>
      <c r="D300" s="157" t="s">
        <v>158</v>
      </c>
      <c r="E300" s="158" t="s">
        <v>1</v>
      </c>
      <c r="F300" s="159" t="s">
        <v>224</v>
      </c>
      <c r="H300" s="160">
        <v>3</v>
      </c>
      <c r="L300" s="156"/>
      <c r="M300" s="161"/>
      <c r="N300" s="162"/>
      <c r="O300" s="162"/>
      <c r="P300" s="162"/>
      <c r="Q300" s="162"/>
      <c r="R300" s="162"/>
      <c r="S300" s="162"/>
      <c r="T300" s="163"/>
      <c r="AT300" s="158" t="s">
        <v>158</v>
      </c>
      <c r="AU300" s="158" t="s">
        <v>84</v>
      </c>
      <c r="AV300" s="13" t="s">
        <v>84</v>
      </c>
      <c r="AW300" s="13" t="s">
        <v>30</v>
      </c>
      <c r="AX300" s="13" t="s">
        <v>74</v>
      </c>
      <c r="AY300" s="158" t="s">
        <v>150</v>
      </c>
    </row>
    <row r="301" spans="2:51" s="13" customFormat="1" ht="12">
      <c r="B301" s="156"/>
      <c r="D301" s="157" t="s">
        <v>158</v>
      </c>
      <c r="E301" s="158" t="s">
        <v>1</v>
      </c>
      <c r="F301" s="159" t="s">
        <v>225</v>
      </c>
      <c r="H301" s="160">
        <v>13.2</v>
      </c>
      <c r="L301" s="156"/>
      <c r="M301" s="161"/>
      <c r="N301" s="162"/>
      <c r="O301" s="162"/>
      <c r="P301" s="162"/>
      <c r="Q301" s="162"/>
      <c r="R301" s="162"/>
      <c r="S301" s="162"/>
      <c r="T301" s="163"/>
      <c r="AT301" s="158" t="s">
        <v>158</v>
      </c>
      <c r="AU301" s="158" t="s">
        <v>84</v>
      </c>
      <c r="AV301" s="13" t="s">
        <v>84</v>
      </c>
      <c r="AW301" s="13" t="s">
        <v>30</v>
      </c>
      <c r="AX301" s="13" t="s">
        <v>74</v>
      </c>
      <c r="AY301" s="158" t="s">
        <v>150</v>
      </c>
    </row>
    <row r="302" spans="2:51" s="14" customFormat="1" ht="12">
      <c r="B302" s="164"/>
      <c r="D302" s="157" t="s">
        <v>158</v>
      </c>
      <c r="E302" s="165" t="s">
        <v>1</v>
      </c>
      <c r="F302" s="166" t="s">
        <v>193</v>
      </c>
      <c r="H302" s="167">
        <v>42.301</v>
      </c>
      <c r="L302" s="164"/>
      <c r="M302" s="168"/>
      <c r="N302" s="169"/>
      <c r="O302" s="169"/>
      <c r="P302" s="169"/>
      <c r="Q302" s="169"/>
      <c r="R302" s="169"/>
      <c r="S302" s="169"/>
      <c r="T302" s="170"/>
      <c r="AT302" s="165" t="s">
        <v>158</v>
      </c>
      <c r="AU302" s="165" t="s">
        <v>84</v>
      </c>
      <c r="AV302" s="14" t="s">
        <v>156</v>
      </c>
      <c r="AW302" s="14" t="s">
        <v>30</v>
      </c>
      <c r="AX302" s="14" t="s">
        <v>82</v>
      </c>
      <c r="AY302" s="165" t="s">
        <v>150</v>
      </c>
    </row>
    <row r="303" spans="2:51" s="13" customFormat="1" ht="12">
      <c r="B303" s="156"/>
      <c r="D303" s="157" t="s">
        <v>158</v>
      </c>
      <c r="F303" s="159" t="s">
        <v>471</v>
      </c>
      <c r="H303" s="160">
        <v>43.782</v>
      </c>
      <c r="L303" s="156"/>
      <c r="M303" s="161"/>
      <c r="N303" s="162"/>
      <c r="O303" s="162"/>
      <c r="P303" s="162"/>
      <c r="Q303" s="162"/>
      <c r="R303" s="162"/>
      <c r="S303" s="162"/>
      <c r="T303" s="163"/>
      <c r="AT303" s="158" t="s">
        <v>158</v>
      </c>
      <c r="AU303" s="158" t="s">
        <v>84</v>
      </c>
      <c r="AV303" s="13" t="s">
        <v>84</v>
      </c>
      <c r="AW303" s="13" t="s">
        <v>3</v>
      </c>
      <c r="AX303" s="13" t="s">
        <v>82</v>
      </c>
      <c r="AY303" s="158" t="s">
        <v>150</v>
      </c>
    </row>
    <row r="304" spans="1:65" s="2" customFormat="1" ht="24.15" customHeight="1">
      <c r="A304" s="30"/>
      <c r="B304" s="142"/>
      <c r="C304" s="143" t="s">
        <v>472</v>
      </c>
      <c r="D304" s="143" t="s">
        <v>152</v>
      </c>
      <c r="E304" s="144" t="s">
        <v>473</v>
      </c>
      <c r="F304" s="145" t="s">
        <v>474</v>
      </c>
      <c r="G304" s="146" t="s">
        <v>190</v>
      </c>
      <c r="H304" s="147">
        <v>146.67</v>
      </c>
      <c r="I304" s="148"/>
      <c r="J304" s="148">
        <f>ROUND(I304*H304,2)</f>
        <v>0</v>
      </c>
      <c r="K304" s="149"/>
      <c r="L304" s="31"/>
      <c r="M304" s="150" t="s">
        <v>1</v>
      </c>
      <c r="N304" s="151" t="s">
        <v>39</v>
      </c>
      <c r="O304" s="152">
        <v>0.269</v>
      </c>
      <c r="P304" s="152">
        <f>O304*H304</f>
        <v>39.45423</v>
      </c>
      <c r="Q304" s="152">
        <v>0.29221</v>
      </c>
      <c r="R304" s="152">
        <f>Q304*H304</f>
        <v>42.8584407</v>
      </c>
      <c r="S304" s="152">
        <v>0</v>
      </c>
      <c r="T304" s="153">
        <f>S304*H304</f>
        <v>0</v>
      </c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R304" s="154" t="s">
        <v>156</v>
      </c>
      <c r="AT304" s="154" t="s">
        <v>152</v>
      </c>
      <c r="AU304" s="154" t="s">
        <v>84</v>
      </c>
      <c r="AY304" s="18" t="s">
        <v>150</v>
      </c>
      <c r="BE304" s="155">
        <f>IF(N304="základní",J304,0)</f>
        <v>0</v>
      </c>
      <c r="BF304" s="155">
        <f>IF(N304="snížená",J304,0)</f>
        <v>0</v>
      </c>
      <c r="BG304" s="155">
        <f>IF(N304="zákl. přenesená",J304,0)</f>
        <v>0</v>
      </c>
      <c r="BH304" s="155">
        <f>IF(N304="sníž. přenesená",J304,0)</f>
        <v>0</v>
      </c>
      <c r="BI304" s="155">
        <f>IF(N304="nulová",J304,0)</f>
        <v>0</v>
      </c>
      <c r="BJ304" s="18" t="s">
        <v>82</v>
      </c>
      <c r="BK304" s="155">
        <f>ROUND(I304*H304,2)</f>
        <v>0</v>
      </c>
      <c r="BL304" s="18" t="s">
        <v>156</v>
      </c>
      <c r="BM304" s="154" t="s">
        <v>475</v>
      </c>
    </row>
    <row r="305" spans="2:51" s="13" customFormat="1" ht="12">
      <c r="B305" s="156"/>
      <c r="D305" s="157" t="s">
        <v>158</v>
      </c>
      <c r="E305" s="158" t="s">
        <v>1</v>
      </c>
      <c r="F305" s="159" t="s">
        <v>476</v>
      </c>
      <c r="H305" s="160">
        <v>146.67</v>
      </c>
      <c r="L305" s="156"/>
      <c r="M305" s="161"/>
      <c r="N305" s="162"/>
      <c r="O305" s="162"/>
      <c r="P305" s="162"/>
      <c r="Q305" s="162"/>
      <c r="R305" s="162"/>
      <c r="S305" s="162"/>
      <c r="T305" s="163"/>
      <c r="AT305" s="158" t="s">
        <v>158</v>
      </c>
      <c r="AU305" s="158" t="s">
        <v>84</v>
      </c>
      <c r="AV305" s="13" t="s">
        <v>84</v>
      </c>
      <c r="AW305" s="13" t="s">
        <v>30</v>
      </c>
      <c r="AX305" s="13" t="s">
        <v>82</v>
      </c>
      <c r="AY305" s="158" t="s">
        <v>150</v>
      </c>
    </row>
    <row r="306" spans="1:65" s="2" customFormat="1" ht="24.15" customHeight="1">
      <c r="A306" s="30"/>
      <c r="B306" s="142"/>
      <c r="C306" s="177" t="s">
        <v>477</v>
      </c>
      <c r="D306" s="177" t="s">
        <v>263</v>
      </c>
      <c r="E306" s="178" t="s">
        <v>478</v>
      </c>
      <c r="F306" s="179" t="s">
        <v>479</v>
      </c>
      <c r="G306" s="180" t="s">
        <v>190</v>
      </c>
      <c r="H306" s="181">
        <v>151.07</v>
      </c>
      <c r="I306" s="182"/>
      <c r="J306" s="182">
        <f>ROUND(I306*H306,2)</f>
        <v>0</v>
      </c>
      <c r="K306" s="183"/>
      <c r="L306" s="184"/>
      <c r="M306" s="185" t="s">
        <v>1</v>
      </c>
      <c r="N306" s="186" t="s">
        <v>39</v>
      </c>
      <c r="O306" s="152">
        <v>0</v>
      </c>
      <c r="P306" s="152">
        <f>O306*H306</f>
        <v>0</v>
      </c>
      <c r="Q306" s="152">
        <v>0.0538</v>
      </c>
      <c r="R306" s="152">
        <f>Q306*H306</f>
        <v>8.127566</v>
      </c>
      <c r="S306" s="152">
        <v>0</v>
      </c>
      <c r="T306" s="153">
        <f>S306*H306</f>
        <v>0</v>
      </c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R306" s="154" t="s">
        <v>187</v>
      </c>
      <c r="AT306" s="154" t="s">
        <v>263</v>
      </c>
      <c r="AU306" s="154" t="s">
        <v>84</v>
      </c>
      <c r="AY306" s="18" t="s">
        <v>150</v>
      </c>
      <c r="BE306" s="155">
        <f>IF(N306="základní",J306,0)</f>
        <v>0</v>
      </c>
      <c r="BF306" s="155">
        <f>IF(N306="snížená",J306,0)</f>
        <v>0</v>
      </c>
      <c r="BG306" s="155">
        <f>IF(N306="zákl. přenesená",J306,0)</f>
        <v>0</v>
      </c>
      <c r="BH306" s="155">
        <f>IF(N306="sníž. přenesená",J306,0)</f>
        <v>0</v>
      </c>
      <c r="BI306" s="155">
        <f>IF(N306="nulová",J306,0)</f>
        <v>0</v>
      </c>
      <c r="BJ306" s="18" t="s">
        <v>82</v>
      </c>
      <c r="BK306" s="155">
        <f>ROUND(I306*H306,2)</f>
        <v>0</v>
      </c>
      <c r="BL306" s="18" t="s">
        <v>156</v>
      </c>
      <c r="BM306" s="154" t="s">
        <v>480</v>
      </c>
    </row>
    <row r="307" spans="2:51" s="13" customFormat="1" ht="12">
      <c r="B307" s="156"/>
      <c r="D307" s="157" t="s">
        <v>158</v>
      </c>
      <c r="F307" s="159" t="s">
        <v>481</v>
      </c>
      <c r="H307" s="160">
        <v>151.07</v>
      </c>
      <c r="L307" s="156"/>
      <c r="M307" s="161"/>
      <c r="N307" s="162"/>
      <c r="O307" s="162"/>
      <c r="P307" s="162"/>
      <c r="Q307" s="162"/>
      <c r="R307" s="162"/>
      <c r="S307" s="162"/>
      <c r="T307" s="163"/>
      <c r="AT307" s="158" t="s">
        <v>158</v>
      </c>
      <c r="AU307" s="158" t="s">
        <v>84</v>
      </c>
      <c r="AV307" s="13" t="s">
        <v>84</v>
      </c>
      <c r="AW307" s="13" t="s">
        <v>3</v>
      </c>
      <c r="AX307" s="13" t="s">
        <v>82</v>
      </c>
      <c r="AY307" s="158" t="s">
        <v>150</v>
      </c>
    </row>
    <row r="308" spans="1:65" s="2" customFormat="1" ht="33" customHeight="1">
      <c r="A308" s="30"/>
      <c r="B308" s="142"/>
      <c r="C308" s="143" t="s">
        <v>482</v>
      </c>
      <c r="D308" s="143" t="s">
        <v>152</v>
      </c>
      <c r="E308" s="144" t="s">
        <v>483</v>
      </c>
      <c r="F308" s="145" t="s">
        <v>484</v>
      </c>
      <c r="G308" s="146" t="s">
        <v>442</v>
      </c>
      <c r="H308" s="147">
        <v>6</v>
      </c>
      <c r="I308" s="148"/>
      <c r="J308" s="148">
        <f>ROUND(I308*H308,2)</f>
        <v>0</v>
      </c>
      <c r="K308" s="149"/>
      <c r="L308" s="31"/>
      <c r="M308" s="150" t="s">
        <v>1</v>
      </c>
      <c r="N308" s="151" t="s">
        <v>39</v>
      </c>
      <c r="O308" s="152">
        <v>0.643</v>
      </c>
      <c r="P308" s="152">
        <f>O308*H308</f>
        <v>3.858</v>
      </c>
      <c r="Q308" s="152">
        <v>0.27205</v>
      </c>
      <c r="R308" s="152">
        <f>Q308*H308</f>
        <v>1.6323</v>
      </c>
      <c r="S308" s="152">
        <v>0</v>
      </c>
      <c r="T308" s="153">
        <f>S308*H308</f>
        <v>0</v>
      </c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R308" s="154" t="s">
        <v>156</v>
      </c>
      <c r="AT308" s="154" t="s">
        <v>152</v>
      </c>
      <c r="AU308" s="154" t="s">
        <v>84</v>
      </c>
      <c r="AY308" s="18" t="s">
        <v>150</v>
      </c>
      <c r="BE308" s="155">
        <f>IF(N308="základní",J308,0)</f>
        <v>0</v>
      </c>
      <c r="BF308" s="155">
        <f>IF(N308="snížená",J308,0)</f>
        <v>0</v>
      </c>
      <c r="BG308" s="155">
        <f>IF(N308="zákl. přenesená",J308,0)</f>
        <v>0</v>
      </c>
      <c r="BH308" s="155">
        <f>IF(N308="sníž. přenesená",J308,0)</f>
        <v>0</v>
      </c>
      <c r="BI308" s="155">
        <f>IF(N308="nulová",J308,0)</f>
        <v>0</v>
      </c>
      <c r="BJ308" s="18" t="s">
        <v>82</v>
      </c>
      <c r="BK308" s="155">
        <f>ROUND(I308*H308,2)</f>
        <v>0</v>
      </c>
      <c r="BL308" s="18" t="s">
        <v>156</v>
      </c>
      <c r="BM308" s="154" t="s">
        <v>485</v>
      </c>
    </row>
    <row r="309" spans="1:65" s="2" customFormat="1" ht="33" customHeight="1">
      <c r="A309" s="30"/>
      <c r="B309" s="142"/>
      <c r="C309" s="177" t="s">
        <v>486</v>
      </c>
      <c r="D309" s="177" t="s">
        <v>263</v>
      </c>
      <c r="E309" s="178" t="s">
        <v>487</v>
      </c>
      <c r="F309" s="179" t="s">
        <v>488</v>
      </c>
      <c r="G309" s="180" t="s">
        <v>442</v>
      </c>
      <c r="H309" s="181">
        <v>6</v>
      </c>
      <c r="I309" s="182"/>
      <c r="J309" s="182">
        <f>ROUND(I309*H309,2)</f>
        <v>0</v>
      </c>
      <c r="K309" s="183"/>
      <c r="L309" s="184"/>
      <c r="M309" s="185" t="s">
        <v>1</v>
      </c>
      <c r="N309" s="186" t="s">
        <v>39</v>
      </c>
      <c r="O309" s="152">
        <v>0</v>
      </c>
      <c r="P309" s="152">
        <f>O309*H309</f>
        <v>0</v>
      </c>
      <c r="Q309" s="152">
        <v>0.027</v>
      </c>
      <c r="R309" s="152">
        <f>Q309*H309</f>
        <v>0.162</v>
      </c>
      <c r="S309" s="152">
        <v>0</v>
      </c>
      <c r="T309" s="153">
        <f>S309*H309</f>
        <v>0</v>
      </c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R309" s="154" t="s">
        <v>187</v>
      </c>
      <c r="AT309" s="154" t="s">
        <v>263</v>
      </c>
      <c r="AU309" s="154" t="s">
        <v>84</v>
      </c>
      <c r="AY309" s="18" t="s">
        <v>150</v>
      </c>
      <c r="BE309" s="155">
        <f>IF(N309="základní",J309,0)</f>
        <v>0</v>
      </c>
      <c r="BF309" s="155">
        <f>IF(N309="snížená",J309,0)</f>
        <v>0</v>
      </c>
      <c r="BG309" s="155">
        <f>IF(N309="zákl. přenesená",J309,0)</f>
        <v>0</v>
      </c>
      <c r="BH309" s="155">
        <f>IF(N309="sníž. přenesená",J309,0)</f>
        <v>0</v>
      </c>
      <c r="BI309" s="155">
        <f>IF(N309="nulová",J309,0)</f>
        <v>0</v>
      </c>
      <c r="BJ309" s="18" t="s">
        <v>82</v>
      </c>
      <c r="BK309" s="155">
        <f>ROUND(I309*H309,2)</f>
        <v>0</v>
      </c>
      <c r="BL309" s="18" t="s">
        <v>156</v>
      </c>
      <c r="BM309" s="154" t="s">
        <v>489</v>
      </c>
    </row>
    <row r="310" spans="1:65" s="2" customFormat="1" ht="21.75" customHeight="1">
      <c r="A310" s="30"/>
      <c r="B310" s="142"/>
      <c r="C310" s="143" t="s">
        <v>490</v>
      </c>
      <c r="D310" s="143" t="s">
        <v>152</v>
      </c>
      <c r="E310" s="144" t="s">
        <v>491</v>
      </c>
      <c r="F310" s="145" t="s">
        <v>492</v>
      </c>
      <c r="G310" s="146" t="s">
        <v>155</v>
      </c>
      <c r="H310" s="147">
        <v>863.8</v>
      </c>
      <c r="I310" s="148"/>
      <c r="J310" s="148">
        <f>ROUND(I310*H310,2)</f>
        <v>0</v>
      </c>
      <c r="K310" s="149"/>
      <c r="L310" s="31"/>
      <c r="M310" s="150" t="s">
        <v>1</v>
      </c>
      <c r="N310" s="151" t="s">
        <v>39</v>
      </c>
      <c r="O310" s="152">
        <v>0.139</v>
      </c>
      <c r="P310" s="152">
        <f>O310*H310</f>
        <v>120.0682</v>
      </c>
      <c r="Q310" s="152">
        <v>0</v>
      </c>
      <c r="R310" s="152">
        <f>Q310*H310</f>
        <v>0</v>
      </c>
      <c r="S310" s="152">
        <v>0</v>
      </c>
      <c r="T310" s="153">
        <f>S310*H310</f>
        <v>0</v>
      </c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R310" s="154" t="s">
        <v>156</v>
      </c>
      <c r="AT310" s="154" t="s">
        <v>152</v>
      </c>
      <c r="AU310" s="154" t="s">
        <v>84</v>
      </c>
      <c r="AY310" s="18" t="s">
        <v>150</v>
      </c>
      <c r="BE310" s="155">
        <f>IF(N310="základní",J310,0)</f>
        <v>0</v>
      </c>
      <c r="BF310" s="155">
        <f>IF(N310="snížená",J310,0)</f>
        <v>0</v>
      </c>
      <c r="BG310" s="155">
        <f>IF(N310="zákl. přenesená",J310,0)</f>
        <v>0</v>
      </c>
      <c r="BH310" s="155">
        <f>IF(N310="sníž. přenesená",J310,0)</f>
        <v>0</v>
      </c>
      <c r="BI310" s="155">
        <f>IF(N310="nulová",J310,0)</f>
        <v>0</v>
      </c>
      <c r="BJ310" s="18" t="s">
        <v>82</v>
      </c>
      <c r="BK310" s="155">
        <f>ROUND(I310*H310,2)</f>
        <v>0</v>
      </c>
      <c r="BL310" s="18" t="s">
        <v>156</v>
      </c>
      <c r="BM310" s="154" t="s">
        <v>493</v>
      </c>
    </row>
    <row r="311" spans="2:51" s="13" customFormat="1" ht="12">
      <c r="B311" s="156"/>
      <c r="D311" s="157" t="s">
        <v>158</v>
      </c>
      <c r="E311" s="158" t="s">
        <v>1</v>
      </c>
      <c r="F311" s="159" t="s">
        <v>318</v>
      </c>
      <c r="H311" s="160">
        <v>825.4</v>
      </c>
      <c r="L311" s="156"/>
      <c r="M311" s="161"/>
      <c r="N311" s="162"/>
      <c r="O311" s="162"/>
      <c r="P311" s="162"/>
      <c r="Q311" s="162"/>
      <c r="R311" s="162"/>
      <c r="S311" s="162"/>
      <c r="T311" s="163"/>
      <c r="AT311" s="158" t="s">
        <v>158</v>
      </c>
      <c r="AU311" s="158" t="s">
        <v>84</v>
      </c>
      <c r="AV311" s="13" t="s">
        <v>84</v>
      </c>
      <c r="AW311" s="13" t="s">
        <v>30</v>
      </c>
      <c r="AX311" s="13" t="s">
        <v>74</v>
      </c>
      <c r="AY311" s="158" t="s">
        <v>150</v>
      </c>
    </row>
    <row r="312" spans="2:51" s="13" customFormat="1" ht="12">
      <c r="B312" s="156"/>
      <c r="D312" s="157" t="s">
        <v>158</v>
      </c>
      <c r="E312" s="158" t="s">
        <v>1</v>
      </c>
      <c r="F312" s="159" t="s">
        <v>319</v>
      </c>
      <c r="H312" s="160">
        <v>22.7</v>
      </c>
      <c r="L312" s="156"/>
      <c r="M312" s="161"/>
      <c r="N312" s="162"/>
      <c r="O312" s="162"/>
      <c r="P312" s="162"/>
      <c r="Q312" s="162"/>
      <c r="R312" s="162"/>
      <c r="S312" s="162"/>
      <c r="T312" s="163"/>
      <c r="AT312" s="158" t="s">
        <v>158</v>
      </c>
      <c r="AU312" s="158" t="s">
        <v>84</v>
      </c>
      <c r="AV312" s="13" t="s">
        <v>84</v>
      </c>
      <c r="AW312" s="13" t="s">
        <v>30</v>
      </c>
      <c r="AX312" s="13" t="s">
        <v>74</v>
      </c>
      <c r="AY312" s="158" t="s">
        <v>150</v>
      </c>
    </row>
    <row r="313" spans="2:51" s="13" customFormat="1" ht="12">
      <c r="B313" s="156"/>
      <c r="D313" s="157" t="s">
        <v>158</v>
      </c>
      <c r="E313" s="158" t="s">
        <v>1</v>
      </c>
      <c r="F313" s="159" t="s">
        <v>320</v>
      </c>
      <c r="H313" s="160">
        <v>2.4</v>
      </c>
      <c r="L313" s="156"/>
      <c r="M313" s="161"/>
      <c r="N313" s="162"/>
      <c r="O313" s="162"/>
      <c r="P313" s="162"/>
      <c r="Q313" s="162"/>
      <c r="R313" s="162"/>
      <c r="S313" s="162"/>
      <c r="T313" s="163"/>
      <c r="AT313" s="158" t="s">
        <v>158</v>
      </c>
      <c r="AU313" s="158" t="s">
        <v>84</v>
      </c>
      <c r="AV313" s="13" t="s">
        <v>84</v>
      </c>
      <c r="AW313" s="13" t="s">
        <v>30</v>
      </c>
      <c r="AX313" s="13" t="s">
        <v>74</v>
      </c>
      <c r="AY313" s="158" t="s">
        <v>150</v>
      </c>
    </row>
    <row r="314" spans="2:51" s="13" customFormat="1" ht="12">
      <c r="B314" s="156"/>
      <c r="D314" s="157" t="s">
        <v>158</v>
      </c>
      <c r="E314" s="158" t="s">
        <v>1</v>
      </c>
      <c r="F314" s="159" t="s">
        <v>494</v>
      </c>
      <c r="H314" s="160">
        <v>10</v>
      </c>
      <c r="L314" s="156"/>
      <c r="M314" s="161"/>
      <c r="N314" s="162"/>
      <c r="O314" s="162"/>
      <c r="P314" s="162"/>
      <c r="Q314" s="162"/>
      <c r="R314" s="162"/>
      <c r="S314" s="162"/>
      <c r="T314" s="163"/>
      <c r="AT314" s="158" t="s">
        <v>158</v>
      </c>
      <c r="AU314" s="158" t="s">
        <v>84</v>
      </c>
      <c r="AV314" s="13" t="s">
        <v>84</v>
      </c>
      <c r="AW314" s="13" t="s">
        <v>30</v>
      </c>
      <c r="AX314" s="13" t="s">
        <v>74</v>
      </c>
      <c r="AY314" s="158" t="s">
        <v>150</v>
      </c>
    </row>
    <row r="315" spans="2:51" s="13" customFormat="1" ht="12">
      <c r="B315" s="156"/>
      <c r="D315" s="157" t="s">
        <v>158</v>
      </c>
      <c r="E315" s="158" t="s">
        <v>1</v>
      </c>
      <c r="F315" s="159" t="s">
        <v>321</v>
      </c>
      <c r="H315" s="160">
        <v>1.1</v>
      </c>
      <c r="L315" s="156"/>
      <c r="M315" s="161"/>
      <c r="N315" s="162"/>
      <c r="O315" s="162"/>
      <c r="P315" s="162"/>
      <c r="Q315" s="162"/>
      <c r="R315" s="162"/>
      <c r="S315" s="162"/>
      <c r="T315" s="163"/>
      <c r="AT315" s="158" t="s">
        <v>158</v>
      </c>
      <c r="AU315" s="158" t="s">
        <v>84</v>
      </c>
      <c r="AV315" s="13" t="s">
        <v>84</v>
      </c>
      <c r="AW315" s="13" t="s">
        <v>30</v>
      </c>
      <c r="AX315" s="13" t="s">
        <v>74</v>
      </c>
      <c r="AY315" s="158" t="s">
        <v>150</v>
      </c>
    </row>
    <row r="316" spans="2:51" s="13" customFormat="1" ht="12">
      <c r="B316" s="156"/>
      <c r="D316" s="157" t="s">
        <v>158</v>
      </c>
      <c r="E316" s="158" t="s">
        <v>1</v>
      </c>
      <c r="F316" s="159" t="s">
        <v>171</v>
      </c>
      <c r="H316" s="160">
        <v>2.2</v>
      </c>
      <c r="L316" s="156"/>
      <c r="M316" s="161"/>
      <c r="N316" s="162"/>
      <c r="O316" s="162"/>
      <c r="P316" s="162"/>
      <c r="Q316" s="162"/>
      <c r="R316" s="162"/>
      <c r="S316" s="162"/>
      <c r="T316" s="163"/>
      <c r="AT316" s="158" t="s">
        <v>158</v>
      </c>
      <c r="AU316" s="158" t="s">
        <v>84</v>
      </c>
      <c r="AV316" s="13" t="s">
        <v>84</v>
      </c>
      <c r="AW316" s="13" t="s">
        <v>30</v>
      </c>
      <c r="AX316" s="13" t="s">
        <v>74</v>
      </c>
      <c r="AY316" s="158" t="s">
        <v>150</v>
      </c>
    </row>
    <row r="317" spans="2:51" s="14" customFormat="1" ht="12">
      <c r="B317" s="164"/>
      <c r="D317" s="157" t="s">
        <v>158</v>
      </c>
      <c r="E317" s="165" t="s">
        <v>1</v>
      </c>
      <c r="F317" s="166" t="s">
        <v>193</v>
      </c>
      <c r="H317" s="167">
        <v>863.8000000000001</v>
      </c>
      <c r="L317" s="164"/>
      <c r="M317" s="168"/>
      <c r="N317" s="169"/>
      <c r="O317" s="169"/>
      <c r="P317" s="169"/>
      <c r="Q317" s="169"/>
      <c r="R317" s="169"/>
      <c r="S317" s="169"/>
      <c r="T317" s="170"/>
      <c r="AT317" s="165" t="s">
        <v>158</v>
      </c>
      <c r="AU317" s="165" t="s">
        <v>84</v>
      </c>
      <c r="AV317" s="14" t="s">
        <v>156</v>
      </c>
      <c r="AW317" s="14" t="s">
        <v>30</v>
      </c>
      <c r="AX317" s="14" t="s">
        <v>82</v>
      </c>
      <c r="AY317" s="165" t="s">
        <v>150</v>
      </c>
    </row>
    <row r="318" spans="1:65" s="2" customFormat="1" ht="16.5" customHeight="1">
      <c r="A318" s="30"/>
      <c r="B318" s="142"/>
      <c r="C318" s="143" t="s">
        <v>495</v>
      </c>
      <c r="D318" s="143" t="s">
        <v>152</v>
      </c>
      <c r="E318" s="144" t="s">
        <v>496</v>
      </c>
      <c r="F318" s="145" t="s">
        <v>497</v>
      </c>
      <c r="G318" s="146" t="s">
        <v>453</v>
      </c>
      <c r="H318" s="147">
        <v>1</v>
      </c>
      <c r="I318" s="148"/>
      <c r="J318" s="148">
        <f>ROUND(I318*H318,2)</f>
        <v>0</v>
      </c>
      <c r="K318" s="149"/>
      <c r="L318" s="31"/>
      <c r="M318" s="150" t="s">
        <v>1</v>
      </c>
      <c r="N318" s="151" t="s">
        <v>39</v>
      </c>
      <c r="O318" s="152">
        <v>0</v>
      </c>
      <c r="P318" s="152">
        <f>O318*H318</f>
        <v>0</v>
      </c>
      <c r="Q318" s="152">
        <v>0</v>
      </c>
      <c r="R318" s="152">
        <f>Q318*H318</f>
        <v>0</v>
      </c>
      <c r="S318" s="152">
        <v>1.2</v>
      </c>
      <c r="T318" s="153">
        <f>S318*H318</f>
        <v>1.2</v>
      </c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R318" s="154" t="s">
        <v>156</v>
      </c>
      <c r="AT318" s="154" t="s">
        <v>152</v>
      </c>
      <c r="AU318" s="154" t="s">
        <v>84</v>
      </c>
      <c r="AY318" s="18" t="s">
        <v>150</v>
      </c>
      <c r="BE318" s="155">
        <f>IF(N318="základní",J318,0)</f>
        <v>0</v>
      </c>
      <c r="BF318" s="155">
        <f>IF(N318="snížená",J318,0)</f>
        <v>0</v>
      </c>
      <c r="BG318" s="155">
        <f>IF(N318="zákl. přenesená",J318,0)</f>
        <v>0</v>
      </c>
      <c r="BH318" s="155">
        <f>IF(N318="sníž. přenesená",J318,0)</f>
        <v>0</v>
      </c>
      <c r="BI318" s="155">
        <f>IF(N318="nulová",J318,0)</f>
        <v>0</v>
      </c>
      <c r="BJ318" s="18" t="s">
        <v>82</v>
      </c>
      <c r="BK318" s="155">
        <f>ROUND(I318*H318,2)</f>
        <v>0</v>
      </c>
      <c r="BL318" s="18" t="s">
        <v>156</v>
      </c>
      <c r="BM318" s="154" t="s">
        <v>498</v>
      </c>
    </row>
    <row r="319" spans="1:65" s="2" customFormat="1" ht="16.5" customHeight="1">
      <c r="A319" s="30"/>
      <c r="B319" s="142"/>
      <c r="C319" s="143" t="s">
        <v>499</v>
      </c>
      <c r="D319" s="143" t="s">
        <v>152</v>
      </c>
      <c r="E319" s="144" t="s">
        <v>500</v>
      </c>
      <c r="F319" s="145" t="s">
        <v>501</v>
      </c>
      <c r="G319" s="146" t="s">
        <v>502</v>
      </c>
      <c r="H319" s="147">
        <v>50</v>
      </c>
      <c r="I319" s="148"/>
      <c r="J319" s="148">
        <f>ROUND(I319*H319,2)</f>
        <v>0</v>
      </c>
      <c r="K319" s="149"/>
      <c r="L319" s="31"/>
      <c r="M319" s="150" t="s">
        <v>1</v>
      </c>
      <c r="N319" s="151" t="s">
        <v>39</v>
      </c>
      <c r="O319" s="152">
        <v>0</v>
      </c>
      <c r="P319" s="152">
        <f>O319*H319</f>
        <v>0</v>
      </c>
      <c r="Q319" s="152">
        <v>0</v>
      </c>
      <c r="R319" s="152">
        <f>Q319*H319</f>
        <v>0</v>
      </c>
      <c r="S319" s="152">
        <v>0</v>
      </c>
      <c r="T319" s="153">
        <f>S319*H319</f>
        <v>0</v>
      </c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R319" s="154" t="s">
        <v>156</v>
      </c>
      <c r="AT319" s="154" t="s">
        <v>152</v>
      </c>
      <c r="AU319" s="154" t="s">
        <v>84</v>
      </c>
      <c r="AY319" s="18" t="s">
        <v>150</v>
      </c>
      <c r="BE319" s="155">
        <f>IF(N319="základní",J319,0)</f>
        <v>0</v>
      </c>
      <c r="BF319" s="155">
        <f>IF(N319="snížená",J319,0)</f>
        <v>0</v>
      </c>
      <c r="BG319" s="155">
        <f>IF(N319="zákl. přenesená",J319,0)</f>
        <v>0</v>
      </c>
      <c r="BH319" s="155">
        <f>IF(N319="sníž. přenesená",J319,0)</f>
        <v>0</v>
      </c>
      <c r="BI319" s="155">
        <f>IF(N319="nulová",J319,0)</f>
        <v>0</v>
      </c>
      <c r="BJ319" s="18" t="s">
        <v>82</v>
      </c>
      <c r="BK319" s="155">
        <f>ROUND(I319*H319,2)</f>
        <v>0</v>
      </c>
      <c r="BL319" s="18" t="s">
        <v>156</v>
      </c>
      <c r="BM319" s="154" t="s">
        <v>503</v>
      </c>
    </row>
    <row r="320" spans="1:65" s="2" customFormat="1" ht="24.15" customHeight="1">
      <c r="A320" s="30"/>
      <c r="B320" s="142"/>
      <c r="C320" s="143" t="s">
        <v>504</v>
      </c>
      <c r="D320" s="143" t="s">
        <v>152</v>
      </c>
      <c r="E320" s="144" t="s">
        <v>505</v>
      </c>
      <c r="F320" s="145" t="s">
        <v>506</v>
      </c>
      <c r="G320" s="146" t="s">
        <v>155</v>
      </c>
      <c r="H320" s="147">
        <v>69.216</v>
      </c>
      <c r="I320" s="148"/>
      <c r="J320" s="148">
        <f>ROUND(I320*H320,2)</f>
        <v>0</v>
      </c>
      <c r="K320" s="149"/>
      <c r="L320" s="31"/>
      <c r="M320" s="150" t="s">
        <v>1</v>
      </c>
      <c r="N320" s="151" t="s">
        <v>39</v>
      </c>
      <c r="O320" s="152">
        <v>0.08</v>
      </c>
      <c r="P320" s="152">
        <f>O320*H320</f>
        <v>5.53728</v>
      </c>
      <c r="Q320" s="152">
        <v>0.00069</v>
      </c>
      <c r="R320" s="152">
        <f>Q320*H320</f>
        <v>0.047759039999999996</v>
      </c>
      <c r="S320" s="152">
        <v>0</v>
      </c>
      <c r="T320" s="153">
        <f>S320*H320</f>
        <v>0</v>
      </c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R320" s="154" t="s">
        <v>156</v>
      </c>
      <c r="AT320" s="154" t="s">
        <v>152</v>
      </c>
      <c r="AU320" s="154" t="s">
        <v>84</v>
      </c>
      <c r="AY320" s="18" t="s">
        <v>150</v>
      </c>
      <c r="BE320" s="155">
        <f>IF(N320="základní",J320,0)</f>
        <v>0</v>
      </c>
      <c r="BF320" s="155">
        <f>IF(N320="snížená",J320,0)</f>
        <v>0</v>
      </c>
      <c r="BG320" s="155">
        <f>IF(N320="zákl. přenesená",J320,0)</f>
        <v>0</v>
      </c>
      <c r="BH320" s="155">
        <f>IF(N320="sníž. přenesená",J320,0)</f>
        <v>0</v>
      </c>
      <c r="BI320" s="155">
        <f>IF(N320="nulová",J320,0)</f>
        <v>0</v>
      </c>
      <c r="BJ320" s="18" t="s">
        <v>82</v>
      </c>
      <c r="BK320" s="155">
        <f>ROUND(I320*H320,2)</f>
        <v>0</v>
      </c>
      <c r="BL320" s="18" t="s">
        <v>156</v>
      </c>
      <c r="BM320" s="154" t="s">
        <v>507</v>
      </c>
    </row>
    <row r="321" spans="2:51" s="13" customFormat="1" ht="12">
      <c r="B321" s="156"/>
      <c r="D321" s="157" t="s">
        <v>158</v>
      </c>
      <c r="E321" s="158" t="s">
        <v>1</v>
      </c>
      <c r="F321" s="159" t="s">
        <v>508</v>
      </c>
      <c r="H321" s="160">
        <v>57.68</v>
      </c>
      <c r="L321" s="156"/>
      <c r="M321" s="161"/>
      <c r="N321" s="162"/>
      <c r="O321" s="162"/>
      <c r="P321" s="162"/>
      <c r="Q321" s="162"/>
      <c r="R321" s="162"/>
      <c r="S321" s="162"/>
      <c r="T321" s="163"/>
      <c r="AT321" s="158" t="s">
        <v>158</v>
      </c>
      <c r="AU321" s="158" t="s">
        <v>84</v>
      </c>
      <c r="AV321" s="13" t="s">
        <v>84</v>
      </c>
      <c r="AW321" s="13" t="s">
        <v>30</v>
      </c>
      <c r="AX321" s="13" t="s">
        <v>74</v>
      </c>
      <c r="AY321" s="158" t="s">
        <v>150</v>
      </c>
    </row>
    <row r="322" spans="2:51" s="14" customFormat="1" ht="12">
      <c r="B322" s="164"/>
      <c r="D322" s="157" t="s">
        <v>158</v>
      </c>
      <c r="E322" s="165" t="s">
        <v>1</v>
      </c>
      <c r="F322" s="166" t="s">
        <v>193</v>
      </c>
      <c r="H322" s="167">
        <v>57.68</v>
      </c>
      <c r="L322" s="164"/>
      <c r="M322" s="168"/>
      <c r="N322" s="169"/>
      <c r="O322" s="169"/>
      <c r="P322" s="169"/>
      <c r="Q322" s="169"/>
      <c r="R322" s="169"/>
      <c r="S322" s="169"/>
      <c r="T322" s="170"/>
      <c r="AT322" s="165" t="s">
        <v>158</v>
      </c>
      <c r="AU322" s="165" t="s">
        <v>84</v>
      </c>
      <c r="AV322" s="14" t="s">
        <v>156</v>
      </c>
      <c r="AW322" s="14" t="s">
        <v>30</v>
      </c>
      <c r="AX322" s="14" t="s">
        <v>82</v>
      </c>
      <c r="AY322" s="165" t="s">
        <v>150</v>
      </c>
    </row>
    <row r="323" spans="2:51" s="13" customFormat="1" ht="12">
      <c r="B323" s="156"/>
      <c r="D323" s="157" t="s">
        <v>158</v>
      </c>
      <c r="F323" s="159" t="s">
        <v>509</v>
      </c>
      <c r="H323" s="160">
        <v>69.216</v>
      </c>
      <c r="L323" s="156"/>
      <c r="M323" s="161"/>
      <c r="N323" s="162"/>
      <c r="O323" s="162"/>
      <c r="P323" s="162"/>
      <c r="Q323" s="162"/>
      <c r="R323" s="162"/>
      <c r="S323" s="162"/>
      <c r="T323" s="163"/>
      <c r="AT323" s="158" t="s">
        <v>158</v>
      </c>
      <c r="AU323" s="158" t="s">
        <v>84</v>
      </c>
      <c r="AV323" s="13" t="s">
        <v>84</v>
      </c>
      <c r="AW323" s="13" t="s">
        <v>3</v>
      </c>
      <c r="AX323" s="13" t="s">
        <v>82</v>
      </c>
      <c r="AY323" s="158" t="s">
        <v>150</v>
      </c>
    </row>
    <row r="324" spans="2:63" s="12" customFormat="1" ht="22.8" customHeight="1">
      <c r="B324" s="130"/>
      <c r="D324" s="131" t="s">
        <v>73</v>
      </c>
      <c r="E324" s="140" t="s">
        <v>510</v>
      </c>
      <c r="F324" s="140" t="s">
        <v>511</v>
      </c>
      <c r="J324" s="141">
        <f>BK324</f>
        <v>0</v>
      </c>
      <c r="L324" s="130"/>
      <c r="M324" s="134"/>
      <c r="N324" s="135"/>
      <c r="O324" s="135"/>
      <c r="P324" s="136">
        <f>SUM(P325:P338)</f>
        <v>1305.778918</v>
      </c>
      <c r="Q324" s="135"/>
      <c r="R324" s="136">
        <f>SUM(R325:R338)</f>
        <v>0</v>
      </c>
      <c r="S324" s="135"/>
      <c r="T324" s="137">
        <f>SUM(T325:T338)</f>
        <v>0</v>
      </c>
      <c r="AR324" s="131" t="s">
        <v>82</v>
      </c>
      <c r="AT324" s="138" t="s">
        <v>73</v>
      </c>
      <c r="AU324" s="138" t="s">
        <v>82</v>
      </c>
      <c r="AY324" s="131" t="s">
        <v>150</v>
      </c>
      <c r="BK324" s="139">
        <f>SUM(BK325:BK338)</f>
        <v>0</v>
      </c>
    </row>
    <row r="325" spans="1:65" s="2" customFormat="1" ht="24.15" customHeight="1">
      <c r="A325" s="30"/>
      <c r="B325" s="142"/>
      <c r="C325" s="143" t="s">
        <v>512</v>
      </c>
      <c r="D325" s="143" t="s">
        <v>152</v>
      </c>
      <c r="E325" s="144" t="s">
        <v>513</v>
      </c>
      <c r="F325" s="145" t="s">
        <v>514</v>
      </c>
      <c r="G325" s="146" t="s">
        <v>254</v>
      </c>
      <c r="H325" s="147">
        <v>849.011</v>
      </c>
      <c r="I325" s="148"/>
      <c r="J325" s="148">
        <f>ROUND(I325*H325,2)</f>
        <v>0</v>
      </c>
      <c r="K325" s="149"/>
      <c r="L325" s="31"/>
      <c r="M325" s="150" t="s">
        <v>1</v>
      </c>
      <c r="N325" s="151" t="s">
        <v>39</v>
      </c>
      <c r="O325" s="152">
        <v>1.47</v>
      </c>
      <c r="P325" s="152">
        <f>O325*H325</f>
        <v>1248.0461699999998</v>
      </c>
      <c r="Q325" s="152">
        <v>0</v>
      </c>
      <c r="R325" s="152">
        <f>Q325*H325</f>
        <v>0</v>
      </c>
      <c r="S325" s="152">
        <v>0</v>
      </c>
      <c r="T325" s="153">
        <f>S325*H325</f>
        <v>0</v>
      </c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R325" s="154" t="s">
        <v>156</v>
      </c>
      <c r="AT325" s="154" t="s">
        <v>152</v>
      </c>
      <c r="AU325" s="154" t="s">
        <v>84</v>
      </c>
      <c r="AY325" s="18" t="s">
        <v>150</v>
      </c>
      <c r="BE325" s="155">
        <f>IF(N325="základní",J325,0)</f>
        <v>0</v>
      </c>
      <c r="BF325" s="155">
        <f>IF(N325="snížená",J325,0)</f>
        <v>0</v>
      </c>
      <c r="BG325" s="155">
        <f>IF(N325="zákl. přenesená",J325,0)</f>
        <v>0</v>
      </c>
      <c r="BH325" s="155">
        <f>IF(N325="sníž. přenesená",J325,0)</f>
        <v>0</v>
      </c>
      <c r="BI325" s="155">
        <f>IF(N325="nulová",J325,0)</f>
        <v>0</v>
      </c>
      <c r="BJ325" s="18" t="s">
        <v>82</v>
      </c>
      <c r="BK325" s="155">
        <f>ROUND(I325*H325,2)</f>
        <v>0</v>
      </c>
      <c r="BL325" s="18" t="s">
        <v>156</v>
      </c>
      <c r="BM325" s="154" t="s">
        <v>515</v>
      </c>
    </row>
    <row r="326" spans="1:65" s="2" customFormat="1" ht="33" customHeight="1">
      <c r="A326" s="30"/>
      <c r="B326" s="142"/>
      <c r="C326" s="143" t="s">
        <v>516</v>
      </c>
      <c r="D326" s="143" t="s">
        <v>152</v>
      </c>
      <c r="E326" s="144" t="s">
        <v>517</v>
      </c>
      <c r="F326" s="145" t="s">
        <v>518</v>
      </c>
      <c r="G326" s="146" t="s">
        <v>254</v>
      </c>
      <c r="H326" s="147">
        <v>120.894</v>
      </c>
      <c r="I326" s="148"/>
      <c r="J326" s="148">
        <f>ROUND(I326*H326,2)</f>
        <v>0</v>
      </c>
      <c r="K326" s="149"/>
      <c r="L326" s="31"/>
      <c r="M326" s="150" t="s">
        <v>1</v>
      </c>
      <c r="N326" s="151" t="s">
        <v>39</v>
      </c>
      <c r="O326" s="152">
        <v>0</v>
      </c>
      <c r="P326" s="152">
        <f>O326*H326</f>
        <v>0</v>
      </c>
      <c r="Q326" s="152">
        <v>0</v>
      </c>
      <c r="R326" s="152">
        <f>Q326*H326</f>
        <v>0</v>
      </c>
      <c r="S326" s="152">
        <v>0</v>
      </c>
      <c r="T326" s="153">
        <f>S326*H326</f>
        <v>0</v>
      </c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R326" s="154" t="s">
        <v>156</v>
      </c>
      <c r="AT326" s="154" t="s">
        <v>152</v>
      </c>
      <c r="AU326" s="154" t="s">
        <v>84</v>
      </c>
      <c r="AY326" s="18" t="s">
        <v>150</v>
      </c>
      <c r="BE326" s="155">
        <f>IF(N326="základní",J326,0)</f>
        <v>0</v>
      </c>
      <c r="BF326" s="155">
        <f>IF(N326="snížená",J326,0)</f>
        <v>0</v>
      </c>
      <c r="BG326" s="155">
        <f>IF(N326="zákl. přenesená",J326,0)</f>
        <v>0</v>
      </c>
      <c r="BH326" s="155">
        <f>IF(N326="sníž. přenesená",J326,0)</f>
        <v>0</v>
      </c>
      <c r="BI326" s="155">
        <f>IF(N326="nulová",J326,0)</f>
        <v>0</v>
      </c>
      <c r="BJ326" s="18" t="s">
        <v>82</v>
      </c>
      <c r="BK326" s="155">
        <f>ROUND(I326*H326,2)</f>
        <v>0</v>
      </c>
      <c r="BL326" s="18" t="s">
        <v>156</v>
      </c>
      <c r="BM326" s="154" t="s">
        <v>519</v>
      </c>
    </row>
    <row r="327" spans="2:51" s="13" customFormat="1" ht="12">
      <c r="B327" s="156"/>
      <c r="D327" s="157" t="s">
        <v>158</v>
      </c>
      <c r="E327" s="158" t="s">
        <v>1</v>
      </c>
      <c r="F327" s="159" t="s">
        <v>520</v>
      </c>
      <c r="H327" s="160">
        <v>120.894</v>
      </c>
      <c r="L327" s="156"/>
      <c r="M327" s="161"/>
      <c r="N327" s="162"/>
      <c r="O327" s="162"/>
      <c r="P327" s="162"/>
      <c r="Q327" s="162"/>
      <c r="R327" s="162"/>
      <c r="S327" s="162"/>
      <c r="T327" s="163"/>
      <c r="AT327" s="158" t="s">
        <v>158</v>
      </c>
      <c r="AU327" s="158" t="s">
        <v>84</v>
      </c>
      <c r="AV327" s="13" t="s">
        <v>84</v>
      </c>
      <c r="AW327" s="13" t="s">
        <v>30</v>
      </c>
      <c r="AX327" s="13" t="s">
        <v>82</v>
      </c>
      <c r="AY327" s="158" t="s">
        <v>150</v>
      </c>
    </row>
    <row r="328" spans="1:65" s="2" customFormat="1" ht="33" customHeight="1">
      <c r="A328" s="30"/>
      <c r="B328" s="142"/>
      <c r="C328" s="143" t="s">
        <v>521</v>
      </c>
      <c r="D328" s="143" t="s">
        <v>152</v>
      </c>
      <c r="E328" s="144" t="s">
        <v>522</v>
      </c>
      <c r="F328" s="145" t="s">
        <v>523</v>
      </c>
      <c r="G328" s="146" t="s">
        <v>254</v>
      </c>
      <c r="H328" s="147">
        <v>180.488</v>
      </c>
      <c r="I328" s="148"/>
      <c r="J328" s="148">
        <f>ROUND(I328*H328,2)</f>
        <v>0</v>
      </c>
      <c r="K328" s="149"/>
      <c r="L328" s="31"/>
      <c r="M328" s="150" t="s">
        <v>1</v>
      </c>
      <c r="N328" s="151" t="s">
        <v>39</v>
      </c>
      <c r="O328" s="152">
        <v>0</v>
      </c>
      <c r="P328" s="152">
        <f>O328*H328</f>
        <v>0</v>
      </c>
      <c r="Q328" s="152">
        <v>0</v>
      </c>
      <c r="R328" s="152">
        <f>Q328*H328</f>
        <v>0</v>
      </c>
      <c r="S328" s="152">
        <v>0</v>
      </c>
      <c r="T328" s="153">
        <f>S328*H328</f>
        <v>0</v>
      </c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R328" s="154" t="s">
        <v>156</v>
      </c>
      <c r="AT328" s="154" t="s">
        <v>152</v>
      </c>
      <c r="AU328" s="154" t="s">
        <v>84</v>
      </c>
      <c r="AY328" s="18" t="s">
        <v>150</v>
      </c>
      <c r="BE328" s="155">
        <f>IF(N328="základní",J328,0)</f>
        <v>0</v>
      </c>
      <c r="BF328" s="155">
        <f>IF(N328="snížená",J328,0)</f>
        <v>0</v>
      </c>
      <c r="BG328" s="155">
        <f>IF(N328="zákl. přenesená",J328,0)</f>
        <v>0</v>
      </c>
      <c r="BH328" s="155">
        <f>IF(N328="sníž. přenesená",J328,0)</f>
        <v>0</v>
      </c>
      <c r="BI328" s="155">
        <f>IF(N328="nulová",J328,0)</f>
        <v>0</v>
      </c>
      <c r="BJ328" s="18" t="s">
        <v>82</v>
      </c>
      <c r="BK328" s="155">
        <f>ROUND(I328*H328,2)</f>
        <v>0</v>
      </c>
      <c r="BL328" s="18" t="s">
        <v>156</v>
      </c>
      <c r="BM328" s="154" t="s">
        <v>524</v>
      </c>
    </row>
    <row r="329" spans="2:51" s="13" customFormat="1" ht="12">
      <c r="B329" s="156"/>
      <c r="D329" s="157" t="s">
        <v>158</v>
      </c>
      <c r="E329" s="158" t="s">
        <v>1</v>
      </c>
      <c r="F329" s="159" t="s">
        <v>525</v>
      </c>
      <c r="H329" s="160">
        <v>180.488</v>
      </c>
      <c r="L329" s="156"/>
      <c r="M329" s="161"/>
      <c r="N329" s="162"/>
      <c r="O329" s="162"/>
      <c r="P329" s="162"/>
      <c r="Q329" s="162"/>
      <c r="R329" s="162"/>
      <c r="S329" s="162"/>
      <c r="T329" s="163"/>
      <c r="AT329" s="158" t="s">
        <v>158</v>
      </c>
      <c r="AU329" s="158" t="s">
        <v>84</v>
      </c>
      <c r="AV329" s="13" t="s">
        <v>84</v>
      </c>
      <c r="AW329" s="13" t="s">
        <v>30</v>
      </c>
      <c r="AX329" s="13" t="s">
        <v>82</v>
      </c>
      <c r="AY329" s="158" t="s">
        <v>150</v>
      </c>
    </row>
    <row r="330" spans="1:65" s="2" customFormat="1" ht="24.15" customHeight="1">
      <c r="A330" s="30"/>
      <c r="B330" s="142"/>
      <c r="C330" s="143" t="s">
        <v>526</v>
      </c>
      <c r="D330" s="143" t="s">
        <v>152</v>
      </c>
      <c r="E330" s="144" t="s">
        <v>527</v>
      </c>
      <c r="F330" s="145" t="s">
        <v>253</v>
      </c>
      <c r="G330" s="146" t="s">
        <v>254</v>
      </c>
      <c r="H330" s="147">
        <v>532.762</v>
      </c>
      <c r="I330" s="148"/>
      <c r="J330" s="148">
        <f>ROUND(I330*H330,2)</f>
        <v>0</v>
      </c>
      <c r="K330" s="149"/>
      <c r="L330" s="31"/>
      <c r="M330" s="150" t="s">
        <v>1</v>
      </c>
      <c r="N330" s="151" t="s">
        <v>39</v>
      </c>
      <c r="O330" s="152">
        <v>0</v>
      </c>
      <c r="P330" s="152">
        <f>O330*H330</f>
        <v>0</v>
      </c>
      <c r="Q330" s="152">
        <v>0</v>
      </c>
      <c r="R330" s="152">
        <f>Q330*H330</f>
        <v>0</v>
      </c>
      <c r="S330" s="152">
        <v>0</v>
      </c>
      <c r="T330" s="153">
        <f>S330*H330</f>
        <v>0</v>
      </c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R330" s="154" t="s">
        <v>156</v>
      </c>
      <c r="AT330" s="154" t="s">
        <v>152</v>
      </c>
      <c r="AU330" s="154" t="s">
        <v>84</v>
      </c>
      <c r="AY330" s="18" t="s">
        <v>150</v>
      </c>
      <c r="BE330" s="155">
        <f>IF(N330="základní",J330,0)</f>
        <v>0</v>
      </c>
      <c r="BF330" s="155">
        <f>IF(N330="snížená",J330,0)</f>
        <v>0</v>
      </c>
      <c r="BG330" s="155">
        <f>IF(N330="zákl. přenesená",J330,0)</f>
        <v>0</v>
      </c>
      <c r="BH330" s="155">
        <f>IF(N330="sníž. přenesená",J330,0)</f>
        <v>0</v>
      </c>
      <c r="BI330" s="155">
        <f>IF(N330="nulová",J330,0)</f>
        <v>0</v>
      </c>
      <c r="BJ330" s="18" t="s">
        <v>82</v>
      </c>
      <c r="BK330" s="155">
        <f>ROUND(I330*H330,2)</f>
        <v>0</v>
      </c>
      <c r="BL330" s="18" t="s">
        <v>156</v>
      </c>
      <c r="BM330" s="154" t="s">
        <v>528</v>
      </c>
    </row>
    <row r="331" spans="2:51" s="13" customFormat="1" ht="12">
      <c r="B331" s="156"/>
      <c r="D331" s="157" t="s">
        <v>158</v>
      </c>
      <c r="E331" s="158" t="s">
        <v>1</v>
      </c>
      <c r="F331" s="159" t="s">
        <v>529</v>
      </c>
      <c r="H331" s="160">
        <v>532.762</v>
      </c>
      <c r="L331" s="156"/>
      <c r="M331" s="161"/>
      <c r="N331" s="162"/>
      <c r="O331" s="162"/>
      <c r="P331" s="162"/>
      <c r="Q331" s="162"/>
      <c r="R331" s="162"/>
      <c r="S331" s="162"/>
      <c r="T331" s="163"/>
      <c r="AT331" s="158" t="s">
        <v>158</v>
      </c>
      <c r="AU331" s="158" t="s">
        <v>84</v>
      </c>
      <c r="AV331" s="13" t="s">
        <v>84</v>
      </c>
      <c r="AW331" s="13" t="s">
        <v>30</v>
      </c>
      <c r="AX331" s="13" t="s">
        <v>82</v>
      </c>
      <c r="AY331" s="158" t="s">
        <v>150</v>
      </c>
    </row>
    <row r="332" spans="1:65" s="2" customFormat="1" ht="37.8" customHeight="1">
      <c r="A332" s="30"/>
      <c r="B332" s="142"/>
      <c r="C332" s="143" t="s">
        <v>530</v>
      </c>
      <c r="D332" s="143" t="s">
        <v>152</v>
      </c>
      <c r="E332" s="144" t="s">
        <v>531</v>
      </c>
      <c r="F332" s="145" t="s">
        <v>532</v>
      </c>
      <c r="G332" s="146" t="s">
        <v>254</v>
      </c>
      <c r="H332" s="147">
        <v>14.767</v>
      </c>
      <c r="I332" s="148"/>
      <c r="J332" s="148">
        <f>ROUND(I332*H332,2)</f>
        <v>0</v>
      </c>
      <c r="K332" s="149"/>
      <c r="L332" s="31"/>
      <c r="M332" s="150" t="s">
        <v>1</v>
      </c>
      <c r="N332" s="151" t="s">
        <v>39</v>
      </c>
      <c r="O332" s="152">
        <v>0</v>
      </c>
      <c r="P332" s="152">
        <f>O332*H332</f>
        <v>0</v>
      </c>
      <c r="Q332" s="152">
        <v>0</v>
      </c>
      <c r="R332" s="152">
        <f>Q332*H332</f>
        <v>0</v>
      </c>
      <c r="S332" s="152">
        <v>0</v>
      </c>
      <c r="T332" s="153">
        <f>S332*H332</f>
        <v>0</v>
      </c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R332" s="154" t="s">
        <v>156</v>
      </c>
      <c r="AT332" s="154" t="s">
        <v>152</v>
      </c>
      <c r="AU332" s="154" t="s">
        <v>84</v>
      </c>
      <c r="AY332" s="18" t="s">
        <v>150</v>
      </c>
      <c r="BE332" s="155">
        <f>IF(N332="základní",J332,0)</f>
        <v>0</v>
      </c>
      <c r="BF332" s="155">
        <f>IF(N332="snížená",J332,0)</f>
        <v>0</v>
      </c>
      <c r="BG332" s="155">
        <f>IF(N332="zákl. přenesená",J332,0)</f>
        <v>0</v>
      </c>
      <c r="BH332" s="155">
        <f>IF(N332="sníž. přenesená",J332,0)</f>
        <v>0</v>
      </c>
      <c r="BI332" s="155">
        <f>IF(N332="nulová",J332,0)</f>
        <v>0</v>
      </c>
      <c r="BJ332" s="18" t="s">
        <v>82</v>
      </c>
      <c r="BK332" s="155">
        <f>ROUND(I332*H332,2)</f>
        <v>0</v>
      </c>
      <c r="BL332" s="18" t="s">
        <v>156</v>
      </c>
      <c r="BM332" s="154" t="s">
        <v>533</v>
      </c>
    </row>
    <row r="333" spans="2:51" s="13" customFormat="1" ht="12">
      <c r="B333" s="156"/>
      <c r="D333" s="157" t="s">
        <v>158</v>
      </c>
      <c r="E333" s="158" t="s">
        <v>1</v>
      </c>
      <c r="F333" s="159" t="s">
        <v>534</v>
      </c>
      <c r="H333" s="160">
        <v>14.767</v>
      </c>
      <c r="L333" s="156"/>
      <c r="M333" s="161"/>
      <c r="N333" s="162"/>
      <c r="O333" s="162"/>
      <c r="P333" s="162"/>
      <c r="Q333" s="162"/>
      <c r="R333" s="162"/>
      <c r="S333" s="162"/>
      <c r="T333" s="163"/>
      <c r="AT333" s="158" t="s">
        <v>158</v>
      </c>
      <c r="AU333" s="158" t="s">
        <v>84</v>
      </c>
      <c r="AV333" s="13" t="s">
        <v>84</v>
      </c>
      <c r="AW333" s="13" t="s">
        <v>30</v>
      </c>
      <c r="AX333" s="13" t="s">
        <v>82</v>
      </c>
      <c r="AY333" s="158" t="s">
        <v>150</v>
      </c>
    </row>
    <row r="334" spans="1:65" s="2" customFormat="1" ht="24.15" customHeight="1">
      <c r="A334" s="30"/>
      <c r="B334" s="142"/>
      <c r="C334" s="143" t="s">
        <v>535</v>
      </c>
      <c r="D334" s="143" t="s">
        <v>152</v>
      </c>
      <c r="E334" s="144" t="s">
        <v>536</v>
      </c>
      <c r="F334" s="145" t="s">
        <v>537</v>
      </c>
      <c r="G334" s="146" t="s">
        <v>254</v>
      </c>
      <c r="H334" s="147">
        <v>0.1</v>
      </c>
      <c r="I334" s="148"/>
      <c r="J334" s="148">
        <f>ROUND(I334*H334,2)</f>
        <v>0</v>
      </c>
      <c r="K334" s="149"/>
      <c r="L334" s="31"/>
      <c r="M334" s="150" t="s">
        <v>1</v>
      </c>
      <c r="N334" s="151" t="s">
        <v>39</v>
      </c>
      <c r="O334" s="152">
        <v>0</v>
      </c>
      <c r="P334" s="152">
        <f>O334*H334</f>
        <v>0</v>
      </c>
      <c r="Q334" s="152">
        <v>0</v>
      </c>
      <c r="R334" s="152">
        <f>Q334*H334</f>
        <v>0</v>
      </c>
      <c r="S334" s="152">
        <v>0</v>
      </c>
      <c r="T334" s="153">
        <f>S334*H334</f>
        <v>0</v>
      </c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R334" s="154" t="s">
        <v>156</v>
      </c>
      <c r="AT334" s="154" t="s">
        <v>152</v>
      </c>
      <c r="AU334" s="154" t="s">
        <v>84</v>
      </c>
      <c r="AY334" s="18" t="s">
        <v>150</v>
      </c>
      <c r="BE334" s="155">
        <f>IF(N334="základní",J334,0)</f>
        <v>0</v>
      </c>
      <c r="BF334" s="155">
        <f>IF(N334="snížená",J334,0)</f>
        <v>0</v>
      </c>
      <c r="BG334" s="155">
        <f>IF(N334="zákl. přenesená",J334,0)</f>
        <v>0</v>
      </c>
      <c r="BH334" s="155">
        <f>IF(N334="sníž. přenesená",J334,0)</f>
        <v>0</v>
      </c>
      <c r="BI334" s="155">
        <f>IF(N334="nulová",J334,0)</f>
        <v>0</v>
      </c>
      <c r="BJ334" s="18" t="s">
        <v>82</v>
      </c>
      <c r="BK334" s="155">
        <f>ROUND(I334*H334,2)</f>
        <v>0</v>
      </c>
      <c r="BL334" s="18" t="s">
        <v>156</v>
      </c>
      <c r="BM334" s="154" t="s">
        <v>538</v>
      </c>
    </row>
    <row r="335" spans="2:51" s="13" customFormat="1" ht="12">
      <c r="B335" s="156"/>
      <c r="D335" s="157" t="s">
        <v>158</v>
      </c>
      <c r="E335" s="158" t="s">
        <v>1</v>
      </c>
      <c r="F335" s="159" t="s">
        <v>539</v>
      </c>
      <c r="H335" s="160">
        <v>0.1</v>
      </c>
      <c r="L335" s="156"/>
      <c r="M335" s="161"/>
      <c r="N335" s="162"/>
      <c r="O335" s="162"/>
      <c r="P335" s="162"/>
      <c r="Q335" s="162"/>
      <c r="R335" s="162"/>
      <c r="S335" s="162"/>
      <c r="T335" s="163"/>
      <c r="AT335" s="158" t="s">
        <v>158</v>
      </c>
      <c r="AU335" s="158" t="s">
        <v>84</v>
      </c>
      <c r="AV335" s="13" t="s">
        <v>84</v>
      </c>
      <c r="AW335" s="13" t="s">
        <v>30</v>
      </c>
      <c r="AX335" s="13" t="s">
        <v>82</v>
      </c>
      <c r="AY335" s="158" t="s">
        <v>150</v>
      </c>
    </row>
    <row r="336" spans="1:65" s="2" customFormat="1" ht="16.5" customHeight="1">
      <c r="A336" s="30"/>
      <c r="B336" s="142"/>
      <c r="C336" s="143" t="s">
        <v>540</v>
      </c>
      <c r="D336" s="143" t="s">
        <v>152</v>
      </c>
      <c r="E336" s="144" t="s">
        <v>541</v>
      </c>
      <c r="F336" s="145" t="s">
        <v>542</v>
      </c>
      <c r="G336" s="146" t="s">
        <v>254</v>
      </c>
      <c r="H336" s="147">
        <v>849.011</v>
      </c>
      <c r="I336" s="148"/>
      <c r="J336" s="148">
        <f>ROUND(I336*H336,2)</f>
        <v>0</v>
      </c>
      <c r="K336" s="149"/>
      <c r="L336" s="31"/>
      <c r="M336" s="150" t="s">
        <v>1</v>
      </c>
      <c r="N336" s="151" t="s">
        <v>39</v>
      </c>
      <c r="O336" s="152">
        <v>0.03</v>
      </c>
      <c r="P336" s="152">
        <f>O336*H336</f>
        <v>25.470329999999997</v>
      </c>
      <c r="Q336" s="152">
        <v>0</v>
      </c>
      <c r="R336" s="152">
        <f>Q336*H336</f>
        <v>0</v>
      </c>
      <c r="S336" s="152">
        <v>0</v>
      </c>
      <c r="T336" s="153">
        <f>S336*H336</f>
        <v>0</v>
      </c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R336" s="154" t="s">
        <v>156</v>
      </c>
      <c r="AT336" s="154" t="s">
        <v>152</v>
      </c>
      <c r="AU336" s="154" t="s">
        <v>84</v>
      </c>
      <c r="AY336" s="18" t="s">
        <v>150</v>
      </c>
      <c r="BE336" s="155">
        <f>IF(N336="základní",J336,0)</f>
        <v>0</v>
      </c>
      <c r="BF336" s="155">
        <f>IF(N336="snížená",J336,0)</f>
        <v>0</v>
      </c>
      <c r="BG336" s="155">
        <f>IF(N336="zákl. přenesená",J336,0)</f>
        <v>0</v>
      </c>
      <c r="BH336" s="155">
        <f>IF(N336="sníž. přenesená",J336,0)</f>
        <v>0</v>
      </c>
      <c r="BI336" s="155">
        <f>IF(N336="nulová",J336,0)</f>
        <v>0</v>
      </c>
      <c r="BJ336" s="18" t="s">
        <v>82</v>
      </c>
      <c r="BK336" s="155">
        <f>ROUND(I336*H336,2)</f>
        <v>0</v>
      </c>
      <c r="BL336" s="18" t="s">
        <v>156</v>
      </c>
      <c r="BM336" s="154" t="s">
        <v>543</v>
      </c>
    </row>
    <row r="337" spans="1:65" s="2" customFormat="1" ht="24.15" customHeight="1">
      <c r="A337" s="30"/>
      <c r="B337" s="142"/>
      <c r="C337" s="143" t="s">
        <v>544</v>
      </c>
      <c r="D337" s="143" t="s">
        <v>152</v>
      </c>
      <c r="E337" s="144" t="s">
        <v>545</v>
      </c>
      <c r="F337" s="145" t="s">
        <v>546</v>
      </c>
      <c r="G337" s="146" t="s">
        <v>254</v>
      </c>
      <c r="H337" s="147">
        <v>16131.209</v>
      </c>
      <c r="I337" s="148"/>
      <c r="J337" s="148">
        <f>ROUND(I337*H337,2)</f>
        <v>0</v>
      </c>
      <c r="K337" s="149"/>
      <c r="L337" s="31"/>
      <c r="M337" s="150" t="s">
        <v>1</v>
      </c>
      <c r="N337" s="151" t="s">
        <v>39</v>
      </c>
      <c r="O337" s="152">
        <v>0.002</v>
      </c>
      <c r="P337" s="152">
        <f>O337*H337</f>
        <v>32.262418000000004</v>
      </c>
      <c r="Q337" s="152">
        <v>0</v>
      </c>
      <c r="R337" s="152">
        <f>Q337*H337</f>
        <v>0</v>
      </c>
      <c r="S337" s="152">
        <v>0</v>
      </c>
      <c r="T337" s="153">
        <f>S337*H337</f>
        <v>0</v>
      </c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R337" s="154" t="s">
        <v>156</v>
      </c>
      <c r="AT337" s="154" t="s">
        <v>152</v>
      </c>
      <c r="AU337" s="154" t="s">
        <v>84</v>
      </c>
      <c r="AY337" s="18" t="s">
        <v>150</v>
      </c>
      <c r="BE337" s="155">
        <f>IF(N337="základní",J337,0)</f>
        <v>0</v>
      </c>
      <c r="BF337" s="155">
        <f>IF(N337="snížená",J337,0)</f>
        <v>0</v>
      </c>
      <c r="BG337" s="155">
        <f>IF(N337="zákl. přenesená",J337,0)</f>
        <v>0</v>
      </c>
      <c r="BH337" s="155">
        <f>IF(N337="sníž. přenesená",J337,0)</f>
        <v>0</v>
      </c>
      <c r="BI337" s="155">
        <f>IF(N337="nulová",J337,0)</f>
        <v>0</v>
      </c>
      <c r="BJ337" s="18" t="s">
        <v>82</v>
      </c>
      <c r="BK337" s="155">
        <f>ROUND(I337*H337,2)</f>
        <v>0</v>
      </c>
      <c r="BL337" s="18" t="s">
        <v>156</v>
      </c>
      <c r="BM337" s="154" t="s">
        <v>547</v>
      </c>
    </row>
    <row r="338" spans="2:51" s="13" customFormat="1" ht="12">
      <c r="B338" s="156"/>
      <c r="D338" s="157" t="s">
        <v>158</v>
      </c>
      <c r="E338" s="158" t="s">
        <v>1</v>
      </c>
      <c r="F338" s="159" t="s">
        <v>548</v>
      </c>
      <c r="H338" s="160">
        <v>16131.209</v>
      </c>
      <c r="L338" s="156"/>
      <c r="M338" s="161"/>
      <c r="N338" s="162"/>
      <c r="O338" s="162"/>
      <c r="P338" s="162"/>
      <c r="Q338" s="162"/>
      <c r="R338" s="162"/>
      <c r="S338" s="162"/>
      <c r="T338" s="163"/>
      <c r="AT338" s="158" t="s">
        <v>158</v>
      </c>
      <c r="AU338" s="158" t="s">
        <v>84</v>
      </c>
      <c r="AV338" s="13" t="s">
        <v>84</v>
      </c>
      <c r="AW338" s="13" t="s">
        <v>30</v>
      </c>
      <c r="AX338" s="13" t="s">
        <v>82</v>
      </c>
      <c r="AY338" s="158" t="s">
        <v>150</v>
      </c>
    </row>
    <row r="339" spans="2:63" s="12" customFormat="1" ht="22.8" customHeight="1">
      <c r="B339" s="130"/>
      <c r="D339" s="131" t="s">
        <v>73</v>
      </c>
      <c r="E339" s="140" t="s">
        <v>549</v>
      </c>
      <c r="F339" s="140" t="s">
        <v>550</v>
      </c>
      <c r="J339" s="141">
        <f>BK339</f>
        <v>0</v>
      </c>
      <c r="L339" s="130"/>
      <c r="M339" s="134"/>
      <c r="N339" s="135"/>
      <c r="O339" s="135"/>
      <c r="P339" s="136">
        <f>P340</f>
        <v>176.46063600000002</v>
      </c>
      <c r="Q339" s="135"/>
      <c r="R339" s="136">
        <f>R340</f>
        <v>0</v>
      </c>
      <c r="S339" s="135"/>
      <c r="T339" s="137">
        <f>T340</f>
        <v>0</v>
      </c>
      <c r="AR339" s="131" t="s">
        <v>82</v>
      </c>
      <c r="AT339" s="138" t="s">
        <v>73</v>
      </c>
      <c r="AU339" s="138" t="s">
        <v>82</v>
      </c>
      <c r="AY339" s="131" t="s">
        <v>150</v>
      </c>
      <c r="BK339" s="139">
        <f>BK340</f>
        <v>0</v>
      </c>
    </row>
    <row r="340" spans="1:65" s="2" customFormat="1" ht="16.5" customHeight="1">
      <c r="A340" s="30"/>
      <c r="B340" s="142"/>
      <c r="C340" s="143" t="s">
        <v>551</v>
      </c>
      <c r="D340" s="143" t="s">
        <v>152</v>
      </c>
      <c r="E340" s="144" t="s">
        <v>552</v>
      </c>
      <c r="F340" s="145" t="s">
        <v>553</v>
      </c>
      <c r="G340" s="146" t="s">
        <v>254</v>
      </c>
      <c r="H340" s="147">
        <v>1336.823</v>
      </c>
      <c r="I340" s="148"/>
      <c r="J340" s="148">
        <f>ROUND(I340*H340,2)</f>
        <v>0</v>
      </c>
      <c r="K340" s="149"/>
      <c r="L340" s="31"/>
      <c r="M340" s="150" t="s">
        <v>1</v>
      </c>
      <c r="N340" s="151" t="s">
        <v>39</v>
      </c>
      <c r="O340" s="152">
        <v>0.132</v>
      </c>
      <c r="P340" s="152">
        <f>O340*H340</f>
        <v>176.46063600000002</v>
      </c>
      <c r="Q340" s="152">
        <v>0</v>
      </c>
      <c r="R340" s="152">
        <f>Q340*H340</f>
        <v>0</v>
      </c>
      <c r="S340" s="152">
        <v>0</v>
      </c>
      <c r="T340" s="153">
        <f>S340*H340</f>
        <v>0</v>
      </c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R340" s="154" t="s">
        <v>156</v>
      </c>
      <c r="AT340" s="154" t="s">
        <v>152</v>
      </c>
      <c r="AU340" s="154" t="s">
        <v>84</v>
      </c>
      <c r="AY340" s="18" t="s">
        <v>150</v>
      </c>
      <c r="BE340" s="155">
        <f>IF(N340="základní",J340,0)</f>
        <v>0</v>
      </c>
      <c r="BF340" s="155">
        <f>IF(N340="snížená",J340,0)</f>
        <v>0</v>
      </c>
      <c r="BG340" s="155">
        <f>IF(N340="zákl. přenesená",J340,0)</f>
        <v>0</v>
      </c>
      <c r="BH340" s="155">
        <f>IF(N340="sníž. přenesená",J340,0)</f>
        <v>0</v>
      </c>
      <c r="BI340" s="155">
        <f>IF(N340="nulová",J340,0)</f>
        <v>0</v>
      </c>
      <c r="BJ340" s="18" t="s">
        <v>82</v>
      </c>
      <c r="BK340" s="155">
        <f>ROUND(I340*H340,2)</f>
        <v>0</v>
      </c>
      <c r="BL340" s="18" t="s">
        <v>156</v>
      </c>
      <c r="BM340" s="154" t="s">
        <v>554</v>
      </c>
    </row>
    <row r="341" spans="2:63" s="12" customFormat="1" ht="25.95" customHeight="1">
      <c r="B341" s="130"/>
      <c r="D341" s="131" t="s">
        <v>73</v>
      </c>
      <c r="E341" s="132" t="s">
        <v>555</v>
      </c>
      <c r="F341" s="132" t="s">
        <v>556</v>
      </c>
      <c r="J341" s="133">
        <f>BK341</f>
        <v>0</v>
      </c>
      <c r="L341" s="130"/>
      <c r="M341" s="134"/>
      <c r="N341" s="135"/>
      <c r="O341" s="135"/>
      <c r="P341" s="136">
        <f>P342+P351+P354</f>
        <v>13.12</v>
      </c>
      <c r="Q341" s="135"/>
      <c r="R341" s="136">
        <f>R342+R351+R354</f>
        <v>0.00048</v>
      </c>
      <c r="S341" s="135"/>
      <c r="T341" s="137">
        <f>T342+T351+T354</f>
        <v>0.1</v>
      </c>
      <c r="AR341" s="131" t="s">
        <v>84</v>
      </c>
      <c r="AT341" s="138" t="s">
        <v>73</v>
      </c>
      <c r="AU341" s="138" t="s">
        <v>74</v>
      </c>
      <c r="AY341" s="131" t="s">
        <v>150</v>
      </c>
      <c r="BK341" s="139">
        <f>BK342+BK351+BK354</f>
        <v>0</v>
      </c>
    </row>
    <row r="342" spans="2:63" s="12" customFormat="1" ht="22.8" customHeight="1">
      <c r="B342" s="130"/>
      <c r="D342" s="131" t="s">
        <v>73</v>
      </c>
      <c r="E342" s="140" t="s">
        <v>557</v>
      </c>
      <c r="F342" s="140" t="s">
        <v>558</v>
      </c>
      <c r="J342" s="141">
        <f>BK342</f>
        <v>0</v>
      </c>
      <c r="L342" s="130"/>
      <c r="M342" s="134"/>
      <c r="N342" s="135"/>
      <c r="O342" s="135"/>
      <c r="P342" s="136">
        <f>SUM(P343:P350)</f>
        <v>0</v>
      </c>
      <c r="Q342" s="135"/>
      <c r="R342" s="136">
        <f>SUM(R343:R350)</f>
        <v>0</v>
      </c>
      <c r="S342" s="135"/>
      <c r="T342" s="137">
        <f>SUM(T343:T350)</f>
        <v>0</v>
      </c>
      <c r="AR342" s="131" t="s">
        <v>84</v>
      </c>
      <c r="AT342" s="138" t="s">
        <v>73</v>
      </c>
      <c r="AU342" s="138" t="s">
        <v>82</v>
      </c>
      <c r="AY342" s="131" t="s">
        <v>150</v>
      </c>
      <c r="BK342" s="139">
        <f>SUM(BK343:BK350)</f>
        <v>0</v>
      </c>
    </row>
    <row r="343" spans="1:65" s="2" customFormat="1" ht="24.15" customHeight="1">
      <c r="A343" s="30"/>
      <c r="B343" s="142"/>
      <c r="C343" s="143" t="s">
        <v>559</v>
      </c>
      <c r="D343" s="143" t="s">
        <v>152</v>
      </c>
      <c r="E343" s="144" t="s">
        <v>560</v>
      </c>
      <c r="F343" s="145" t="s">
        <v>561</v>
      </c>
      <c r="G343" s="146" t="s">
        <v>155</v>
      </c>
      <c r="H343" s="147">
        <v>825.4</v>
      </c>
      <c r="I343" s="148"/>
      <c r="J343" s="148">
        <f>ROUND(I343*H343,2)</f>
        <v>0</v>
      </c>
      <c r="K343" s="149"/>
      <c r="L343" s="31"/>
      <c r="M343" s="150" t="s">
        <v>1</v>
      </c>
      <c r="N343" s="151" t="s">
        <v>39</v>
      </c>
      <c r="O343" s="152">
        <v>0</v>
      </c>
      <c r="P343" s="152">
        <f>O343*H343</f>
        <v>0</v>
      </c>
      <c r="Q343" s="152">
        <v>0</v>
      </c>
      <c r="R343" s="152">
        <f>Q343*H343</f>
        <v>0</v>
      </c>
      <c r="S343" s="152">
        <v>0</v>
      </c>
      <c r="T343" s="153">
        <f>S343*H343</f>
        <v>0</v>
      </c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R343" s="154" t="s">
        <v>230</v>
      </c>
      <c r="AT343" s="154" t="s">
        <v>152</v>
      </c>
      <c r="AU343" s="154" t="s">
        <v>84</v>
      </c>
      <c r="AY343" s="18" t="s">
        <v>150</v>
      </c>
      <c r="BE343" s="155">
        <f>IF(N343="základní",J343,0)</f>
        <v>0</v>
      </c>
      <c r="BF343" s="155">
        <f>IF(N343="snížená",J343,0)</f>
        <v>0</v>
      </c>
      <c r="BG343" s="155">
        <f>IF(N343="zákl. přenesená",J343,0)</f>
        <v>0</v>
      </c>
      <c r="BH343" s="155">
        <f>IF(N343="sníž. přenesená",J343,0)</f>
        <v>0</v>
      </c>
      <c r="BI343" s="155">
        <f>IF(N343="nulová",J343,0)</f>
        <v>0</v>
      </c>
      <c r="BJ343" s="18" t="s">
        <v>82</v>
      </c>
      <c r="BK343" s="155">
        <f>ROUND(I343*H343,2)</f>
        <v>0</v>
      </c>
      <c r="BL343" s="18" t="s">
        <v>230</v>
      </c>
      <c r="BM343" s="154" t="s">
        <v>562</v>
      </c>
    </row>
    <row r="344" spans="2:51" s="13" customFormat="1" ht="12">
      <c r="B344" s="156"/>
      <c r="D344" s="157" t="s">
        <v>158</v>
      </c>
      <c r="E344" s="158" t="s">
        <v>1</v>
      </c>
      <c r="F344" s="159" t="s">
        <v>318</v>
      </c>
      <c r="H344" s="160">
        <v>825.4</v>
      </c>
      <c r="L344" s="156"/>
      <c r="M344" s="161"/>
      <c r="N344" s="162"/>
      <c r="O344" s="162"/>
      <c r="P344" s="162"/>
      <c r="Q344" s="162"/>
      <c r="R344" s="162"/>
      <c r="S344" s="162"/>
      <c r="T344" s="163"/>
      <c r="AT344" s="158" t="s">
        <v>158</v>
      </c>
      <c r="AU344" s="158" t="s">
        <v>84</v>
      </c>
      <c r="AV344" s="13" t="s">
        <v>84</v>
      </c>
      <c r="AW344" s="13" t="s">
        <v>30</v>
      </c>
      <c r="AX344" s="13" t="s">
        <v>82</v>
      </c>
      <c r="AY344" s="158" t="s">
        <v>150</v>
      </c>
    </row>
    <row r="345" spans="1:65" s="2" customFormat="1" ht="16.5" customHeight="1">
      <c r="A345" s="30"/>
      <c r="B345" s="142"/>
      <c r="C345" s="143" t="s">
        <v>563</v>
      </c>
      <c r="D345" s="143" t="s">
        <v>152</v>
      </c>
      <c r="E345" s="144" t="s">
        <v>564</v>
      </c>
      <c r="F345" s="145" t="s">
        <v>565</v>
      </c>
      <c r="G345" s="146" t="s">
        <v>360</v>
      </c>
      <c r="H345" s="147">
        <v>1</v>
      </c>
      <c r="I345" s="148"/>
      <c r="J345" s="148">
        <f>ROUND(I345*H345,2)</f>
        <v>0</v>
      </c>
      <c r="K345" s="149"/>
      <c r="L345" s="31"/>
      <c r="M345" s="150" t="s">
        <v>1</v>
      </c>
      <c r="N345" s="151" t="s">
        <v>39</v>
      </c>
      <c r="O345" s="152">
        <v>0</v>
      </c>
      <c r="P345" s="152">
        <f>O345*H345</f>
        <v>0</v>
      </c>
      <c r="Q345" s="152">
        <v>0</v>
      </c>
      <c r="R345" s="152">
        <f>Q345*H345</f>
        <v>0</v>
      </c>
      <c r="S345" s="152">
        <v>0</v>
      </c>
      <c r="T345" s="153">
        <f>S345*H345</f>
        <v>0</v>
      </c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R345" s="154" t="s">
        <v>230</v>
      </c>
      <c r="AT345" s="154" t="s">
        <v>152</v>
      </c>
      <c r="AU345" s="154" t="s">
        <v>84</v>
      </c>
      <c r="AY345" s="18" t="s">
        <v>150</v>
      </c>
      <c r="BE345" s="155">
        <f>IF(N345="základní",J345,0)</f>
        <v>0</v>
      </c>
      <c r="BF345" s="155">
        <f>IF(N345="snížená",J345,0)</f>
        <v>0</v>
      </c>
      <c r="BG345" s="155">
        <f>IF(N345="zákl. přenesená",J345,0)</f>
        <v>0</v>
      </c>
      <c r="BH345" s="155">
        <f>IF(N345="sníž. přenesená",J345,0)</f>
        <v>0</v>
      </c>
      <c r="BI345" s="155">
        <f>IF(N345="nulová",J345,0)</f>
        <v>0</v>
      </c>
      <c r="BJ345" s="18" t="s">
        <v>82</v>
      </c>
      <c r="BK345" s="155">
        <f>ROUND(I345*H345,2)</f>
        <v>0</v>
      </c>
      <c r="BL345" s="18" t="s">
        <v>230</v>
      </c>
      <c r="BM345" s="154" t="s">
        <v>566</v>
      </c>
    </row>
    <row r="346" spans="1:65" s="2" customFormat="1" ht="16.5" customHeight="1">
      <c r="A346" s="30"/>
      <c r="B346" s="142"/>
      <c r="C346" s="143" t="s">
        <v>567</v>
      </c>
      <c r="D346" s="143" t="s">
        <v>152</v>
      </c>
      <c r="E346" s="144" t="s">
        <v>568</v>
      </c>
      <c r="F346" s="145" t="s">
        <v>569</v>
      </c>
      <c r="G346" s="146" t="s">
        <v>190</v>
      </c>
      <c r="H346" s="147">
        <v>906.99</v>
      </c>
      <c r="I346" s="148"/>
      <c r="J346" s="148">
        <f>ROUND(I346*H346,2)</f>
        <v>0</v>
      </c>
      <c r="K346" s="149"/>
      <c r="L346" s="31"/>
      <c r="M346" s="150" t="s">
        <v>1</v>
      </c>
      <c r="N346" s="151" t="s">
        <v>39</v>
      </c>
      <c r="O346" s="152">
        <v>0</v>
      </c>
      <c r="P346" s="152">
        <f>O346*H346</f>
        <v>0</v>
      </c>
      <c r="Q346" s="152">
        <v>0</v>
      </c>
      <c r="R346" s="152">
        <f>Q346*H346</f>
        <v>0</v>
      </c>
      <c r="S346" s="152">
        <v>0</v>
      </c>
      <c r="T346" s="153">
        <f>S346*H346</f>
        <v>0</v>
      </c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R346" s="154" t="s">
        <v>230</v>
      </c>
      <c r="AT346" s="154" t="s">
        <v>152</v>
      </c>
      <c r="AU346" s="154" t="s">
        <v>84</v>
      </c>
      <c r="AY346" s="18" t="s">
        <v>150</v>
      </c>
      <c r="BE346" s="155">
        <f>IF(N346="základní",J346,0)</f>
        <v>0</v>
      </c>
      <c r="BF346" s="155">
        <f>IF(N346="snížená",J346,0)</f>
        <v>0</v>
      </c>
      <c r="BG346" s="155">
        <f>IF(N346="zákl. přenesená",J346,0)</f>
        <v>0</v>
      </c>
      <c r="BH346" s="155">
        <f>IF(N346="sníž. přenesená",J346,0)</f>
        <v>0</v>
      </c>
      <c r="BI346" s="155">
        <f>IF(N346="nulová",J346,0)</f>
        <v>0</v>
      </c>
      <c r="BJ346" s="18" t="s">
        <v>82</v>
      </c>
      <c r="BK346" s="155">
        <f>ROUND(I346*H346,2)</f>
        <v>0</v>
      </c>
      <c r="BL346" s="18" t="s">
        <v>230</v>
      </c>
      <c r="BM346" s="154" t="s">
        <v>570</v>
      </c>
    </row>
    <row r="347" spans="2:51" s="15" customFormat="1" ht="12">
      <c r="B347" s="171"/>
      <c r="D347" s="157" t="s">
        <v>158</v>
      </c>
      <c r="E347" s="172" t="s">
        <v>1</v>
      </c>
      <c r="F347" s="173" t="s">
        <v>571</v>
      </c>
      <c r="H347" s="172" t="s">
        <v>1</v>
      </c>
      <c r="L347" s="171"/>
      <c r="M347" s="174"/>
      <c r="N347" s="175"/>
      <c r="O347" s="175"/>
      <c r="P347" s="175"/>
      <c r="Q347" s="175"/>
      <c r="R347" s="175"/>
      <c r="S347" s="175"/>
      <c r="T347" s="176"/>
      <c r="AT347" s="172" t="s">
        <v>158</v>
      </c>
      <c r="AU347" s="172" t="s">
        <v>84</v>
      </c>
      <c r="AV347" s="15" t="s">
        <v>82</v>
      </c>
      <c r="AW347" s="15" t="s">
        <v>30</v>
      </c>
      <c r="AX347" s="15" t="s">
        <v>74</v>
      </c>
      <c r="AY347" s="172" t="s">
        <v>150</v>
      </c>
    </row>
    <row r="348" spans="2:51" s="13" customFormat="1" ht="12">
      <c r="B348" s="156"/>
      <c r="D348" s="157" t="s">
        <v>158</v>
      </c>
      <c r="E348" s="158" t="s">
        <v>1</v>
      </c>
      <c r="F348" s="159" t="s">
        <v>572</v>
      </c>
      <c r="H348" s="160">
        <v>906.99</v>
      </c>
      <c r="L348" s="156"/>
      <c r="M348" s="161"/>
      <c r="N348" s="162"/>
      <c r="O348" s="162"/>
      <c r="P348" s="162"/>
      <c r="Q348" s="162"/>
      <c r="R348" s="162"/>
      <c r="S348" s="162"/>
      <c r="T348" s="163"/>
      <c r="AT348" s="158" t="s">
        <v>158</v>
      </c>
      <c r="AU348" s="158" t="s">
        <v>84</v>
      </c>
      <c r="AV348" s="13" t="s">
        <v>84</v>
      </c>
      <c r="AW348" s="13" t="s">
        <v>30</v>
      </c>
      <c r="AX348" s="13" t="s">
        <v>74</v>
      </c>
      <c r="AY348" s="158" t="s">
        <v>150</v>
      </c>
    </row>
    <row r="349" spans="2:51" s="14" customFormat="1" ht="12">
      <c r="B349" s="164"/>
      <c r="D349" s="157" t="s">
        <v>158</v>
      </c>
      <c r="E349" s="165" t="s">
        <v>1</v>
      </c>
      <c r="F349" s="166" t="s">
        <v>193</v>
      </c>
      <c r="H349" s="167">
        <v>906.99</v>
      </c>
      <c r="L349" s="164"/>
      <c r="M349" s="168"/>
      <c r="N349" s="169"/>
      <c r="O349" s="169"/>
      <c r="P349" s="169"/>
      <c r="Q349" s="169"/>
      <c r="R349" s="169"/>
      <c r="S349" s="169"/>
      <c r="T349" s="170"/>
      <c r="AT349" s="165" t="s">
        <v>158</v>
      </c>
      <c r="AU349" s="165" t="s">
        <v>84</v>
      </c>
      <c r="AV349" s="14" t="s">
        <v>156</v>
      </c>
      <c r="AW349" s="14" t="s">
        <v>30</v>
      </c>
      <c r="AX349" s="14" t="s">
        <v>82</v>
      </c>
      <c r="AY349" s="165" t="s">
        <v>150</v>
      </c>
    </row>
    <row r="350" spans="1:65" s="2" customFormat="1" ht="24.15" customHeight="1">
      <c r="A350" s="30"/>
      <c r="B350" s="142"/>
      <c r="C350" s="143" t="s">
        <v>573</v>
      </c>
      <c r="D350" s="143" t="s">
        <v>152</v>
      </c>
      <c r="E350" s="144" t="s">
        <v>574</v>
      </c>
      <c r="F350" s="145" t="s">
        <v>575</v>
      </c>
      <c r="G350" s="146" t="s">
        <v>576</v>
      </c>
      <c r="H350" s="147"/>
      <c r="I350" s="148"/>
      <c r="J350" s="148">
        <f>ROUND(I350*H350,2)</f>
        <v>0</v>
      </c>
      <c r="K350" s="149"/>
      <c r="L350" s="31"/>
      <c r="M350" s="150" t="s">
        <v>1</v>
      </c>
      <c r="N350" s="151" t="s">
        <v>39</v>
      </c>
      <c r="O350" s="152">
        <v>0</v>
      </c>
      <c r="P350" s="152">
        <f>O350*H350</f>
        <v>0</v>
      </c>
      <c r="Q350" s="152">
        <v>0</v>
      </c>
      <c r="R350" s="152">
        <f>Q350*H350</f>
        <v>0</v>
      </c>
      <c r="S350" s="152">
        <v>0</v>
      </c>
      <c r="T350" s="153">
        <f>S350*H350</f>
        <v>0</v>
      </c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R350" s="154" t="s">
        <v>230</v>
      </c>
      <c r="AT350" s="154" t="s">
        <v>152</v>
      </c>
      <c r="AU350" s="154" t="s">
        <v>84</v>
      </c>
      <c r="AY350" s="18" t="s">
        <v>150</v>
      </c>
      <c r="BE350" s="155">
        <f>IF(N350="základní",J350,0)</f>
        <v>0</v>
      </c>
      <c r="BF350" s="155">
        <f>IF(N350="snížená",J350,0)</f>
        <v>0</v>
      </c>
      <c r="BG350" s="155">
        <f>IF(N350="zákl. přenesená",J350,0)</f>
        <v>0</v>
      </c>
      <c r="BH350" s="155">
        <f>IF(N350="sníž. přenesená",J350,0)</f>
        <v>0</v>
      </c>
      <c r="BI350" s="155">
        <f>IF(N350="nulová",J350,0)</f>
        <v>0</v>
      </c>
      <c r="BJ350" s="18" t="s">
        <v>82</v>
      </c>
      <c r="BK350" s="155">
        <f>ROUND(I350*H350,2)</f>
        <v>0</v>
      </c>
      <c r="BL350" s="18" t="s">
        <v>230</v>
      </c>
      <c r="BM350" s="154" t="s">
        <v>577</v>
      </c>
    </row>
    <row r="351" spans="2:63" s="12" customFormat="1" ht="22.8" customHeight="1">
      <c r="B351" s="130"/>
      <c r="D351" s="131" t="s">
        <v>73</v>
      </c>
      <c r="E351" s="140" t="s">
        <v>578</v>
      </c>
      <c r="F351" s="140" t="s">
        <v>579</v>
      </c>
      <c r="J351" s="141">
        <f>BK351</f>
        <v>0</v>
      </c>
      <c r="L351" s="130"/>
      <c r="M351" s="134"/>
      <c r="N351" s="135"/>
      <c r="O351" s="135"/>
      <c r="P351" s="136">
        <f>SUM(P352:P353)</f>
        <v>13.12</v>
      </c>
      <c r="Q351" s="135"/>
      <c r="R351" s="136">
        <f>SUM(R352:R353)</f>
        <v>0.00048</v>
      </c>
      <c r="S351" s="135"/>
      <c r="T351" s="137">
        <f>SUM(T352:T353)</f>
        <v>0</v>
      </c>
      <c r="AR351" s="131" t="s">
        <v>84</v>
      </c>
      <c r="AT351" s="138" t="s">
        <v>73</v>
      </c>
      <c r="AU351" s="138" t="s">
        <v>82</v>
      </c>
      <c r="AY351" s="131" t="s">
        <v>150</v>
      </c>
      <c r="BK351" s="139">
        <f>SUM(BK352:BK353)</f>
        <v>0</v>
      </c>
    </row>
    <row r="352" spans="1:65" s="2" customFormat="1" ht="21.75" customHeight="1">
      <c r="A352" s="30"/>
      <c r="B352" s="142"/>
      <c r="C352" s="143" t="s">
        <v>580</v>
      </c>
      <c r="D352" s="143" t="s">
        <v>152</v>
      </c>
      <c r="E352" s="144" t="s">
        <v>581</v>
      </c>
      <c r="F352" s="145" t="s">
        <v>582</v>
      </c>
      <c r="G352" s="146" t="s">
        <v>442</v>
      </c>
      <c r="H352" s="147">
        <v>8</v>
      </c>
      <c r="I352" s="148"/>
      <c r="J352" s="148">
        <f>ROUND(I352*H352,2)</f>
        <v>0</v>
      </c>
      <c r="K352" s="149"/>
      <c r="L352" s="31"/>
      <c r="M352" s="150" t="s">
        <v>1</v>
      </c>
      <c r="N352" s="151" t="s">
        <v>39</v>
      </c>
      <c r="O352" s="152">
        <v>1.64</v>
      </c>
      <c r="P352" s="152">
        <f>O352*H352</f>
        <v>13.12</v>
      </c>
      <c r="Q352" s="152">
        <v>6E-05</v>
      </c>
      <c r="R352" s="152">
        <f>Q352*H352</f>
        <v>0.00048</v>
      </c>
      <c r="S352" s="152">
        <v>0</v>
      </c>
      <c r="T352" s="153">
        <f>S352*H352</f>
        <v>0</v>
      </c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R352" s="154" t="s">
        <v>230</v>
      </c>
      <c r="AT352" s="154" t="s">
        <v>152</v>
      </c>
      <c r="AU352" s="154" t="s">
        <v>84</v>
      </c>
      <c r="AY352" s="18" t="s">
        <v>150</v>
      </c>
      <c r="BE352" s="155">
        <f>IF(N352="základní",J352,0)</f>
        <v>0</v>
      </c>
      <c r="BF352" s="155">
        <f>IF(N352="snížená",J352,0)</f>
        <v>0</v>
      </c>
      <c r="BG352" s="155">
        <f>IF(N352="zákl. přenesená",J352,0)</f>
        <v>0</v>
      </c>
      <c r="BH352" s="155">
        <f>IF(N352="sníž. přenesená",J352,0)</f>
        <v>0</v>
      </c>
      <c r="BI352" s="155">
        <f>IF(N352="nulová",J352,0)</f>
        <v>0</v>
      </c>
      <c r="BJ352" s="18" t="s">
        <v>82</v>
      </c>
      <c r="BK352" s="155">
        <f>ROUND(I352*H352,2)</f>
        <v>0</v>
      </c>
      <c r="BL352" s="18" t="s">
        <v>230</v>
      </c>
      <c r="BM352" s="154" t="s">
        <v>583</v>
      </c>
    </row>
    <row r="353" spans="2:51" s="13" customFormat="1" ht="12">
      <c r="B353" s="156"/>
      <c r="D353" s="157" t="s">
        <v>158</v>
      </c>
      <c r="E353" s="158" t="s">
        <v>1</v>
      </c>
      <c r="F353" s="159" t="s">
        <v>584</v>
      </c>
      <c r="H353" s="160">
        <v>8</v>
      </c>
      <c r="L353" s="156"/>
      <c r="M353" s="161"/>
      <c r="N353" s="162"/>
      <c r="O353" s="162"/>
      <c r="P353" s="162"/>
      <c r="Q353" s="162"/>
      <c r="R353" s="162"/>
      <c r="S353" s="162"/>
      <c r="T353" s="163"/>
      <c r="AT353" s="158" t="s">
        <v>158</v>
      </c>
      <c r="AU353" s="158" t="s">
        <v>84</v>
      </c>
      <c r="AV353" s="13" t="s">
        <v>84</v>
      </c>
      <c r="AW353" s="13" t="s">
        <v>30</v>
      </c>
      <c r="AX353" s="13" t="s">
        <v>82</v>
      </c>
      <c r="AY353" s="158" t="s">
        <v>150</v>
      </c>
    </row>
    <row r="354" spans="2:63" s="12" customFormat="1" ht="22.8" customHeight="1">
      <c r="B354" s="130"/>
      <c r="D354" s="131" t="s">
        <v>73</v>
      </c>
      <c r="E354" s="140" t="s">
        <v>585</v>
      </c>
      <c r="F354" s="140" t="s">
        <v>586</v>
      </c>
      <c r="J354" s="141">
        <f>BK354</f>
        <v>0</v>
      </c>
      <c r="L354" s="130"/>
      <c r="M354" s="134"/>
      <c r="N354" s="135"/>
      <c r="O354" s="135"/>
      <c r="P354" s="136">
        <f>SUM(P355:P360)</f>
        <v>0</v>
      </c>
      <c r="Q354" s="135"/>
      <c r="R354" s="136">
        <f>SUM(R355:R360)</f>
        <v>0</v>
      </c>
      <c r="S354" s="135"/>
      <c r="T354" s="137">
        <f>SUM(T355:T360)</f>
        <v>0.1</v>
      </c>
      <c r="AR354" s="131" t="s">
        <v>84</v>
      </c>
      <c r="AT354" s="138" t="s">
        <v>73</v>
      </c>
      <c r="AU354" s="138" t="s">
        <v>82</v>
      </c>
      <c r="AY354" s="131" t="s">
        <v>150</v>
      </c>
      <c r="BK354" s="139">
        <f>SUM(BK355:BK360)</f>
        <v>0</v>
      </c>
    </row>
    <row r="355" spans="1:65" s="2" customFormat="1" ht="24.15" customHeight="1">
      <c r="A355" s="30"/>
      <c r="B355" s="142"/>
      <c r="C355" s="143" t="s">
        <v>587</v>
      </c>
      <c r="D355" s="143" t="s">
        <v>152</v>
      </c>
      <c r="E355" s="144" t="s">
        <v>588</v>
      </c>
      <c r="F355" s="145" t="s">
        <v>589</v>
      </c>
      <c r="G355" s="146" t="s">
        <v>453</v>
      </c>
      <c r="H355" s="147">
        <v>20</v>
      </c>
      <c r="I355" s="148"/>
      <c r="J355" s="148">
        <f>ROUND(I355*H355,2)</f>
        <v>0</v>
      </c>
      <c r="K355" s="149"/>
      <c r="L355" s="31"/>
      <c r="M355" s="150" t="s">
        <v>1</v>
      </c>
      <c r="N355" s="151" t="s">
        <v>39</v>
      </c>
      <c r="O355" s="152">
        <v>0</v>
      </c>
      <c r="P355" s="152">
        <f>O355*H355</f>
        <v>0</v>
      </c>
      <c r="Q355" s="152">
        <v>0</v>
      </c>
      <c r="R355" s="152">
        <f>Q355*H355</f>
        <v>0</v>
      </c>
      <c r="S355" s="152">
        <v>0</v>
      </c>
      <c r="T355" s="153">
        <f>S355*H355</f>
        <v>0</v>
      </c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R355" s="154" t="s">
        <v>230</v>
      </c>
      <c r="AT355" s="154" t="s">
        <v>152</v>
      </c>
      <c r="AU355" s="154" t="s">
        <v>84</v>
      </c>
      <c r="AY355" s="18" t="s">
        <v>150</v>
      </c>
      <c r="BE355" s="155">
        <f>IF(N355="základní",J355,0)</f>
        <v>0</v>
      </c>
      <c r="BF355" s="155">
        <f>IF(N355="snížená",J355,0)</f>
        <v>0</v>
      </c>
      <c r="BG355" s="155">
        <f>IF(N355="zákl. přenesená",J355,0)</f>
        <v>0</v>
      </c>
      <c r="BH355" s="155">
        <f>IF(N355="sníž. přenesená",J355,0)</f>
        <v>0</v>
      </c>
      <c r="BI355" s="155">
        <f>IF(N355="nulová",J355,0)</f>
        <v>0</v>
      </c>
      <c r="BJ355" s="18" t="s">
        <v>82</v>
      </c>
      <c r="BK355" s="155">
        <f>ROUND(I355*H355,2)</f>
        <v>0</v>
      </c>
      <c r="BL355" s="18" t="s">
        <v>230</v>
      </c>
      <c r="BM355" s="154" t="s">
        <v>590</v>
      </c>
    </row>
    <row r="356" spans="2:51" s="13" customFormat="1" ht="12">
      <c r="B356" s="156"/>
      <c r="D356" s="157" t="s">
        <v>158</v>
      </c>
      <c r="E356" s="158" t="s">
        <v>1</v>
      </c>
      <c r="F356" s="159" t="s">
        <v>251</v>
      </c>
      <c r="H356" s="160">
        <v>20</v>
      </c>
      <c r="L356" s="156"/>
      <c r="M356" s="161"/>
      <c r="N356" s="162"/>
      <c r="O356" s="162"/>
      <c r="P356" s="162"/>
      <c r="Q356" s="162"/>
      <c r="R356" s="162"/>
      <c r="S356" s="162"/>
      <c r="T356" s="163"/>
      <c r="AT356" s="158" t="s">
        <v>158</v>
      </c>
      <c r="AU356" s="158" t="s">
        <v>84</v>
      </c>
      <c r="AV356" s="13" t="s">
        <v>84</v>
      </c>
      <c r="AW356" s="13" t="s">
        <v>30</v>
      </c>
      <c r="AX356" s="13" t="s">
        <v>82</v>
      </c>
      <c r="AY356" s="158" t="s">
        <v>150</v>
      </c>
    </row>
    <row r="357" spans="1:65" s="2" customFormat="1" ht="37.8" customHeight="1">
      <c r="A357" s="30"/>
      <c r="B357" s="142"/>
      <c r="C357" s="143" t="s">
        <v>591</v>
      </c>
      <c r="D357" s="143" t="s">
        <v>152</v>
      </c>
      <c r="E357" s="144" t="s">
        <v>592</v>
      </c>
      <c r="F357" s="145" t="s">
        <v>593</v>
      </c>
      <c r="G357" s="146" t="s">
        <v>453</v>
      </c>
      <c r="H357" s="147">
        <v>1</v>
      </c>
      <c r="I357" s="148"/>
      <c r="J357" s="148">
        <f>ROUND(I357*H357,2)</f>
        <v>0</v>
      </c>
      <c r="K357" s="149"/>
      <c r="L357" s="31"/>
      <c r="M357" s="150" t="s">
        <v>1</v>
      </c>
      <c r="N357" s="151" t="s">
        <v>39</v>
      </c>
      <c r="O357" s="152">
        <v>0</v>
      </c>
      <c r="P357" s="152">
        <f>O357*H357</f>
        <v>0</v>
      </c>
      <c r="Q357" s="152">
        <v>0</v>
      </c>
      <c r="R357" s="152">
        <f>Q357*H357</f>
        <v>0</v>
      </c>
      <c r="S357" s="152">
        <v>0</v>
      </c>
      <c r="T357" s="153">
        <f>S357*H357</f>
        <v>0</v>
      </c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R357" s="154" t="s">
        <v>230</v>
      </c>
      <c r="AT357" s="154" t="s">
        <v>152</v>
      </c>
      <c r="AU357" s="154" t="s">
        <v>84</v>
      </c>
      <c r="AY357" s="18" t="s">
        <v>150</v>
      </c>
      <c r="BE357" s="155">
        <f>IF(N357="základní",J357,0)</f>
        <v>0</v>
      </c>
      <c r="BF357" s="155">
        <f>IF(N357="snížená",J357,0)</f>
        <v>0</v>
      </c>
      <c r="BG357" s="155">
        <f>IF(N357="zákl. přenesená",J357,0)</f>
        <v>0</v>
      </c>
      <c r="BH357" s="155">
        <f>IF(N357="sníž. přenesená",J357,0)</f>
        <v>0</v>
      </c>
      <c r="BI357" s="155">
        <f>IF(N357="nulová",J357,0)</f>
        <v>0</v>
      </c>
      <c r="BJ357" s="18" t="s">
        <v>82</v>
      </c>
      <c r="BK357" s="155">
        <f>ROUND(I357*H357,2)</f>
        <v>0</v>
      </c>
      <c r="BL357" s="18" t="s">
        <v>230</v>
      </c>
      <c r="BM357" s="154" t="s">
        <v>594</v>
      </c>
    </row>
    <row r="358" spans="1:65" s="2" customFormat="1" ht="16.5" customHeight="1">
      <c r="A358" s="30"/>
      <c r="B358" s="142"/>
      <c r="C358" s="143" t="s">
        <v>595</v>
      </c>
      <c r="D358" s="143" t="s">
        <v>152</v>
      </c>
      <c r="E358" s="144" t="s">
        <v>596</v>
      </c>
      <c r="F358" s="145" t="s">
        <v>597</v>
      </c>
      <c r="G358" s="146" t="s">
        <v>360</v>
      </c>
      <c r="H358" s="147">
        <v>1</v>
      </c>
      <c r="I358" s="148"/>
      <c r="J358" s="148">
        <f>ROUND(I358*H358,2)</f>
        <v>0</v>
      </c>
      <c r="K358" s="149"/>
      <c r="L358" s="31"/>
      <c r="M358" s="150" t="s">
        <v>1</v>
      </c>
      <c r="N358" s="151" t="s">
        <v>39</v>
      </c>
      <c r="O358" s="152">
        <v>0</v>
      </c>
      <c r="P358" s="152">
        <f>O358*H358</f>
        <v>0</v>
      </c>
      <c r="Q358" s="152">
        <v>0</v>
      </c>
      <c r="R358" s="152">
        <f>Q358*H358</f>
        <v>0</v>
      </c>
      <c r="S358" s="152">
        <v>0</v>
      </c>
      <c r="T358" s="153">
        <f>S358*H358</f>
        <v>0</v>
      </c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R358" s="154" t="s">
        <v>230</v>
      </c>
      <c r="AT358" s="154" t="s">
        <v>152</v>
      </c>
      <c r="AU358" s="154" t="s">
        <v>84</v>
      </c>
      <c r="AY358" s="18" t="s">
        <v>150</v>
      </c>
      <c r="BE358" s="155">
        <f>IF(N358="základní",J358,0)</f>
        <v>0</v>
      </c>
      <c r="BF358" s="155">
        <f>IF(N358="snížená",J358,0)</f>
        <v>0</v>
      </c>
      <c r="BG358" s="155">
        <f>IF(N358="zákl. přenesená",J358,0)</f>
        <v>0</v>
      </c>
      <c r="BH358" s="155">
        <f>IF(N358="sníž. přenesená",J358,0)</f>
        <v>0</v>
      </c>
      <c r="BI358" s="155">
        <f>IF(N358="nulová",J358,0)</f>
        <v>0</v>
      </c>
      <c r="BJ358" s="18" t="s">
        <v>82</v>
      </c>
      <c r="BK358" s="155">
        <f>ROUND(I358*H358,2)</f>
        <v>0</v>
      </c>
      <c r="BL358" s="18" t="s">
        <v>230</v>
      </c>
      <c r="BM358" s="154" t="s">
        <v>598</v>
      </c>
    </row>
    <row r="359" spans="1:65" s="2" customFormat="1" ht="16.5" customHeight="1">
      <c r="A359" s="30"/>
      <c r="B359" s="142"/>
      <c r="C359" s="143" t="s">
        <v>599</v>
      </c>
      <c r="D359" s="143" t="s">
        <v>152</v>
      </c>
      <c r="E359" s="144" t="s">
        <v>600</v>
      </c>
      <c r="F359" s="145" t="s">
        <v>601</v>
      </c>
      <c r="G359" s="146" t="s">
        <v>360</v>
      </c>
      <c r="H359" s="147">
        <v>1</v>
      </c>
      <c r="I359" s="148"/>
      <c r="J359" s="148">
        <f>ROUND(I359*H359,2)</f>
        <v>0</v>
      </c>
      <c r="K359" s="149"/>
      <c r="L359" s="31"/>
      <c r="M359" s="150" t="s">
        <v>1</v>
      </c>
      <c r="N359" s="151" t="s">
        <v>39</v>
      </c>
      <c r="O359" s="152">
        <v>0</v>
      </c>
      <c r="P359" s="152">
        <f>O359*H359</f>
        <v>0</v>
      </c>
      <c r="Q359" s="152">
        <v>0</v>
      </c>
      <c r="R359" s="152">
        <f>Q359*H359</f>
        <v>0</v>
      </c>
      <c r="S359" s="152">
        <v>0</v>
      </c>
      <c r="T359" s="153">
        <f>S359*H359</f>
        <v>0</v>
      </c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R359" s="154" t="s">
        <v>230</v>
      </c>
      <c r="AT359" s="154" t="s">
        <v>152</v>
      </c>
      <c r="AU359" s="154" t="s">
        <v>84</v>
      </c>
      <c r="AY359" s="18" t="s">
        <v>150</v>
      </c>
      <c r="BE359" s="155">
        <f>IF(N359="základní",J359,0)</f>
        <v>0</v>
      </c>
      <c r="BF359" s="155">
        <f>IF(N359="snížená",J359,0)</f>
        <v>0</v>
      </c>
      <c r="BG359" s="155">
        <f>IF(N359="zákl. přenesená",J359,0)</f>
        <v>0</v>
      </c>
      <c r="BH359" s="155">
        <f>IF(N359="sníž. přenesená",J359,0)</f>
        <v>0</v>
      </c>
      <c r="BI359" s="155">
        <f>IF(N359="nulová",J359,0)</f>
        <v>0</v>
      </c>
      <c r="BJ359" s="18" t="s">
        <v>82</v>
      </c>
      <c r="BK359" s="155">
        <f>ROUND(I359*H359,2)</f>
        <v>0</v>
      </c>
      <c r="BL359" s="18" t="s">
        <v>230</v>
      </c>
      <c r="BM359" s="154" t="s">
        <v>602</v>
      </c>
    </row>
    <row r="360" spans="1:65" s="2" customFormat="1" ht="16.5" customHeight="1">
      <c r="A360" s="30"/>
      <c r="B360" s="142"/>
      <c r="C360" s="143" t="s">
        <v>603</v>
      </c>
      <c r="D360" s="143" t="s">
        <v>152</v>
      </c>
      <c r="E360" s="144" t="s">
        <v>604</v>
      </c>
      <c r="F360" s="145" t="s">
        <v>605</v>
      </c>
      <c r="G360" s="146" t="s">
        <v>360</v>
      </c>
      <c r="H360" s="147">
        <v>1</v>
      </c>
      <c r="I360" s="148"/>
      <c r="J360" s="148">
        <f>ROUND(I360*H360,2)</f>
        <v>0</v>
      </c>
      <c r="K360" s="149"/>
      <c r="L360" s="31"/>
      <c r="M360" s="150" t="s">
        <v>1</v>
      </c>
      <c r="N360" s="151" t="s">
        <v>39</v>
      </c>
      <c r="O360" s="152">
        <v>0</v>
      </c>
      <c r="P360" s="152">
        <f>O360*H360</f>
        <v>0</v>
      </c>
      <c r="Q360" s="152">
        <v>0</v>
      </c>
      <c r="R360" s="152">
        <f>Q360*H360</f>
        <v>0</v>
      </c>
      <c r="S360" s="152">
        <v>0.1</v>
      </c>
      <c r="T360" s="153">
        <f>S360*H360</f>
        <v>0.1</v>
      </c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R360" s="154" t="s">
        <v>230</v>
      </c>
      <c r="AT360" s="154" t="s">
        <v>152</v>
      </c>
      <c r="AU360" s="154" t="s">
        <v>84</v>
      </c>
      <c r="AY360" s="18" t="s">
        <v>150</v>
      </c>
      <c r="BE360" s="155">
        <f>IF(N360="základní",J360,0)</f>
        <v>0</v>
      </c>
      <c r="BF360" s="155">
        <f>IF(N360="snížená",J360,0)</f>
        <v>0</v>
      </c>
      <c r="BG360" s="155">
        <f>IF(N360="zákl. přenesená",J360,0)</f>
        <v>0</v>
      </c>
      <c r="BH360" s="155">
        <f>IF(N360="sníž. přenesená",J360,0)</f>
        <v>0</v>
      </c>
      <c r="BI360" s="155">
        <f>IF(N360="nulová",J360,0)</f>
        <v>0</v>
      </c>
      <c r="BJ360" s="18" t="s">
        <v>82</v>
      </c>
      <c r="BK360" s="155">
        <f>ROUND(I360*H360,2)</f>
        <v>0</v>
      </c>
      <c r="BL360" s="18" t="s">
        <v>230</v>
      </c>
      <c r="BM360" s="154" t="s">
        <v>606</v>
      </c>
    </row>
    <row r="361" spans="2:63" s="12" customFormat="1" ht="25.95" customHeight="1">
      <c r="B361" s="130"/>
      <c r="D361" s="131" t="s">
        <v>73</v>
      </c>
      <c r="E361" s="132" t="s">
        <v>607</v>
      </c>
      <c r="F361" s="132" t="s">
        <v>608</v>
      </c>
      <c r="J361" s="133">
        <f>BK361</f>
        <v>0</v>
      </c>
      <c r="L361" s="130"/>
      <c r="M361" s="134"/>
      <c r="N361" s="135"/>
      <c r="O361" s="135"/>
      <c r="P361" s="136">
        <f>P362+P364+P366+P368</f>
        <v>0</v>
      </c>
      <c r="Q361" s="135"/>
      <c r="R361" s="136">
        <f>R362+R364+R366+R368</f>
        <v>0</v>
      </c>
      <c r="S361" s="135"/>
      <c r="T361" s="137">
        <f>T362+T364+T366+T368</f>
        <v>0</v>
      </c>
      <c r="AR361" s="131" t="s">
        <v>172</v>
      </c>
      <c r="AT361" s="138" t="s">
        <v>73</v>
      </c>
      <c r="AU361" s="138" t="s">
        <v>74</v>
      </c>
      <c r="AY361" s="131" t="s">
        <v>150</v>
      </c>
      <c r="BK361" s="139">
        <f>BK362+BK364+BK366+BK368</f>
        <v>0</v>
      </c>
    </row>
    <row r="362" spans="2:63" s="12" customFormat="1" ht="22.8" customHeight="1">
      <c r="B362" s="130"/>
      <c r="D362" s="131" t="s">
        <v>73</v>
      </c>
      <c r="E362" s="140" t="s">
        <v>609</v>
      </c>
      <c r="F362" s="140" t="s">
        <v>610</v>
      </c>
      <c r="J362" s="141">
        <f>BK362</f>
        <v>0</v>
      </c>
      <c r="L362" s="130"/>
      <c r="M362" s="134"/>
      <c r="N362" s="135"/>
      <c r="O362" s="135"/>
      <c r="P362" s="136">
        <f>P363</f>
        <v>0</v>
      </c>
      <c r="Q362" s="135"/>
      <c r="R362" s="136">
        <f>R363</f>
        <v>0</v>
      </c>
      <c r="S362" s="135"/>
      <c r="T362" s="137">
        <f>T363</f>
        <v>0</v>
      </c>
      <c r="AR362" s="131" t="s">
        <v>172</v>
      </c>
      <c r="AT362" s="138" t="s">
        <v>73</v>
      </c>
      <c r="AU362" s="138" t="s">
        <v>82</v>
      </c>
      <c r="AY362" s="131" t="s">
        <v>150</v>
      </c>
      <c r="BK362" s="139">
        <f>BK363</f>
        <v>0</v>
      </c>
    </row>
    <row r="363" spans="1:65" s="2" customFormat="1" ht="21.75" customHeight="1">
      <c r="A363" s="30"/>
      <c r="B363" s="142"/>
      <c r="C363" s="143" t="s">
        <v>611</v>
      </c>
      <c r="D363" s="143" t="s">
        <v>152</v>
      </c>
      <c r="E363" s="144" t="s">
        <v>612</v>
      </c>
      <c r="F363" s="145" t="s">
        <v>613</v>
      </c>
      <c r="G363" s="146" t="s">
        <v>502</v>
      </c>
      <c r="H363" s="147">
        <v>120</v>
      </c>
      <c r="I363" s="148"/>
      <c r="J363" s="148">
        <f>ROUND(I363*H363,2)</f>
        <v>0</v>
      </c>
      <c r="K363" s="149"/>
      <c r="L363" s="31"/>
      <c r="M363" s="150" t="s">
        <v>1</v>
      </c>
      <c r="N363" s="151" t="s">
        <v>39</v>
      </c>
      <c r="O363" s="152">
        <v>0</v>
      </c>
      <c r="P363" s="152">
        <f>O363*H363</f>
        <v>0</v>
      </c>
      <c r="Q363" s="152">
        <v>0</v>
      </c>
      <c r="R363" s="152">
        <f>Q363*H363</f>
        <v>0</v>
      </c>
      <c r="S363" s="152">
        <v>0</v>
      </c>
      <c r="T363" s="153">
        <f>S363*H363</f>
        <v>0</v>
      </c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R363" s="154" t="s">
        <v>614</v>
      </c>
      <c r="AT363" s="154" t="s">
        <v>152</v>
      </c>
      <c r="AU363" s="154" t="s">
        <v>84</v>
      </c>
      <c r="AY363" s="18" t="s">
        <v>150</v>
      </c>
      <c r="BE363" s="155">
        <f>IF(N363="základní",J363,0)</f>
        <v>0</v>
      </c>
      <c r="BF363" s="155">
        <f>IF(N363="snížená",J363,0)</f>
        <v>0</v>
      </c>
      <c r="BG363" s="155">
        <f>IF(N363="zákl. přenesená",J363,0)</f>
        <v>0</v>
      </c>
      <c r="BH363" s="155">
        <f>IF(N363="sníž. přenesená",J363,0)</f>
        <v>0</v>
      </c>
      <c r="BI363" s="155">
        <f>IF(N363="nulová",J363,0)</f>
        <v>0</v>
      </c>
      <c r="BJ363" s="18" t="s">
        <v>82</v>
      </c>
      <c r="BK363" s="155">
        <f>ROUND(I363*H363,2)</f>
        <v>0</v>
      </c>
      <c r="BL363" s="18" t="s">
        <v>614</v>
      </c>
      <c r="BM363" s="154" t="s">
        <v>615</v>
      </c>
    </row>
    <row r="364" spans="2:63" s="12" customFormat="1" ht="22.8" customHeight="1">
      <c r="B364" s="130"/>
      <c r="D364" s="131" t="s">
        <v>73</v>
      </c>
      <c r="E364" s="140" t="s">
        <v>616</v>
      </c>
      <c r="F364" s="140" t="s">
        <v>617</v>
      </c>
      <c r="J364" s="141">
        <f>BK364</f>
        <v>0</v>
      </c>
      <c r="L364" s="130"/>
      <c r="M364" s="134"/>
      <c r="N364" s="135"/>
      <c r="O364" s="135"/>
      <c r="P364" s="136">
        <f>P365</f>
        <v>0</v>
      </c>
      <c r="Q364" s="135"/>
      <c r="R364" s="136">
        <f>R365</f>
        <v>0</v>
      </c>
      <c r="S364" s="135"/>
      <c r="T364" s="137">
        <f>T365</f>
        <v>0</v>
      </c>
      <c r="AR364" s="131" t="s">
        <v>172</v>
      </c>
      <c r="AT364" s="138" t="s">
        <v>73</v>
      </c>
      <c r="AU364" s="138" t="s">
        <v>82</v>
      </c>
      <c r="AY364" s="131" t="s">
        <v>150</v>
      </c>
      <c r="BK364" s="139">
        <f>BK365</f>
        <v>0</v>
      </c>
    </row>
    <row r="365" spans="1:65" s="2" customFormat="1" ht="16.5" customHeight="1">
      <c r="A365" s="30"/>
      <c r="B365" s="142"/>
      <c r="C365" s="143" t="s">
        <v>618</v>
      </c>
      <c r="D365" s="143" t="s">
        <v>152</v>
      </c>
      <c r="E365" s="144" t="s">
        <v>619</v>
      </c>
      <c r="F365" s="145" t="s">
        <v>617</v>
      </c>
      <c r="G365" s="146" t="s">
        <v>576</v>
      </c>
      <c r="H365" s="147"/>
      <c r="I365" s="148"/>
      <c r="J365" s="148">
        <f>ROUND(I365*H365,2)</f>
        <v>0</v>
      </c>
      <c r="K365" s="149"/>
      <c r="L365" s="31"/>
      <c r="M365" s="150" t="s">
        <v>1</v>
      </c>
      <c r="N365" s="151" t="s">
        <v>39</v>
      </c>
      <c r="O365" s="152">
        <v>0</v>
      </c>
      <c r="P365" s="152">
        <f>O365*H365</f>
        <v>0</v>
      </c>
      <c r="Q365" s="152">
        <v>0</v>
      </c>
      <c r="R365" s="152">
        <f>Q365*H365</f>
        <v>0</v>
      </c>
      <c r="S365" s="152">
        <v>0</v>
      </c>
      <c r="T365" s="153">
        <f>S365*H365</f>
        <v>0</v>
      </c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R365" s="154" t="s">
        <v>614</v>
      </c>
      <c r="AT365" s="154" t="s">
        <v>152</v>
      </c>
      <c r="AU365" s="154" t="s">
        <v>84</v>
      </c>
      <c r="AY365" s="18" t="s">
        <v>150</v>
      </c>
      <c r="BE365" s="155">
        <f>IF(N365="základní",J365,0)</f>
        <v>0</v>
      </c>
      <c r="BF365" s="155">
        <f>IF(N365="snížená",J365,0)</f>
        <v>0</v>
      </c>
      <c r="BG365" s="155">
        <f>IF(N365="zákl. přenesená",J365,0)</f>
        <v>0</v>
      </c>
      <c r="BH365" s="155">
        <f>IF(N365="sníž. přenesená",J365,0)</f>
        <v>0</v>
      </c>
      <c r="BI365" s="155">
        <f>IF(N365="nulová",J365,0)</f>
        <v>0</v>
      </c>
      <c r="BJ365" s="18" t="s">
        <v>82</v>
      </c>
      <c r="BK365" s="155">
        <f>ROUND(I365*H365,2)</f>
        <v>0</v>
      </c>
      <c r="BL365" s="18" t="s">
        <v>614</v>
      </c>
      <c r="BM365" s="154" t="s">
        <v>620</v>
      </c>
    </row>
    <row r="366" spans="2:63" s="12" customFormat="1" ht="22.8" customHeight="1">
      <c r="B366" s="130"/>
      <c r="D366" s="131" t="s">
        <v>73</v>
      </c>
      <c r="E366" s="140" t="s">
        <v>621</v>
      </c>
      <c r="F366" s="140" t="s">
        <v>622</v>
      </c>
      <c r="J366" s="141">
        <f>BK366</f>
        <v>0</v>
      </c>
      <c r="L366" s="130"/>
      <c r="M366" s="134"/>
      <c r="N366" s="135"/>
      <c r="O366" s="135"/>
      <c r="P366" s="136">
        <f>P367</f>
        <v>0</v>
      </c>
      <c r="Q366" s="135"/>
      <c r="R366" s="136">
        <f>R367</f>
        <v>0</v>
      </c>
      <c r="S366" s="135"/>
      <c r="T366" s="137">
        <f>T367</f>
        <v>0</v>
      </c>
      <c r="AR366" s="131" t="s">
        <v>172</v>
      </c>
      <c r="AT366" s="138" t="s">
        <v>73</v>
      </c>
      <c r="AU366" s="138" t="s">
        <v>82</v>
      </c>
      <c r="AY366" s="131" t="s">
        <v>150</v>
      </c>
      <c r="BK366" s="139">
        <f>BK367</f>
        <v>0</v>
      </c>
    </row>
    <row r="367" spans="1:65" s="2" customFormat="1" ht="16.5" customHeight="1">
      <c r="A367" s="30"/>
      <c r="B367" s="142"/>
      <c r="C367" s="143" t="s">
        <v>623</v>
      </c>
      <c r="D367" s="143" t="s">
        <v>152</v>
      </c>
      <c r="E367" s="144" t="s">
        <v>624</v>
      </c>
      <c r="F367" s="145" t="s">
        <v>622</v>
      </c>
      <c r="G367" s="146" t="s">
        <v>576</v>
      </c>
      <c r="H367" s="147"/>
      <c r="I367" s="148"/>
      <c r="J367" s="148">
        <f>ROUND(I367*H367,2)</f>
        <v>0</v>
      </c>
      <c r="K367" s="149"/>
      <c r="L367" s="31"/>
      <c r="M367" s="150" t="s">
        <v>1</v>
      </c>
      <c r="N367" s="151" t="s">
        <v>39</v>
      </c>
      <c r="O367" s="152">
        <v>0</v>
      </c>
      <c r="P367" s="152">
        <f>O367*H367</f>
        <v>0</v>
      </c>
      <c r="Q367" s="152">
        <v>0</v>
      </c>
      <c r="R367" s="152">
        <f>Q367*H367</f>
        <v>0</v>
      </c>
      <c r="S367" s="152">
        <v>0</v>
      </c>
      <c r="T367" s="153">
        <f>S367*H367</f>
        <v>0</v>
      </c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R367" s="154" t="s">
        <v>614</v>
      </c>
      <c r="AT367" s="154" t="s">
        <v>152</v>
      </c>
      <c r="AU367" s="154" t="s">
        <v>84</v>
      </c>
      <c r="AY367" s="18" t="s">
        <v>150</v>
      </c>
      <c r="BE367" s="155">
        <f>IF(N367="základní",J367,0)</f>
        <v>0</v>
      </c>
      <c r="BF367" s="155">
        <f>IF(N367="snížená",J367,0)</f>
        <v>0</v>
      </c>
      <c r="BG367" s="155">
        <f>IF(N367="zákl. přenesená",J367,0)</f>
        <v>0</v>
      </c>
      <c r="BH367" s="155">
        <f>IF(N367="sníž. přenesená",J367,0)</f>
        <v>0</v>
      </c>
      <c r="BI367" s="155">
        <f>IF(N367="nulová",J367,0)</f>
        <v>0</v>
      </c>
      <c r="BJ367" s="18" t="s">
        <v>82</v>
      </c>
      <c r="BK367" s="155">
        <f>ROUND(I367*H367,2)</f>
        <v>0</v>
      </c>
      <c r="BL367" s="18" t="s">
        <v>614</v>
      </c>
      <c r="BM367" s="154" t="s">
        <v>625</v>
      </c>
    </row>
    <row r="368" spans="2:63" s="12" customFormat="1" ht="22.8" customHeight="1">
      <c r="B368" s="130"/>
      <c r="D368" s="131" t="s">
        <v>73</v>
      </c>
      <c r="E368" s="140" t="s">
        <v>626</v>
      </c>
      <c r="F368" s="140" t="s">
        <v>627</v>
      </c>
      <c r="J368" s="141">
        <f>BK368</f>
        <v>0</v>
      </c>
      <c r="L368" s="130"/>
      <c r="M368" s="134"/>
      <c r="N368" s="135"/>
      <c r="O368" s="135"/>
      <c r="P368" s="136">
        <f>P369</f>
        <v>0</v>
      </c>
      <c r="Q368" s="135"/>
      <c r="R368" s="136">
        <f>R369</f>
        <v>0</v>
      </c>
      <c r="S368" s="135"/>
      <c r="T368" s="137">
        <f>T369</f>
        <v>0</v>
      </c>
      <c r="AR368" s="131" t="s">
        <v>172</v>
      </c>
      <c r="AT368" s="138" t="s">
        <v>73</v>
      </c>
      <c r="AU368" s="138" t="s">
        <v>82</v>
      </c>
      <c r="AY368" s="131" t="s">
        <v>150</v>
      </c>
      <c r="BK368" s="139">
        <f>BK369</f>
        <v>0</v>
      </c>
    </row>
    <row r="369" spans="1:65" s="2" customFormat="1" ht="16.5" customHeight="1">
      <c r="A369" s="30"/>
      <c r="B369" s="142"/>
      <c r="C369" s="143" t="s">
        <v>628</v>
      </c>
      <c r="D369" s="143" t="s">
        <v>152</v>
      </c>
      <c r="E369" s="144" t="s">
        <v>629</v>
      </c>
      <c r="F369" s="145" t="s">
        <v>630</v>
      </c>
      <c r="G369" s="146" t="s">
        <v>576</v>
      </c>
      <c r="H369" s="147"/>
      <c r="I369" s="148"/>
      <c r="J369" s="148">
        <f>ROUND(I369*H369,2)</f>
        <v>0</v>
      </c>
      <c r="K369" s="149"/>
      <c r="L369" s="31"/>
      <c r="M369" s="187" t="s">
        <v>1</v>
      </c>
      <c r="N369" s="188" t="s">
        <v>39</v>
      </c>
      <c r="O369" s="189">
        <v>0</v>
      </c>
      <c r="P369" s="189">
        <f>O369*H369</f>
        <v>0</v>
      </c>
      <c r="Q369" s="189">
        <v>0</v>
      </c>
      <c r="R369" s="189">
        <f>Q369*H369</f>
        <v>0</v>
      </c>
      <c r="S369" s="189">
        <v>0</v>
      </c>
      <c r="T369" s="190">
        <f>S369*H369</f>
        <v>0</v>
      </c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R369" s="154" t="s">
        <v>614</v>
      </c>
      <c r="AT369" s="154" t="s">
        <v>152</v>
      </c>
      <c r="AU369" s="154" t="s">
        <v>84</v>
      </c>
      <c r="AY369" s="18" t="s">
        <v>150</v>
      </c>
      <c r="BE369" s="155">
        <f>IF(N369="základní",J369,0)</f>
        <v>0</v>
      </c>
      <c r="BF369" s="155">
        <f>IF(N369="snížená",J369,0)</f>
        <v>0</v>
      </c>
      <c r="BG369" s="155">
        <f>IF(N369="zákl. přenesená",J369,0)</f>
        <v>0</v>
      </c>
      <c r="BH369" s="155">
        <f>IF(N369="sníž. přenesená",J369,0)</f>
        <v>0</v>
      </c>
      <c r="BI369" s="155">
        <f>IF(N369="nulová",J369,0)</f>
        <v>0</v>
      </c>
      <c r="BJ369" s="18" t="s">
        <v>82</v>
      </c>
      <c r="BK369" s="155">
        <f>ROUND(I369*H369,2)</f>
        <v>0</v>
      </c>
      <c r="BL369" s="18" t="s">
        <v>614</v>
      </c>
      <c r="BM369" s="154" t="s">
        <v>631</v>
      </c>
    </row>
    <row r="370" spans="1:31" s="2" customFormat="1" ht="6.9" customHeight="1">
      <c r="A370" s="30"/>
      <c r="B370" s="45"/>
      <c r="C370" s="46"/>
      <c r="D370" s="46"/>
      <c r="E370" s="46"/>
      <c r="F370" s="46"/>
      <c r="G370" s="46"/>
      <c r="H370" s="46"/>
      <c r="I370" s="46"/>
      <c r="J370" s="46"/>
      <c r="K370" s="46"/>
      <c r="L370" s="31"/>
      <c r="M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</row>
  </sheetData>
  <autoFilter ref="C132:K369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66"/>
  <sheetViews>
    <sheetView showGridLines="0" workbookViewId="0" topLeftCell="A1">
      <selection activeCell="H261" sqref="H261:H26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" customHeight="1">
      <c r="L2" s="329" t="s">
        <v>5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8" t="s">
        <v>87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" customHeight="1">
      <c r="B4" s="21"/>
      <c r="D4" s="22" t="s">
        <v>110</v>
      </c>
      <c r="L4" s="21"/>
      <c r="M4" s="92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364" t="str">
        <f>'Rekapitulace stavby'!K6</f>
        <v>Modernizace venkovního sportoviště ZŠ Na Výběžku Liberec 1.etapa</v>
      </c>
      <c r="F7" s="365"/>
      <c r="G7" s="365"/>
      <c r="H7" s="365"/>
      <c r="L7" s="21"/>
    </row>
    <row r="8" spans="1:31" s="2" customFormat="1" ht="12" customHeight="1">
      <c r="A8" s="30"/>
      <c r="B8" s="31"/>
      <c r="C8" s="30"/>
      <c r="D8" s="27" t="s">
        <v>111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354" t="s">
        <v>632</v>
      </c>
      <c r="F9" s="363"/>
      <c r="G9" s="363"/>
      <c r="H9" s="363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19</v>
      </c>
      <c r="G12" s="30"/>
      <c r="H12" s="30"/>
      <c r="I12" s="27" t="s">
        <v>20</v>
      </c>
      <c r="J12" s="53" t="str">
        <f>'Rekapitulace stavby'!AN8</f>
        <v>11. 4. 2024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">
        <v>24</v>
      </c>
      <c r="F15" s="30"/>
      <c r="G15" s="30"/>
      <c r="H15" s="30"/>
      <c r="I15" s="27" t="s">
        <v>25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338" t="str">
        <f>'Rekapitulace stavby'!E14</f>
        <v xml:space="preserve"> </v>
      </c>
      <c r="F18" s="338"/>
      <c r="G18" s="338"/>
      <c r="H18" s="338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29</v>
      </c>
      <c r="F21" s="30"/>
      <c r="G21" s="30"/>
      <c r="H21" s="30"/>
      <c r="I21" s="27" t="s">
        <v>25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31</v>
      </c>
      <c r="E23" s="30"/>
      <c r="F23" s="30"/>
      <c r="G23" s="30"/>
      <c r="H23" s="30"/>
      <c r="I23" s="27" t="s">
        <v>23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32</v>
      </c>
      <c r="F24" s="30"/>
      <c r="G24" s="30"/>
      <c r="H24" s="30"/>
      <c r="I24" s="27" t="s">
        <v>25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340" t="s">
        <v>1</v>
      </c>
      <c r="F27" s="340"/>
      <c r="G27" s="340"/>
      <c r="H27" s="340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ROUND(J134,2)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97" t="s">
        <v>38</v>
      </c>
      <c r="E33" s="27" t="s">
        <v>39</v>
      </c>
      <c r="F33" s="98">
        <f>ROUND((SUM(BE134:BE265)),2)</f>
        <v>0</v>
      </c>
      <c r="G33" s="30"/>
      <c r="H33" s="30"/>
      <c r="I33" s="99">
        <v>0.21</v>
      </c>
      <c r="J33" s="98">
        <f>ROUND(((SUM(BE134:BE265))*I33),2)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7" t="s">
        <v>40</v>
      </c>
      <c r="F34" s="98">
        <f>ROUND((SUM(BF134:BF265)),2)</f>
        <v>0</v>
      </c>
      <c r="G34" s="30"/>
      <c r="H34" s="30"/>
      <c r="I34" s="99">
        <v>0.15</v>
      </c>
      <c r="J34" s="98">
        <f>ROUND(((SUM(BF134:BF265))*I34),2)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customHeight="1" hidden="1">
      <c r="A35" s="30"/>
      <c r="B35" s="31"/>
      <c r="C35" s="30"/>
      <c r="D35" s="30"/>
      <c r="E35" s="27" t="s">
        <v>41</v>
      </c>
      <c r="F35" s="98">
        <f>ROUND((SUM(BG134:BG265)),2)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customHeight="1" hidden="1">
      <c r="A36" s="30"/>
      <c r="B36" s="31"/>
      <c r="C36" s="30"/>
      <c r="D36" s="30"/>
      <c r="E36" s="27" t="s">
        <v>42</v>
      </c>
      <c r="F36" s="98">
        <f>ROUND((SUM(BH134:BH265)),2)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customHeight="1" hidden="1">
      <c r="A37" s="30"/>
      <c r="B37" s="31"/>
      <c r="C37" s="30"/>
      <c r="D37" s="30"/>
      <c r="E37" s="27" t="s">
        <v>43</v>
      </c>
      <c r="F37" s="98">
        <f>ROUND((SUM(BI134:BI265)),2)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" customHeight="1">
      <c r="A82" s="30"/>
      <c r="B82" s="31"/>
      <c r="C82" s="22" t="s">
        <v>113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364" t="str">
        <f>E7</f>
        <v>Modernizace venkovního sportoviště ZŠ Na Výběžku Liberec 1.etapa</v>
      </c>
      <c r="F85" s="365"/>
      <c r="G85" s="365"/>
      <c r="H85" s="36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111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354" t="str">
        <f>E9</f>
        <v>SO-02 - Rekonstrukce a modernizace víceúčelového hřiště</v>
      </c>
      <c r="F87" s="363"/>
      <c r="G87" s="363"/>
      <c r="H87" s="363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>Liberec</v>
      </c>
      <c r="G89" s="30"/>
      <c r="H89" s="30"/>
      <c r="I89" s="27" t="s">
        <v>20</v>
      </c>
      <c r="J89" s="53" t="str">
        <f>IF(J12="","",J12)</f>
        <v>11. 4. 2024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25.65" customHeight="1">
      <c r="A91" s="30"/>
      <c r="B91" s="31"/>
      <c r="C91" s="27" t="s">
        <v>22</v>
      </c>
      <c r="D91" s="30"/>
      <c r="E91" s="30"/>
      <c r="F91" s="25" t="str">
        <f>E15</f>
        <v>Město Liberec</v>
      </c>
      <c r="G91" s="30"/>
      <c r="H91" s="30"/>
      <c r="I91" s="27" t="s">
        <v>28</v>
      </c>
      <c r="J91" s="28" t="str">
        <f>E21</f>
        <v>Sportovní projekty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15" customHeight="1">
      <c r="A92" s="30"/>
      <c r="B92" s="31"/>
      <c r="C92" s="27" t="s">
        <v>26</v>
      </c>
      <c r="D92" s="30"/>
      <c r="E92" s="30"/>
      <c r="F92" s="25" t="str">
        <f>IF(E18="","",E18)</f>
        <v xml:space="preserve"> </v>
      </c>
      <c r="G92" s="30"/>
      <c r="H92" s="30"/>
      <c r="I92" s="27" t="s">
        <v>31</v>
      </c>
      <c r="J92" s="28" t="str">
        <f>E24</f>
        <v>F.Pecka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114</v>
      </c>
      <c r="D94" s="100"/>
      <c r="E94" s="100"/>
      <c r="F94" s="100"/>
      <c r="G94" s="100"/>
      <c r="H94" s="100"/>
      <c r="I94" s="100"/>
      <c r="J94" s="109" t="s">
        <v>115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0" t="s">
        <v>116</v>
      </c>
      <c r="D96" s="30"/>
      <c r="E96" s="30"/>
      <c r="F96" s="30"/>
      <c r="G96" s="30"/>
      <c r="H96" s="30"/>
      <c r="I96" s="30"/>
      <c r="J96" s="69">
        <f>J134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117</v>
      </c>
    </row>
    <row r="97" spans="2:12" s="9" customFormat="1" ht="24.9" customHeight="1">
      <c r="B97" s="111"/>
      <c r="D97" s="112" t="s">
        <v>118</v>
      </c>
      <c r="E97" s="113"/>
      <c r="F97" s="113"/>
      <c r="G97" s="113"/>
      <c r="H97" s="113"/>
      <c r="I97" s="113"/>
      <c r="J97" s="114">
        <f>J135</f>
        <v>0</v>
      </c>
      <c r="L97" s="111"/>
    </row>
    <row r="98" spans="2:12" s="10" customFormat="1" ht="19.95" customHeight="1">
      <c r="B98" s="115"/>
      <c r="D98" s="116" t="s">
        <v>119</v>
      </c>
      <c r="E98" s="117"/>
      <c r="F98" s="117"/>
      <c r="G98" s="117"/>
      <c r="H98" s="117"/>
      <c r="I98" s="117"/>
      <c r="J98" s="118">
        <f>J136</f>
        <v>0</v>
      </c>
      <c r="L98" s="115"/>
    </row>
    <row r="99" spans="2:12" s="10" customFormat="1" ht="19.95" customHeight="1">
      <c r="B99" s="115"/>
      <c r="D99" s="116" t="s">
        <v>120</v>
      </c>
      <c r="E99" s="117"/>
      <c r="F99" s="117"/>
      <c r="G99" s="117"/>
      <c r="H99" s="117"/>
      <c r="I99" s="117"/>
      <c r="J99" s="118">
        <f>J147</f>
        <v>0</v>
      </c>
      <c r="L99" s="115"/>
    </row>
    <row r="100" spans="2:12" s="10" customFormat="1" ht="19.95" customHeight="1">
      <c r="B100" s="115"/>
      <c r="D100" s="116" t="s">
        <v>633</v>
      </c>
      <c r="E100" s="117"/>
      <c r="F100" s="117"/>
      <c r="G100" s="117"/>
      <c r="H100" s="117"/>
      <c r="I100" s="117"/>
      <c r="J100" s="118">
        <f>J152</f>
        <v>0</v>
      </c>
      <c r="L100" s="115"/>
    </row>
    <row r="101" spans="2:12" s="10" customFormat="1" ht="19.95" customHeight="1">
      <c r="B101" s="115"/>
      <c r="D101" s="116" t="s">
        <v>123</v>
      </c>
      <c r="E101" s="117"/>
      <c r="F101" s="117"/>
      <c r="G101" s="117"/>
      <c r="H101" s="117"/>
      <c r="I101" s="117"/>
      <c r="J101" s="118">
        <f>J160</f>
        <v>0</v>
      </c>
      <c r="L101" s="115"/>
    </row>
    <row r="102" spans="2:12" s="10" customFormat="1" ht="19.95" customHeight="1">
      <c r="B102" s="115"/>
      <c r="D102" s="116" t="s">
        <v>124</v>
      </c>
      <c r="E102" s="117"/>
      <c r="F102" s="117"/>
      <c r="G102" s="117"/>
      <c r="H102" s="117"/>
      <c r="I102" s="117"/>
      <c r="J102" s="118">
        <f>J173</f>
        <v>0</v>
      </c>
      <c r="L102" s="115"/>
    </row>
    <row r="103" spans="2:12" s="10" customFormat="1" ht="19.95" customHeight="1">
      <c r="B103" s="115"/>
      <c r="D103" s="116" t="s">
        <v>125</v>
      </c>
      <c r="E103" s="117"/>
      <c r="F103" s="117"/>
      <c r="G103" s="117"/>
      <c r="H103" s="117"/>
      <c r="I103" s="117"/>
      <c r="J103" s="118">
        <f>J184</f>
        <v>0</v>
      </c>
      <c r="L103" s="115"/>
    </row>
    <row r="104" spans="2:12" s="9" customFormat="1" ht="24.9" customHeight="1">
      <c r="B104" s="111"/>
      <c r="D104" s="112" t="s">
        <v>126</v>
      </c>
      <c r="E104" s="113"/>
      <c r="F104" s="113"/>
      <c r="G104" s="113"/>
      <c r="H104" s="113"/>
      <c r="I104" s="113"/>
      <c r="J104" s="114">
        <f>J186</f>
        <v>0</v>
      </c>
      <c r="L104" s="111"/>
    </row>
    <row r="105" spans="2:12" s="10" customFormat="1" ht="19.95" customHeight="1">
      <c r="B105" s="115"/>
      <c r="D105" s="116" t="s">
        <v>634</v>
      </c>
      <c r="E105" s="117"/>
      <c r="F105" s="117"/>
      <c r="G105" s="117"/>
      <c r="H105" s="117"/>
      <c r="I105" s="117"/>
      <c r="J105" s="118">
        <f>J187</f>
        <v>0</v>
      </c>
      <c r="L105" s="115"/>
    </row>
    <row r="106" spans="2:12" s="10" customFormat="1" ht="19.95" customHeight="1">
      <c r="B106" s="115"/>
      <c r="D106" s="116" t="s">
        <v>635</v>
      </c>
      <c r="E106" s="117"/>
      <c r="F106" s="117"/>
      <c r="G106" s="117"/>
      <c r="H106" s="117"/>
      <c r="I106" s="117"/>
      <c r="J106" s="118">
        <f>J201</f>
        <v>0</v>
      </c>
      <c r="L106" s="115"/>
    </row>
    <row r="107" spans="2:12" s="10" customFormat="1" ht="19.95" customHeight="1">
      <c r="B107" s="115"/>
      <c r="D107" s="116" t="s">
        <v>127</v>
      </c>
      <c r="E107" s="117"/>
      <c r="F107" s="117"/>
      <c r="G107" s="117"/>
      <c r="H107" s="117"/>
      <c r="I107" s="117"/>
      <c r="J107" s="118">
        <f>J233</f>
        <v>0</v>
      </c>
      <c r="L107" s="115"/>
    </row>
    <row r="108" spans="2:12" s="10" customFormat="1" ht="19.95" customHeight="1">
      <c r="B108" s="115"/>
      <c r="D108" s="116" t="s">
        <v>128</v>
      </c>
      <c r="E108" s="117"/>
      <c r="F108" s="117"/>
      <c r="G108" s="117"/>
      <c r="H108" s="117"/>
      <c r="I108" s="117"/>
      <c r="J108" s="118">
        <f>J248</f>
        <v>0</v>
      </c>
      <c r="L108" s="115"/>
    </row>
    <row r="109" spans="2:12" s="10" customFormat="1" ht="19.95" customHeight="1">
      <c r="B109" s="115"/>
      <c r="D109" s="116" t="s">
        <v>129</v>
      </c>
      <c r="E109" s="117"/>
      <c r="F109" s="117"/>
      <c r="G109" s="117"/>
      <c r="H109" s="117"/>
      <c r="I109" s="117"/>
      <c r="J109" s="118">
        <f>J251</f>
        <v>0</v>
      </c>
      <c r="L109" s="115"/>
    </row>
    <row r="110" spans="2:12" s="9" customFormat="1" ht="24.9" customHeight="1">
      <c r="B110" s="111"/>
      <c r="D110" s="112" t="s">
        <v>130</v>
      </c>
      <c r="E110" s="113"/>
      <c r="F110" s="113"/>
      <c r="G110" s="113"/>
      <c r="H110" s="113"/>
      <c r="I110" s="113"/>
      <c r="J110" s="114">
        <f>J257</f>
        <v>0</v>
      </c>
      <c r="L110" s="111"/>
    </row>
    <row r="111" spans="2:12" s="10" customFormat="1" ht="19.95" customHeight="1">
      <c r="B111" s="115"/>
      <c r="D111" s="116" t="s">
        <v>131</v>
      </c>
      <c r="E111" s="117"/>
      <c r="F111" s="117"/>
      <c r="G111" s="117"/>
      <c r="H111" s="117"/>
      <c r="I111" s="117"/>
      <c r="J111" s="118">
        <f>J258</f>
        <v>0</v>
      </c>
      <c r="L111" s="115"/>
    </row>
    <row r="112" spans="2:12" s="10" customFormat="1" ht="19.95" customHeight="1">
      <c r="B112" s="115"/>
      <c r="D112" s="116" t="s">
        <v>132</v>
      </c>
      <c r="E112" s="117"/>
      <c r="F112" s="117"/>
      <c r="G112" s="117"/>
      <c r="H112" s="117"/>
      <c r="I112" s="117"/>
      <c r="J112" s="118">
        <f>J260</f>
        <v>0</v>
      </c>
      <c r="L112" s="115"/>
    </row>
    <row r="113" spans="2:12" s="10" customFormat="1" ht="19.95" customHeight="1">
      <c r="B113" s="115"/>
      <c r="D113" s="116" t="s">
        <v>133</v>
      </c>
      <c r="E113" s="117"/>
      <c r="F113" s="117"/>
      <c r="G113" s="117"/>
      <c r="H113" s="117"/>
      <c r="I113" s="117"/>
      <c r="J113" s="118">
        <f>J262</f>
        <v>0</v>
      </c>
      <c r="L113" s="115"/>
    </row>
    <row r="114" spans="2:12" s="10" customFormat="1" ht="19.95" customHeight="1">
      <c r="B114" s="115"/>
      <c r="D114" s="116" t="s">
        <v>134</v>
      </c>
      <c r="E114" s="117"/>
      <c r="F114" s="117"/>
      <c r="G114" s="117"/>
      <c r="H114" s="117"/>
      <c r="I114" s="117"/>
      <c r="J114" s="118">
        <f>J264</f>
        <v>0</v>
      </c>
      <c r="L114" s="115"/>
    </row>
    <row r="115" spans="1:31" s="2" customFormat="1" ht="21.7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6.9" customHeight="1">
      <c r="A116" s="30"/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20" spans="1:31" s="2" customFormat="1" ht="6.9" customHeight="1">
      <c r="A120" s="30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24.9" customHeight="1">
      <c r="A121" s="30"/>
      <c r="B121" s="31"/>
      <c r="C121" s="22" t="s">
        <v>135</v>
      </c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6.9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2" customHeight="1">
      <c r="A123" s="30"/>
      <c r="B123" s="31"/>
      <c r="C123" s="27" t="s">
        <v>14</v>
      </c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6.5" customHeight="1">
      <c r="A124" s="30"/>
      <c r="B124" s="31"/>
      <c r="C124" s="30"/>
      <c r="D124" s="30"/>
      <c r="E124" s="364" t="str">
        <f>E7</f>
        <v>Modernizace venkovního sportoviště ZŠ Na Výběžku Liberec 1.etapa</v>
      </c>
      <c r="F124" s="365"/>
      <c r="G124" s="365"/>
      <c r="H124" s="365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2" customHeight="1">
      <c r="A125" s="30"/>
      <c r="B125" s="31"/>
      <c r="C125" s="27" t="s">
        <v>111</v>
      </c>
      <c r="D125" s="30"/>
      <c r="E125" s="30"/>
      <c r="F125" s="30"/>
      <c r="G125" s="30"/>
      <c r="H125" s="30"/>
      <c r="I125" s="3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6.5" customHeight="1">
      <c r="A126" s="30"/>
      <c r="B126" s="31"/>
      <c r="C126" s="30"/>
      <c r="D126" s="30"/>
      <c r="E126" s="354" t="str">
        <f>E9</f>
        <v>SO-02 - Rekonstrukce a modernizace víceúčelového hřiště</v>
      </c>
      <c r="F126" s="363"/>
      <c r="G126" s="363"/>
      <c r="H126" s="363"/>
      <c r="I126" s="30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6.9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2" customHeight="1">
      <c r="A128" s="30"/>
      <c r="B128" s="31"/>
      <c r="C128" s="27" t="s">
        <v>18</v>
      </c>
      <c r="D128" s="30"/>
      <c r="E128" s="30"/>
      <c r="F128" s="25" t="str">
        <f>F12</f>
        <v>Liberec</v>
      </c>
      <c r="G128" s="30"/>
      <c r="H128" s="30"/>
      <c r="I128" s="27" t="s">
        <v>20</v>
      </c>
      <c r="J128" s="53" t="str">
        <f>IF(J12="","",J12)</f>
        <v>11. 4. 2024</v>
      </c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2" customFormat="1" ht="6.9" customHeight="1">
      <c r="A129" s="30"/>
      <c r="B129" s="31"/>
      <c r="C129" s="30"/>
      <c r="D129" s="30"/>
      <c r="E129" s="30"/>
      <c r="F129" s="30"/>
      <c r="G129" s="30"/>
      <c r="H129" s="30"/>
      <c r="I129" s="30"/>
      <c r="J129" s="30"/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2" customFormat="1" ht="25.65" customHeight="1">
      <c r="A130" s="30"/>
      <c r="B130" s="31"/>
      <c r="C130" s="27" t="s">
        <v>22</v>
      </c>
      <c r="D130" s="30"/>
      <c r="E130" s="30"/>
      <c r="F130" s="25" t="str">
        <f>E15</f>
        <v>Město Liberec</v>
      </c>
      <c r="G130" s="30"/>
      <c r="H130" s="30"/>
      <c r="I130" s="27" t="s">
        <v>28</v>
      </c>
      <c r="J130" s="28" t="str">
        <f>E21</f>
        <v>Sportovní projekty s.r.o.</v>
      </c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15.15" customHeight="1">
      <c r="A131" s="30"/>
      <c r="B131" s="31"/>
      <c r="C131" s="27" t="s">
        <v>26</v>
      </c>
      <c r="D131" s="30"/>
      <c r="E131" s="30"/>
      <c r="F131" s="25" t="str">
        <f>IF(E18="","",E18)</f>
        <v xml:space="preserve"> </v>
      </c>
      <c r="G131" s="30"/>
      <c r="H131" s="30"/>
      <c r="I131" s="27" t="s">
        <v>31</v>
      </c>
      <c r="J131" s="28" t="str">
        <f>E24</f>
        <v>F.Pecka</v>
      </c>
      <c r="K131" s="30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2" customFormat="1" ht="10.35" customHeight="1">
      <c r="A132" s="30"/>
      <c r="B132" s="31"/>
      <c r="C132" s="30"/>
      <c r="D132" s="30"/>
      <c r="E132" s="30"/>
      <c r="F132" s="30"/>
      <c r="G132" s="30"/>
      <c r="H132" s="30"/>
      <c r="I132" s="30"/>
      <c r="J132" s="30"/>
      <c r="K132" s="30"/>
      <c r="L132" s="4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11" customFormat="1" ht="29.25" customHeight="1">
      <c r="A133" s="119"/>
      <c r="B133" s="120"/>
      <c r="C133" s="121" t="s">
        <v>136</v>
      </c>
      <c r="D133" s="122" t="s">
        <v>59</v>
      </c>
      <c r="E133" s="122" t="s">
        <v>55</v>
      </c>
      <c r="F133" s="122" t="s">
        <v>56</v>
      </c>
      <c r="G133" s="122" t="s">
        <v>137</v>
      </c>
      <c r="H133" s="122" t="s">
        <v>138</v>
      </c>
      <c r="I133" s="122" t="s">
        <v>139</v>
      </c>
      <c r="J133" s="123" t="s">
        <v>115</v>
      </c>
      <c r="K133" s="124" t="s">
        <v>140</v>
      </c>
      <c r="L133" s="125"/>
      <c r="M133" s="60" t="s">
        <v>1</v>
      </c>
      <c r="N133" s="61" t="s">
        <v>38</v>
      </c>
      <c r="O133" s="61" t="s">
        <v>141</v>
      </c>
      <c r="P133" s="61" t="s">
        <v>142</v>
      </c>
      <c r="Q133" s="61" t="s">
        <v>143</v>
      </c>
      <c r="R133" s="61" t="s">
        <v>144</v>
      </c>
      <c r="S133" s="61" t="s">
        <v>145</v>
      </c>
      <c r="T133" s="62" t="s">
        <v>146</v>
      </c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</row>
    <row r="134" spans="1:63" s="2" customFormat="1" ht="22.8" customHeight="1">
      <c r="A134" s="30"/>
      <c r="B134" s="31"/>
      <c r="C134" s="67" t="s">
        <v>147</v>
      </c>
      <c r="D134" s="30"/>
      <c r="E134" s="30"/>
      <c r="F134" s="30"/>
      <c r="G134" s="30"/>
      <c r="H134" s="30"/>
      <c r="I134" s="30"/>
      <c r="J134" s="126">
        <f>BK134</f>
        <v>0</v>
      </c>
      <c r="K134" s="30"/>
      <c r="L134" s="31"/>
      <c r="M134" s="63"/>
      <c r="N134" s="54"/>
      <c r="O134" s="64"/>
      <c r="P134" s="127">
        <f>P135+P186+P257</f>
        <v>803.391596</v>
      </c>
      <c r="Q134" s="64"/>
      <c r="R134" s="127">
        <f>R135+R186+R257</f>
        <v>12.850462479999997</v>
      </c>
      <c r="S134" s="64"/>
      <c r="T134" s="128">
        <f>T135+T186+T257</f>
        <v>4.73796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T134" s="18" t="s">
        <v>73</v>
      </c>
      <c r="AU134" s="18" t="s">
        <v>117</v>
      </c>
      <c r="BK134" s="129">
        <f>BK135+BK186+BK257</f>
        <v>0</v>
      </c>
    </row>
    <row r="135" spans="2:63" s="12" customFormat="1" ht="25.95" customHeight="1">
      <c r="B135" s="130"/>
      <c r="D135" s="131" t="s">
        <v>73</v>
      </c>
      <c r="E135" s="132" t="s">
        <v>148</v>
      </c>
      <c r="F135" s="132" t="s">
        <v>149</v>
      </c>
      <c r="J135" s="133">
        <f>BK135</f>
        <v>0</v>
      </c>
      <c r="L135" s="130"/>
      <c r="M135" s="134"/>
      <c r="N135" s="135"/>
      <c r="O135" s="135"/>
      <c r="P135" s="136">
        <f>P136+P147+P152+P160+P173+P184</f>
        <v>192.011756</v>
      </c>
      <c r="Q135" s="135"/>
      <c r="R135" s="136">
        <f>R136+R147+R152+R160+R173+R184</f>
        <v>10.386261799999998</v>
      </c>
      <c r="S135" s="135"/>
      <c r="T135" s="137">
        <f>T136+T147+T152+T160+T173+T184</f>
        <v>3.609</v>
      </c>
      <c r="AR135" s="131" t="s">
        <v>82</v>
      </c>
      <c r="AT135" s="138" t="s">
        <v>73</v>
      </c>
      <c r="AU135" s="138" t="s">
        <v>74</v>
      </c>
      <c r="AY135" s="131" t="s">
        <v>150</v>
      </c>
      <c r="BK135" s="139">
        <f>BK136+BK147+BK152+BK160+BK173+BK184</f>
        <v>0</v>
      </c>
    </row>
    <row r="136" spans="2:63" s="12" customFormat="1" ht="22.8" customHeight="1">
      <c r="B136" s="130"/>
      <c r="D136" s="131" t="s">
        <v>73</v>
      </c>
      <c r="E136" s="140" t="s">
        <v>82</v>
      </c>
      <c r="F136" s="140" t="s">
        <v>151</v>
      </c>
      <c r="J136" s="141">
        <f>BK136</f>
        <v>0</v>
      </c>
      <c r="L136" s="130"/>
      <c r="M136" s="134"/>
      <c r="N136" s="135"/>
      <c r="O136" s="135"/>
      <c r="P136" s="136">
        <f>SUM(P137:P146)</f>
        <v>24.447999999999997</v>
      </c>
      <c r="Q136" s="135"/>
      <c r="R136" s="136">
        <f>SUM(R137:R146)</f>
        <v>0</v>
      </c>
      <c r="S136" s="135"/>
      <c r="T136" s="137">
        <f>SUM(T137:T146)</f>
        <v>1.6289999999999998</v>
      </c>
      <c r="AR136" s="131" t="s">
        <v>82</v>
      </c>
      <c r="AT136" s="138" t="s">
        <v>73</v>
      </c>
      <c r="AU136" s="138" t="s">
        <v>82</v>
      </c>
      <c r="AY136" s="131" t="s">
        <v>150</v>
      </c>
      <c r="BK136" s="139">
        <f>SUM(BK137:BK146)</f>
        <v>0</v>
      </c>
    </row>
    <row r="137" spans="1:65" s="2" customFormat="1" ht="16.5" customHeight="1">
      <c r="A137" s="30"/>
      <c r="B137" s="142"/>
      <c r="C137" s="143" t="s">
        <v>82</v>
      </c>
      <c r="D137" s="143" t="s">
        <v>152</v>
      </c>
      <c r="E137" s="144" t="s">
        <v>160</v>
      </c>
      <c r="F137" s="145" t="s">
        <v>161</v>
      </c>
      <c r="G137" s="146" t="s">
        <v>155</v>
      </c>
      <c r="H137" s="147">
        <v>90.5</v>
      </c>
      <c r="I137" s="148"/>
      <c r="J137" s="148">
        <f>ROUND(I137*H137,2)</f>
        <v>0</v>
      </c>
      <c r="K137" s="149"/>
      <c r="L137" s="31"/>
      <c r="M137" s="150" t="s">
        <v>1</v>
      </c>
      <c r="N137" s="151" t="s">
        <v>39</v>
      </c>
      <c r="O137" s="152">
        <v>0.104</v>
      </c>
      <c r="P137" s="152">
        <f>O137*H137</f>
        <v>9.411999999999999</v>
      </c>
      <c r="Q137" s="152">
        <v>0</v>
      </c>
      <c r="R137" s="152">
        <f>Q137*H137</f>
        <v>0</v>
      </c>
      <c r="S137" s="152">
        <v>0.018</v>
      </c>
      <c r="T137" s="153">
        <f>S137*H137</f>
        <v>1.6289999999999998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4" t="s">
        <v>156</v>
      </c>
      <c r="AT137" s="154" t="s">
        <v>152</v>
      </c>
      <c r="AU137" s="154" t="s">
        <v>84</v>
      </c>
      <c r="AY137" s="18" t="s">
        <v>150</v>
      </c>
      <c r="BE137" s="155">
        <f>IF(N137="základní",J137,0)</f>
        <v>0</v>
      </c>
      <c r="BF137" s="155">
        <f>IF(N137="snížená",J137,0)</f>
        <v>0</v>
      </c>
      <c r="BG137" s="155">
        <f>IF(N137="zákl. přenesená",J137,0)</f>
        <v>0</v>
      </c>
      <c r="BH137" s="155">
        <f>IF(N137="sníž. přenesená",J137,0)</f>
        <v>0</v>
      </c>
      <c r="BI137" s="155">
        <f>IF(N137="nulová",J137,0)</f>
        <v>0</v>
      </c>
      <c r="BJ137" s="18" t="s">
        <v>82</v>
      </c>
      <c r="BK137" s="155">
        <f>ROUND(I137*H137,2)</f>
        <v>0</v>
      </c>
      <c r="BL137" s="18" t="s">
        <v>156</v>
      </c>
      <c r="BM137" s="154" t="s">
        <v>636</v>
      </c>
    </row>
    <row r="138" spans="1:65" s="2" customFormat="1" ht="24.15" customHeight="1">
      <c r="A138" s="30"/>
      <c r="B138" s="142"/>
      <c r="C138" s="143" t="s">
        <v>84</v>
      </c>
      <c r="D138" s="143" t="s">
        <v>152</v>
      </c>
      <c r="E138" s="144" t="s">
        <v>637</v>
      </c>
      <c r="F138" s="145" t="s">
        <v>638</v>
      </c>
      <c r="G138" s="146" t="s">
        <v>210</v>
      </c>
      <c r="H138" s="147">
        <v>4</v>
      </c>
      <c r="I138" s="148"/>
      <c r="J138" s="148">
        <f>ROUND(I138*H138,2)</f>
        <v>0</v>
      </c>
      <c r="K138" s="149"/>
      <c r="L138" s="31"/>
      <c r="M138" s="150" t="s">
        <v>1</v>
      </c>
      <c r="N138" s="151" t="s">
        <v>39</v>
      </c>
      <c r="O138" s="152">
        <v>3.613</v>
      </c>
      <c r="P138" s="152">
        <f>O138*H138</f>
        <v>14.452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4" t="s">
        <v>156</v>
      </c>
      <c r="AT138" s="154" t="s">
        <v>152</v>
      </c>
      <c r="AU138" s="154" t="s">
        <v>84</v>
      </c>
      <c r="AY138" s="18" t="s">
        <v>150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8" t="s">
        <v>82</v>
      </c>
      <c r="BK138" s="155">
        <f>ROUND(I138*H138,2)</f>
        <v>0</v>
      </c>
      <c r="BL138" s="18" t="s">
        <v>156</v>
      </c>
      <c r="BM138" s="154" t="s">
        <v>639</v>
      </c>
    </row>
    <row r="139" spans="2:51" s="15" customFormat="1" ht="12">
      <c r="B139" s="171"/>
      <c r="D139" s="157" t="s">
        <v>158</v>
      </c>
      <c r="E139" s="172" t="s">
        <v>1</v>
      </c>
      <c r="F139" s="173" t="s">
        <v>640</v>
      </c>
      <c r="H139" s="172" t="s">
        <v>1</v>
      </c>
      <c r="L139" s="171"/>
      <c r="M139" s="174"/>
      <c r="N139" s="175"/>
      <c r="O139" s="175"/>
      <c r="P139" s="175"/>
      <c r="Q139" s="175"/>
      <c r="R139" s="175"/>
      <c r="S139" s="175"/>
      <c r="T139" s="176"/>
      <c r="AT139" s="172" t="s">
        <v>158</v>
      </c>
      <c r="AU139" s="172" t="s">
        <v>84</v>
      </c>
      <c r="AV139" s="15" t="s">
        <v>82</v>
      </c>
      <c r="AW139" s="15" t="s">
        <v>30</v>
      </c>
      <c r="AX139" s="15" t="s">
        <v>74</v>
      </c>
      <c r="AY139" s="172" t="s">
        <v>150</v>
      </c>
    </row>
    <row r="140" spans="2:51" s="13" customFormat="1" ht="12">
      <c r="B140" s="156"/>
      <c r="D140" s="157" t="s">
        <v>158</v>
      </c>
      <c r="E140" s="158" t="s">
        <v>1</v>
      </c>
      <c r="F140" s="159" t="s">
        <v>641</v>
      </c>
      <c r="H140" s="160">
        <v>4</v>
      </c>
      <c r="L140" s="156"/>
      <c r="M140" s="161"/>
      <c r="N140" s="162"/>
      <c r="O140" s="162"/>
      <c r="P140" s="162"/>
      <c r="Q140" s="162"/>
      <c r="R140" s="162"/>
      <c r="S140" s="162"/>
      <c r="T140" s="163"/>
      <c r="AT140" s="158" t="s">
        <v>158</v>
      </c>
      <c r="AU140" s="158" t="s">
        <v>84</v>
      </c>
      <c r="AV140" s="13" t="s">
        <v>84</v>
      </c>
      <c r="AW140" s="13" t="s">
        <v>30</v>
      </c>
      <c r="AX140" s="13" t="s">
        <v>82</v>
      </c>
      <c r="AY140" s="158" t="s">
        <v>150</v>
      </c>
    </row>
    <row r="141" spans="1:65" s="2" customFormat="1" ht="37.8" customHeight="1">
      <c r="A141" s="30"/>
      <c r="B141" s="142"/>
      <c r="C141" s="143" t="s">
        <v>163</v>
      </c>
      <c r="D141" s="143" t="s">
        <v>152</v>
      </c>
      <c r="E141" s="144" t="s">
        <v>236</v>
      </c>
      <c r="F141" s="145" t="s">
        <v>237</v>
      </c>
      <c r="G141" s="146" t="s">
        <v>210</v>
      </c>
      <c r="H141" s="147">
        <v>4</v>
      </c>
      <c r="I141" s="148"/>
      <c r="J141" s="148">
        <f>ROUND(I141*H141,2)</f>
        <v>0</v>
      </c>
      <c r="K141" s="149"/>
      <c r="L141" s="31"/>
      <c r="M141" s="150" t="s">
        <v>1</v>
      </c>
      <c r="N141" s="151" t="s">
        <v>39</v>
      </c>
      <c r="O141" s="152">
        <v>0.087</v>
      </c>
      <c r="P141" s="152">
        <f>O141*H141</f>
        <v>0.348</v>
      </c>
      <c r="Q141" s="152">
        <v>0</v>
      </c>
      <c r="R141" s="152">
        <f>Q141*H141</f>
        <v>0</v>
      </c>
      <c r="S141" s="152">
        <v>0</v>
      </c>
      <c r="T141" s="153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4" t="s">
        <v>156</v>
      </c>
      <c r="AT141" s="154" t="s">
        <v>152</v>
      </c>
      <c r="AU141" s="154" t="s">
        <v>84</v>
      </c>
      <c r="AY141" s="18" t="s">
        <v>150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82</v>
      </c>
      <c r="BK141" s="155">
        <f>ROUND(I141*H141,2)</f>
        <v>0</v>
      </c>
      <c r="BL141" s="18" t="s">
        <v>156</v>
      </c>
      <c r="BM141" s="154" t="s">
        <v>642</v>
      </c>
    </row>
    <row r="142" spans="1:65" s="2" customFormat="1" ht="37.8" customHeight="1">
      <c r="A142" s="30"/>
      <c r="B142" s="142"/>
      <c r="C142" s="143" t="s">
        <v>156</v>
      </c>
      <c r="D142" s="143" t="s">
        <v>152</v>
      </c>
      <c r="E142" s="144" t="s">
        <v>242</v>
      </c>
      <c r="F142" s="145" t="s">
        <v>243</v>
      </c>
      <c r="G142" s="146" t="s">
        <v>210</v>
      </c>
      <c r="H142" s="147">
        <v>40</v>
      </c>
      <c r="I142" s="148"/>
      <c r="J142" s="148">
        <f>ROUND(I142*H142,2)</f>
        <v>0</v>
      </c>
      <c r="K142" s="149"/>
      <c r="L142" s="31"/>
      <c r="M142" s="150" t="s">
        <v>1</v>
      </c>
      <c r="N142" s="151" t="s">
        <v>39</v>
      </c>
      <c r="O142" s="152">
        <v>0.005</v>
      </c>
      <c r="P142" s="152">
        <f>O142*H142</f>
        <v>0.2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4" t="s">
        <v>156</v>
      </c>
      <c r="AT142" s="154" t="s">
        <v>152</v>
      </c>
      <c r="AU142" s="154" t="s">
        <v>84</v>
      </c>
      <c r="AY142" s="18" t="s">
        <v>150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82</v>
      </c>
      <c r="BK142" s="155">
        <f>ROUND(I142*H142,2)</f>
        <v>0</v>
      </c>
      <c r="BL142" s="18" t="s">
        <v>156</v>
      </c>
      <c r="BM142" s="154" t="s">
        <v>643</v>
      </c>
    </row>
    <row r="143" spans="2:51" s="13" customFormat="1" ht="12">
      <c r="B143" s="156"/>
      <c r="D143" s="157" t="s">
        <v>158</v>
      </c>
      <c r="E143" s="158" t="s">
        <v>1</v>
      </c>
      <c r="F143" s="159" t="s">
        <v>644</v>
      </c>
      <c r="H143" s="160">
        <v>40</v>
      </c>
      <c r="L143" s="156"/>
      <c r="M143" s="161"/>
      <c r="N143" s="162"/>
      <c r="O143" s="162"/>
      <c r="P143" s="162"/>
      <c r="Q143" s="162"/>
      <c r="R143" s="162"/>
      <c r="S143" s="162"/>
      <c r="T143" s="163"/>
      <c r="AT143" s="158" t="s">
        <v>158</v>
      </c>
      <c r="AU143" s="158" t="s">
        <v>84</v>
      </c>
      <c r="AV143" s="13" t="s">
        <v>84</v>
      </c>
      <c r="AW143" s="13" t="s">
        <v>30</v>
      </c>
      <c r="AX143" s="13" t="s">
        <v>82</v>
      </c>
      <c r="AY143" s="158" t="s">
        <v>150</v>
      </c>
    </row>
    <row r="144" spans="1:65" s="2" customFormat="1" ht="24.15" customHeight="1">
      <c r="A144" s="30"/>
      <c r="B144" s="142"/>
      <c r="C144" s="143" t="s">
        <v>172</v>
      </c>
      <c r="D144" s="143" t="s">
        <v>152</v>
      </c>
      <c r="E144" s="144" t="s">
        <v>252</v>
      </c>
      <c r="F144" s="145" t="s">
        <v>253</v>
      </c>
      <c r="G144" s="146" t="s">
        <v>254</v>
      </c>
      <c r="H144" s="147">
        <v>7.2</v>
      </c>
      <c r="I144" s="148"/>
      <c r="J144" s="148">
        <f>ROUND(I144*H144,2)</f>
        <v>0</v>
      </c>
      <c r="K144" s="149"/>
      <c r="L144" s="31"/>
      <c r="M144" s="150" t="s">
        <v>1</v>
      </c>
      <c r="N144" s="151" t="s">
        <v>39</v>
      </c>
      <c r="O144" s="152">
        <v>0</v>
      </c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4" t="s">
        <v>156</v>
      </c>
      <c r="AT144" s="154" t="s">
        <v>152</v>
      </c>
      <c r="AU144" s="154" t="s">
        <v>84</v>
      </c>
      <c r="AY144" s="18" t="s">
        <v>150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82</v>
      </c>
      <c r="BK144" s="155">
        <f>ROUND(I144*H144,2)</f>
        <v>0</v>
      </c>
      <c r="BL144" s="18" t="s">
        <v>156</v>
      </c>
      <c r="BM144" s="154" t="s">
        <v>645</v>
      </c>
    </row>
    <row r="145" spans="2:51" s="13" customFormat="1" ht="12">
      <c r="B145" s="156"/>
      <c r="D145" s="157" t="s">
        <v>158</v>
      </c>
      <c r="E145" s="158" t="s">
        <v>1</v>
      </c>
      <c r="F145" s="159" t="s">
        <v>646</v>
      </c>
      <c r="H145" s="160">
        <v>7.2</v>
      </c>
      <c r="L145" s="156"/>
      <c r="M145" s="161"/>
      <c r="N145" s="162"/>
      <c r="O145" s="162"/>
      <c r="P145" s="162"/>
      <c r="Q145" s="162"/>
      <c r="R145" s="162"/>
      <c r="S145" s="162"/>
      <c r="T145" s="163"/>
      <c r="AT145" s="158" t="s">
        <v>158</v>
      </c>
      <c r="AU145" s="158" t="s">
        <v>84</v>
      </c>
      <c r="AV145" s="13" t="s">
        <v>84</v>
      </c>
      <c r="AW145" s="13" t="s">
        <v>30</v>
      </c>
      <c r="AX145" s="13" t="s">
        <v>82</v>
      </c>
      <c r="AY145" s="158" t="s">
        <v>150</v>
      </c>
    </row>
    <row r="146" spans="1:65" s="2" customFormat="1" ht="16.5" customHeight="1">
      <c r="A146" s="30"/>
      <c r="B146" s="142"/>
      <c r="C146" s="143" t="s">
        <v>177</v>
      </c>
      <c r="D146" s="143" t="s">
        <v>152</v>
      </c>
      <c r="E146" s="144" t="s">
        <v>270</v>
      </c>
      <c r="F146" s="145" t="s">
        <v>271</v>
      </c>
      <c r="G146" s="146" t="s">
        <v>210</v>
      </c>
      <c r="H146" s="147">
        <v>4</v>
      </c>
      <c r="I146" s="148"/>
      <c r="J146" s="148">
        <f>ROUND(I146*H146,2)</f>
        <v>0</v>
      </c>
      <c r="K146" s="149"/>
      <c r="L146" s="31"/>
      <c r="M146" s="150" t="s">
        <v>1</v>
      </c>
      <c r="N146" s="151" t="s">
        <v>39</v>
      </c>
      <c r="O146" s="152">
        <v>0.009</v>
      </c>
      <c r="P146" s="152">
        <f>O146*H146</f>
        <v>0.036</v>
      </c>
      <c r="Q146" s="152">
        <v>0</v>
      </c>
      <c r="R146" s="152">
        <f>Q146*H146</f>
        <v>0</v>
      </c>
      <c r="S146" s="152">
        <v>0</v>
      </c>
      <c r="T146" s="153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4" t="s">
        <v>156</v>
      </c>
      <c r="AT146" s="154" t="s">
        <v>152</v>
      </c>
      <c r="AU146" s="154" t="s">
        <v>84</v>
      </c>
      <c r="AY146" s="18" t="s">
        <v>150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8" t="s">
        <v>82</v>
      </c>
      <c r="BK146" s="155">
        <f>ROUND(I146*H146,2)</f>
        <v>0</v>
      </c>
      <c r="BL146" s="18" t="s">
        <v>156</v>
      </c>
      <c r="BM146" s="154" t="s">
        <v>647</v>
      </c>
    </row>
    <row r="147" spans="2:63" s="12" customFormat="1" ht="22.8" customHeight="1">
      <c r="B147" s="130"/>
      <c r="D147" s="131" t="s">
        <v>73</v>
      </c>
      <c r="E147" s="140" t="s">
        <v>84</v>
      </c>
      <c r="F147" s="140" t="s">
        <v>350</v>
      </c>
      <c r="J147" s="141">
        <f>BK147</f>
        <v>0</v>
      </c>
      <c r="L147" s="130"/>
      <c r="M147" s="134"/>
      <c r="N147" s="135"/>
      <c r="O147" s="135"/>
      <c r="P147" s="136">
        <f>SUM(P148:P151)</f>
        <v>2.4177599999999995</v>
      </c>
      <c r="Q147" s="135"/>
      <c r="R147" s="136">
        <f>SUM(R148:R151)</f>
        <v>10.357741799999998</v>
      </c>
      <c r="S147" s="135"/>
      <c r="T147" s="137">
        <f>SUM(T148:T151)</f>
        <v>0</v>
      </c>
      <c r="AR147" s="131" t="s">
        <v>82</v>
      </c>
      <c r="AT147" s="138" t="s">
        <v>73</v>
      </c>
      <c r="AU147" s="138" t="s">
        <v>82</v>
      </c>
      <c r="AY147" s="131" t="s">
        <v>150</v>
      </c>
      <c r="BK147" s="139">
        <f>SUM(BK148:BK151)</f>
        <v>0</v>
      </c>
    </row>
    <row r="148" spans="1:65" s="2" customFormat="1" ht="16.5" customHeight="1">
      <c r="A148" s="30"/>
      <c r="B148" s="142"/>
      <c r="C148" s="143" t="s">
        <v>182</v>
      </c>
      <c r="D148" s="143" t="s">
        <v>152</v>
      </c>
      <c r="E148" s="144" t="s">
        <v>648</v>
      </c>
      <c r="F148" s="145" t="s">
        <v>649</v>
      </c>
      <c r="G148" s="146" t="s">
        <v>210</v>
      </c>
      <c r="H148" s="147">
        <v>4.14</v>
      </c>
      <c r="I148" s="148"/>
      <c r="J148" s="148">
        <f>ROUND(I148*H148,2)</f>
        <v>0</v>
      </c>
      <c r="K148" s="149"/>
      <c r="L148" s="31"/>
      <c r="M148" s="150" t="s">
        <v>1</v>
      </c>
      <c r="N148" s="151" t="s">
        <v>39</v>
      </c>
      <c r="O148" s="152">
        <v>0.584</v>
      </c>
      <c r="P148" s="152">
        <f>O148*H148</f>
        <v>2.4177599999999995</v>
      </c>
      <c r="Q148" s="152">
        <v>2.50187</v>
      </c>
      <c r="R148" s="152">
        <f>Q148*H148</f>
        <v>10.357741799999998</v>
      </c>
      <c r="S148" s="152">
        <v>0</v>
      </c>
      <c r="T148" s="153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4" t="s">
        <v>156</v>
      </c>
      <c r="AT148" s="154" t="s">
        <v>152</v>
      </c>
      <c r="AU148" s="154" t="s">
        <v>84</v>
      </c>
      <c r="AY148" s="18" t="s">
        <v>150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82</v>
      </c>
      <c r="BK148" s="155">
        <f>ROUND(I148*H148,2)</f>
        <v>0</v>
      </c>
      <c r="BL148" s="18" t="s">
        <v>156</v>
      </c>
      <c r="BM148" s="154" t="s">
        <v>650</v>
      </c>
    </row>
    <row r="149" spans="2:51" s="15" customFormat="1" ht="12">
      <c r="B149" s="171"/>
      <c r="D149" s="157" t="s">
        <v>158</v>
      </c>
      <c r="E149" s="172" t="s">
        <v>1</v>
      </c>
      <c r="F149" s="173" t="s">
        <v>640</v>
      </c>
      <c r="H149" s="172" t="s">
        <v>1</v>
      </c>
      <c r="L149" s="171"/>
      <c r="M149" s="174"/>
      <c r="N149" s="175"/>
      <c r="O149" s="175"/>
      <c r="P149" s="175"/>
      <c r="Q149" s="175"/>
      <c r="R149" s="175"/>
      <c r="S149" s="175"/>
      <c r="T149" s="176"/>
      <c r="AT149" s="172" t="s">
        <v>158</v>
      </c>
      <c r="AU149" s="172" t="s">
        <v>84</v>
      </c>
      <c r="AV149" s="15" t="s">
        <v>82</v>
      </c>
      <c r="AW149" s="15" t="s">
        <v>30</v>
      </c>
      <c r="AX149" s="15" t="s">
        <v>74</v>
      </c>
      <c r="AY149" s="172" t="s">
        <v>150</v>
      </c>
    </row>
    <row r="150" spans="2:51" s="13" customFormat="1" ht="12">
      <c r="B150" s="156"/>
      <c r="D150" s="157" t="s">
        <v>158</v>
      </c>
      <c r="E150" s="158" t="s">
        <v>1</v>
      </c>
      <c r="F150" s="159" t="s">
        <v>641</v>
      </c>
      <c r="H150" s="160">
        <v>4</v>
      </c>
      <c r="L150" s="156"/>
      <c r="M150" s="161"/>
      <c r="N150" s="162"/>
      <c r="O150" s="162"/>
      <c r="P150" s="162"/>
      <c r="Q150" s="162"/>
      <c r="R150" s="162"/>
      <c r="S150" s="162"/>
      <c r="T150" s="163"/>
      <c r="AT150" s="158" t="s">
        <v>158</v>
      </c>
      <c r="AU150" s="158" t="s">
        <v>84</v>
      </c>
      <c r="AV150" s="13" t="s">
        <v>84</v>
      </c>
      <c r="AW150" s="13" t="s">
        <v>30</v>
      </c>
      <c r="AX150" s="13" t="s">
        <v>82</v>
      </c>
      <c r="AY150" s="158" t="s">
        <v>150</v>
      </c>
    </row>
    <row r="151" spans="2:51" s="13" customFormat="1" ht="12">
      <c r="B151" s="156"/>
      <c r="D151" s="157" t="s">
        <v>158</v>
      </c>
      <c r="F151" s="159" t="s">
        <v>651</v>
      </c>
      <c r="H151" s="160">
        <v>4.14</v>
      </c>
      <c r="L151" s="156"/>
      <c r="M151" s="161"/>
      <c r="N151" s="162"/>
      <c r="O151" s="162"/>
      <c r="P151" s="162"/>
      <c r="Q151" s="162"/>
      <c r="R151" s="162"/>
      <c r="S151" s="162"/>
      <c r="T151" s="163"/>
      <c r="AT151" s="158" t="s">
        <v>158</v>
      </c>
      <c r="AU151" s="158" t="s">
        <v>84</v>
      </c>
      <c r="AV151" s="13" t="s">
        <v>84</v>
      </c>
      <c r="AW151" s="13" t="s">
        <v>3</v>
      </c>
      <c r="AX151" s="13" t="s">
        <v>82</v>
      </c>
      <c r="AY151" s="158" t="s">
        <v>150</v>
      </c>
    </row>
    <row r="152" spans="2:63" s="12" customFormat="1" ht="22.8" customHeight="1">
      <c r="B152" s="130"/>
      <c r="D152" s="131" t="s">
        <v>73</v>
      </c>
      <c r="E152" s="140" t="s">
        <v>163</v>
      </c>
      <c r="F152" s="140" t="s">
        <v>652</v>
      </c>
      <c r="J152" s="141">
        <f>BK152</f>
        <v>0</v>
      </c>
      <c r="L152" s="130"/>
      <c r="M152" s="134"/>
      <c r="N152" s="135"/>
      <c r="O152" s="135"/>
      <c r="P152" s="136">
        <f>SUM(P153:P159)</f>
        <v>3.2239999999999998</v>
      </c>
      <c r="Q152" s="135"/>
      <c r="R152" s="136">
        <f>SUM(R153:R159)</f>
        <v>0.012400000000000001</v>
      </c>
      <c r="S152" s="135"/>
      <c r="T152" s="137">
        <f>SUM(T153:T159)</f>
        <v>0</v>
      </c>
      <c r="AR152" s="131" t="s">
        <v>82</v>
      </c>
      <c r="AT152" s="138" t="s">
        <v>73</v>
      </c>
      <c r="AU152" s="138" t="s">
        <v>82</v>
      </c>
      <c r="AY152" s="131" t="s">
        <v>150</v>
      </c>
      <c r="BK152" s="139">
        <f>SUM(BK153:BK159)</f>
        <v>0</v>
      </c>
    </row>
    <row r="153" spans="1:65" s="2" customFormat="1" ht="16.5" customHeight="1">
      <c r="A153" s="30"/>
      <c r="B153" s="142"/>
      <c r="C153" s="143" t="s">
        <v>187</v>
      </c>
      <c r="D153" s="143" t="s">
        <v>152</v>
      </c>
      <c r="E153" s="144" t="s">
        <v>653</v>
      </c>
      <c r="F153" s="145" t="s">
        <v>654</v>
      </c>
      <c r="G153" s="146" t="s">
        <v>453</v>
      </c>
      <c r="H153" s="147">
        <v>64</v>
      </c>
      <c r="I153" s="148"/>
      <c r="J153" s="148">
        <f>ROUND(I153*H153,2)</f>
        <v>0</v>
      </c>
      <c r="K153" s="149"/>
      <c r="L153" s="31"/>
      <c r="M153" s="150" t="s">
        <v>1</v>
      </c>
      <c r="N153" s="151" t="s">
        <v>39</v>
      </c>
      <c r="O153" s="152">
        <v>0</v>
      </c>
      <c r="P153" s="152">
        <f>O153*H153</f>
        <v>0</v>
      </c>
      <c r="Q153" s="152">
        <v>0</v>
      </c>
      <c r="R153" s="152">
        <f>Q153*H153</f>
        <v>0</v>
      </c>
      <c r="S153" s="152">
        <v>0</v>
      </c>
      <c r="T153" s="153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4" t="s">
        <v>156</v>
      </c>
      <c r="AT153" s="154" t="s">
        <v>152</v>
      </c>
      <c r="AU153" s="154" t="s">
        <v>84</v>
      </c>
      <c r="AY153" s="18" t="s">
        <v>150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82</v>
      </c>
      <c r="BK153" s="155">
        <f>ROUND(I153*H153,2)</f>
        <v>0</v>
      </c>
      <c r="BL153" s="18" t="s">
        <v>156</v>
      </c>
      <c r="BM153" s="154" t="s">
        <v>655</v>
      </c>
    </row>
    <row r="154" spans="1:65" s="2" customFormat="1" ht="21.75" customHeight="1">
      <c r="A154" s="30"/>
      <c r="B154" s="142"/>
      <c r="C154" s="143" t="s">
        <v>194</v>
      </c>
      <c r="D154" s="143" t="s">
        <v>152</v>
      </c>
      <c r="E154" s="144" t="s">
        <v>656</v>
      </c>
      <c r="F154" s="145" t="s">
        <v>657</v>
      </c>
      <c r="G154" s="146" t="s">
        <v>190</v>
      </c>
      <c r="H154" s="147">
        <v>124</v>
      </c>
      <c r="I154" s="148"/>
      <c r="J154" s="148">
        <f>ROUND(I154*H154,2)</f>
        <v>0</v>
      </c>
      <c r="K154" s="149"/>
      <c r="L154" s="31"/>
      <c r="M154" s="150" t="s">
        <v>1</v>
      </c>
      <c r="N154" s="151" t="s">
        <v>39</v>
      </c>
      <c r="O154" s="152">
        <v>0.026</v>
      </c>
      <c r="P154" s="152">
        <f>O154*H154</f>
        <v>3.2239999999999998</v>
      </c>
      <c r="Q154" s="152">
        <v>0.0001</v>
      </c>
      <c r="R154" s="152">
        <f>Q154*H154</f>
        <v>0.012400000000000001</v>
      </c>
      <c r="S154" s="152">
        <v>0</v>
      </c>
      <c r="T154" s="153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4" t="s">
        <v>156</v>
      </c>
      <c r="AT154" s="154" t="s">
        <v>152</v>
      </c>
      <c r="AU154" s="154" t="s">
        <v>84</v>
      </c>
      <c r="AY154" s="18" t="s">
        <v>150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82</v>
      </c>
      <c r="BK154" s="155">
        <f>ROUND(I154*H154,2)</f>
        <v>0</v>
      </c>
      <c r="BL154" s="18" t="s">
        <v>156</v>
      </c>
      <c r="BM154" s="154" t="s">
        <v>658</v>
      </c>
    </row>
    <row r="155" spans="2:51" s="13" customFormat="1" ht="12">
      <c r="B155" s="156"/>
      <c r="D155" s="157" t="s">
        <v>158</v>
      </c>
      <c r="E155" s="158" t="s">
        <v>1</v>
      </c>
      <c r="F155" s="159" t="s">
        <v>659</v>
      </c>
      <c r="H155" s="160">
        <v>39.94</v>
      </c>
      <c r="L155" s="156"/>
      <c r="M155" s="161"/>
      <c r="N155" s="162"/>
      <c r="O155" s="162"/>
      <c r="P155" s="162"/>
      <c r="Q155" s="162"/>
      <c r="R155" s="162"/>
      <c r="S155" s="162"/>
      <c r="T155" s="163"/>
      <c r="AT155" s="158" t="s">
        <v>158</v>
      </c>
      <c r="AU155" s="158" t="s">
        <v>84</v>
      </c>
      <c r="AV155" s="13" t="s">
        <v>84</v>
      </c>
      <c r="AW155" s="13" t="s">
        <v>30</v>
      </c>
      <c r="AX155" s="13" t="s">
        <v>74</v>
      </c>
      <c r="AY155" s="158" t="s">
        <v>150</v>
      </c>
    </row>
    <row r="156" spans="2:51" s="13" customFormat="1" ht="12">
      <c r="B156" s="156"/>
      <c r="D156" s="157" t="s">
        <v>158</v>
      </c>
      <c r="E156" s="158" t="s">
        <v>1</v>
      </c>
      <c r="F156" s="159" t="s">
        <v>660</v>
      </c>
      <c r="H156" s="160">
        <v>22.06</v>
      </c>
      <c r="L156" s="156"/>
      <c r="M156" s="161"/>
      <c r="N156" s="162"/>
      <c r="O156" s="162"/>
      <c r="P156" s="162"/>
      <c r="Q156" s="162"/>
      <c r="R156" s="162"/>
      <c r="S156" s="162"/>
      <c r="T156" s="163"/>
      <c r="AT156" s="158" t="s">
        <v>158</v>
      </c>
      <c r="AU156" s="158" t="s">
        <v>84</v>
      </c>
      <c r="AV156" s="13" t="s">
        <v>84</v>
      </c>
      <c r="AW156" s="13" t="s">
        <v>30</v>
      </c>
      <c r="AX156" s="13" t="s">
        <v>74</v>
      </c>
      <c r="AY156" s="158" t="s">
        <v>150</v>
      </c>
    </row>
    <row r="157" spans="2:51" s="13" customFormat="1" ht="12">
      <c r="B157" s="156"/>
      <c r="D157" s="157" t="s">
        <v>158</v>
      </c>
      <c r="E157" s="158" t="s">
        <v>1</v>
      </c>
      <c r="F157" s="159" t="s">
        <v>661</v>
      </c>
      <c r="H157" s="160">
        <v>39.94</v>
      </c>
      <c r="L157" s="156"/>
      <c r="M157" s="161"/>
      <c r="N157" s="162"/>
      <c r="O157" s="162"/>
      <c r="P157" s="162"/>
      <c r="Q157" s="162"/>
      <c r="R157" s="162"/>
      <c r="S157" s="162"/>
      <c r="T157" s="163"/>
      <c r="AT157" s="158" t="s">
        <v>158</v>
      </c>
      <c r="AU157" s="158" t="s">
        <v>84</v>
      </c>
      <c r="AV157" s="13" t="s">
        <v>84</v>
      </c>
      <c r="AW157" s="13" t="s">
        <v>30</v>
      </c>
      <c r="AX157" s="13" t="s">
        <v>74</v>
      </c>
      <c r="AY157" s="158" t="s">
        <v>150</v>
      </c>
    </row>
    <row r="158" spans="2:51" s="13" customFormat="1" ht="12">
      <c r="B158" s="156"/>
      <c r="D158" s="157" t="s">
        <v>158</v>
      </c>
      <c r="E158" s="158" t="s">
        <v>1</v>
      </c>
      <c r="F158" s="159" t="s">
        <v>662</v>
      </c>
      <c r="H158" s="160">
        <v>22.06</v>
      </c>
      <c r="L158" s="156"/>
      <c r="M158" s="161"/>
      <c r="N158" s="162"/>
      <c r="O158" s="162"/>
      <c r="P158" s="162"/>
      <c r="Q158" s="162"/>
      <c r="R158" s="162"/>
      <c r="S158" s="162"/>
      <c r="T158" s="163"/>
      <c r="AT158" s="158" t="s">
        <v>158</v>
      </c>
      <c r="AU158" s="158" t="s">
        <v>84</v>
      </c>
      <c r="AV158" s="13" t="s">
        <v>84</v>
      </c>
      <c r="AW158" s="13" t="s">
        <v>30</v>
      </c>
      <c r="AX158" s="13" t="s">
        <v>74</v>
      </c>
      <c r="AY158" s="158" t="s">
        <v>150</v>
      </c>
    </row>
    <row r="159" spans="2:51" s="14" customFormat="1" ht="12">
      <c r="B159" s="164"/>
      <c r="D159" s="157" t="s">
        <v>158</v>
      </c>
      <c r="E159" s="165" t="s">
        <v>1</v>
      </c>
      <c r="F159" s="166" t="s">
        <v>193</v>
      </c>
      <c r="H159" s="167">
        <v>124</v>
      </c>
      <c r="L159" s="164"/>
      <c r="M159" s="168"/>
      <c r="N159" s="169"/>
      <c r="O159" s="169"/>
      <c r="P159" s="169"/>
      <c r="Q159" s="169"/>
      <c r="R159" s="169"/>
      <c r="S159" s="169"/>
      <c r="T159" s="170"/>
      <c r="AT159" s="165" t="s">
        <v>158</v>
      </c>
      <c r="AU159" s="165" t="s">
        <v>84</v>
      </c>
      <c r="AV159" s="14" t="s">
        <v>156</v>
      </c>
      <c r="AW159" s="14" t="s">
        <v>30</v>
      </c>
      <c r="AX159" s="14" t="s">
        <v>82</v>
      </c>
      <c r="AY159" s="165" t="s">
        <v>150</v>
      </c>
    </row>
    <row r="160" spans="2:63" s="12" customFormat="1" ht="22.8" customHeight="1">
      <c r="B160" s="130"/>
      <c r="D160" s="131" t="s">
        <v>73</v>
      </c>
      <c r="E160" s="140" t="s">
        <v>194</v>
      </c>
      <c r="F160" s="140" t="s">
        <v>444</v>
      </c>
      <c r="J160" s="141">
        <f>BK160</f>
        <v>0</v>
      </c>
      <c r="L160" s="130"/>
      <c r="M160" s="134"/>
      <c r="N160" s="135"/>
      <c r="O160" s="135"/>
      <c r="P160" s="136">
        <f>SUM(P161:P172)</f>
        <v>153.264</v>
      </c>
      <c r="Q160" s="135"/>
      <c r="R160" s="136">
        <f>SUM(R161:R172)</f>
        <v>0.01612</v>
      </c>
      <c r="S160" s="135"/>
      <c r="T160" s="137">
        <f>SUM(T161:T172)</f>
        <v>1.98</v>
      </c>
      <c r="AR160" s="131" t="s">
        <v>82</v>
      </c>
      <c r="AT160" s="138" t="s">
        <v>73</v>
      </c>
      <c r="AU160" s="138" t="s">
        <v>82</v>
      </c>
      <c r="AY160" s="131" t="s">
        <v>150</v>
      </c>
      <c r="BK160" s="139">
        <f>SUM(BK161:BK172)</f>
        <v>0</v>
      </c>
    </row>
    <row r="161" spans="1:65" s="2" customFormat="1" ht="21.75" customHeight="1">
      <c r="A161" s="30"/>
      <c r="B161" s="142"/>
      <c r="C161" s="143" t="s">
        <v>199</v>
      </c>
      <c r="D161" s="143" t="s">
        <v>152</v>
      </c>
      <c r="E161" s="144" t="s">
        <v>663</v>
      </c>
      <c r="F161" s="145" t="s">
        <v>664</v>
      </c>
      <c r="G161" s="146" t="s">
        <v>155</v>
      </c>
      <c r="H161" s="147">
        <v>176</v>
      </c>
      <c r="I161" s="148"/>
      <c r="J161" s="148">
        <f>ROUND(I161*H161,2)</f>
        <v>0</v>
      </c>
      <c r="K161" s="149"/>
      <c r="L161" s="31"/>
      <c r="M161" s="150" t="s">
        <v>1</v>
      </c>
      <c r="N161" s="151" t="s">
        <v>39</v>
      </c>
      <c r="O161" s="152">
        <v>0.033</v>
      </c>
      <c r="P161" s="152">
        <f>O161*H161</f>
        <v>5.808</v>
      </c>
      <c r="Q161" s="152">
        <v>0</v>
      </c>
      <c r="R161" s="152">
        <f>Q161*H161</f>
        <v>0</v>
      </c>
      <c r="S161" s="152">
        <v>0</v>
      </c>
      <c r="T161" s="153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4" t="s">
        <v>156</v>
      </c>
      <c r="AT161" s="154" t="s">
        <v>152</v>
      </c>
      <c r="AU161" s="154" t="s">
        <v>84</v>
      </c>
      <c r="AY161" s="18" t="s">
        <v>150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82</v>
      </c>
      <c r="BK161" s="155">
        <f>ROUND(I161*H161,2)</f>
        <v>0</v>
      </c>
      <c r="BL161" s="18" t="s">
        <v>156</v>
      </c>
      <c r="BM161" s="154" t="s">
        <v>665</v>
      </c>
    </row>
    <row r="162" spans="2:51" s="13" customFormat="1" ht="12">
      <c r="B162" s="156"/>
      <c r="D162" s="157" t="s">
        <v>158</v>
      </c>
      <c r="E162" s="158" t="s">
        <v>1</v>
      </c>
      <c r="F162" s="159" t="s">
        <v>666</v>
      </c>
      <c r="H162" s="160">
        <v>176</v>
      </c>
      <c r="L162" s="156"/>
      <c r="M162" s="161"/>
      <c r="N162" s="162"/>
      <c r="O162" s="162"/>
      <c r="P162" s="162"/>
      <c r="Q162" s="162"/>
      <c r="R162" s="162"/>
      <c r="S162" s="162"/>
      <c r="T162" s="163"/>
      <c r="AT162" s="158" t="s">
        <v>158</v>
      </c>
      <c r="AU162" s="158" t="s">
        <v>84</v>
      </c>
      <c r="AV162" s="13" t="s">
        <v>84</v>
      </c>
      <c r="AW162" s="13" t="s">
        <v>30</v>
      </c>
      <c r="AX162" s="13" t="s">
        <v>82</v>
      </c>
      <c r="AY162" s="158" t="s">
        <v>150</v>
      </c>
    </row>
    <row r="163" spans="1:65" s="2" customFormat="1" ht="33" customHeight="1">
      <c r="A163" s="30"/>
      <c r="B163" s="142"/>
      <c r="C163" s="143" t="s">
        <v>203</v>
      </c>
      <c r="D163" s="143" t="s">
        <v>152</v>
      </c>
      <c r="E163" s="144" t="s">
        <v>667</v>
      </c>
      <c r="F163" s="145" t="s">
        <v>668</v>
      </c>
      <c r="G163" s="146" t="s">
        <v>155</v>
      </c>
      <c r="H163" s="147">
        <v>124</v>
      </c>
      <c r="I163" s="148"/>
      <c r="J163" s="148">
        <f>ROUND(I163*H163,2)</f>
        <v>0</v>
      </c>
      <c r="K163" s="149"/>
      <c r="L163" s="31"/>
      <c r="M163" s="150" t="s">
        <v>1</v>
      </c>
      <c r="N163" s="151" t="s">
        <v>39</v>
      </c>
      <c r="O163" s="152">
        <v>0.105</v>
      </c>
      <c r="P163" s="152">
        <f>O163*H163</f>
        <v>13.02</v>
      </c>
      <c r="Q163" s="152">
        <v>0.00013</v>
      </c>
      <c r="R163" s="152">
        <f>Q163*H163</f>
        <v>0.01612</v>
      </c>
      <c r="S163" s="152">
        <v>0</v>
      </c>
      <c r="T163" s="153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4" t="s">
        <v>156</v>
      </c>
      <c r="AT163" s="154" t="s">
        <v>152</v>
      </c>
      <c r="AU163" s="154" t="s">
        <v>84</v>
      </c>
      <c r="AY163" s="18" t="s">
        <v>150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82</v>
      </c>
      <c r="BK163" s="155">
        <f>ROUND(I163*H163,2)</f>
        <v>0</v>
      </c>
      <c r="BL163" s="18" t="s">
        <v>156</v>
      </c>
      <c r="BM163" s="154" t="s">
        <v>669</v>
      </c>
    </row>
    <row r="164" spans="2:51" s="13" customFormat="1" ht="12">
      <c r="B164" s="156"/>
      <c r="D164" s="157" t="s">
        <v>158</v>
      </c>
      <c r="E164" s="158" t="s">
        <v>1</v>
      </c>
      <c r="F164" s="159" t="s">
        <v>670</v>
      </c>
      <c r="H164" s="160">
        <v>39.94</v>
      </c>
      <c r="L164" s="156"/>
      <c r="M164" s="161"/>
      <c r="N164" s="162"/>
      <c r="O164" s="162"/>
      <c r="P164" s="162"/>
      <c r="Q164" s="162"/>
      <c r="R164" s="162"/>
      <c r="S164" s="162"/>
      <c r="T164" s="163"/>
      <c r="AT164" s="158" t="s">
        <v>158</v>
      </c>
      <c r="AU164" s="158" t="s">
        <v>84</v>
      </c>
      <c r="AV164" s="13" t="s">
        <v>84</v>
      </c>
      <c r="AW164" s="13" t="s">
        <v>30</v>
      </c>
      <c r="AX164" s="13" t="s">
        <v>74</v>
      </c>
      <c r="AY164" s="158" t="s">
        <v>150</v>
      </c>
    </row>
    <row r="165" spans="2:51" s="13" customFormat="1" ht="12">
      <c r="B165" s="156"/>
      <c r="D165" s="157" t="s">
        <v>158</v>
      </c>
      <c r="E165" s="158" t="s">
        <v>1</v>
      </c>
      <c r="F165" s="159" t="s">
        <v>671</v>
      </c>
      <c r="H165" s="160">
        <v>22.06</v>
      </c>
      <c r="L165" s="156"/>
      <c r="M165" s="161"/>
      <c r="N165" s="162"/>
      <c r="O165" s="162"/>
      <c r="P165" s="162"/>
      <c r="Q165" s="162"/>
      <c r="R165" s="162"/>
      <c r="S165" s="162"/>
      <c r="T165" s="163"/>
      <c r="AT165" s="158" t="s">
        <v>158</v>
      </c>
      <c r="AU165" s="158" t="s">
        <v>84</v>
      </c>
      <c r="AV165" s="13" t="s">
        <v>84</v>
      </c>
      <c r="AW165" s="13" t="s">
        <v>30</v>
      </c>
      <c r="AX165" s="13" t="s">
        <v>74</v>
      </c>
      <c r="AY165" s="158" t="s">
        <v>150</v>
      </c>
    </row>
    <row r="166" spans="2:51" s="13" customFormat="1" ht="12">
      <c r="B166" s="156"/>
      <c r="D166" s="157" t="s">
        <v>158</v>
      </c>
      <c r="E166" s="158" t="s">
        <v>1</v>
      </c>
      <c r="F166" s="159" t="s">
        <v>672</v>
      </c>
      <c r="H166" s="160">
        <v>39.94</v>
      </c>
      <c r="L166" s="156"/>
      <c r="M166" s="161"/>
      <c r="N166" s="162"/>
      <c r="O166" s="162"/>
      <c r="P166" s="162"/>
      <c r="Q166" s="162"/>
      <c r="R166" s="162"/>
      <c r="S166" s="162"/>
      <c r="T166" s="163"/>
      <c r="AT166" s="158" t="s">
        <v>158</v>
      </c>
      <c r="AU166" s="158" t="s">
        <v>84</v>
      </c>
      <c r="AV166" s="13" t="s">
        <v>84</v>
      </c>
      <c r="AW166" s="13" t="s">
        <v>30</v>
      </c>
      <c r="AX166" s="13" t="s">
        <v>74</v>
      </c>
      <c r="AY166" s="158" t="s">
        <v>150</v>
      </c>
    </row>
    <row r="167" spans="2:51" s="13" customFormat="1" ht="12">
      <c r="B167" s="156"/>
      <c r="D167" s="157" t="s">
        <v>158</v>
      </c>
      <c r="E167" s="158" t="s">
        <v>1</v>
      </c>
      <c r="F167" s="159" t="s">
        <v>673</v>
      </c>
      <c r="H167" s="160">
        <v>22.06</v>
      </c>
      <c r="L167" s="156"/>
      <c r="M167" s="161"/>
      <c r="N167" s="162"/>
      <c r="O167" s="162"/>
      <c r="P167" s="162"/>
      <c r="Q167" s="162"/>
      <c r="R167" s="162"/>
      <c r="S167" s="162"/>
      <c r="T167" s="163"/>
      <c r="AT167" s="158" t="s">
        <v>158</v>
      </c>
      <c r="AU167" s="158" t="s">
        <v>84</v>
      </c>
      <c r="AV167" s="13" t="s">
        <v>84</v>
      </c>
      <c r="AW167" s="13" t="s">
        <v>30</v>
      </c>
      <c r="AX167" s="13" t="s">
        <v>74</v>
      </c>
      <c r="AY167" s="158" t="s">
        <v>150</v>
      </c>
    </row>
    <row r="168" spans="2:51" s="14" customFormat="1" ht="12">
      <c r="B168" s="164"/>
      <c r="D168" s="157" t="s">
        <v>158</v>
      </c>
      <c r="E168" s="165" t="s">
        <v>1</v>
      </c>
      <c r="F168" s="166" t="s">
        <v>193</v>
      </c>
      <c r="H168" s="167">
        <v>124</v>
      </c>
      <c r="L168" s="164"/>
      <c r="M168" s="168"/>
      <c r="N168" s="169"/>
      <c r="O168" s="169"/>
      <c r="P168" s="169"/>
      <c r="Q168" s="169"/>
      <c r="R168" s="169"/>
      <c r="S168" s="169"/>
      <c r="T168" s="170"/>
      <c r="AT168" s="165" t="s">
        <v>158</v>
      </c>
      <c r="AU168" s="165" t="s">
        <v>84</v>
      </c>
      <c r="AV168" s="14" t="s">
        <v>156</v>
      </c>
      <c r="AW168" s="14" t="s">
        <v>30</v>
      </c>
      <c r="AX168" s="14" t="s">
        <v>82</v>
      </c>
      <c r="AY168" s="165" t="s">
        <v>150</v>
      </c>
    </row>
    <row r="169" spans="1:65" s="2" customFormat="1" ht="21.75" customHeight="1">
      <c r="A169" s="30"/>
      <c r="B169" s="142"/>
      <c r="C169" s="143" t="s">
        <v>207</v>
      </c>
      <c r="D169" s="143" t="s">
        <v>152</v>
      </c>
      <c r="E169" s="144" t="s">
        <v>491</v>
      </c>
      <c r="F169" s="145" t="s">
        <v>492</v>
      </c>
      <c r="G169" s="146" t="s">
        <v>155</v>
      </c>
      <c r="H169" s="147">
        <v>924</v>
      </c>
      <c r="I169" s="148"/>
      <c r="J169" s="148">
        <f>ROUND(I169*H169,2)</f>
        <v>0</v>
      </c>
      <c r="K169" s="149"/>
      <c r="L169" s="31"/>
      <c r="M169" s="150" t="s">
        <v>1</v>
      </c>
      <c r="N169" s="151" t="s">
        <v>39</v>
      </c>
      <c r="O169" s="152">
        <v>0.139</v>
      </c>
      <c r="P169" s="152">
        <f>O169*H169</f>
        <v>128.436</v>
      </c>
      <c r="Q169" s="152">
        <v>0</v>
      </c>
      <c r="R169" s="152">
        <f>Q169*H169</f>
        <v>0</v>
      </c>
      <c r="S169" s="152">
        <v>0</v>
      </c>
      <c r="T169" s="153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4" t="s">
        <v>156</v>
      </c>
      <c r="AT169" s="154" t="s">
        <v>152</v>
      </c>
      <c r="AU169" s="154" t="s">
        <v>84</v>
      </c>
      <c r="AY169" s="18" t="s">
        <v>150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82</v>
      </c>
      <c r="BK169" s="155">
        <f>ROUND(I169*H169,2)</f>
        <v>0</v>
      </c>
      <c r="BL169" s="18" t="s">
        <v>156</v>
      </c>
      <c r="BM169" s="154" t="s">
        <v>674</v>
      </c>
    </row>
    <row r="170" spans="2:51" s="13" customFormat="1" ht="12">
      <c r="B170" s="156"/>
      <c r="D170" s="157" t="s">
        <v>158</v>
      </c>
      <c r="E170" s="158" t="s">
        <v>1</v>
      </c>
      <c r="F170" s="159" t="s">
        <v>675</v>
      </c>
      <c r="H170" s="160">
        <v>924</v>
      </c>
      <c r="L170" s="156"/>
      <c r="M170" s="161"/>
      <c r="N170" s="162"/>
      <c r="O170" s="162"/>
      <c r="P170" s="162"/>
      <c r="Q170" s="162"/>
      <c r="R170" s="162"/>
      <c r="S170" s="162"/>
      <c r="T170" s="163"/>
      <c r="AT170" s="158" t="s">
        <v>158</v>
      </c>
      <c r="AU170" s="158" t="s">
        <v>84</v>
      </c>
      <c r="AV170" s="13" t="s">
        <v>84</v>
      </c>
      <c r="AW170" s="13" t="s">
        <v>30</v>
      </c>
      <c r="AX170" s="13" t="s">
        <v>82</v>
      </c>
      <c r="AY170" s="158" t="s">
        <v>150</v>
      </c>
    </row>
    <row r="171" spans="1:65" s="2" customFormat="1" ht="24.15" customHeight="1">
      <c r="A171" s="30"/>
      <c r="B171" s="142"/>
      <c r="C171" s="143" t="s">
        <v>213</v>
      </c>
      <c r="D171" s="143" t="s">
        <v>152</v>
      </c>
      <c r="E171" s="144" t="s">
        <v>676</v>
      </c>
      <c r="F171" s="145" t="s">
        <v>677</v>
      </c>
      <c r="G171" s="146" t="s">
        <v>442</v>
      </c>
      <c r="H171" s="147">
        <v>12</v>
      </c>
      <c r="I171" s="148"/>
      <c r="J171" s="148">
        <f>ROUND(I171*H171,2)</f>
        <v>0</v>
      </c>
      <c r="K171" s="149"/>
      <c r="L171" s="31"/>
      <c r="M171" s="150" t="s">
        <v>1</v>
      </c>
      <c r="N171" s="151" t="s">
        <v>39</v>
      </c>
      <c r="O171" s="152">
        <v>0.5</v>
      </c>
      <c r="P171" s="152">
        <f>O171*H171</f>
        <v>6</v>
      </c>
      <c r="Q171" s="152">
        <v>0</v>
      </c>
      <c r="R171" s="152">
        <f>Q171*H171</f>
        <v>0</v>
      </c>
      <c r="S171" s="152">
        <v>0.165</v>
      </c>
      <c r="T171" s="153">
        <f>S171*H171</f>
        <v>1.98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4" t="s">
        <v>156</v>
      </c>
      <c r="AT171" s="154" t="s">
        <v>152</v>
      </c>
      <c r="AU171" s="154" t="s">
        <v>84</v>
      </c>
      <c r="AY171" s="18" t="s">
        <v>150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82</v>
      </c>
      <c r="BK171" s="155">
        <f>ROUND(I171*H171,2)</f>
        <v>0</v>
      </c>
      <c r="BL171" s="18" t="s">
        <v>156</v>
      </c>
      <c r="BM171" s="154" t="s">
        <v>678</v>
      </c>
    </row>
    <row r="172" spans="2:51" s="13" customFormat="1" ht="12">
      <c r="B172" s="156"/>
      <c r="D172" s="157" t="s">
        <v>158</v>
      </c>
      <c r="E172" s="158" t="s">
        <v>1</v>
      </c>
      <c r="F172" s="159" t="s">
        <v>679</v>
      </c>
      <c r="H172" s="160">
        <v>12</v>
      </c>
      <c r="L172" s="156"/>
      <c r="M172" s="161"/>
      <c r="N172" s="162"/>
      <c r="O172" s="162"/>
      <c r="P172" s="162"/>
      <c r="Q172" s="162"/>
      <c r="R172" s="162"/>
      <c r="S172" s="162"/>
      <c r="T172" s="163"/>
      <c r="AT172" s="158" t="s">
        <v>158</v>
      </c>
      <c r="AU172" s="158" t="s">
        <v>84</v>
      </c>
      <c r="AV172" s="13" t="s">
        <v>84</v>
      </c>
      <c r="AW172" s="13" t="s">
        <v>30</v>
      </c>
      <c r="AX172" s="13" t="s">
        <v>82</v>
      </c>
      <c r="AY172" s="158" t="s">
        <v>150</v>
      </c>
    </row>
    <row r="173" spans="2:63" s="12" customFormat="1" ht="22.8" customHeight="1">
      <c r="B173" s="130"/>
      <c r="D173" s="131" t="s">
        <v>73</v>
      </c>
      <c r="E173" s="140" t="s">
        <v>510</v>
      </c>
      <c r="F173" s="140" t="s">
        <v>511</v>
      </c>
      <c r="J173" s="141">
        <f>BK173</f>
        <v>0</v>
      </c>
      <c r="L173" s="130"/>
      <c r="M173" s="134"/>
      <c r="N173" s="135"/>
      <c r="O173" s="135"/>
      <c r="P173" s="136">
        <f>SUM(P174:P183)</f>
        <v>7.287044000000001</v>
      </c>
      <c r="Q173" s="135"/>
      <c r="R173" s="136">
        <f>SUM(R174:R183)</f>
        <v>0</v>
      </c>
      <c r="S173" s="135"/>
      <c r="T173" s="137">
        <f>SUM(T174:T183)</f>
        <v>0</v>
      </c>
      <c r="AR173" s="131" t="s">
        <v>82</v>
      </c>
      <c r="AT173" s="138" t="s">
        <v>73</v>
      </c>
      <c r="AU173" s="138" t="s">
        <v>82</v>
      </c>
      <c r="AY173" s="131" t="s">
        <v>150</v>
      </c>
      <c r="BK173" s="139">
        <f>SUM(BK174:BK183)</f>
        <v>0</v>
      </c>
    </row>
    <row r="174" spans="1:65" s="2" customFormat="1" ht="24.15" customHeight="1">
      <c r="A174" s="30"/>
      <c r="B174" s="142"/>
      <c r="C174" s="143" t="s">
        <v>218</v>
      </c>
      <c r="D174" s="143" t="s">
        <v>152</v>
      </c>
      <c r="E174" s="144" t="s">
        <v>513</v>
      </c>
      <c r="F174" s="145" t="s">
        <v>514</v>
      </c>
      <c r="G174" s="146" t="s">
        <v>254</v>
      </c>
      <c r="H174" s="147">
        <v>4.738</v>
      </c>
      <c r="I174" s="148"/>
      <c r="J174" s="148">
        <f>ROUND(I174*H174,2)</f>
        <v>0</v>
      </c>
      <c r="K174" s="149"/>
      <c r="L174" s="31"/>
      <c r="M174" s="150" t="s">
        <v>1</v>
      </c>
      <c r="N174" s="151" t="s">
        <v>39</v>
      </c>
      <c r="O174" s="152">
        <v>1.47</v>
      </c>
      <c r="P174" s="152">
        <f>O174*H174</f>
        <v>6.964860000000001</v>
      </c>
      <c r="Q174" s="152">
        <v>0</v>
      </c>
      <c r="R174" s="152">
        <f>Q174*H174</f>
        <v>0</v>
      </c>
      <c r="S174" s="152">
        <v>0</v>
      </c>
      <c r="T174" s="153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4" t="s">
        <v>156</v>
      </c>
      <c r="AT174" s="154" t="s">
        <v>152</v>
      </c>
      <c r="AU174" s="154" t="s">
        <v>84</v>
      </c>
      <c r="AY174" s="18" t="s">
        <v>150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82</v>
      </c>
      <c r="BK174" s="155">
        <f>ROUND(I174*H174,2)</f>
        <v>0</v>
      </c>
      <c r="BL174" s="18" t="s">
        <v>156</v>
      </c>
      <c r="BM174" s="154" t="s">
        <v>680</v>
      </c>
    </row>
    <row r="175" spans="1:65" s="2" customFormat="1" ht="33" customHeight="1">
      <c r="A175" s="30"/>
      <c r="B175" s="142"/>
      <c r="C175" s="143" t="s">
        <v>8</v>
      </c>
      <c r="D175" s="143" t="s">
        <v>152</v>
      </c>
      <c r="E175" s="144" t="s">
        <v>681</v>
      </c>
      <c r="F175" s="145" t="s">
        <v>682</v>
      </c>
      <c r="G175" s="146" t="s">
        <v>254</v>
      </c>
      <c r="H175" s="147">
        <v>1.129</v>
      </c>
      <c r="I175" s="148"/>
      <c r="J175" s="148">
        <f>ROUND(I175*H175,2)</f>
        <v>0</v>
      </c>
      <c r="K175" s="149"/>
      <c r="L175" s="31"/>
      <c r="M175" s="150" t="s">
        <v>1</v>
      </c>
      <c r="N175" s="151" t="s">
        <v>39</v>
      </c>
      <c r="O175" s="152">
        <v>0</v>
      </c>
      <c r="P175" s="152">
        <f>O175*H175</f>
        <v>0</v>
      </c>
      <c r="Q175" s="152">
        <v>0</v>
      </c>
      <c r="R175" s="152">
        <f>Q175*H175</f>
        <v>0</v>
      </c>
      <c r="S175" s="152">
        <v>0</v>
      </c>
      <c r="T175" s="153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4" t="s">
        <v>156</v>
      </c>
      <c r="AT175" s="154" t="s">
        <v>152</v>
      </c>
      <c r="AU175" s="154" t="s">
        <v>84</v>
      </c>
      <c r="AY175" s="18" t="s">
        <v>150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82</v>
      </c>
      <c r="BK175" s="155">
        <f>ROUND(I175*H175,2)</f>
        <v>0</v>
      </c>
      <c r="BL175" s="18" t="s">
        <v>156</v>
      </c>
      <c r="BM175" s="154" t="s">
        <v>683</v>
      </c>
    </row>
    <row r="176" spans="2:51" s="13" customFormat="1" ht="12">
      <c r="B176" s="156"/>
      <c r="D176" s="157" t="s">
        <v>158</v>
      </c>
      <c r="E176" s="158" t="s">
        <v>1</v>
      </c>
      <c r="F176" s="159" t="s">
        <v>684</v>
      </c>
      <c r="H176" s="160">
        <v>1.129</v>
      </c>
      <c r="L176" s="156"/>
      <c r="M176" s="161"/>
      <c r="N176" s="162"/>
      <c r="O176" s="162"/>
      <c r="P176" s="162"/>
      <c r="Q176" s="162"/>
      <c r="R176" s="162"/>
      <c r="S176" s="162"/>
      <c r="T176" s="163"/>
      <c r="AT176" s="158" t="s">
        <v>158</v>
      </c>
      <c r="AU176" s="158" t="s">
        <v>84</v>
      </c>
      <c r="AV176" s="13" t="s">
        <v>84</v>
      </c>
      <c r="AW176" s="13" t="s">
        <v>30</v>
      </c>
      <c r="AX176" s="13" t="s">
        <v>82</v>
      </c>
      <c r="AY176" s="158" t="s">
        <v>150</v>
      </c>
    </row>
    <row r="177" spans="1:65" s="2" customFormat="1" ht="37.8" customHeight="1">
      <c r="A177" s="30"/>
      <c r="B177" s="142"/>
      <c r="C177" s="143" t="s">
        <v>230</v>
      </c>
      <c r="D177" s="143" t="s">
        <v>152</v>
      </c>
      <c r="E177" s="144" t="s">
        <v>531</v>
      </c>
      <c r="F177" s="145" t="s">
        <v>532</v>
      </c>
      <c r="G177" s="146" t="s">
        <v>254</v>
      </c>
      <c r="H177" s="147">
        <v>1.629</v>
      </c>
      <c r="I177" s="148"/>
      <c r="J177" s="148">
        <f>ROUND(I177*H177,2)</f>
        <v>0</v>
      </c>
      <c r="K177" s="149"/>
      <c r="L177" s="31"/>
      <c r="M177" s="150" t="s">
        <v>1</v>
      </c>
      <c r="N177" s="151" t="s">
        <v>39</v>
      </c>
      <c r="O177" s="152">
        <v>0</v>
      </c>
      <c r="P177" s="152">
        <f>O177*H177</f>
        <v>0</v>
      </c>
      <c r="Q177" s="152">
        <v>0</v>
      </c>
      <c r="R177" s="152">
        <f>Q177*H177</f>
        <v>0</v>
      </c>
      <c r="S177" s="152">
        <v>0</v>
      </c>
      <c r="T177" s="153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4" t="s">
        <v>156</v>
      </c>
      <c r="AT177" s="154" t="s">
        <v>152</v>
      </c>
      <c r="AU177" s="154" t="s">
        <v>84</v>
      </c>
      <c r="AY177" s="18" t="s">
        <v>150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82</v>
      </c>
      <c r="BK177" s="155">
        <f>ROUND(I177*H177,2)</f>
        <v>0</v>
      </c>
      <c r="BL177" s="18" t="s">
        <v>156</v>
      </c>
      <c r="BM177" s="154" t="s">
        <v>685</v>
      </c>
    </row>
    <row r="178" spans="2:51" s="13" customFormat="1" ht="12">
      <c r="B178" s="156"/>
      <c r="D178" s="157" t="s">
        <v>158</v>
      </c>
      <c r="E178" s="158" t="s">
        <v>1</v>
      </c>
      <c r="F178" s="159" t="s">
        <v>686</v>
      </c>
      <c r="H178" s="160">
        <v>1.629</v>
      </c>
      <c r="L178" s="156"/>
      <c r="M178" s="161"/>
      <c r="N178" s="162"/>
      <c r="O178" s="162"/>
      <c r="P178" s="162"/>
      <c r="Q178" s="162"/>
      <c r="R178" s="162"/>
      <c r="S178" s="162"/>
      <c r="T178" s="163"/>
      <c r="AT178" s="158" t="s">
        <v>158</v>
      </c>
      <c r="AU178" s="158" t="s">
        <v>84</v>
      </c>
      <c r="AV178" s="13" t="s">
        <v>84</v>
      </c>
      <c r="AW178" s="13" t="s">
        <v>30</v>
      </c>
      <c r="AX178" s="13" t="s">
        <v>82</v>
      </c>
      <c r="AY178" s="158" t="s">
        <v>150</v>
      </c>
    </row>
    <row r="179" spans="1:65" s="2" customFormat="1" ht="24.15" customHeight="1">
      <c r="A179" s="30"/>
      <c r="B179" s="142"/>
      <c r="C179" s="143" t="s">
        <v>235</v>
      </c>
      <c r="D179" s="143" t="s">
        <v>152</v>
      </c>
      <c r="E179" s="144" t="s">
        <v>536</v>
      </c>
      <c r="F179" s="145" t="s">
        <v>537</v>
      </c>
      <c r="G179" s="146" t="s">
        <v>254</v>
      </c>
      <c r="H179" s="147">
        <v>1.98</v>
      </c>
      <c r="I179" s="148"/>
      <c r="J179" s="148">
        <f>ROUND(I179*H179,2)</f>
        <v>0</v>
      </c>
      <c r="K179" s="149"/>
      <c r="L179" s="31"/>
      <c r="M179" s="150" t="s">
        <v>1</v>
      </c>
      <c r="N179" s="151" t="s">
        <v>39</v>
      </c>
      <c r="O179" s="152">
        <v>0</v>
      </c>
      <c r="P179" s="152">
        <f>O179*H179</f>
        <v>0</v>
      </c>
      <c r="Q179" s="152">
        <v>0</v>
      </c>
      <c r="R179" s="152">
        <f>Q179*H179</f>
        <v>0</v>
      </c>
      <c r="S179" s="152">
        <v>0</v>
      </c>
      <c r="T179" s="153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4" t="s">
        <v>156</v>
      </c>
      <c r="AT179" s="154" t="s">
        <v>152</v>
      </c>
      <c r="AU179" s="154" t="s">
        <v>84</v>
      </c>
      <c r="AY179" s="18" t="s">
        <v>150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82</v>
      </c>
      <c r="BK179" s="155">
        <f>ROUND(I179*H179,2)</f>
        <v>0</v>
      </c>
      <c r="BL179" s="18" t="s">
        <v>156</v>
      </c>
      <c r="BM179" s="154" t="s">
        <v>687</v>
      </c>
    </row>
    <row r="180" spans="2:51" s="13" customFormat="1" ht="12">
      <c r="B180" s="156"/>
      <c r="D180" s="157" t="s">
        <v>158</v>
      </c>
      <c r="E180" s="158" t="s">
        <v>1</v>
      </c>
      <c r="F180" s="159" t="s">
        <v>688</v>
      </c>
      <c r="H180" s="160">
        <v>1.98</v>
      </c>
      <c r="L180" s="156"/>
      <c r="M180" s="161"/>
      <c r="N180" s="162"/>
      <c r="O180" s="162"/>
      <c r="P180" s="162"/>
      <c r="Q180" s="162"/>
      <c r="R180" s="162"/>
      <c r="S180" s="162"/>
      <c r="T180" s="163"/>
      <c r="AT180" s="158" t="s">
        <v>158</v>
      </c>
      <c r="AU180" s="158" t="s">
        <v>84</v>
      </c>
      <c r="AV180" s="13" t="s">
        <v>84</v>
      </c>
      <c r="AW180" s="13" t="s">
        <v>30</v>
      </c>
      <c r="AX180" s="13" t="s">
        <v>82</v>
      </c>
      <c r="AY180" s="158" t="s">
        <v>150</v>
      </c>
    </row>
    <row r="181" spans="1:65" s="2" customFormat="1" ht="16.5" customHeight="1">
      <c r="A181" s="30"/>
      <c r="B181" s="142"/>
      <c r="C181" s="143" t="s">
        <v>241</v>
      </c>
      <c r="D181" s="143" t="s">
        <v>152</v>
      </c>
      <c r="E181" s="144" t="s">
        <v>541</v>
      </c>
      <c r="F181" s="145" t="s">
        <v>542</v>
      </c>
      <c r="G181" s="146" t="s">
        <v>254</v>
      </c>
      <c r="H181" s="147">
        <v>4.738</v>
      </c>
      <c r="I181" s="148"/>
      <c r="J181" s="148">
        <f>ROUND(I181*H181,2)</f>
        <v>0</v>
      </c>
      <c r="K181" s="149"/>
      <c r="L181" s="31"/>
      <c r="M181" s="150" t="s">
        <v>1</v>
      </c>
      <c r="N181" s="151" t="s">
        <v>39</v>
      </c>
      <c r="O181" s="152">
        <v>0.03</v>
      </c>
      <c r="P181" s="152">
        <f>O181*H181</f>
        <v>0.14214000000000002</v>
      </c>
      <c r="Q181" s="152">
        <v>0</v>
      </c>
      <c r="R181" s="152">
        <f>Q181*H181</f>
        <v>0</v>
      </c>
      <c r="S181" s="152">
        <v>0</v>
      </c>
      <c r="T181" s="153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4" t="s">
        <v>156</v>
      </c>
      <c r="AT181" s="154" t="s">
        <v>152</v>
      </c>
      <c r="AU181" s="154" t="s">
        <v>84</v>
      </c>
      <c r="AY181" s="18" t="s">
        <v>150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82</v>
      </c>
      <c r="BK181" s="155">
        <f>ROUND(I181*H181,2)</f>
        <v>0</v>
      </c>
      <c r="BL181" s="18" t="s">
        <v>156</v>
      </c>
      <c r="BM181" s="154" t="s">
        <v>689</v>
      </c>
    </row>
    <row r="182" spans="1:65" s="2" customFormat="1" ht="16.5" customHeight="1">
      <c r="A182" s="30"/>
      <c r="B182" s="142"/>
      <c r="C182" s="143" t="s">
        <v>246</v>
      </c>
      <c r="D182" s="143" t="s">
        <v>152</v>
      </c>
      <c r="E182" s="144" t="s">
        <v>545</v>
      </c>
      <c r="F182" s="145" t="s">
        <v>690</v>
      </c>
      <c r="G182" s="146" t="s">
        <v>254</v>
      </c>
      <c r="H182" s="147">
        <v>90.022</v>
      </c>
      <c r="I182" s="148"/>
      <c r="J182" s="148">
        <f>ROUND(I182*H182,2)</f>
        <v>0</v>
      </c>
      <c r="K182" s="149"/>
      <c r="L182" s="31"/>
      <c r="M182" s="150" t="s">
        <v>1</v>
      </c>
      <c r="N182" s="151" t="s">
        <v>39</v>
      </c>
      <c r="O182" s="152">
        <v>0.002</v>
      </c>
      <c r="P182" s="152">
        <f>O182*H182</f>
        <v>0.180044</v>
      </c>
      <c r="Q182" s="152">
        <v>0</v>
      </c>
      <c r="R182" s="152">
        <f>Q182*H182</f>
        <v>0</v>
      </c>
      <c r="S182" s="152">
        <v>0</v>
      </c>
      <c r="T182" s="153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4" t="s">
        <v>156</v>
      </c>
      <c r="AT182" s="154" t="s">
        <v>152</v>
      </c>
      <c r="AU182" s="154" t="s">
        <v>84</v>
      </c>
      <c r="AY182" s="18" t="s">
        <v>150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82</v>
      </c>
      <c r="BK182" s="155">
        <f>ROUND(I182*H182,2)</f>
        <v>0</v>
      </c>
      <c r="BL182" s="18" t="s">
        <v>156</v>
      </c>
      <c r="BM182" s="154" t="s">
        <v>691</v>
      </c>
    </row>
    <row r="183" spans="2:51" s="13" customFormat="1" ht="12">
      <c r="B183" s="156"/>
      <c r="D183" s="157" t="s">
        <v>158</v>
      </c>
      <c r="E183" s="158" t="s">
        <v>1</v>
      </c>
      <c r="F183" s="159" t="s">
        <v>692</v>
      </c>
      <c r="H183" s="160">
        <v>90.022</v>
      </c>
      <c r="L183" s="156"/>
      <c r="M183" s="161"/>
      <c r="N183" s="162"/>
      <c r="O183" s="162"/>
      <c r="P183" s="162"/>
      <c r="Q183" s="162"/>
      <c r="R183" s="162"/>
      <c r="S183" s="162"/>
      <c r="T183" s="163"/>
      <c r="AT183" s="158" t="s">
        <v>158</v>
      </c>
      <c r="AU183" s="158" t="s">
        <v>84</v>
      </c>
      <c r="AV183" s="13" t="s">
        <v>84</v>
      </c>
      <c r="AW183" s="13" t="s">
        <v>30</v>
      </c>
      <c r="AX183" s="13" t="s">
        <v>82</v>
      </c>
      <c r="AY183" s="158" t="s">
        <v>150</v>
      </c>
    </row>
    <row r="184" spans="2:63" s="12" customFormat="1" ht="22.8" customHeight="1">
      <c r="B184" s="130"/>
      <c r="D184" s="131" t="s">
        <v>73</v>
      </c>
      <c r="E184" s="140" t="s">
        <v>549</v>
      </c>
      <c r="F184" s="140" t="s">
        <v>550</v>
      </c>
      <c r="J184" s="141">
        <f>BK184</f>
        <v>0</v>
      </c>
      <c r="L184" s="130"/>
      <c r="M184" s="134"/>
      <c r="N184" s="135"/>
      <c r="O184" s="135"/>
      <c r="P184" s="136">
        <f>P185</f>
        <v>1.370952</v>
      </c>
      <c r="Q184" s="135"/>
      <c r="R184" s="136">
        <f>R185</f>
        <v>0</v>
      </c>
      <c r="S184" s="135"/>
      <c r="T184" s="137">
        <f>T185</f>
        <v>0</v>
      </c>
      <c r="AR184" s="131" t="s">
        <v>82</v>
      </c>
      <c r="AT184" s="138" t="s">
        <v>73</v>
      </c>
      <c r="AU184" s="138" t="s">
        <v>82</v>
      </c>
      <c r="AY184" s="131" t="s">
        <v>150</v>
      </c>
      <c r="BK184" s="139">
        <f>BK185</f>
        <v>0</v>
      </c>
    </row>
    <row r="185" spans="1:65" s="2" customFormat="1" ht="16.5" customHeight="1">
      <c r="A185" s="30"/>
      <c r="B185" s="142"/>
      <c r="C185" s="143" t="s">
        <v>251</v>
      </c>
      <c r="D185" s="143" t="s">
        <v>152</v>
      </c>
      <c r="E185" s="144" t="s">
        <v>552</v>
      </c>
      <c r="F185" s="145" t="s">
        <v>553</v>
      </c>
      <c r="G185" s="146" t="s">
        <v>254</v>
      </c>
      <c r="H185" s="147">
        <v>10.386</v>
      </c>
      <c r="I185" s="148"/>
      <c r="J185" s="148">
        <f>ROUND(I185*H185,2)</f>
        <v>0</v>
      </c>
      <c r="K185" s="149"/>
      <c r="L185" s="31"/>
      <c r="M185" s="150" t="s">
        <v>1</v>
      </c>
      <c r="N185" s="151" t="s">
        <v>39</v>
      </c>
      <c r="O185" s="152">
        <v>0.132</v>
      </c>
      <c r="P185" s="152">
        <f>O185*H185</f>
        <v>1.370952</v>
      </c>
      <c r="Q185" s="152">
        <v>0</v>
      </c>
      <c r="R185" s="152">
        <f>Q185*H185</f>
        <v>0</v>
      </c>
      <c r="S185" s="152">
        <v>0</v>
      </c>
      <c r="T185" s="153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4" t="s">
        <v>156</v>
      </c>
      <c r="AT185" s="154" t="s">
        <v>152</v>
      </c>
      <c r="AU185" s="154" t="s">
        <v>84</v>
      </c>
      <c r="AY185" s="18" t="s">
        <v>150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82</v>
      </c>
      <c r="BK185" s="155">
        <f>ROUND(I185*H185,2)</f>
        <v>0</v>
      </c>
      <c r="BL185" s="18" t="s">
        <v>156</v>
      </c>
      <c r="BM185" s="154" t="s">
        <v>693</v>
      </c>
    </row>
    <row r="186" spans="2:63" s="12" customFormat="1" ht="25.95" customHeight="1">
      <c r="B186" s="130"/>
      <c r="D186" s="131" t="s">
        <v>73</v>
      </c>
      <c r="E186" s="132" t="s">
        <v>555</v>
      </c>
      <c r="F186" s="132" t="s">
        <v>556</v>
      </c>
      <c r="J186" s="133">
        <f>BK186</f>
        <v>0</v>
      </c>
      <c r="L186" s="130"/>
      <c r="M186" s="134"/>
      <c r="N186" s="135"/>
      <c r="O186" s="135"/>
      <c r="P186" s="136">
        <f>P187+P201+P233+P248+P251</f>
        <v>611.3798400000001</v>
      </c>
      <c r="Q186" s="135"/>
      <c r="R186" s="136">
        <f>R187+R201+R233+R248+R251</f>
        <v>2.4642006800000003</v>
      </c>
      <c r="S186" s="135"/>
      <c r="T186" s="137">
        <f>T187+T201+T233+T248+T251</f>
        <v>1.12896</v>
      </c>
      <c r="AR186" s="131" t="s">
        <v>84</v>
      </c>
      <c r="AT186" s="138" t="s">
        <v>73</v>
      </c>
      <c r="AU186" s="138" t="s">
        <v>74</v>
      </c>
      <c r="AY186" s="131" t="s">
        <v>150</v>
      </c>
      <c r="BK186" s="139">
        <f>BK187+BK201+BK233+BK248+BK251</f>
        <v>0</v>
      </c>
    </row>
    <row r="187" spans="2:63" s="12" customFormat="1" ht="22.8" customHeight="1">
      <c r="B187" s="130"/>
      <c r="D187" s="131" t="s">
        <v>73</v>
      </c>
      <c r="E187" s="140" t="s">
        <v>694</v>
      </c>
      <c r="F187" s="140" t="s">
        <v>695</v>
      </c>
      <c r="J187" s="141">
        <f>BK187</f>
        <v>0</v>
      </c>
      <c r="L187" s="130"/>
      <c r="M187" s="134"/>
      <c r="N187" s="135"/>
      <c r="O187" s="135"/>
      <c r="P187" s="136">
        <f>SUM(P188:P200)</f>
        <v>58.73151999999999</v>
      </c>
      <c r="Q187" s="135"/>
      <c r="R187" s="136">
        <f>SUM(R188:R200)</f>
        <v>0.0216576</v>
      </c>
      <c r="S187" s="135"/>
      <c r="T187" s="137">
        <f>SUM(T188:T200)</f>
        <v>1.12896</v>
      </c>
      <c r="AR187" s="131" t="s">
        <v>84</v>
      </c>
      <c r="AT187" s="138" t="s">
        <v>73</v>
      </c>
      <c r="AU187" s="138" t="s">
        <v>82</v>
      </c>
      <c r="AY187" s="131" t="s">
        <v>150</v>
      </c>
      <c r="BK187" s="139">
        <f>SUM(BK188:BK200)</f>
        <v>0</v>
      </c>
    </row>
    <row r="188" spans="1:65" s="2" customFormat="1" ht="24.15" customHeight="1">
      <c r="A188" s="30"/>
      <c r="B188" s="142"/>
      <c r="C188" s="143" t="s">
        <v>7</v>
      </c>
      <c r="D188" s="143" t="s">
        <v>152</v>
      </c>
      <c r="E188" s="144" t="s">
        <v>696</v>
      </c>
      <c r="F188" s="145" t="s">
        <v>697</v>
      </c>
      <c r="G188" s="146" t="s">
        <v>155</v>
      </c>
      <c r="H188" s="147">
        <v>120.32</v>
      </c>
      <c r="I188" s="148"/>
      <c r="J188" s="148">
        <f>ROUND(I188*H188,2)</f>
        <v>0</v>
      </c>
      <c r="K188" s="149"/>
      <c r="L188" s="31"/>
      <c r="M188" s="150" t="s">
        <v>1</v>
      </c>
      <c r="N188" s="151" t="s">
        <v>39</v>
      </c>
      <c r="O188" s="152">
        <v>0.212</v>
      </c>
      <c r="P188" s="152">
        <f>O188*H188</f>
        <v>25.507839999999998</v>
      </c>
      <c r="Q188" s="152">
        <v>0</v>
      </c>
      <c r="R188" s="152">
        <f>Q188*H188</f>
        <v>0</v>
      </c>
      <c r="S188" s="152">
        <v>0</v>
      </c>
      <c r="T188" s="153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4" t="s">
        <v>230</v>
      </c>
      <c r="AT188" s="154" t="s">
        <v>152</v>
      </c>
      <c r="AU188" s="154" t="s">
        <v>84</v>
      </c>
      <c r="AY188" s="18" t="s">
        <v>150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82</v>
      </c>
      <c r="BK188" s="155">
        <f>ROUND(I188*H188,2)</f>
        <v>0</v>
      </c>
      <c r="BL188" s="18" t="s">
        <v>230</v>
      </c>
      <c r="BM188" s="154" t="s">
        <v>698</v>
      </c>
    </row>
    <row r="189" spans="2:51" s="13" customFormat="1" ht="12">
      <c r="B189" s="156"/>
      <c r="D189" s="157" t="s">
        <v>158</v>
      </c>
      <c r="E189" s="158" t="s">
        <v>1</v>
      </c>
      <c r="F189" s="159" t="s">
        <v>699</v>
      </c>
      <c r="H189" s="160">
        <v>120.32</v>
      </c>
      <c r="L189" s="156"/>
      <c r="M189" s="161"/>
      <c r="N189" s="162"/>
      <c r="O189" s="162"/>
      <c r="P189" s="162"/>
      <c r="Q189" s="162"/>
      <c r="R189" s="162"/>
      <c r="S189" s="162"/>
      <c r="T189" s="163"/>
      <c r="AT189" s="158" t="s">
        <v>158</v>
      </c>
      <c r="AU189" s="158" t="s">
        <v>84</v>
      </c>
      <c r="AV189" s="13" t="s">
        <v>84</v>
      </c>
      <c r="AW189" s="13" t="s">
        <v>30</v>
      </c>
      <c r="AX189" s="13" t="s">
        <v>82</v>
      </c>
      <c r="AY189" s="158" t="s">
        <v>150</v>
      </c>
    </row>
    <row r="190" spans="1:65" s="2" customFormat="1" ht="21.75" customHeight="1">
      <c r="A190" s="30"/>
      <c r="B190" s="142"/>
      <c r="C190" s="177" t="s">
        <v>262</v>
      </c>
      <c r="D190" s="177" t="s">
        <v>263</v>
      </c>
      <c r="E190" s="178" t="s">
        <v>700</v>
      </c>
      <c r="F190" s="179" t="s">
        <v>701</v>
      </c>
      <c r="G190" s="180" t="s">
        <v>155</v>
      </c>
      <c r="H190" s="181">
        <v>12.032</v>
      </c>
      <c r="I190" s="182"/>
      <c r="J190" s="182">
        <f>ROUND(I190*H190,2)</f>
        <v>0</v>
      </c>
      <c r="K190" s="183"/>
      <c r="L190" s="184"/>
      <c r="M190" s="185" t="s">
        <v>1</v>
      </c>
      <c r="N190" s="186" t="s">
        <v>39</v>
      </c>
      <c r="O190" s="152">
        <v>0</v>
      </c>
      <c r="P190" s="152">
        <f>O190*H190</f>
        <v>0</v>
      </c>
      <c r="Q190" s="152">
        <v>0</v>
      </c>
      <c r="R190" s="152">
        <f>Q190*H190</f>
        <v>0</v>
      </c>
      <c r="S190" s="152">
        <v>0</v>
      </c>
      <c r="T190" s="153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4" t="s">
        <v>314</v>
      </c>
      <c r="AT190" s="154" t="s">
        <v>263</v>
      </c>
      <c r="AU190" s="154" t="s">
        <v>84</v>
      </c>
      <c r="AY190" s="18" t="s">
        <v>150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82</v>
      </c>
      <c r="BK190" s="155">
        <f>ROUND(I190*H190,2)</f>
        <v>0</v>
      </c>
      <c r="BL190" s="18" t="s">
        <v>230</v>
      </c>
      <c r="BM190" s="154" t="s">
        <v>702</v>
      </c>
    </row>
    <row r="191" spans="2:51" s="15" customFormat="1" ht="12">
      <c r="B191" s="171"/>
      <c r="D191" s="157" t="s">
        <v>158</v>
      </c>
      <c r="E191" s="172" t="s">
        <v>1</v>
      </c>
      <c r="F191" s="173" t="s">
        <v>703</v>
      </c>
      <c r="H191" s="172" t="s">
        <v>1</v>
      </c>
      <c r="L191" s="171"/>
      <c r="M191" s="174"/>
      <c r="N191" s="175"/>
      <c r="O191" s="175"/>
      <c r="P191" s="175"/>
      <c r="Q191" s="175"/>
      <c r="R191" s="175"/>
      <c r="S191" s="175"/>
      <c r="T191" s="176"/>
      <c r="AT191" s="172" t="s">
        <v>158</v>
      </c>
      <c r="AU191" s="172" t="s">
        <v>84</v>
      </c>
      <c r="AV191" s="15" t="s">
        <v>82</v>
      </c>
      <c r="AW191" s="15" t="s">
        <v>30</v>
      </c>
      <c r="AX191" s="15" t="s">
        <v>74</v>
      </c>
      <c r="AY191" s="172" t="s">
        <v>150</v>
      </c>
    </row>
    <row r="192" spans="2:51" s="13" customFormat="1" ht="12">
      <c r="B192" s="156"/>
      <c r="D192" s="157" t="s">
        <v>158</v>
      </c>
      <c r="E192" s="158" t="s">
        <v>1</v>
      </c>
      <c r="F192" s="159" t="s">
        <v>704</v>
      </c>
      <c r="H192" s="160">
        <v>12.032</v>
      </c>
      <c r="L192" s="156"/>
      <c r="M192" s="161"/>
      <c r="N192" s="162"/>
      <c r="O192" s="162"/>
      <c r="P192" s="162"/>
      <c r="Q192" s="162"/>
      <c r="R192" s="162"/>
      <c r="S192" s="162"/>
      <c r="T192" s="163"/>
      <c r="AT192" s="158" t="s">
        <v>158</v>
      </c>
      <c r="AU192" s="158" t="s">
        <v>84</v>
      </c>
      <c r="AV192" s="13" t="s">
        <v>84</v>
      </c>
      <c r="AW192" s="13" t="s">
        <v>30</v>
      </c>
      <c r="AX192" s="13" t="s">
        <v>82</v>
      </c>
      <c r="AY192" s="158" t="s">
        <v>150</v>
      </c>
    </row>
    <row r="193" spans="1:65" s="2" customFormat="1" ht="16.5" customHeight="1">
      <c r="A193" s="30"/>
      <c r="B193" s="142"/>
      <c r="C193" s="143" t="s">
        <v>269</v>
      </c>
      <c r="D193" s="143" t="s">
        <v>152</v>
      </c>
      <c r="E193" s="144" t="s">
        <v>705</v>
      </c>
      <c r="F193" s="145" t="s">
        <v>706</v>
      </c>
      <c r="G193" s="146" t="s">
        <v>155</v>
      </c>
      <c r="H193" s="147">
        <v>120.32</v>
      </c>
      <c r="I193" s="148"/>
      <c r="J193" s="148">
        <f>ROUND(I193*H193,2)</f>
        <v>0</v>
      </c>
      <c r="K193" s="149"/>
      <c r="L193" s="31"/>
      <c r="M193" s="150" t="s">
        <v>1</v>
      </c>
      <c r="N193" s="151" t="s">
        <v>39</v>
      </c>
      <c r="O193" s="152">
        <v>0.174</v>
      </c>
      <c r="P193" s="152">
        <f>O193*H193</f>
        <v>20.935679999999998</v>
      </c>
      <c r="Q193" s="152">
        <v>0</v>
      </c>
      <c r="R193" s="152">
        <f>Q193*H193</f>
        <v>0</v>
      </c>
      <c r="S193" s="152">
        <v>0.003</v>
      </c>
      <c r="T193" s="153">
        <f>S193*H193</f>
        <v>0.36096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4" t="s">
        <v>230</v>
      </c>
      <c r="AT193" s="154" t="s">
        <v>152</v>
      </c>
      <c r="AU193" s="154" t="s">
        <v>84</v>
      </c>
      <c r="AY193" s="18" t="s">
        <v>150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82</v>
      </c>
      <c r="BK193" s="155">
        <f>ROUND(I193*H193,2)</f>
        <v>0</v>
      </c>
      <c r="BL193" s="18" t="s">
        <v>230</v>
      </c>
      <c r="BM193" s="154" t="s">
        <v>707</v>
      </c>
    </row>
    <row r="194" spans="2:51" s="13" customFormat="1" ht="12">
      <c r="B194" s="156"/>
      <c r="D194" s="157" t="s">
        <v>158</v>
      </c>
      <c r="E194" s="158" t="s">
        <v>1</v>
      </c>
      <c r="F194" s="159" t="s">
        <v>699</v>
      </c>
      <c r="H194" s="160">
        <v>120.32</v>
      </c>
      <c r="L194" s="156"/>
      <c r="M194" s="161"/>
      <c r="N194" s="162"/>
      <c r="O194" s="162"/>
      <c r="P194" s="162"/>
      <c r="Q194" s="162"/>
      <c r="R194" s="162"/>
      <c r="S194" s="162"/>
      <c r="T194" s="163"/>
      <c r="AT194" s="158" t="s">
        <v>158</v>
      </c>
      <c r="AU194" s="158" t="s">
        <v>84</v>
      </c>
      <c r="AV194" s="13" t="s">
        <v>84</v>
      </c>
      <c r="AW194" s="13" t="s">
        <v>30</v>
      </c>
      <c r="AX194" s="13" t="s">
        <v>82</v>
      </c>
      <c r="AY194" s="158" t="s">
        <v>150</v>
      </c>
    </row>
    <row r="195" spans="1:65" s="2" customFormat="1" ht="21.75" customHeight="1">
      <c r="A195" s="30"/>
      <c r="B195" s="142"/>
      <c r="C195" s="143" t="s">
        <v>274</v>
      </c>
      <c r="D195" s="143" t="s">
        <v>152</v>
      </c>
      <c r="E195" s="144" t="s">
        <v>708</v>
      </c>
      <c r="F195" s="145" t="s">
        <v>709</v>
      </c>
      <c r="G195" s="146" t="s">
        <v>155</v>
      </c>
      <c r="H195" s="147">
        <v>120.32</v>
      </c>
      <c r="I195" s="148"/>
      <c r="J195" s="148">
        <f>ROUND(I195*H195,2)</f>
        <v>0</v>
      </c>
      <c r="K195" s="149"/>
      <c r="L195" s="31"/>
      <c r="M195" s="150" t="s">
        <v>1</v>
      </c>
      <c r="N195" s="151" t="s">
        <v>39</v>
      </c>
      <c r="O195" s="152">
        <v>0</v>
      </c>
      <c r="P195" s="152">
        <f>O195*H195</f>
        <v>0</v>
      </c>
      <c r="Q195" s="152">
        <v>0.00018</v>
      </c>
      <c r="R195" s="152">
        <f>Q195*H195</f>
        <v>0.0216576</v>
      </c>
      <c r="S195" s="152">
        <v>0</v>
      </c>
      <c r="T195" s="153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4" t="s">
        <v>230</v>
      </c>
      <c r="AT195" s="154" t="s">
        <v>152</v>
      </c>
      <c r="AU195" s="154" t="s">
        <v>84</v>
      </c>
      <c r="AY195" s="18" t="s">
        <v>150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82</v>
      </c>
      <c r="BK195" s="155">
        <f>ROUND(I195*H195,2)</f>
        <v>0</v>
      </c>
      <c r="BL195" s="18" t="s">
        <v>230</v>
      </c>
      <c r="BM195" s="154" t="s">
        <v>710</v>
      </c>
    </row>
    <row r="196" spans="2:51" s="13" customFormat="1" ht="12">
      <c r="B196" s="156"/>
      <c r="D196" s="157" t="s">
        <v>158</v>
      </c>
      <c r="E196" s="158" t="s">
        <v>1</v>
      </c>
      <c r="F196" s="159" t="s">
        <v>711</v>
      </c>
      <c r="H196" s="160">
        <v>120.32</v>
      </c>
      <c r="L196" s="156"/>
      <c r="M196" s="161"/>
      <c r="N196" s="162"/>
      <c r="O196" s="162"/>
      <c r="P196" s="162"/>
      <c r="Q196" s="162"/>
      <c r="R196" s="162"/>
      <c r="S196" s="162"/>
      <c r="T196" s="163"/>
      <c r="AT196" s="158" t="s">
        <v>158</v>
      </c>
      <c r="AU196" s="158" t="s">
        <v>84</v>
      </c>
      <c r="AV196" s="13" t="s">
        <v>84</v>
      </c>
      <c r="AW196" s="13" t="s">
        <v>30</v>
      </c>
      <c r="AX196" s="13" t="s">
        <v>82</v>
      </c>
      <c r="AY196" s="158" t="s">
        <v>150</v>
      </c>
    </row>
    <row r="197" spans="1:65" s="2" customFormat="1" ht="24.15" customHeight="1">
      <c r="A197" s="30"/>
      <c r="B197" s="142"/>
      <c r="C197" s="143" t="s">
        <v>278</v>
      </c>
      <c r="D197" s="143" t="s">
        <v>152</v>
      </c>
      <c r="E197" s="144" t="s">
        <v>712</v>
      </c>
      <c r="F197" s="145" t="s">
        <v>713</v>
      </c>
      <c r="G197" s="146" t="s">
        <v>190</v>
      </c>
      <c r="H197" s="147">
        <v>128</v>
      </c>
      <c r="I197" s="148"/>
      <c r="J197" s="148">
        <f>ROUND(I197*H197,2)</f>
        <v>0</v>
      </c>
      <c r="K197" s="149"/>
      <c r="L197" s="31"/>
      <c r="M197" s="150" t="s">
        <v>1</v>
      </c>
      <c r="N197" s="151" t="s">
        <v>39</v>
      </c>
      <c r="O197" s="152">
        <v>0.096</v>
      </c>
      <c r="P197" s="152">
        <f>O197*H197</f>
        <v>12.288</v>
      </c>
      <c r="Q197" s="152">
        <v>0</v>
      </c>
      <c r="R197" s="152">
        <f>Q197*H197</f>
        <v>0</v>
      </c>
      <c r="S197" s="152">
        <v>0.006</v>
      </c>
      <c r="T197" s="153">
        <f>S197*H197</f>
        <v>0.768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54" t="s">
        <v>230</v>
      </c>
      <c r="AT197" s="154" t="s">
        <v>152</v>
      </c>
      <c r="AU197" s="154" t="s">
        <v>84</v>
      </c>
      <c r="AY197" s="18" t="s">
        <v>150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82</v>
      </c>
      <c r="BK197" s="155">
        <f>ROUND(I197*H197,2)</f>
        <v>0</v>
      </c>
      <c r="BL197" s="18" t="s">
        <v>230</v>
      </c>
      <c r="BM197" s="154" t="s">
        <v>714</v>
      </c>
    </row>
    <row r="198" spans="2:51" s="15" customFormat="1" ht="12">
      <c r="B198" s="171"/>
      <c r="D198" s="157" t="s">
        <v>158</v>
      </c>
      <c r="E198" s="172" t="s">
        <v>1</v>
      </c>
      <c r="F198" s="173" t="s">
        <v>715</v>
      </c>
      <c r="H198" s="172" t="s">
        <v>1</v>
      </c>
      <c r="L198" s="171"/>
      <c r="M198" s="174"/>
      <c r="N198" s="175"/>
      <c r="O198" s="175"/>
      <c r="P198" s="175"/>
      <c r="Q198" s="175"/>
      <c r="R198" s="175"/>
      <c r="S198" s="175"/>
      <c r="T198" s="176"/>
      <c r="AT198" s="172" t="s">
        <v>158</v>
      </c>
      <c r="AU198" s="172" t="s">
        <v>84</v>
      </c>
      <c r="AV198" s="15" t="s">
        <v>82</v>
      </c>
      <c r="AW198" s="15" t="s">
        <v>30</v>
      </c>
      <c r="AX198" s="15" t="s">
        <v>74</v>
      </c>
      <c r="AY198" s="172" t="s">
        <v>150</v>
      </c>
    </row>
    <row r="199" spans="2:51" s="13" customFormat="1" ht="12">
      <c r="B199" s="156"/>
      <c r="D199" s="157" t="s">
        <v>158</v>
      </c>
      <c r="E199" s="158" t="s">
        <v>1</v>
      </c>
      <c r="F199" s="159" t="s">
        <v>716</v>
      </c>
      <c r="H199" s="160">
        <v>128</v>
      </c>
      <c r="L199" s="156"/>
      <c r="M199" s="161"/>
      <c r="N199" s="162"/>
      <c r="O199" s="162"/>
      <c r="P199" s="162"/>
      <c r="Q199" s="162"/>
      <c r="R199" s="162"/>
      <c r="S199" s="162"/>
      <c r="T199" s="163"/>
      <c r="AT199" s="158" t="s">
        <v>158</v>
      </c>
      <c r="AU199" s="158" t="s">
        <v>84</v>
      </c>
      <c r="AV199" s="13" t="s">
        <v>84</v>
      </c>
      <c r="AW199" s="13" t="s">
        <v>30</v>
      </c>
      <c r="AX199" s="13" t="s">
        <v>82</v>
      </c>
      <c r="AY199" s="158" t="s">
        <v>150</v>
      </c>
    </row>
    <row r="200" spans="1:65" s="2" customFormat="1" ht="24.15" customHeight="1">
      <c r="A200" s="30"/>
      <c r="B200" s="142"/>
      <c r="C200" s="143" t="s">
        <v>282</v>
      </c>
      <c r="D200" s="143" t="s">
        <v>152</v>
      </c>
      <c r="E200" s="144" t="s">
        <v>717</v>
      </c>
      <c r="F200" s="145" t="s">
        <v>718</v>
      </c>
      <c r="G200" s="146" t="s">
        <v>576</v>
      </c>
      <c r="H200" s="147"/>
      <c r="I200" s="148"/>
      <c r="J200" s="148">
        <f>ROUND(I200*H200,2)</f>
        <v>0</v>
      </c>
      <c r="K200" s="149"/>
      <c r="L200" s="31"/>
      <c r="M200" s="150" t="s">
        <v>1</v>
      </c>
      <c r="N200" s="151" t="s">
        <v>39</v>
      </c>
      <c r="O200" s="152">
        <v>0</v>
      </c>
      <c r="P200" s="152">
        <f>O200*H200</f>
        <v>0</v>
      </c>
      <c r="Q200" s="152">
        <v>0</v>
      </c>
      <c r="R200" s="152">
        <f>Q200*H200</f>
        <v>0</v>
      </c>
      <c r="S200" s="152">
        <v>0</v>
      </c>
      <c r="T200" s="153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54" t="s">
        <v>230</v>
      </c>
      <c r="AT200" s="154" t="s">
        <v>152</v>
      </c>
      <c r="AU200" s="154" t="s">
        <v>84</v>
      </c>
      <c r="AY200" s="18" t="s">
        <v>150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82</v>
      </c>
      <c r="BK200" s="155">
        <f>ROUND(I200*H200,2)</f>
        <v>0</v>
      </c>
      <c r="BL200" s="18" t="s">
        <v>230</v>
      </c>
      <c r="BM200" s="154" t="s">
        <v>719</v>
      </c>
    </row>
    <row r="201" spans="2:63" s="12" customFormat="1" ht="22.8" customHeight="1">
      <c r="B201" s="130"/>
      <c r="D201" s="131" t="s">
        <v>73</v>
      </c>
      <c r="E201" s="140" t="s">
        <v>720</v>
      </c>
      <c r="F201" s="140" t="s">
        <v>721</v>
      </c>
      <c r="J201" s="141">
        <f>BK201</f>
        <v>0</v>
      </c>
      <c r="L201" s="130"/>
      <c r="M201" s="134"/>
      <c r="N201" s="135"/>
      <c r="O201" s="135"/>
      <c r="P201" s="136">
        <f>SUM(P202:P232)</f>
        <v>480.45632000000006</v>
      </c>
      <c r="Q201" s="135"/>
      <c r="R201" s="136">
        <f>SUM(R202:R232)</f>
        <v>2.36313188</v>
      </c>
      <c r="S201" s="135"/>
      <c r="T201" s="137">
        <f>SUM(T202:T232)</f>
        <v>0</v>
      </c>
      <c r="AR201" s="131" t="s">
        <v>84</v>
      </c>
      <c r="AT201" s="138" t="s">
        <v>73</v>
      </c>
      <c r="AU201" s="138" t="s">
        <v>82</v>
      </c>
      <c r="AY201" s="131" t="s">
        <v>150</v>
      </c>
      <c r="BK201" s="139">
        <f>SUM(BK202:BK232)</f>
        <v>0</v>
      </c>
    </row>
    <row r="202" spans="1:65" s="2" customFormat="1" ht="21.75" customHeight="1">
      <c r="A202" s="30"/>
      <c r="B202" s="142"/>
      <c r="C202" s="143" t="s">
        <v>287</v>
      </c>
      <c r="D202" s="143" t="s">
        <v>152</v>
      </c>
      <c r="E202" s="144" t="s">
        <v>722</v>
      </c>
      <c r="F202" s="145" t="s">
        <v>723</v>
      </c>
      <c r="G202" s="146" t="s">
        <v>266</v>
      </c>
      <c r="H202" s="147">
        <v>1020.92</v>
      </c>
      <c r="I202" s="148"/>
      <c r="J202" s="148">
        <f>ROUND(I202*H202,2)</f>
        <v>0</v>
      </c>
      <c r="K202" s="149"/>
      <c r="L202" s="31"/>
      <c r="M202" s="150" t="s">
        <v>1</v>
      </c>
      <c r="N202" s="151" t="s">
        <v>39</v>
      </c>
      <c r="O202" s="152">
        <v>0.266</v>
      </c>
      <c r="P202" s="152">
        <f>O202*H202</f>
        <v>271.56472</v>
      </c>
      <c r="Q202" s="152">
        <v>7E-05</v>
      </c>
      <c r="R202" s="152">
        <f>Q202*H202</f>
        <v>0.0714644</v>
      </c>
      <c r="S202" s="152">
        <v>0</v>
      </c>
      <c r="T202" s="153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4" t="s">
        <v>230</v>
      </c>
      <c r="AT202" s="154" t="s">
        <v>152</v>
      </c>
      <c r="AU202" s="154" t="s">
        <v>84</v>
      </c>
      <c r="AY202" s="18" t="s">
        <v>150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82</v>
      </c>
      <c r="BK202" s="155">
        <f>ROUND(I202*H202,2)</f>
        <v>0</v>
      </c>
      <c r="BL202" s="18" t="s">
        <v>230</v>
      </c>
      <c r="BM202" s="154" t="s">
        <v>724</v>
      </c>
    </row>
    <row r="203" spans="2:51" s="13" customFormat="1" ht="12">
      <c r="B203" s="156"/>
      <c r="D203" s="157" t="s">
        <v>158</v>
      </c>
      <c r="E203" s="158" t="s">
        <v>1</v>
      </c>
      <c r="F203" s="159" t="s">
        <v>725</v>
      </c>
      <c r="H203" s="160">
        <v>493.92</v>
      </c>
      <c r="L203" s="156"/>
      <c r="M203" s="161"/>
      <c r="N203" s="162"/>
      <c r="O203" s="162"/>
      <c r="P203" s="162"/>
      <c r="Q203" s="162"/>
      <c r="R203" s="162"/>
      <c r="S203" s="162"/>
      <c r="T203" s="163"/>
      <c r="AT203" s="158" t="s">
        <v>158</v>
      </c>
      <c r="AU203" s="158" t="s">
        <v>84</v>
      </c>
      <c r="AV203" s="13" t="s">
        <v>84</v>
      </c>
      <c r="AW203" s="13" t="s">
        <v>30</v>
      </c>
      <c r="AX203" s="13" t="s">
        <v>74</v>
      </c>
      <c r="AY203" s="158" t="s">
        <v>150</v>
      </c>
    </row>
    <row r="204" spans="2:51" s="16" customFormat="1" ht="12">
      <c r="B204" s="191"/>
      <c r="D204" s="157" t="s">
        <v>158</v>
      </c>
      <c r="E204" s="192" t="s">
        <v>1</v>
      </c>
      <c r="F204" s="193" t="s">
        <v>726</v>
      </c>
      <c r="H204" s="194">
        <v>493.92</v>
      </c>
      <c r="L204" s="191"/>
      <c r="M204" s="195"/>
      <c r="N204" s="196"/>
      <c r="O204" s="196"/>
      <c r="P204" s="196"/>
      <c r="Q204" s="196"/>
      <c r="R204" s="196"/>
      <c r="S204" s="196"/>
      <c r="T204" s="197"/>
      <c r="AT204" s="192" t="s">
        <v>158</v>
      </c>
      <c r="AU204" s="192" t="s">
        <v>84</v>
      </c>
      <c r="AV204" s="16" t="s">
        <v>163</v>
      </c>
      <c r="AW204" s="16" t="s">
        <v>30</v>
      </c>
      <c r="AX204" s="16" t="s">
        <v>74</v>
      </c>
      <c r="AY204" s="192" t="s">
        <v>150</v>
      </c>
    </row>
    <row r="205" spans="2:51" s="15" customFormat="1" ht="12">
      <c r="B205" s="171"/>
      <c r="D205" s="157" t="s">
        <v>158</v>
      </c>
      <c r="E205" s="172" t="s">
        <v>1</v>
      </c>
      <c r="F205" s="173" t="s">
        <v>727</v>
      </c>
      <c r="H205" s="172" t="s">
        <v>1</v>
      </c>
      <c r="L205" s="171"/>
      <c r="M205" s="174"/>
      <c r="N205" s="175"/>
      <c r="O205" s="175"/>
      <c r="P205" s="175"/>
      <c r="Q205" s="175"/>
      <c r="R205" s="175"/>
      <c r="S205" s="175"/>
      <c r="T205" s="176"/>
      <c r="AT205" s="172" t="s">
        <v>158</v>
      </c>
      <c r="AU205" s="172" t="s">
        <v>84</v>
      </c>
      <c r="AV205" s="15" t="s">
        <v>82</v>
      </c>
      <c r="AW205" s="15" t="s">
        <v>30</v>
      </c>
      <c r="AX205" s="15" t="s">
        <v>74</v>
      </c>
      <c r="AY205" s="172" t="s">
        <v>150</v>
      </c>
    </row>
    <row r="206" spans="2:51" s="13" customFormat="1" ht="12">
      <c r="B206" s="156"/>
      <c r="D206" s="157" t="s">
        <v>158</v>
      </c>
      <c r="E206" s="158" t="s">
        <v>1</v>
      </c>
      <c r="F206" s="159" t="s">
        <v>728</v>
      </c>
      <c r="H206" s="160">
        <v>169.745</v>
      </c>
      <c r="L206" s="156"/>
      <c r="M206" s="161"/>
      <c r="N206" s="162"/>
      <c r="O206" s="162"/>
      <c r="P206" s="162"/>
      <c r="Q206" s="162"/>
      <c r="R206" s="162"/>
      <c r="S206" s="162"/>
      <c r="T206" s="163"/>
      <c r="AT206" s="158" t="s">
        <v>158</v>
      </c>
      <c r="AU206" s="158" t="s">
        <v>84</v>
      </c>
      <c r="AV206" s="13" t="s">
        <v>84</v>
      </c>
      <c r="AW206" s="13" t="s">
        <v>30</v>
      </c>
      <c r="AX206" s="13" t="s">
        <v>74</v>
      </c>
      <c r="AY206" s="158" t="s">
        <v>150</v>
      </c>
    </row>
    <row r="207" spans="2:51" s="13" customFormat="1" ht="12">
      <c r="B207" s="156"/>
      <c r="D207" s="157" t="s">
        <v>158</v>
      </c>
      <c r="E207" s="158" t="s">
        <v>1</v>
      </c>
      <c r="F207" s="159" t="s">
        <v>729</v>
      </c>
      <c r="H207" s="160">
        <v>93.755</v>
      </c>
      <c r="L207" s="156"/>
      <c r="M207" s="161"/>
      <c r="N207" s="162"/>
      <c r="O207" s="162"/>
      <c r="P207" s="162"/>
      <c r="Q207" s="162"/>
      <c r="R207" s="162"/>
      <c r="S207" s="162"/>
      <c r="T207" s="163"/>
      <c r="AT207" s="158" t="s">
        <v>158</v>
      </c>
      <c r="AU207" s="158" t="s">
        <v>84</v>
      </c>
      <c r="AV207" s="13" t="s">
        <v>84</v>
      </c>
      <c r="AW207" s="13" t="s">
        <v>30</v>
      </c>
      <c r="AX207" s="13" t="s">
        <v>74</v>
      </c>
      <c r="AY207" s="158" t="s">
        <v>150</v>
      </c>
    </row>
    <row r="208" spans="2:51" s="13" customFormat="1" ht="12">
      <c r="B208" s="156"/>
      <c r="D208" s="157" t="s">
        <v>158</v>
      </c>
      <c r="E208" s="158" t="s">
        <v>1</v>
      </c>
      <c r="F208" s="159" t="s">
        <v>730</v>
      </c>
      <c r="H208" s="160">
        <v>169.745</v>
      </c>
      <c r="L208" s="156"/>
      <c r="M208" s="161"/>
      <c r="N208" s="162"/>
      <c r="O208" s="162"/>
      <c r="P208" s="162"/>
      <c r="Q208" s="162"/>
      <c r="R208" s="162"/>
      <c r="S208" s="162"/>
      <c r="T208" s="163"/>
      <c r="AT208" s="158" t="s">
        <v>158</v>
      </c>
      <c r="AU208" s="158" t="s">
        <v>84</v>
      </c>
      <c r="AV208" s="13" t="s">
        <v>84</v>
      </c>
      <c r="AW208" s="13" t="s">
        <v>30</v>
      </c>
      <c r="AX208" s="13" t="s">
        <v>74</v>
      </c>
      <c r="AY208" s="158" t="s">
        <v>150</v>
      </c>
    </row>
    <row r="209" spans="2:51" s="13" customFormat="1" ht="12">
      <c r="B209" s="156"/>
      <c r="D209" s="157" t="s">
        <v>158</v>
      </c>
      <c r="E209" s="158" t="s">
        <v>1</v>
      </c>
      <c r="F209" s="159" t="s">
        <v>731</v>
      </c>
      <c r="H209" s="160">
        <v>93.755</v>
      </c>
      <c r="L209" s="156"/>
      <c r="M209" s="161"/>
      <c r="N209" s="162"/>
      <c r="O209" s="162"/>
      <c r="P209" s="162"/>
      <c r="Q209" s="162"/>
      <c r="R209" s="162"/>
      <c r="S209" s="162"/>
      <c r="T209" s="163"/>
      <c r="AT209" s="158" t="s">
        <v>158</v>
      </c>
      <c r="AU209" s="158" t="s">
        <v>84</v>
      </c>
      <c r="AV209" s="13" t="s">
        <v>84</v>
      </c>
      <c r="AW209" s="13" t="s">
        <v>30</v>
      </c>
      <c r="AX209" s="13" t="s">
        <v>74</v>
      </c>
      <c r="AY209" s="158" t="s">
        <v>150</v>
      </c>
    </row>
    <row r="210" spans="2:51" s="16" customFormat="1" ht="12">
      <c r="B210" s="191"/>
      <c r="D210" s="157" t="s">
        <v>158</v>
      </c>
      <c r="E210" s="192" t="s">
        <v>1</v>
      </c>
      <c r="F210" s="193" t="s">
        <v>726</v>
      </c>
      <c r="H210" s="194">
        <v>527</v>
      </c>
      <c r="L210" s="191"/>
      <c r="M210" s="195"/>
      <c r="N210" s="196"/>
      <c r="O210" s="196"/>
      <c r="P210" s="196"/>
      <c r="Q210" s="196"/>
      <c r="R210" s="196"/>
      <c r="S210" s="196"/>
      <c r="T210" s="197"/>
      <c r="AT210" s="192" t="s">
        <v>158</v>
      </c>
      <c r="AU210" s="192" t="s">
        <v>84</v>
      </c>
      <c r="AV210" s="16" t="s">
        <v>163</v>
      </c>
      <c r="AW210" s="16" t="s">
        <v>30</v>
      </c>
      <c r="AX210" s="16" t="s">
        <v>74</v>
      </c>
      <c r="AY210" s="192" t="s">
        <v>150</v>
      </c>
    </row>
    <row r="211" spans="2:51" s="14" customFormat="1" ht="12">
      <c r="B211" s="164"/>
      <c r="D211" s="157" t="s">
        <v>158</v>
      </c>
      <c r="E211" s="165" t="s">
        <v>1</v>
      </c>
      <c r="F211" s="166" t="s">
        <v>193</v>
      </c>
      <c r="H211" s="167">
        <v>1020.92</v>
      </c>
      <c r="L211" s="164"/>
      <c r="M211" s="168"/>
      <c r="N211" s="169"/>
      <c r="O211" s="169"/>
      <c r="P211" s="169"/>
      <c r="Q211" s="169"/>
      <c r="R211" s="169"/>
      <c r="S211" s="169"/>
      <c r="T211" s="170"/>
      <c r="AT211" s="165" t="s">
        <v>158</v>
      </c>
      <c r="AU211" s="165" t="s">
        <v>84</v>
      </c>
      <c r="AV211" s="14" t="s">
        <v>156</v>
      </c>
      <c r="AW211" s="14" t="s">
        <v>30</v>
      </c>
      <c r="AX211" s="14" t="s">
        <v>82</v>
      </c>
      <c r="AY211" s="165" t="s">
        <v>150</v>
      </c>
    </row>
    <row r="212" spans="1:65" s="2" customFormat="1" ht="24.15" customHeight="1">
      <c r="A212" s="30"/>
      <c r="B212" s="142"/>
      <c r="C212" s="177" t="s">
        <v>292</v>
      </c>
      <c r="D212" s="177" t="s">
        <v>263</v>
      </c>
      <c r="E212" s="178" t="s">
        <v>732</v>
      </c>
      <c r="F212" s="179" t="s">
        <v>733</v>
      </c>
      <c r="G212" s="180" t="s">
        <v>254</v>
      </c>
      <c r="H212" s="181">
        <v>0.533</v>
      </c>
      <c r="I212" s="182"/>
      <c r="J212" s="182">
        <f>ROUND(I212*H212,2)</f>
        <v>0</v>
      </c>
      <c r="K212" s="183"/>
      <c r="L212" s="184"/>
      <c r="M212" s="185" t="s">
        <v>1</v>
      </c>
      <c r="N212" s="186" t="s">
        <v>39</v>
      </c>
      <c r="O212" s="152">
        <v>0</v>
      </c>
      <c r="P212" s="152">
        <f>O212*H212</f>
        <v>0</v>
      </c>
      <c r="Q212" s="152">
        <v>1</v>
      </c>
      <c r="R212" s="152">
        <f>Q212*H212</f>
        <v>0.533</v>
      </c>
      <c r="S212" s="152">
        <v>0</v>
      </c>
      <c r="T212" s="153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54" t="s">
        <v>314</v>
      </c>
      <c r="AT212" s="154" t="s">
        <v>263</v>
      </c>
      <c r="AU212" s="154" t="s">
        <v>84</v>
      </c>
      <c r="AY212" s="18" t="s">
        <v>150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8" t="s">
        <v>82</v>
      </c>
      <c r="BK212" s="155">
        <f>ROUND(I212*H212,2)</f>
        <v>0</v>
      </c>
      <c r="BL212" s="18" t="s">
        <v>230</v>
      </c>
      <c r="BM212" s="154" t="s">
        <v>734</v>
      </c>
    </row>
    <row r="213" spans="2:51" s="13" customFormat="1" ht="20.4">
      <c r="B213" s="156"/>
      <c r="D213" s="157" t="s">
        <v>158</v>
      </c>
      <c r="E213" s="158" t="s">
        <v>1</v>
      </c>
      <c r="F213" s="159" t="s">
        <v>735</v>
      </c>
      <c r="H213" s="160">
        <v>0.533</v>
      </c>
      <c r="L213" s="156"/>
      <c r="M213" s="161"/>
      <c r="N213" s="162"/>
      <c r="O213" s="162"/>
      <c r="P213" s="162"/>
      <c r="Q213" s="162"/>
      <c r="R213" s="162"/>
      <c r="S213" s="162"/>
      <c r="T213" s="163"/>
      <c r="AT213" s="158" t="s">
        <v>158</v>
      </c>
      <c r="AU213" s="158" t="s">
        <v>84</v>
      </c>
      <c r="AV213" s="13" t="s">
        <v>84</v>
      </c>
      <c r="AW213" s="13" t="s">
        <v>30</v>
      </c>
      <c r="AX213" s="13" t="s">
        <v>82</v>
      </c>
      <c r="AY213" s="158" t="s">
        <v>150</v>
      </c>
    </row>
    <row r="214" spans="1:65" s="2" customFormat="1" ht="24.15" customHeight="1">
      <c r="A214" s="30"/>
      <c r="B214" s="142"/>
      <c r="C214" s="177" t="s">
        <v>297</v>
      </c>
      <c r="D214" s="177" t="s">
        <v>263</v>
      </c>
      <c r="E214" s="178" t="s">
        <v>736</v>
      </c>
      <c r="F214" s="179" t="s">
        <v>737</v>
      </c>
      <c r="G214" s="180" t="s">
        <v>254</v>
      </c>
      <c r="H214" s="181">
        <v>0.568</v>
      </c>
      <c r="I214" s="182"/>
      <c r="J214" s="182">
        <f>ROUND(I214*H214,2)</f>
        <v>0</v>
      </c>
      <c r="K214" s="183"/>
      <c r="L214" s="184"/>
      <c r="M214" s="185" t="s">
        <v>1</v>
      </c>
      <c r="N214" s="186" t="s">
        <v>39</v>
      </c>
      <c r="O214" s="152">
        <v>0</v>
      </c>
      <c r="P214" s="152">
        <f>O214*H214</f>
        <v>0</v>
      </c>
      <c r="Q214" s="152">
        <v>1</v>
      </c>
      <c r="R214" s="152">
        <f>Q214*H214</f>
        <v>0.568</v>
      </c>
      <c r="S214" s="152">
        <v>0</v>
      </c>
      <c r="T214" s="153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54" t="s">
        <v>314</v>
      </c>
      <c r="AT214" s="154" t="s">
        <v>263</v>
      </c>
      <c r="AU214" s="154" t="s">
        <v>84</v>
      </c>
      <c r="AY214" s="18" t="s">
        <v>150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8" t="s">
        <v>82</v>
      </c>
      <c r="BK214" s="155">
        <f>ROUND(I214*H214,2)</f>
        <v>0</v>
      </c>
      <c r="BL214" s="18" t="s">
        <v>230</v>
      </c>
      <c r="BM214" s="154" t="s">
        <v>738</v>
      </c>
    </row>
    <row r="215" spans="2:51" s="15" customFormat="1" ht="12">
      <c r="B215" s="171"/>
      <c r="D215" s="157" t="s">
        <v>158</v>
      </c>
      <c r="E215" s="172" t="s">
        <v>1</v>
      </c>
      <c r="F215" s="173" t="s">
        <v>727</v>
      </c>
      <c r="H215" s="172" t="s">
        <v>1</v>
      </c>
      <c r="L215" s="171"/>
      <c r="M215" s="174"/>
      <c r="N215" s="175"/>
      <c r="O215" s="175"/>
      <c r="P215" s="175"/>
      <c r="Q215" s="175"/>
      <c r="R215" s="175"/>
      <c r="S215" s="175"/>
      <c r="T215" s="176"/>
      <c r="AT215" s="172" t="s">
        <v>158</v>
      </c>
      <c r="AU215" s="172" t="s">
        <v>84</v>
      </c>
      <c r="AV215" s="15" t="s">
        <v>82</v>
      </c>
      <c r="AW215" s="15" t="s">
        <v>30</v>
      </c>
      <c r="AX215" s="15" t="s">
        <v>74</v>
      </c>
      <c r="AY215" s="172" t="s">
        <v>150</v>
      </c>
    </row>
    <row r="216" spans="2:51" s="13" customFormat="1" ht="12">
      <c r="B216" s="156"/>
      <c r="D216" s="157" t="s">
        <v>158</v>
      </c>
      <c r="E216" s="158" t="s">
        <v>1</v>
      </c>
      <c r="F216" s="159" t="s">
        <v>739</v>
      </c>
      <c r="H216" s="160">
        <v>0.183</v>
      </c>
      <c r="L216" s="156"/>
      <c r="M216" s="161"/>
      <c r="N216" s="162"/>
      <c r="O216" s="162"/>
      <c r="P216" s="162"/>
      <c r="Q216" s="162"/>
      <c r="R216" s="162"/>
      <c r="S216" s="162"/>
      <c r="T216" s="163"/>
      <c r="AT216" s="158" t="s">
        <v>158</v>
      </c>
      <c r="AU216" s="158" t="s">
        <v>84</v>
      </c>
      <c r="AV216" s="13" t="s">
        <v>84</v>
      </c>
      <c r="AW216" s="13" t="s">
        <v>30</v>
      </c>
      <c r="AX216" s="13" t="s">
        <v>74</v>
      </c>
      <c r="AY216" s="158" t="s">
        <v>150</v>
      </c>
    </row>
    <row r="217" spans="2:51" s="13" customFormat="1" ht="12">
      <c r="B217" s="156"/>
      <c r="D217" s="157" t="s">
        <v>158</v>
      </c>
      <c r="E217" s="158" t="s">
        <v>1</v>
      </c>
      <c r="F217" s="159" t="s">
        <v>740</v>
      </c>
      <c r="H217" s="160">
        <v>0.101</v>
      </c>
      <c r="L217" s="156"/>
      <c r="M217" s="161"/>
      <c r="N217" s="162"/>
      <c r="O217" s="162"/>
      <c r="P217" s="162"/>
      <c r="Q217" s="162"/>
      <c r="R217" s="162"/>
      <c r="S217" s="162"/>
      <c r="T217" s="163"/>
      <c r="AT217" s="158" t="s">
        <v>158</v>
      </c>
      <c r="AU217" s="158" t="s">
        <v>84</v>
      </c>
      <c r="AV217" s="13" t="s">
        <v>84</v>
      </c>
      <c r="AW217" s="13" t="s">
        <v>30</v>
      </c>
      <c r="AX217" s="13" t="s">
        <v>74</v>
      </c>
      <c r="AY217" s="158" t="s">
        <v>150</v>
      </c>
    </row>
    <row r="218" spans="2:51" s="13" customFormat="1" ht="12">
      <c r="B218" s="156"/>
      <c r="D218" s="157" t="s">
        <v>158</v>
      </c>
      <c r="E218" s="158" t="s">
        <v>1</v>
      </c>
      <c r="F218" s="159" t="s">
        <v>741</v>
      </c>
      <c r="H218" s="160">
        <v>0.183</v>
      </c>
      <c r="L218" s="156"/>
      <c r="M218" s="161"/>
      <c r="N218" s="162"/>
      <c r="O218" s="162"/>
      <c r="P218" s="162"/>
      <c r="Q218" s="162"/>
      <c r="R218" s="162"/>
      <c r="S218" s="162"/>
      <c r="T218" s="163"/>
      <c r="AT218" s="158" t="s">
        <v>158</v>
      </c>
      <c r="AU218" s="158" t="s">
        <v>84</v>
      </c>
      <c r="AV218" s="13" t="s">
        <v>84</v>
      </c>
      <c r="AW218" s="13" t="s">
        <v>30</v>
      </c>
      <c r="AX218" s="13" t="s">
        <v>74</v>
      </c>
      <c r="AY218" s="158" t="s">
        <v>150</v>
      </c>
    </row>
    <row r="219" spans="2:51" s="13" customFormat="1" ht="12">
      <c r="B219" s="156"/>
      <c r="D219" s="157" t="s">
        <v>158</v>
      </c>
      <c r="E219" s="158" t="s">
        <v>1</v>
      </c>
      <c r="F219" s="159" t="s">
        <v>742</v>
      </c>
      <c r="H219" s="160">
        <v>0.101</v>
      </c>
      <c r="L219" s="156"/>
      <c r="M219" s="161"/>
      <c r="N219" s="162"/>
      <c r="O219" s="162"/>
      <c r="P219" s="162"/>
      <c r="Q219" s="162"/>
      <c r="R219" s="162"/>
      <c r="S219" s="162"/>
      <c r="T219" s="163"/>
      <c r="AT219" s="158" t="s">
        <v>158</v>
      </c>
      <c r="AU219" s="158" t="s">
        <v>84</v>
      </c>
      <c r="AV219" s="13" t="s">
        <v>84</v>
      </c>
      <c r="AW219" s="13" t="s">
        <v>30</v>
      </c>
      <c r="AX219" s="13" t="s">
        <v>74</v>
      </c>
      <c r="AY219" s="158" t="s">
        <v>150</v>
      </c>
    </row>
    <row r="220" spans="2:51" s="14" customFormat="1" ht="12">
      <c r="B220" s="164"/>
      <c r="D220" s="157" t="s">
        <v>158</v>
      </c>
      <c r="E220" s="165" t="s">
        <v>1</v>
      </c>
      <c r="F220" s="166" t="s">
        <v>193</v>
      </c>
      <c r="H220" s="167">
        <v>0.5680000000000001</v>
      </c>
      <c r="L220" s="164"/>
      <c r="M220" s="168"/>
      <c r="N220" s="169"/>
      <c r="O220" s="169"/>
      <c r="P220" s="169"/>
      <c r="Q220" s="169"/>
      <c r="R220" s="169"/>
      <c r="S220" s="169"/>
      <c r="T220" s="170"/>
      <c r="AT220" s="165" t="s">
        <v>158</v>
      </c>
      <c r="AU220" s="165" t="s">
        <v>84</v>
      </c>
      <c r="AV220" s="14" t="s">
        <v>156</v>
      </c>
      <c r="AW220" s="14" t="s">
        <v>30</v>
      </c>
      <c r="AX220" s="14" t="s">
        <v>82</v>
      </c>
      <c r="AY220" s="165" t="s">
        <v>150</v>
      </c>
    </row>
    <row r="221" spans="1:65" s="2" customFormat="1" ht="24.15" customHeight="1">
      <c r="A221" s="30"/>
      <c r="B221" s="142"/>
      <c r="C221" s="143" t="s">
        <v>302</v>
      </c>
      <c r="D221" s="143" t="s">
        <v>152</v>
      </c>
      <c r="E221" s="144" t="s">
        <v>743</v>
      </c>
      <c r="F221" s="145" t="s">
        <v>744</v>
      </c>
      <c r="G221" s="146" t="s">
        <v>266</v>
      </c>
      <c r="H221" s="147">
        <v>1044.458</v>
      </c>
      <c r="I221" s="148"/>
      <c r="J221" s="148">
        <f>ROUND(I221*H221,2)</f>
        <v>0</v>
      </c>
      <c r="K221" s="149"/>
      <c r="L221" s="31"/>
      <c r="M221" s="150" t="s">
        <v>1</v>
      </c>
      <c r="N221" s="151" t="s">
        <v>39</v>
      </c>
      <c r="O221" s="152">
        <v>0.2</v>
      </c>
      <c r="P221" s="152">
        <f>O221*H221</f>
        <v>208.89160000000004</v>
      </c>
      <c r="Q221" s="152">
        <v>6E-05</v>
      </c>
      <c r="R221" s="152">
        <f>Q221*H221</f>
        <v>0.06266748000000001</v>
      </c>
      <c r="S221" s="152">
        <v>0</v>
      </c>
      <c r="T221" s="153">
        <f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54" t="s">
        <v>230</v>
      </c>
      <c r="AT221" s="154" t="s">
        <v>152</v>
      </c>
      <c r="AU221" s="154" t="s">
        <v>84</v>
      </c>
      <c r="AY221" s="18" t="s">
        <v>150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8" t="s">
        <v>82</v>
      </c>
      <c r="BK221" s="155">
        <f>ROUND(I221*H221,2)</f>
        <v>0</v>
      </c>
      <c r="BL221" s="18" t="s">
        <v>230</v>
      </c>
      <c r="BM221" s="154" t="s">
        <v>745</v>
      </c>
    </row>
    <row r="222" spans="2:51" s="13" customFormat="1" ht="12">
      <c r="B222" s="156"/>
      <c r="D222" s="157" t="s">
        <v>158</v>
      </c>
      <c r="E222" s="158" t="s">
        <v>1</v>
      </c>
      <c r="F222" s="159" t="s">
        <v>746</v>
      </c>
      <c r="H222" s="160">
        <v>1044.458</v>
      </c>
      <c r="L222" s="156"/>
      <c r="M222" s="161"/>
      <c r="N222" s="162"/>
      <c r="O222" s="162"/>
      <c r="P222" s="162"/>
      <c r="Q222" s="162"/>
      <c r="R222" s="162"/>
      <c r="S222" s="162"/>
      <c r="T222" s="163"/>
      <c r="AT222" s="158" t="s">
        <v>158</v>
      </c>
      <c r="AU222" s="158" t="s">
        <v>84</v>
      </c>
      <c r="AV222" s="13" t="s">
        <v>84</v>
      </c>
      <c r="AW222" s="13" t="s">
        <v>30</v>
      </c>
      <c r="AX222" s="13" t="s">
        <v>82</v>
      </c>
      <c r="AY222" s="158" t="s">
        <v>150</v>
      </c>
    </row>
    <row r="223" spans="1:65" s="2" customFormat="1" ht="24.15" customHeight="1">
      <c r="A223" s="30"/>
      <c r="B223" s="142"/>
      <c r="C223" s="177" t="s">
        <v>308</v>
      </c>
      <c r="D223" s="177" t="s">
        <v>263</v>
      </c>
      <c r="E223" s="178" t="s">
        <v>747</v>
      </c>
      <c r="F223" s="179" t="s">
        <v>748</v>
      </c>
      <c r="G223" s="180" t="s">
        <v>254</v>
      </c>
      <c r="H223" s="181">
        <v>1.128</v>
      </c>
      <c r="I223" s="182"/>
      <c r="J223" s="182">
        <f>ROUND(I223*H223,2)</f>
        <v>0</v>
      </c>
      <c r="K223" s="183"/>
      <c r="L223" s="184"/>
      <c r="M223" s="185" t="s">
        <v>1</v>
      </c>
      <c r="N223" s="186" t="s">
        <v>39</v>
      </c>
      <c r="O223" s="152">
        <v>0</v>
      </c>
      <c r="P223" s="152">
        <f>O223*H223</f>
        <v>0</v>
      </c>
      <c r="Q223" s="152">
        <v>1</v>
      </c>
      <c r="R223" s="152">
        <f>Q223*H223</f>
        <v>1.128</v>
      </c>
      <c r="S223" s="152">
        <v>0</v>
      </c>
      <c r="T223" s="153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54" t="s">
        <v>314</v>
      </c>
      <c r="AT223" s="154" t="s">
        <v>263</v>
      </c>
      <c r="AU223" s="154" t="s">
        <v>84</v>
      </c>
      <c r="AY223" s="18" t="s">
        <v>150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8" t="s">
        <v>82</v>
      </c>
      <c r="BK223" s="155">
        <f>ROUND(I223*H223,2)</f>
        <v>0</v>
      </c>
      <c r="BL223" s="18" t="s">
        <v>230</v>
      </c>
      <c r="BM223" s="154" t="s">
        <v>749</v>
      </c>
    </row>
    <row r="224" spans="2:51" s="13" customFormat="1" ht="12">
      <c r="B224" s="156"/>
      <c r="D224" s="157" t="s">
        <v>158</v>
      </c>
      <c r="E224" s="158" t="s">
        <v>1</v>
      </c>
      <c r="F224" s="159" t="s">
        <v>750</v>
      </c>
      <c r="H224" s="160">
        <v>1.128</v>
      </c>
      <c r="L224" s="156"/>
      <c r="M224" s="161"/>
      <c r="N224" s="162"/>
      <c r="O224" s="162"/>
      <c r="P224" s="162"/>
      <c r="Q224" s="162"/>
      <c r="R224" s="162"/>
      <c r="S224" s="162"/>
      <c r="T224" s="163"/>
      <c r="AT224" s="158" t="s">
        <v>158</v>
      </c>
      <c r="AU224" s="158" t="s">
        <v>84</v>
      </c>
      <c r="AV224" s="13" t="s">
        <v>84</v>
      </c>
      <c r="AW224" s="13" t="s">
        <v>30</v>
      </c>
      <c r="AX224" s="13" t="s">
        <v>82</v>
      </c>
      <c r="AY224" s="158" t="s">
        <v>150</v>
      </c>
    </row>
    <row r="225" spans="1:65" s="2" customFormat="1" ht="44.25" customHeight="1">
      <c r="A225" s="30"/>
      <c r="B225" s="142"/>
      <c r="C225" s="143" t="s">
        <v>314</v>
      </c>
      <c r="D225" s="143" t="s">
        <v>152</v>
      </c>
      <c r="E225" s="144" t="s">
        <v>751</v>
      </c>
      <c r="F225" s="145" t="s">
        <v>752</v>
      </c>
      <c r="G225" s="146" t="s">
        <v>155</v>
      </c>
      <c r="H225" s="147">
        <v>272.8</v>
      </c>
      <c r="I225" s="148"/>
      <c r="J225" s="148">
        <f>ROUND(I225*H225,2)</f>
        <v>0</v>
      </c>
      <c r="K225" s="149"/>
      <c r="L225" s="31"/>
      <c r="M225" s="150" t="s">
        <v>1</v>
      </c>
      <c r="N225" s="151" t="s">
        <v>39</v>
      </c>
      <c r="O225" s="152">
        <v>0</v>
      </c>
      <c r="P225" s="152">
        <f>O225*H225</f>
        <v>0</v>
      </c>
      <c r="Q225" s="152">
        <v>0</v>
      </c>
      <c r="R225" s="152">
        <f>Q225*H225</f>
        <v>0</v>
      </c>
      <c r="S225" s="152">
        <v>0</v>
      </c>
      <c r="T225" s="153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54" t="s">
        <v>230</v>
      </c>
      <c r="AT225" s="154" t="s">
        <v>152</v>
      </c>
      <c r="AU225" s="154" t="s">
        <v>84</v>
      </c>
      <c r="AY225" s="18" t="s">
        <v>150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8" t="s">
        <v>82</v>
      </c>
      <c r="BK225" s="155">
        <f>ROUND(I225*H225,2)</f>
        <v>0</v>
      </c>
      <c r="BL225" s="18" t="s">
        <v>230</v>
      </c>
      <c r="BM225" s="154" t="s">
        <v>753</v>
      </c>
    </row>
    <row r="226" spans="2:51" s="13" customFormat="1" ht="12">
      <c r="B226" s="156"/>
      <c r="D226" s="157" t="s">
        <v>158</v>
      </c>
      <c r="E226" s="158" t="s">
        <v>1</v>
      </c>
      <c r="F226" s="159" t="s">
        <v>754</v>
      </c>
      <c r="H226" s="160">
        <v>79.88</v>
      </c>
      <c r="L226" s="156"/>
      <c r="M226" s="161"/>
      <c r="N226" s="162"/>
      <c r="O226" s="162"/>
      <c r="P226" s="162"/>
      <c r="Q226" s="162"/>
      <c r="R226" s="162"/>
      <c r="S226" s="162"/>
      <c r="T226" s="163"/>
      <c r="AT226" s="158" t="s">
        <v>158</v>
      </c>
      <c r="AU226" s="158" t="s">
        <v>84</v>
      </c>
      <c r="AV226" s="13" t="s">
        <v>84</v>
      </c>
      <c r="AW226" s="13" t="s">
        <v>30</v>
      </c>
      <c r="AX226" s="13" t="s">
        <v>74</v>
      </c>
      <c r="AY226" s="158" t="s">
        <v>150</v>
      </c>
    </row>
    <row r="227" spans="2:51" s="13" customFormat="1" ht="12">
      <c r="B227" s="156"/>
      <c r="D227" s="157" t="s">
        <v>158</v>
      </c>
      <c r="E227" s="158" t="s">
        <v>1</v>
      </c>
      <c r="F227" s="159" t="s">
        <v>755</v>
      </c>
      <c r="H227" s="160">
        <v>44.12</v>
      </c>
      <c r="L227" s="156"/>
      <c r="M227" s="161"/>
      <c r="N227" s="162"/>
      <c r="O227" s="162"/>
      <c r="P227" s="162"/>
      <c r="Q227" s="162"/>
      <c r="R227" s="162"/>
      <c r="S227" s="162"/>
      <c r="T227" s="163"/>
      <c r="AT227" s="158" t="s">
        <v>158</v>
      </c>
      <c r="AU227" s="158" t="s">
        <v>84</v>
      </c>
      <c r="AV227" s="13" t="s">
        <v>84</v>
      </c>
      <c r="AW227" s="13" t="s">
        <v>30</v>
      </c>
      <c r="AX227" s="13" t="s">
        <v>74</v>
      </c>
      <c r="AY227" s="158" t="s">
        <v>150</v>
      </c>
    </row>
    <row r="228" spans="2:51" s="13" customFormat="1" ht="12">
      <c r="B228" s="156"/>
      <c r="D228" s="157" t="s">
        <v>158</v>
      </c>
      <c r="E228" s="158" t="s">
        <v>1</v>
      </c>
      <c r="F228" s="159" t="s">
        <v>756</v>
      </c>
      <c r="H228" s="160">
        <v>79.88</v>
      </c>
      <c r="L228" s="156"/>
      <c r="M228" s="161"/>
      <c r="N228" s="162"/>
      <c r="O228" s="162"/>
      <c r="P228" s="162"/>
      <c r="Q228" s="162"/>
      <c r="R228" s="162"/>
      <c r="S228" s="162"/>
      <c r="T228" s="163"/>
      <c r="AT228" s="158" t="s">
        <v>158</v>
      </c>
      <c r="AU228" s="158" t="s">
        <v>84</v>
      </c>
      <c r="AV228" s="13" t="s">
        <v>84</v>
      </c>
      <c r="AW228" s="13" t="s">
        <v>30</v>
      </c>
      <c r="AX228" s="13" t="s">
        <v>74</v>
      </c>
      <c r="AY228" s="158" t="s">
        <v>150</v>
      </c>
    </row>
    <row r="229" spans="2:51" s="13" customFormat="1" ht="12">
      <c r="B229" s="156"/>
      <c r="D229" s="157" t="s">
        <v>158</v>
      </c>
      <c r="E229" s="158" t="s">
        <v>1</v>
      </c>
      <c r="F229" s="159" t="s">
        <v>757</v>
      </c>
      <c r="H229" s="160">
        <v>44.12</v>
      </c>
      <c r="L229" s="156"/>
      <c r="M229" s="161"/>
      <c r="N229" s="162"/>
      <c r="O229" s="162"/>
      <c r="P229" s="162"/>
      <c r="Q229" s="162"/>
      <c r="R229" s="162"/>
      <c r="S229" s="162"/>
      <c r="T229" s="163"/>
      <c r="AT229" s="158" t="s">
        <v>158</v>
      </c>
      <c r="AU229" s="158" t="s">
        <v>84</v>
      </c>
      <c r="AV229" s="13" t="s">
        <v>84</v>
      </c>
      <c r="AW229" s="13" t="s">
        <v>30</v>
      </c>
      <c r="AX229" s="13" t="s">
        <v>74</v>
      </c>
      <c r="AY229" s="158" t="s">
        <v>150</v>
      </c>
    </row>
    <row r="230" spans="2:51" s="14" customFormat="1" ht="12">
      <c r="B230" s="164"/>
      <c r="D230" s="157" t="s">
        <v>158</v>
      </c>
      <c r="E230" s="165" t="s">
        <v>1</v>
      </c>
      <c r="F230" s="166" t="s">
        <v>193</v>
      </c>
      <c r="H230" s="167">
        <v>248</v>
      </c>
      <c r="L230" s="164"/>
      <c r="M230" s="168"/>
      <c r="N230" s="169"/>
      <c r="O230" s="169"/>
      <c r="P230" s="169"/>
      <c r="Q230" s="169"/>
      <c r="R230" s="169"/>
      <c r="S230" s="169"/>
      <c r="T230" s="170"/>
      <c r="AT230" s="165" t="s">
        <v>158</v>
      </c>
      <c r="AU230" s="165" t="s">
        <v>84</v>
      </c>
      <c r="AV230" s="14" t="s">
        <v>156</v>
      </c>
      <c r="AW230" s="14" t="s">
        <v>30</v>
      </c>
      <c r="AX230" s="14" t="s">
        <v>82</v>
      </c>
      <c r="AY230" s="165" t="s">
        <v>150</v>
      </c>
    </row>
    <row r="231" spans="2:51" s="13" customFormat="1" ht="12">
      <c r="B231" s="156"/>
      <c r="D231" s="157" t="s">
        <v>158</v>
      </c>
      <c r="F231" s="159" t="s">
        <v>758</v>
      </c>
      <c r="H231" s="160">
        <v>272.8</v>
      </c>
      <c r="L231" s="156"/>
      <c r="M231" s="161"/>
      <c r="N231" s="162"/>
      <c r="O231" s="162"/>
      <c r="P231" s="162"/>
      <c r="Q231" s="162"/>
      <c r="R231" s="162"/>
      <c r="S231" s="162"/>
      <c r="T231" s="163"/>
      <c r="AT231" s="158" t="s">
        <v>158</v>
      </c>
      <c r="AU231" s="158" t="s">
        <v>84</v>
      </c>
      <c r="AV231" s="13" t="s">
        <v>84</v>
      </c>
      <c r="AW231" s="13" t="s">
        <v>3</v>
      </c>
      <c r="AX231" s="13" t="s">
        <v>82</v>
      </c>
      <c r="AY231" s="158" t="s">
        <v>150</v>
      </c>
    </row>
    <row r="232" spans="1:65" s="2" customFormat="1" ht="24.15" customHeight="1">
      <c r="A232" s="30"/>
      <c r="B232" s="142"/>
      <c r="C232" s="143" t="s">
        <v>323</v>
      </c>
      <c r="D232" s="143" t="s">
        <v>152</v>
      </c>
      <c r="E232" s="144" t="s">
        <v>759</v>
      </c>
      <c r="F232" s="145" t="s">
        <v>760</v>
      </c>
      <c r="G232" s="146" t="s">
        <v>576</v>
      </c>
      <c r="H232" s="147"/>
      <c r="I232" s="148"/>
      <c r="J232" s="148">
        <f>ROUND(I232*H232,2)</f>
        <v>0</v>
      </c>
      <c r="K232" s="149"/>
      <c r="L232" s="31"/>
      <c r="M232" s="150" t="s">
        <v>1</v>
      </c>
      <c r="N232" s="151" t="s">
        <v>39</v>
      </c>
      <c r="O232" s="152">
        <v>0</v>
      </c>
      <c r="P232" s="152">
        <f>O232*H232</f>
        <v>0</v>
      </c>
      <c r="Q232" s="152">
        <v>0</v>
      </c>
      <c r="R232" s="152">
        <f>Q232*H232</f>
        <v>0</v>
      </c>
      <c r="S232" s="152">
        <v>0</v>
      </c>
      <c r="T232" s="153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54" t="s">
        <v>230</v>
      </c>
      <c r="AT232" s="154" t="s">
        <v>152</v>
      </c>
      <c r="AU232" s="154" t="s">
        <v>84</v>
      </c>
      <c r="AY232" s="18" t="s">
        <v>150</v>
      </c>
      <c r="BE232" s="155">
        <f>IF(N232="základní",J232,0)</f>
        <v>0</v>
      </c>
      <c r="BF232" s="155">
        <f>IF(N232="snížená",J232,0)</f>
        <v>0</v>
      </c>
      <c r="BG232" s="155">
        <f>IF(N232="zákl. přenesená",J232,0)</f>
        <v>0</v>
      </c>
      <c r="BH232" s="155">
        <f>IF(N232="sníž. přenesená",J232,0)</f>
        <v>0</v>
      </c>
      <c r="BI232" s="155">
        <f>IF(N232="nulová",J232,0)</f>
        <v>0</v>
      </c>
      <c r="BJ232" s="18" t="s">
        <v>82</v>
      </c>
      <c r="BK232" s="155">
        <f>ROUND(I232*H232,2)</f>
        <v>0</v>
      </c>
      <c r="BL232" s="18" t="s">
        <v>230</v>
      </c>
      <c r="BM232" s="154" t="s">
        <v>761</v>
      </c>
    </row>
    <row r="233" spans="2:63" s="12" customFormat="1" ht="22.8" customHeight="1">
      <c r="B233" s="130"/>
      <c r="D233" s="131" t="s">
        <v>73</v>
      </c>
      <c r="E233" s="140" t="s">
        <v>557</v>
      </c>
      <c r="F233" s="140" t="s">
        <v>558</v>
      </c>
      <c r="J233" s="141">
        <f>BK233</f>
        <v>0</v>
      </c>
      <c r="L233" s="130"/>
      <c r="M233" s="134"/>
      <c r="N233" s="135"/>
      <c r="O233" s="135"/>
      <c r="P233" s="136">
        <f>SUM(P234:P247)</f>
        <v>0</v>
      </c>
      <c r="Q233" s="135"/>
      <c r="R233" s="136">
        <f>SUM(R234:R247)</f>
        <v>0</v>
      </c>
      <c r="S233" s="135"/>
      <c r="T233" s="137">
        <f>SUM(T234:T247)</f>
        <v>0</v>
      </c>
      <c r="AR233" s="131" t="s">
        <v>84</v>
      </c>
      <c r="AT233" s="138" t="s">
        <v>73</v>
      </c>
      <c r="AU233" s="138" t="s">
        <v>82</v>
      </c>
      <c r="AY233" s="131" t="s">
        <v>150</v>
      </c>
      <c r="BK233" s="139">
        <f>SUM(BK234:BK247)</f>
        <v>0</v>
      </c>
    </row>
    <row r="234" spans="1:65" s="2" customFormat="1" ht="37.8" customHeight="1">
      <c r="A234" s="30"/>
      <c r="B234" s="142"/>
      <c r="C234" s="143" t="s">
        <v>327</v>
      </c>
      <c r="D234" s="143" t="s">
        <v>152</v>
      </c>
      <c r="E234" s="144" t="s">
        <v>762</v>
      </c>
      <c r="F234" s="145" t="s">
        <v>763</v>
      </c>
      <c r="G234" s="146" t="s">
        <v>155</v>
      </c>
      <c r="H234" s="147">
        <v>90.5</v>
      </c>
      <c r="I234" s="148"/>
      <c r="J234" s="148">
        <f>ROUND(I234*H234,2)</f>
        <v>0</v>
      </c>
      <c r="K234" s="149"/>
      <c r="L234" s="31"/>
      <c r="M234" s="150" t="s">
        <v>1</v>
      </c>
      <c r="N234" s="151" t="s">
        <v>39</v>
      </c>
      <c r="O234" s="152">
        <v>0</v>
      </c>
      <c r="P234" s="152">
        <f>O234*H234</f>
        <v>0</v>
      </c>
      <c r="Q234" s="152">
        <v>0</v>
      </c>
      <c r="R234" s="152">
        <f>Q234*H234</f>
        <v>0</v>
      </c>
      <c r="S234" s="152">
        <v>0</v>
      </c>
      <c r="T234" s="153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54" t="s">
        <v>230</v>
      </c>
      <c r="AT234" s="154" t="s">
        <v>152</v>
      </c>
      <c r="AU234" s="154" t="s">
        <v>84</v>
      </c>
      <c r="AY234" s="18" t="s">
        <v>150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8" t="s">
        <v>82</v>
      </c>
      <c r="BK234" s="155">
        <f>ROUND(I234*H234,2)</f>
        <v>0</v>
      </c>
      <c r="BL234" s="18" t="s">
        <v>230</v>
      </c>
      <c r="BM234" s="154" t="s">
        <v>764</v>
      </c>
    </row>
    <row r="235" spans="2:51" s="15" customFormat="1" ht="12">
      <c r="B235" s="171"/>
      <c r="D235" s="157" t="s">
        <v>158</v>
      </c>
      <c r="E235" s="172" t="s">
        <v>1</v>
      </c>
      <c r="F235" s="173" t="s">
        <v>765</v>
      </c>
      <c r="H235" s="172" t="s">
        <v>1</v>
      </c>
      <c r="L235" s="171"/>
      <c r="M235" s="174"/>
      <c r="N235" s="175"/>
      <c r="O235" s="175"/>
      <c r="P235" s="175"/>
      <c r="Q235" s="175"/>
      <c r="R235" s="175"/>
      <c r="S235" s="175"/>
      <c r="T235" s="176"/>
      <c r="AT235" s="172" t="s">
        <v>158</v>
      </c>
      <c r="AU235" s="172" t="s">
        <v>84</v>
      </c>
      <c r="AV235" s="15" t="s">
        <v>82</v>
      </c>
      <c r="AW235" s="15" t="s">
        <v>30</v>
      </c>
      <c r="AX235" s="15" t="s">
        <v>74</v>
      </c>
      <c r="AY235" s="172" t="s">
        <v>150</v>
      </c>
    </row>
    <row r="236" spans="2:51" s="13" customFormat="1" ht="12">
      <c r="B236" s="156"/>
      <c r="D236" s="157" t="s">
        <v>158</v>
      </c>
      <c r="E236" s="158" t="s">
        <v>1</v>
      </c>
      <c r="F236" s="159" t="s">
        <v>766</v>
      </c>
      <c r="H236" s="160">
        <v>90.5</v>
      </c>
      <c r="L236" s="156"/>
      <c r="M236" s="161"/>
      <c r="N236" s="162"/>
      <c r="O236" s="162"/>
      <c r="P236" s="162"/>
      <c r="Q236" s="162"/>
      <c r="R236" s="162"/>
      <c r="S236" s="162"/>
      <c r="T236" s="163"/>
      <c r="AT236" s="158" t="s">
        <v>158</v>
      </c>
      <c r="AU236" s="158" t="s">
        <v>84</v>
      </c>
      <c r="AV236" s="13" t="s">
        <v>84</v>
      </c>
      <c r="AW236" s="13" t="s">
        <v>30</v>
      </c>
      <c r="AX236" s="13" t="s">
        <v>82</v>
      </c>
      <c r="AY236" s="158" t="s">
        <v>150</v>
      </c>
    </row>
    <row r="237" spans="1:65" s="2" customFormat="1" ht="16.5" customHeight="1">
      <c r="A237" s="30"/>
      <c r="B237" s="142"/>
      <c r="C237" s="143" t="s">
        <v>331</v>
      </c>
      <c r="D237" s="143" t="s">
        <v>152</v>
      </c>
      <c r="E237" s="144" t="s">
        <v>767</v>
      </c>
      <c r="F237" s="145" t="s">
        <v>768</v>
      </c>
      <c r="G237" s="146" t="s">
        <v>155</v>
      </c>
      <c r="H237" s="147">
        <v>90.5</v>
      </c>
      <c r="I237" s="148"/>
      <c r="J237" s="148">
        <f>ROUND(I237*H237,2)</f>
        <v>0</v>
      </c>
      <c r="K237" s="149"/>
      <c r="L237" s="31"/>
      <c r="M237" s="150" t="s">
        <v>1</v>
      </c>
      <c r="N237" s="151" t="s">
        <v>39</v>
      </c>
      <c r="O237" s="152">
        <v>0</v>
      </c>
      <c r="P237" s="152">
        <f>O237*H237</f>
        <v>0</v>
      </c>
      <c r="Q237" s="152">
        <v>0</v>
      </c>
      <c r="R237" s="152">
        <f>Q237*H237</f>
        <v>0</v>
      </c>
      <c r="S237" s="152">
        <v>0</v>
      </c>
      <c r="T237" s="153">
        <f>S237*H237</f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54" t="s">
        <v>230</v>
      </c>
      <c r="AT237" s="154" t="s">
        <v>152</v>
      </c>
      <c r="AU237" s="154" t="s">
        <v>84</v>
      </c>
      <c r="AY237" s="18" t="s">
        <v>150</v>
      </c>
      <c r="BE237" s="155">
        <f>IF(N237="základní",J237,0)</f>
        <v>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8" t="s">
        <v>82</v>
      </c>
      <c r="BK237" s="155">
        <f>ROUND(I237*H237,2)</f>
        <v>0</v>
      </c>
      <c r="BL237" s="18" t="s">
        <v>230</v>
      </c>
      <c r="BM237" s="154" t="s">
        <v>769</v>
      </c>
    </row>
    <row r="238" spans="2:51" s="15" customFormat="1" ht="12">
      <c r="B238" s="171"/>
      <c r="D238" s="157" t="s">
        <v>158</v>
      </c>
      <c r="E238" s="172" t="s">
        <v>1</v>
      </c>
      <c r="F238" s="173" t="s">
        <v>765</v>
      </c>
      <c r="H238" s="172" t="s">
        <v>1</v>
      </c>
      <c r="L238" s="171"/>
      <c r="M238" s="174"/>
      <c r="N238" s="175"/>
      <c r="O238" s="175"/>
      <c r="P238" s="175"/>
      <c r="Q238" s="175"/>
      <c r="R238" s="175"/>
      <c r="S238" s="175"/>
      <c r="T238" s="176"/>
      <c r="AT238" s="172" t="s">
        <v>158</v>
      </c>
      <c r="AU238" s="172" t="s">
        <v>84</v>
      </c>
      <c r="AV238" s="15" t="s">
        <v>82</v>
      </c>
      <c r="AW238" s="15" t="s">
        <v>30</v>
      </c>
      <c r="AX238" s="15" t="s">
        <v>74</v>
      </c>
      <c r="AY238" s="172" t="s">
        <v>150</v>
      </c>
    </row>
    <row r="239" spans="2:51" s="13" customFormat="1" ht="12">
      <c r="B239" s="156"/>
      <c r="D239" s="157" t="s">
        <v>158</v>
      </c>
      <c r="E239" s="158" t="s">
        <v>1</v>
      </c>
      <c r="F239" s="159" t="s">
        <v>766</v>
      </c>
      <c r="H239" s="160">
        <v>90.5</v>
      </c>
      <c r="L239" s="156"/>
      <c r="M239" s="161"/>
      <c r="N239" s="162"/>
      <c r="O239" s="162"/>
      <c r="P239" s="162"/>
      <c r="Q239" s="162"/>
      <c r="R239" s="162"/>
      <c r="S239" s="162"/>
      <c r="T239" s="163"/>
      <c r="AT239" s="158" t="s">
        <v>158</v>
      </c>
      <c r="AU239" s="158" t="s">
        <v>84</v>
      </c>
      <c r="AV239" s="13" t="s">
        <v>84</v>
      </c>
      <c r="AW239" s="13" t="s">
        <v>30</v>
      </c>
      <c r="AX239" s="13" t="s">
        <v>82</v>
      </c>
      <c r="AY239" s="158" t="s">
        <v>150</v>
      </c>
    </row>
    <row r="240" spans="1:65" s="2" customFormat="1" ht="16.5" customHeight="1">
      <c r="A240" s="30"/>
      <c r="B240" s="142"/>
      <c r="C240" s="143" t="s">
        <v>336</v>
      </c>
      <c r="D240" s="143" t="s">
        <v>152</v>
      </c>
      <c r="E240" s="144" t="s">
        <v>564</v>
      </c>
      <c r="F240" s="145" t="s">
        <v>565</v>
      </c>
      <c r="G240" s="146" t="s">
        <v>360</v>
      </c>
      <c r="H240" s="147">
        <v>1</v>
      </c>
      <c r="I240" s="148"/>
      <c r="J240" s="148">
        <f>ROUND(I240*H240,2)</f>
        <v>0</v>
      </c>
      <c r="K240" s="149"/>
      <c r="L240" s="31"/>
      <c r="M240" s="150" t="s">
        <v>1</v>
      </c>
      <c r="N240" s="151" t="s">
        <v>39</v>
      </c>
      <c r="O240" s="152">
        <v>0</v>
      </c>
      <c r="P240" s="152">
        <f>O240*H240</f>
        <v>0</v>
      </c>
      <c r="Q240" s="152">
        <v>0</v>
      </c>
      <c r="R240" s="152">
        <f>Q240*H240</f>
        <v>0</v>
      </c>
      <c r="S240" s="152">
        <v>0</v>
      </c>
      <c r="T240" s="153">
        <f>S240*H240</f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54" t="s">
        <v>230</v>
      </c>
      <c r="AT240" s="154" t="s">
        <v>152</v>
      </c>
      <c r="AU240" s="154" t="s">
        <v>84</v>
      </c>
      <c r="AY240" s="18" t="s">
        <v>150</v>
      </c>
      <c r="BE240" s="155">
        <f>IF(N240="základní",J240,0)</f>
        <v>0</v>
      </c>
      <c r="BF240" s="155">
        <f>IF(N240="snížená",J240,0)</f>
        <v>0</v>
      </c>
      <c r="BG240" s="155">
        <f>IF(N240="zákl. přenesená",J240,0)</f>
        <v>0</v>
      </c>
      <c r="BH240" s="155">
        <f>IF(N240="sníž. přenesená",J240,0)</f>
        <v>0</v>
      </c>
      <c r="BI240" s="155">
        <f>IF(N240="nulová",J240,0)</f>
        <v>0</v>
      </c>
      <c r="BJ240" s="18" t="s">
        <v>82</v>
      </c>
      <c r="BK240" s="155">
        <f>ROUND(I240*H240,2)</f>
        <v>0</v>
      </c>
      <c r="BL240" s="18" t="s">
        <v>230</v>
      </c>
      <c r="BM240" s="154" t="s">
        <v>770</v>
      </c>
    </row>
    <row r="241" spans="1:65" s="2" customFormat="1" ht="16.5" customHeight="1">
      <c r="A241" s="30"/>
      <c r="B241" s="142"/>
      <c r="C241" s="143" t="s">
        <v>341</v>
      </c>
      <c r="D241" s="143" t="s">
        <v>152</v>
      </c>
      <c r="E241" s="144" t="s">
        <v>771</v>
      </c>
      <c r="F241" s="145" t="s">
        <v>772</v>
      </c>
      <c r="G241" s="146" t="s">
        <v>190</v>
      </c>
      <c r="H241" s="147">
        <v>280.764</v>
      </c>
      <c r="I241" s="148"/>
      <c r="J241" s="148">
        <f>ROUND(I241*H241,2)</f>
        <v>0</v>
      </c>
      <c r="K241" s="149"/>
      <c r="L241" s="31"/>
      <c r="M241" s="150" t="s">
        <v>1</v>
      </c>
      <c r="N241" s="151" t="s">
        <v>39</v>
      </c>
      <c r="O241" s="152">
        <v>0</v>
      </c>
      <c r="P241" s="152">
        <f>O241*H241</f>
        <v>0</v>
      </c>
      <c r="Q241" s="152">
        <v>0</v>
      </c>
      <c r="R241" s="152">
        <f>Q241*H241</f>
        <v>0</v>
      </c>
      <c r="S241" s="152">
        <v>0</v>
      </c>
      <c r="T241" s="153">
        <f>S241*H241</f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54" t="s">
        <v>230</v>
      </c>
      <c r="AT241" s="154" t="s">
        <v>152</v>
      </c>
      <c r="AU241" s="154" t="s">
        <v>84</v>
      </c>
      <c r="AY241" s="18" t="s">
        <v>150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82</v>
      </c>
      <c r="BK241" s="155">
        <f>ROUND(I241*H241,2)</f>
        <v>0</v>
      </c>
      <c r="BL241" s="18" t="s">
        <v>230</v>
      </c>
      <c r="BM241" s="154" t="s">
        <v>773</v>
      </c>
    </row>
    <row r="242" spans="2:51" s="15" customFormat="1" ht="12">
      <c r="B242" s="171"/>
      <c r="D242" s="157" t="s">
        <v>158</v>
      </c>
      <c r="E242" s="172" t="s">
        <v>1</v>
      </c>
      <c r="F242" s="173" t="s">
        <v>571</v>
      </c>
      <c r="H242" s="172" t="s">
        <v>1</v>
      </c>
      <c r="L242" s="171"/>
      <c r="M242" s="174"/>
      <c r="N242" s="175"/>
      <c r="O242" s="175"/>
      <c r="P242" s="175"/>
      <c r="Q242" s="175"/>
      <c r="R242" s="175"/>
      <c r="S242" s="175"/>
      <c r="T242" s="176"/>
      <c r="AT242" s="172" t="s">
        <v>158</v>
      </c>
      <c r="AU242" s="172" t="s">
        <v>84</v>
      </c>
      <c r="AV242" s="15" t="s">
        <v>82</v>
      </c>
      <c r="AW242" s="15" t="s">
        <v>30</v>
      </c>
      <c r="AX242" s="15" t="s">
        <v>74</v>
      </c>
      <c r="AY242" s="172" t="s">
        <v>150</v>
      </c>
    </row>
    <row r="243" spans="2:51" s="13" customFormat="1" ht="12">
      <c r="B243" s="156"/>
      <c r="D243" s="157" t="s">
        <v>158</v>
      </c>
      <c r="E243" s="158" t="s">
        <v>1</v>
      </c>
      <c r="F243" s="159" t="s">
        <v>774</v>
      </c>
      <c r="H243" s="160">
        <v>106.014</v>
      </c>
      <c r="L243" s="156"/>
      <c r="M243" s="161"/>
      <c r="N243" s="162"/>
      <c r="O243" s="162"/>
      <c r="P243" s="162"/>
      <c r="Q243" s="162"/>
      <c r="R243" s="162"/>
      <c r="S243" s="162"/>
      <c r="T243" s="163"/>
      <c r="AT243" s="158" t="s">
        <v>158</v>
      </c>
      <c r="AU243" s="158" t="s">
        <v>84</v>
      </c>
      <c r="AV243" s="13" t="s">
        <v>84</v>
      </c>
      <c r="AW243" s="13" t="s">
        <v>30</v>
      </c>
      <c r="AX243" s="13" t="s">
        <v>74</v>
      </c>
      <c r="AY243" s="158" t="s">
        <v>150</v>
      </c>
    </row>
    <row r="244" spans="2:51" s="13" customFormat="1" ht="12">
      <c r="B244" s="156"/>
      <c r="D244" s="157" t="s">
        <v>158</v>
      </c>
      <c r="E244" s="158" t="s">
        <v>1</v>
      </c>
      <c r="F244" s="159" t="s">
        <v>775</v>
      </c>
      <c r="H244" s="160">
        <v>170.75</v>
      </c>
      <c r="L244" s="156"/>
      <c r="M244" s="161"/>
      <c r="N244" s="162"/>
      <c r="O244" s="162"/>
      <c r="P244" s="162"/>
      <c r="Q244" s="162"/>
      <c r="R244" s="162"/>
      <c r="S244" s="162"/>
      <c r="T244" s="163"/>
      <c r="AT244" s="158" t="s">
        <v>158</v>
      </c>
      <c r="AU244" s="158" t="s">
        <v>84</v>
      </c>
      <c r="AV244" s="13" t="s">
        <v>84</v>
      </c>
      <c r="AW244" s="13" t="s">
        <v>30</v>
      </c>
      <c r="AX244" s="13" t="s">
        <v>74</v>
      </c>
      <c r="AY244" s="158" t="s">
        <v>150</v>
      </c>
    </row>
    <row r="245" spans="2:51" s="13" customFormat="1" ht="12">
      <c r="B245" s="156"/>
      <c r="D245" s="157" t="s">
        <v>158</v>
      </c>
      <c r="E245" s="158" t="s">
        <v>1</v>
      </c>
      <c r="F245" s="159" t="s">
        <v>776</v>
      </c>
      <c r="H245" s="160">
        <v>4</v>
      </c>
      <c r="L245" s="156"/>
      <c r="M245" s="161"/>
      <c r="N245" s="162"/>
      <c r="O245" s="162"/>
      <c r="P245" s="162"/>
      <c r="Q245" s="162"/>
      <c r="R245" s="162"/>
      <c r="S245" s="162"/>
      <c r="T245" s="163"/>
      <c r="AT245" s="158" t="s">
        <v>158</v>
      </c>
      <c r="AU245" s="158" t="s">
        <v>84</v>
      </c>
      <c r="AV245" s="13" t="s">
        <v>84</v>
      </c>
      <c r="AW245" s="13" t="s">
        <v>30</v>
      </c>
      <c r="AX245" s="13" t="s">
        <v>74</v>
      </c>
      <c r="AY245" s="158" t="s">
        <v>150</v>
      </c>
    </row>
    <row r="246" spans="2:51" s="14" customFormat="1" ht="12">
      <c r="B246" s="164"/>
      <c r="D246" s="157" t="s">
        <v>158</v>
      </c>
      <c r="E246" s="165" t="s">
        <v>1</v>
      </c>
      <c r="F246" s="166" t="s">
        <v>193</v>
      </c>
      <c r="H246" s="167">
        <v>280.764</v>
      </c>
      <c r="L246" s="164"/>
      <c r="M246" s="168"/>
      <c r="N246" s="169"/>
      <c r="O246" s="169"/>
      <c r="P246" s="169"/>
      <c r="Q246" s="169"/>
      <c r="R246" s="169"/>
      <c r="S246" s="169"/>
      <c r="T246" s="170"/>
      <c r="AT246" s="165" t="s">
        <v>158</v>
      </c>
      <c r="AU246" s="165" t="s">
        <v>84</v>
      </c>
      <c r="AV246" s="14" t="s">
        <v>156</v>
      </c>
      <c r="AW246" s="14" t="s">
        <v>30</v>
      </c>
      <c r="AX246" s="14" t="s">
        <v>82</v>
      </c>
      <c r="AY246" s="165" t="s">
        <v>150</v>
      </c>
    </row>
    <row r="247" spans="1:65" s="2" customFormat="1" ht="24.15" customHeight="1">
      <c r="A247" s="30"/>
      <c r="B247" s="142"/>
      <c r="C247" s="143" t="s">
        <v>346</v>
      </c>
      <c r="D247" s="143" t="s">
        <v>152</v>
      </c>
      <c r="E247" s="144" t="s">
        <v>574</v>
      </c>
      <c r="F247" s="145" t="s">
        <v>575</v>
      </c>
      <c r="G247" s="146" t="s">
        <v>576</v>
      </c>
      <c r="H247" s="147"/>
      <c r="I247" s="148"/>
      <c r="J247" s="148">
        <f>ROUND(I247*H247,2)</f>
        <v>0</v>
      </c>
      <c r="K247" s="149"/>
      <c r="L247" s="31"/>
      <c r="M247" s="150" t="s">
        <v>1</v>
      </c>
      <c r="N247" s="151" t="s">
        <v>39</v>
      </c>
      <c r="O247" s="152">
        <v>0</v>
      </c>
      <c r="P247" s="152">
        <f>O247*H247</f>
        <v>0</v>
      </c>
      <c r="Q247" s="152">
        <v>0</v>
      </c>
      <c r="R247" s="152">
        <f>Q247*H247</f>
        <v>0</v>
      </c>
      <c r="S247" s="152">
        <v>0</v>
      </c>
      <c r="T247" s="153">
        <f>S247*H247</f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54" t="s">
        <v>230</v>
      </c>
      <c r="AT247" s="154" t="s">
        <v>152</v>
      </c>
      <c r="AU247" s="154" t="s">
        <v>84</v>
      </c>
      <c r="AY247" s="18" t="s">
        <v>150</v>
      </c>
      <c r="BE247" s="155">
        <f>IF(N247="základní",J247,0)</f>
        <v>0</v>
      </c>
      <c r="BF247" s="155">
        <f>IF(N247="snížená",J247,0)</f>
        <v>0</v>
      </c>
      <c r="BG247" s="155">
        <f>IF(N247="zákl. přenesená",J247,0)</f>
        <v>0</v>
      </c>
      <c r="BH247" s="155">
        <f>IF(N247="sníž. přenesená",J247,0)</f>
        <v>0</v>
      </c>
      <c r="BI247" s="155">
        <f>IF(N247="nulová",J247,0)</f>
        <v>0</v>
      </c>
      <c r="BJ247" s="18" t="s">
        <v>82</v>
      </c>
      <c r="BK247" s="155">
        <f>ROUND(I247*H247,2)</f>
        <v>0</v>
      </c>
      <c r="BL247" s="18" t="s">
        <v>230</v>
      </c>
      <c r="BM247" s="154" t="s">
        <v>777</v>
      </c>
    </row>
    <row r="248" spans="2:63" s="12" customFormat="1" ht="22.8" customHeight="1">
      <c r="B248" s="130"/>
      <c r="D248" s="131" t="s">
        <v>73</v>
      </c>
      <c r="E248" s="140" t="s">
        <v>578</v>
      </c>
      <c r="F248" s="140" t="s">
        <v>579</v>
      </c>
      <c r="J248" s="141">
        <f>BK248</f>
        <v>0</v>
      </c>
      <c r="L248" s="130"/>
      <c r="M248" s="134"/>
      <c r="N248" s="135"/>
      <c r="O248" s="135"/>
      <c r="P248" s="136">
        <f>SUM(P249:P250)</f>
        <v>72.192</v>
      </c>
      <c r="Q248" s="135"/>
      <c r="R248" s="136">
        <f>SUM(R249:R250)</f>
        <v>0.0794112</v>
      </c>
      <c r="S248" s="135"/>
      <c r="T248" s="137">
        <f>SUM(T249:T250)</f>
        <v>0</v>
      </c>
      <c r="AR248" s="131" t="s">
        <v>84</v>
      </c>
      <c r="AT248" s="138" t="s">
        <v>73</v>
      </c>
      <c r="AU248" s="138" t="s">
        <v>82</v>
      </c>
      <c r="AY248" s="131" t="s">
        <v>150</v>
      </c>
      <c r="BK248" s="139">
        <f>SUM(BK249:BK250)</f>
        <v>0</v>
      </c>
    </row>
    <row r="249" spans="1:65" s="2" customFormat="1" ht="24.15" customHeight="1">
      <c r="A249" s="30"/>
      <c r="B249" s="142"/>
      <c r="C249" s="143" t="s">
        <v>351</v>
      </c>
      <c r="D249" s="143" t="s">
        <v>152</v>
      </c>
      <c r="E249" s="144" t="s">
        <v>778</v>
      </c>
      <c r="F249" s="145" t="s">
        <v>779</v>
      </c>
      <c r="G249" s="146" t="s">
        <v>155</v>
      </c>
      <c r="H249" s="147">
        <v>240.64</v>
      </c>
      <c r="I249" s="148"/>
      <c r="J249" s="148">
        <f>ROUND(I249*H249,2)</f>
        <v>0</v>
      </c>
      <c r="K249" s="149"/>
      <c r="L249" s="31"/>
      <c r="M249" s="150" t="s">
        <v>1</v>
      </c>
      <c r="N249" s="151" t="s">
        <v>39</v>
      </c>
      <c r="O249" s="152">
        <v>0.3</v>
      </c>
      <c r="P249" s="152">
        <f>O249*H249</f>
        <v>72.192</v>
      </c>
      <c r="Q249" s="152">
        <v>0.00033</v>
      </c>
      <c r="R249" s="152">
        <f>Q249*H249</f>
        <v>0.0794112</v>
      </c>
      <c r="S249" s="152">
        <v>0</v>
      </c>
      <c r="T249" s="153">
        <f>S249*H249</f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54" t="s">
        <v>230</v>
      </c>
      <c r="AT249" s="154" t="s">
        <v>152</v>
      </c>
      <c r="AU249" s="154" t="s">
        <v>84</v>
      </c>
      <c r="AY249" s="18" t="s">
        <v>150</v>
      </c>
      <c r="BE249" s="155">
        <f>IF(N249="základní",J249,0)</f>
        <v>0</v>
      </c>
      <c r="BF249" s="155">
        <f>IF(N249="snížená",J249,0)</f>
        <v>0</v>
      </c>
      <c r="BG249" s="155">
        <f>IF(N249="zákl. přenesená",J249,0)</f>
        <v>0</v>
      </c>
      <c r="BH249" s="155">
        <f>IF(N249="sníž. přenesená",J249,0)</f>
        <v>0</v>
      </c>
      <c r="BI249" s="155">
        <f>IF(N249="nulová",J249,0)</f>
        <v>0</v>
      </c>
      <c r="BJ249" s="18" t="s">
        <v>82</v>
      </c>
      <c r="BK249" s="155">
        <f>ROUND(I249*H249,2)</f>
        <v>0</v>
      </c>
      <c r="BL249" s="18" t="s">
        <v>230</v>
      </c>
      <c r="BM249" s="154" t="s">
        <v>780</v>
      </c>
    </row>
    <row r="250" spans="2:51" s="13" customFormat="1" ht="12">
      <c r="B250" s="156"/>
      <c r="D250" s="157" t="s">
        <v>158</v>
      </c>
      <c r="E250" s="158" t="s">
        <v>1</v>
      </c>
      <c r="F250" s="159" t="s">
        <v>781</v>
      </c>
      <c r="H250" s="160">
        <v>240.64</v>
      </c>
      <c r="L250" s="156"/>
      <c r="M250" s="161"/>
      <c r="N250" s="162"/>
      <c r="O250" s="162"/>
      <c r="P250" s="162"/>
      <c r="Q250" s="162"/>
      <c r="R250" s="162"/>
      <c r="S250" s="162"/>
      <c r="T250" s="163"/>
      <c r="AT250" s="158" t="s">
        <v>158</v>
      </c>
      <c r="AU250" s="158" t="s">
        <v>84</v>
      </c>
      <c r="AV250" s="13" t="s">
        <v>84</v>
      </c>
      <c r="AW250" s="13" t="s">
        <v>30</v>
      </c>
      <c r="AX250" s="13" t="s">
        <v>82</v>
      </c>
      <c r="AY250" s="158" t="s">
        <v>150</v>
      </c>
    </row>
    <row r="251" spans="2:63" s="12" customFormat="1" ht="22.8" customHeight="1">
      <c r="B251" s="130"/>
      <c r="D251" s="131" t="s">
        <v>73</v>
      </c>
      <c r="E251" s="140" t="s">
        <v>585</v>
      </c>
      <c r="F251" s="140" t="s">
        <v>586</v>
      </c>
      <c r="J251" s="141">
        <f>BK251</f>
        <v>0</v>
      </c>
      <c r="L251" s="130"/>
      <c r="M251" s="134"/>
      <c r="N251" s="135"/>
      <c r="O251" s="135"/>
      <c r="P251" s="136">
        <f>SUM(P252:P256)</f>
        <v>0</v>
      </c>
      <c r="Q251" s="135"/>
      <c r="R251" s="136">
        <f>SUM(R252:R256)</f>
        <v>0</v>
      </c>
      <c r="S251" s="135"/>
      <c r="T251" s="137">
        <f>SUM(T252:T256)</f>
        <v>0</v>
      </c>
      <c r="AR251" s="131" t="s">
        <v>84</v>
      </c>
      <c r="AT251" s="138" t="s">
        <v>73</v>
      </c>
      <c r="AU251" s="138" t="s">
        <v>82</v>
      </c>
      <c r="AY251" s="131" t="s">
        <v>150</v>
      </c>
      <c r="BK251" s="139">
        <f>SUM(BK252:BK256)</f>
        <v>0</v>
      </c>
    </row>
    <row r="252" spans="1:65" s="2" customFormat="1" ht="37.8" customHeight="1">
      <c r="A252" s="30"/>
      <c r="B252" s="142"/>
      <c r="C252" s="143" t="s">
        <v>357</v>
      </c>
      <c r="D252" s="143" t="s">
        <v>152</v>
      </c>
      <c r="E252" s="144" t="s">
        <v>782</v>
      </c>
      <c r="F252" s="145" t="s">
        <v>783</v>
      </c>
      <c r="G252" s="146" t="s">
        <v>360</v>
      </c>
      <c r="H252" s="147">
        <v>4</v>
      </c>
      <c r="I252" s="148"/>
      <c r="J252" s="148">
        <f>ROUND(I252*H252,2)</f>
        <v>0</v>
      </c>
      <c r="K252" s="149"/>
      <c r="L252" s="31"/>
      <c r="M252" s="150" t="s">
        <v>1</v>
      </c>
      <c r="N252" s="151" t="s">
        <v>39</v>
      </c>
      <c r="O252" s="152">
        <v>0</v>
      </c>
      <c r="P252" s="152">
        <f>O252*H252</f>
        <v>0</v>
      </c>
      <c r="Q252" s="152">
        <v>0</v>
      </c>
      <c r="R252" s="152">
        <f>Q252*H252</f>
        <v>0</v>
      </c>
      <c r="S252" s="152">
        <v>0</v>
      </c>
      <c r="T252" s="153">
        <f>S252*H252</f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54" t="s">
        <v>230</v>
      </c>
      <c r="AT252" s="154" t="s">
        <v>152</v>
      </c>
      <c r="AU252" s="154" t="s">
        <v>84</v>
      </c>
      <c r="AY252" s="18" t="s">
        <v>150</v>
      </c>
      <c r="BE252" s="155">
        <f>IF(N252="základní",J252,0)</f>
        <v>0</v>
      </c>
      <c r="BF252" s="155">
        <f>IF(N252="snížená",J252,0)</f>
        <v>0</v>
      </c>
      <c r="BG252" s="155">
        <f>IF(N252="zákl. přenesená",J252,0)</f>
        <v>0</v>
      </c>
      <c r="BH252" s="155">
        <f>IF(N252="sníž. přenesená",J252,0)</f>
        <v>0</v>
      </c>
      <c r="BI252" s="155">
        <f>IF(N252="nulová",J252,0)</f>
        <v>0</v>
      </c>
      <c r="BJ252" s="18" t="s">
        <v>82</v>
      </c>
      <c r="BK252" s="155">
        <f>ROUND(I252*H252,2)</f>
        <v>0</v>
      </c>
      <c r="BL252" s="18" t="s">
        <v>230</v>
      </c>
      <c r="BM252" s="154" t="s">
        <v>784</v>
      </c>
    </row>
    <row r="253" spans="1:65" s="2" customFormat="1" ht="24.15" customHeight="1">
      <c r="A253" s="30"/>
      <c r="B253" s="142"/>
      <c r="C253" s="143" t="s">
        <v>362</v>
      </c>
      <c r="D253" s="143" t="s">
        <v>152</v>
      </c>
      <c r="E253" s="144" t="s">
        <v>785</v>
      </c>
      <c r="F253" s="145" t="s">
        <v>786</v>
      </c>
      <c r="G253" s="146" t="s">
        <v>453</v>
      </c>
      <c r="H253" s="147">
        <v>2</v>
      </c>
      <c r="I253" s="148"/>
      <c r="J253" s="148">
        <f>ROUND(I253*H253,2)</f>
        <v>0</v>
      </c>
      <c r="K253" s="149"/>
      <c r="L253" s="31"/>
      <c r="M253" s="150" t="s">
        <v>1</v>
      </c>
      <c r="N253" s="151" t="s">
        <v>39</v>
      </c>
      <c r="O253" s="152">
        <v>0</v>
      </c>
      <c r="P253" s="152">
        <f>O253*H253</f>
        <v>0</v>
      </c>
      <c r="Q253" s="152">
        <v>0</v>
      </c>
      <c r="R253" s="152">
        <f>Q253*H253</f>
        <v>0</v>
      </c>
      <c r="S253" s="152">
        <v>0</v>
      </c>
      <c r="T253" s="153">
        <f>S253*H253</f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54" t="s">
        <v>230</v>
      </c>
      <c r="AT253" s="154" t="s">
        <v>152</v>
      </c>
      <c r="AU253" s="154" t="s">
        <v>84</v>
      </c>
      <c r="AY253" s="18" t="s">
        <v>150</v>
      </c>
      <c r="BE253" s="155">
        <f>IF(N253="základní",J253,0)</f>
        <v>0</v>
      </c>
      <c r="BF253" s="155">
        <f>IF(N253="snížená",J253,0)</f>
        <v>0</v>
      </c>
      <c r="BG253" s="155">
        <f>IF(N253="zákl. přenesená",J253,0)</f>
        <v>0</v>
      </c>
      <c r="BH253" s="155">
        <f>IF(N253="sníž. přenesená",J253,0)</f>
        <v>0</v>
      </c>
      <c r="BI253" s="155">
        <f>IF(N253="nulová",J253,0)</f>
        <v>0</v>
      </c>
      <c r="BJ253" s="18" t="s">
        <v>82</v>
      </c>
      <c r="BK253" s="155">
        <f>ROUND(I253*H253,2)</f>
        <v>0</v>
      </c>
      <c r="BL253" s="18" t="s">
        <v>230</v>
      </c>
      <c r="BM253" s="154" t="s">
        <v>787</v>
      </c>
    </row>
    <row r="254" spans="1:65" s="2" customFormat="1" ht="24.15" customHeight="1">
      <c r="A254" s="30"/>
      <c r="B254" s="142"/>
      <c r="C254" s="143" t="s">
        <v>367</v>
      </c>
      <c r="D254" s="143" t="s">
        <v>152</v>
      </c>
      <c r="E254" s="144" t="s">
        <v>788</v>
      </c>
      <c r="F254" s="145" t="s">
        <v>789</v>
      </c>
      <c r="G254" s="146" t="s">
        <v>453</v>
      </c>
      <c r="H254" s="147">
        <v>1</v>
      </c>
      <c r="I254" s="148"/>
      <c r="J254" s="148">
        <f>ROUND(I254*H254,2)</f>
        <v>0</v>
      </c>
      <c r="K254" s="149"/>
      <c r="L254" s="31"/>
      <c r="M254" s="150" t="s">
        <v>1</v>
      </c>
      <c r="N254" s="151" t="s">
        <v>39</v>
      </c>
      <c r="O254" s="152">
        <v>0</v>
      </c>
      <c r="P254" s="152">
        <f>O254*H254</f>
        <v>0</v>
      </c>
      <c r="Q254" s="152">
        <v>0</v>
      </c>
      <c r="R254" s="152">
        <f>Q254*H254</f>
        <v>0</v>
      </c>
      <c r="S254" s="152">
        <v>0</v>
      </c>
      <c r="T254" s="153">
        <f>S254*H254</f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54" t="s">
        <v>230</v>
      </c>
      <c r="AT254" s="154" t="s">
        <v>152</v>
      </c>
      <c r="AU254" s="154" t="s">
        <v>84</v>
      </c>
      <c r="AY254" s="18" t="s">
        <v>150</v>
      </c>
      <c r="BE254" s="155">
        <f>IF(N254="základní",J254,0)</f>
        <v>0</v>
      </c>
      <c r="BF254" s="155">
        <f>IF(N254="snížená",J254,0)</f>
        <v>0</v>
      </c>
      <c r="BG254" s="155">
        <f>IF(N254="zákl. přenesená",J254,0)</f>
        <v>0</v>
      </c>
      <c r="BH254" s="155">
        <f>IF(N254="sníž. přenesená",J254,0)</f>
        <v>0</v>
      </c>
      <c r="BI254" s="155">
        <f>IF(N254="nulová",J254,0)</f>
        <v>0</v>
      </c>
      <c r="BJ254" s="18" t="s">
        <v>82</v>
      </c>
      <c r="BK254" s="155">
        <f>ROUND(I254*H254,2)</f>
        <v>0</v>
      </c>
      <c r="BL254" s="18" t="s">
        <v>230</v>
      </c>
      <c r="BM254" s="154" t="s">
        <v>790</v>
      </c>
    </row>
    <row r="255" spans="1:65" s="2" customFormat="1" ht="16.5" customHeight="1">
      <c r="A255" s="30"/>
      <c r="B255" s="142"/>
      <c r="C255" s="143" t="s">
        <v>372</v>
      </c>
      <c r="D255" s="143" t="s">
        <v>152</v>
      </c>
      <c r="E255" s="144" t="s">
        <v>791</v>
      </c>
      <c r="F255" s="145" t="s">
        <v>597</v>
      </c>
      <c r="G255" s="146" t="s">
        <v>360</v>
      </c>
      <c r="H255" s="147">
        <v>1</v>
      </c>
      <c r="I255" s="148"/>
      <c r="J255" s="148">
        <f>ROUND(I255*H255,2)</f>
        <v>0</v>
      </c>
      <c r="K255" s="149"/>
      <c r="L255" s="31"/>
      <c r="M255" s="150" t="s">
        <v>1</v>
      </c>
      <c r="N255" s="151" t="s">
        <v>39</v>
      </c>
      <c r="O255" s="152">
        <v>0</v>
      </c>
      <c r="P255" s="152">
        <f>O255*H255</f>
        <v>0</v>
      </c>
      <c r="Q255" s="152">
        <v>0</v>
      </c>
      <c r="R255" s="152">
        <f>Q255*H255</f>
        <v>0</v>
      </c>
      <c r="S255" s="152">
        <v>0</v>
      </c>
      <c r="T255" s="153">
        <f>S255*H255</f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54" t="s">
        <v>230</v>
      </c>
      <c r="AT255" s="154" t="s">
        <v>152</v>
      </c>
      <c r="AU255" s="154" t="s">
        <v>84</v>
      </c>
      <c r="AY255" s="18" t="s">
        <v>150</v>
      </c>
      <c r="BE255" s="155">
        <f>IF(N255="základní",J255,0)</f>
        <v>0</v>
      </c>
      <c r="BF255" s="155">
        <f>IF(N255="snížená",J255,0)</f>
        <v>0</v>
      </c>
      <c r="BG255" s="155">
        <f>IF(N255="zákl. přenesená",J255,0)</f>
        <v>0</v>
      </c>
      <c r="BH255" s="155">
        <f>IF(N255="sníž. přenesená",J255,0)</f>
        <v>0</v>
      </c>
      <c r="BI255" s="155">
        <f>IF(N255="nulová",J255,0)</f>
        <v>0</v>
      </c>
      <c r="BJ255" s="18" t="s">
        <v>82</v>
      </c>
      <c r="BK255" s="155">
        <f>ROUND(I255*H255,2)</f>
        <v>0</v>
      </c>
      <c r="BL255" s="18" t="s">
        <v>230</v>
      </c>
      <c r="BM255" s="154" t="s">
        <v>792</v>
      </c>
    </row>
    <row r="256" spans="1:65" s="2" customFormat="1" ht="16.5" customHeight="1">
      <c r="A256" s="30"/>
      <c r="B256" s="142"/>
      <c r="C256" s="143" t="s">
        <v>378</v>
      </c>
      <c r="D256" s="143" t="s">
        <v>152</v>
      </c>
      <c r="E256" s="144" t="s">
        <v>793</v>
      </c>
      <c r="F256" s="145" t="s">
        <v>601</v>
      </c>
      <c r="G256" s="146" t="s">
        <v>360</v>
      </c>
      <c r="H256" s="147">
        <v>1</v>
      </c>
      <c r="I256" s="148"/>
      <c r="J256" s="148">
        <f>ROUND(I256*H256,2)</f>
        <v>0</v>
      </c>
      <c r="K256" s="149"/>
      <c r="L256" s="31"/>
      <c r="M256" s="150" t="s">
        <v>1</v>
      </c>
      <c r="N256" s="151" t="s">
        <v>39</v>
      </c>
      <c r="O256" s="152">
        <v>0</v>
      </c>
      <c r="P256" s="152">
        <f>O256*H256</f>
        <v>0</v>
      </c>
      <c r="Q256" s="152">
        <v>0</v>
      </c>
      <c r="R256" s="152">
        <f>Q256*H256</f>
        <v>0</v>
      </c>
      <c r="S256" s="152">
        <v>0</v>
      </c>
      <c r="T256" s="153">
        <f>S256*H256</f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54" t="s">
        <v>230</v>
      </c>
      <c r="AT256" s="154" t="s">
        <v>152</v>
      </c>
      <c r="AU256" s="154" t="s">
        <v>84</v>
      </c>
      <c r="AY256" s="18" t="s">
        <v>150</v>
      </c>
      <c r="BE256" s="155">
        <f>IF(N256="základní",J256,0)</f>
        <v>0</v>
      </c>
      <c r="BF256" s="155">
        <f>IF(N256="snížená",J256,0)</f>
        <v>0</v>
      </c>
      <c r="BG256" s="155">
        <f>IF(N256="zákl. přenesená",J256,0)</f>
        <v>0</v>
      </c>
      <c r="BH256" s="155">
        <f>IF(N256="sníž. přenesená",J256,0)</f>
        <v>0</v>
      </c>
      <c r="BI256" s="155">
        <f>IF(N256="nulová",J256,0)</f>
        <v>0</v>
      </c>
      <c r="BJ256" s="18" t="s">
        <v>82</v>
      </c>
      <c r="BK256" s="155">
        <f>ROUND(I256*H256,2)</f>
        <v>0</v>
      </c>
      <c r="BL256" s="18" t="s">
        <v>230</v>
      </c>
      <c r="BM256" s="154" t="s">
        <v>794</v>
      </c>
    </row>
    <row r="257" spans="2:63" s="12" customFormat="1" ht="25.95" customHeight="1">
      <c r="B257" s="130"/>
      <c r="D257" s="131" t="s">
        <v>73</v>
      </c>
      <c r="E257" s="132" t="s">
        <v>607</v>
      </c>
      <c r="F257" s="132" t="s">
        <v>608</v>
      </c>
      <c r="J257" s="133">
        <f>BK257</f>
        <v>0</v>
      </c>
      <c r="L257" s="130"/>
      <c r="M257" s="134"/>
      <c r="N257" s="135"/>
      <c r="O257" s="135"/>
      <c r="P257" s="136">
        <f>P258+P260+P262+P264</f>
        <v>0</v>
      </c>
      <c r="Q257" s="135"/>
      <c r="R257" s="136">
        <f>R258+R260+R262+R264</f>
        <v>0</v>
      </c>
      <c r="S257" s="135"/>
      <c r="T257" s="137">
        <f>T258+T260+T262+T264</f>
        <v>0</v>
      </c>
      <c r="AR257" s="131" t="s">
        <v>172</v>
      </c>
      <c r="AT257" s="138" t="s">
        <v>73</v>
      </c>
      <c r="AU257" s="138" t="s">
        <v>74</v>
      </c>
      <c r="AY257" s="131" t="s">
        <v>150</v>
      </c>
      <c r="BK257" s="139">
        <f>BK258+BK260+BK262+BK264</f>
        <v>0</v>
      </c>
    </row>
    <row r="258" spans="2:63" s="12" customFormat="1" ht="22.8" customHeight="1">
      <c r="B258" s="130"/>
      <c r="D258" s="131" t="s">
        <v>73</v>
      </c>
      <c r="E258" s="140" t="s">
        <v>609</v>
      </c>
      <c r="F258" s="140" t="s">
        <v>610</v>
      </c>
      <c r="J258" s="141">
        <f>BK258</f>
        <v>0</v>
      </c>
      <c r="L258" s="130"/>
      <c r="M258" s="134"/>
      <c r="N258" s="135"/>
      <c r="O258" s="135"/>
      <c r="P258" s="136">
        <f>P259</f>
        <v>0</v>
      </c>
      <c r="Q258" s="135"/>
      <c r="R258" s="136">
        <f>R259</f>
        <v>0</v>
      </c>
      <c r="S258" s="135"/>
      <c r="T258" s="137">
        <f>T259</f>
        <v>0</v>
      </c>
      <c r="AR258" s="131" t="s">
        <v>172</v>
      </c>
      <c r="AT258" s="138" t="s">
        <v>73</v>
      </c>
      <c r="AU258" s="138" t="s">
        <v>82</v>
      </c>
      <c r="AY258" s="131" t="s">
        <v>150</v>
      </c>
      <c r="BK258" s="139">
        <f>BK259</f>
        <v>0</v>
      </c>
    </row>
    <row r="259" spans="1:65" s="2" customFormat="1" ht="21.75" customHeight="1">
      <c r="A259" s="30"/>
      <c r="B259" s="142"/>
      <c r="C259" s="143" t="s">
        <v>382</v>
      </c>
      <c r="D259" s="143" t="s">
        <v>152</v>
      </c>
      <c r="E259" s="144" t="s">
        <v>612</v>
      </c>
      <c r="F259" s="145" t="s">
        <v>613</v>
      </c>
      <c r="G259" s="146" t="s">
        <v>502</v>
      </c>
      <c r="H259" s="147">
        <v>32</v>
      </c>
      <c r="I259" s="148"/>
      <c r="J259" s="148">
        <f>ROUND(I259*H259,2)</f>
        <v>0</v>
      </c>
      <c r="K259" s="149"/>
      <c r="L259" s="31"/>
      <c r="M259" s="150" t="s">
        <v>1</v>
      </c>
      <c r="N259" s="151" t="s">
        <v>39</v>
      </c>
      <c r="O259" s="152">
        <v>0</v>
      </c>
      <c r="P259" s="152">
        <f>O259*H259</f>
        <v>0</v>
      </c>
      <c r="Q259" s="152">
        <v>0</v>
      </c>
      <c r="R259" s="152">
        <f>Q259*H259</f>
        <v>0</v>
      </c>
      <c r="S259" s="152">
        <v>0</v>
      </c>
      <c r="T259" s="153">
        <f>S259*H259</f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54" t="s">
        <v>614</v>
      </c>
      <c r="AT259" s="154" t="s">
        <v>152</v>
      </c>
      <c r="AU259" s="154" t="s">
        <v>84</v>
      </c>
      <c r="AY259" s="18" t="s">
        <v>150</v>
      </c>
      <c r="BE259" s="155">
        <f>IF(N259="základní",J259,0)</f>
        <v>0</v>
      </c>
      <c r="BF259" s="155">
        <f>IF(N259="snížená",J259,0)</f>
        <v>0</v>
      </c>
      <c r="BG259" s="155">
        <f>IF(N259="zákl. přenesená",J259,0)</f>
        <v>0</v>
      </c>
      <c r="BH259" s="155">
        <f>IF(N259="sníž. přenesená",J259,0)</f>
        <v>0</v>
      </c>
      <c r="BI259" s="155">
        <f>IF(N259="nulová",J259,0)</f>
        <v>0</v>
      </c>
      <c r="BJ259" s="18" t="s">
        <v>82</v>
      </c>
      <c r="BK259" s="155">
        <f>ROUND(I259*H259,2)</f>
        <v>0</v>
      </c>
      <c r="BL259" s="18" t="s">
        <v>614</v>
      </c>
      <c r="BM259" s="154" t="s">
        <v>795</v>
      </c>
    </row>
    <row r="260" spans="2:63" s="12" customFormat="1" ht="22.8" customHeight="1">
      <c r="B260" s="130"/>
      <c r="D260" s="131" t="s">
        <v>73</v>
      </c>
      <c r="E260" s="140" t="s">
        <v>616</v>
      </c>
      <c r="F260" s="140" t="s">
        <v>617</v>
      </c>
      <c r="J260" s="141">
        <f>BK260</f>
        <v>0</v>
      </c>
      <c r="L260" s="130"/>
      <c r="M260" s="134"/>
      <c r="N260" s="135"/>
      <c r="O260" s="135"/>
      <c r="P260" s="136">
        <f>P261</f>
        <v>0</v>
      </c>
      <c r="Q260" s="135"/>
      <c r="R260" s="136">
        <f>R261</f>
        <v>0</v>
      </c>
      <c r="S260" s="135"/>
      <c r="T260" s="137">
        <f>T261</f>
        <v>0</v>
      </c>
      <c r="AR260" s="131" t="s">
        <v>172</v>
      </c>
      <c r="AT260" s="138" t="s">
        <v>73</v>
      </c>
      <c r="AU260" s="138" t="s">
        <v>82</v>
      </c>
      <c r="AY260" s="131" t="s">
        <v>150</v>
      </c>
      <c r="BK260" s="139">
        <f>BK261</f>
        <v>0</v>
      </c>
    </row>
    <row r="261" spans="1:65" s="2" customFormat="1" ht="16.5" customHeight="1">
      <c r="A261" s="30"/>
      <c r="B261" s="142"/>
      <c r="C261" s="143" t="s">
        <v>386</v>
      </c>
      <c r="D261" s="143" t="s">
        <v>152</v>
      </c>
      <c r="E261" s="144" t="s">
        <v>619</v>
      </c>
      <c r="F261" s="145" t="s">
        <v>617</v>
      </c>
      <c r="G261" s="146" t="s">
        <v>576</v>
      </c>
      <c r="H261" s="147"/>
      <c r="I261" s="148"/>
      <c r="J261" s="148">
        <f>ROUND(I261*H261,2)</f>
        <v>0</v>
      </c>
      <c r="K261" s="149"/>
      <c r="L261" s="31"/>
      <c r="M261" s="150" t="s">
        <v>1</v>
      </c>
      <c r="N261" s="151" t="s">
        <v>39</v>
      </c>
      <c r="O261" s="152">
        <v>0</v>
      </c>
      <c r="P261" s="152">
        <f>O261*H261</f>
        <v>0</v>
      </c>
      <c r="Q261" s="152">
        <v>0</v>
      </c>
      <c r="R261" s="152">
        <f>Q261*H261</f>
        <v>0</v>
      </c>
      <c r="S261" s="152">
        <v>0</v>
      </c>
      <c r="T261" s="153">
        <f>S261*H261</f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54" t="s">
        <v>614</v>
      </c>
      <c r="AT261" s="154" t="s">
        <v>152</v>
      </c>
      <c r="AU261" s="154" t="s">
        <v>84</v>
      </c>
      <c r="AY261" s="18" t="s">
        <v>150</v>
      </c>
      <c r="BE261" s="155">
        <f>IF(N261="základní",J261,0)</f>
        <v>0</v>
      </c>
      <c r="BF261" s="155">
        <f>IF(N261="snížená",J261,0)</f>
        <v>0</v>
      </c>
      <c r="BG261" s="155">
        <f>IF(N261="zákl. přenesená",J261,0)</f>
        <v>0</v>
      </c>
      <c r="BH261" s="155">
        <f>IF(N261="sníž. přenesená",J261,0)</f>
        <v>0</v>
      </c>
      <c r="BI261" s="155">
        <f>IF(N261="nulová",J261,0)</f>
        <v>0</v>
      </c>
      <c r="BJ261" s="18" t="s">
        <v>82</v>
      </c>
      <c r="BK261" s="155">
        <f>ROUND(I261*H261,2)</f>
        <v>0</v>
      </c>
      <c r="BL261" s="18" t="s">
        <v>614</v>
      </c>
      <c r="BM261" s="154" t="s">
        <v>796</v>
      </c>
    </row>
    <row r="262" spans="2:63" s="12" customFormat="1" ht="22.8" customHeight="1">
      <c r="B262" s="130"/>
      <c r="D262" s="131" t="s">
        <v>73</v>
      </c>
      <c r="E262" s="140" t="s">
        <v>621</v>
      </c>
      <c r="F262" s="140" t="s">
        <v>622</v>
      </c>
      <c r="J262" s="141">
        <f>BK262</f>
        <v>0</v>
      </c>
      <c r="L262" s="130"/>
      <c r="M262" s="134"/>
      <c r="N262" s="135"/>
      <c r="O262" s="135"/>
      <c r="P262" s="136">
        <f>P263</f>
        <v>0</v>
      </c>
      <c r="Q262" s="135"/>
      <c r="R262" s="136">
        <f>R263</f>
        <v>0</v>
      </c>
      <c r="S262" s="135"/>
      <c r="T262" s="137">
        <f>T263</f>
        <v>0</v>
      </c>
      <c r="AR262" s="131" t="s">
        <v>172</v>
      </c>
      <c r="AT262" s="138" t="s">
        <v>73</v>
      </c>
      <c r="AU262" s="138" t="s">
        <v>82</v>
      </c>
      <c r="AY262" s="131" t="s">
        <v>150</v>
      </c>
      <c r="BK262" s="139">
        <f>BK263</f>
        <v>0</v>
      </c>
    </row>
    <row r="263" spans="1:65" s="2" customFormat="1" ht="16.5" customHeight="1">
      <c r="A263" s="30"/>
      <c r="B263" s="142"/>
      <c r="C263" s="143" t="s">
        <v>390</v>
      </c>
      <c r="D263" s="143" t="s">
        <v>152</v>
      </c>
      <c r="E263" s="144" t="s">
        <v>624</v>
      </c>
      <c r="F263" s="145" t="s">
        <v>622</v>
      </c>
      <c r="G263" s="146" t="s">
        <v>576</v>
      </c>
      <c r="H263" s="147"/>
      <c r="I263" s="148"/>
      <c r="J263" s="148">
        <f>ROUND(I263*H263,2)</f>
        <v>0</v>
      </c>
      <c r="K263" s="149"/>
      <c r="L263" s="31"/>
      <c r="M263" s="150" t="s">
        <v>1</v>
      </c>
      <c r="N263" s="151" t="s">
        <v>39</v>
      </c>
      <c r="O263" s="152">
        <v>0</v>
      </c>
      <c r="P263" s="152">
        <f>O263*H263</f>
        <v>0</v>
      </c>
      <c r="Q263" s="152">
        <v>0</v>
      </c>
      <c r="R263" s="152">
        <f>Q263*H263</f>
        <v>0</v>
      </c>
      <c r="S263" s="152">
        <v>0</v>
      </c>
      <c r="T263" s="153">
        <f>S263*H263</f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54" t="s">
        <v>614</v>
      </c>
      <c r="AT263" s="154" t="s">
        <v>152</v>
      </c>
      <c r="AU263" s="154" t="s">
        <v>84</v>
      </c>
      <c r="AY263" s="18" t="s">
        <v>150</v>
      </c>
      <c r="BE263" s="155">
        <f>IF(N263="základní",J263,0)</f>
        <v>0</v>
      </c>
      <c r="BF263" s="155">
        <f>IF(N263="snížená",J263,0)</f>
        <v>0</v>
      </c>
      <c r="BG263" s="155">
        <f>IF(N263="zákl. přenesená",J263,0)</f>
        <v>0</v>
      </c>
      <c r="BH263" s="155">
        <f>IF(N263="sníž. přenesená",J263,0)</f>
        <v>0</v>
      </c>
      <c r="BI263" s="155">
        <f>IF(N263="nulová",J263,0)</f>
        <v>0</v>
      </c>
      <c r="BJ263" s="18" t="s">
        <v>82</v>
      </c>
      <c r="BK263" s="155">
        <f>ROUND(I263*H263,2)</f>
        <v>0</v>
      </c>
      <c r="BL263" s="18" t="s">
        <v>614</v>
      </c>
      <c r="BM263" s="154" t="s">
        <v>797</v>
      </c>
    </row>
    <row r="264" spans="2:63" s="12" customFormat="1" ht="22.8" customHeight="1">
      <c r="B264" s="130"/>
      <c r="D264" s="131" t="s">
        <v>73</v>
      </c>
      <c r="E264" s="140" t="s">
        <v>626</v>
      </c>
      <c r="F264" s="140" t="s">
        <v>627</v>
      </c>
      <c r="J264" s="141">
        <f>BK264</f>
        <v>0</v>
      </c>
      <c r="L264" s="130"/>
      <c r="M264" s="134"/>
      <c r="N264" s="135"/>
      <c r="O264" s="135"/>
      <c r="P264" s="136">
        <f>P265</f>
        <v>0</v>
      </c>
      <c r="Q264" s="135"/>
      <c r="R264" s="136">
        <f>R265</f>
        <v>0</v>
      </c>
      <c r="S264" s="135"/>
      <c r="T264" s="137">
        <f>T265</f>
        <v>0</v>
      </c>
      <c r="AR264" s="131" t="s">
        <v>172</v>
      </c>
      <c r="AT264" s="138" t="s">
        <v>73</v>
      </c>
      <c r="AU264" s="138" t="s">
        <v>82</v>
      </c>
      <c r="AY264" s="131" t="s">
        <v>150</v>
      </c>
      <c r="BK264" s="139">
        <f>BK265</f>
        <v>0</v>
      </c>
    </row>
    <row r="265" spans="1:65" s="2" customFormat="1" ht="16.5" customHeight="1">
      <c r="A265" s="30"/>
      <c r="B265" s="142"/>
      <c r="C265" s="143" t="s">
        <v>394</v>
      </c>
      <c r="D265" s="143" t="s">
        <v>152</v>
      </c>
      <c r="E265" s="144" t="s">
        <v>629</v>
      </c>
      <c r="F265" s="145" t="s">
        <v>630</v>
      </c>
      <c r="G265" s="146" t="s">
        <v>576</v>
      </c>
      <c r="H265" s="147"/>
      <c r="I265" s="148"/>
      <c r="J265" s="148">
        <f>ROUND(I265*H265,2)</f>
        <v>0</v>
      </c>
      <c r="K265" s="149"/>
      <c r="L265" s="31"/>
      <c r="M265" s="187" t="s">
        <v>1</v>
      </c>
      <c r="N265" s="188" t="s">
        <v>39</v>
      </c>
      <c r="O265" s="189">
        <v>0</v>
      </c>
      <c r="P265" s="189">
        <f>O265*H265</f>
        <v>0</v>
      </c>
      <c r="Q265" s="189">
        <v>0</v>
      </c>
      <c r="R265" s="189">
        <f>Q265*H265</f>
        <v>0</v>
      </c>
      <c r="S265" s="189">
        <v>0</v>
      </c>
      <c r="T265" s="190">
        <f>S265*H265</f>
        <v>0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R265" s="154" t="s">
        <v>614</v>
      </c>
      <c r="AT265" s="154" t="s">
        <v>152</v>
      </c>
      <c r="AU265" s="154" t="s">
        <v>84</v>
      </c>
      <c r="AY265" s="18" t="s">
        <v>150</v>
      </c>
      <c r="BE265" s="155">
        <f>IF(N265="základní",J265,0)</f>
        <v>0</v>
      </c>
      <c r="BF265" s="155">
        <f>IF(N265="snížená",J265,0)</f>
        <v>0</v>
      </c>
      <c r="BG265" s="155">
        <f>IF(N265="zákl. přenesená",J265,0)</f>
        <v>0</v>
      </c>
      <c r="BH265" s="155">
        <f>IF(N265="sníž. přenesená",J265,0)</f>
        <v>0</v>
      </c>
      <c r="BI265" s="155">
        <f>IF(N265="nulová",J265,0)</f>
        <v>0</v>
      </c>
      <c r="BJ265" s="18" t="s">
        <v>82</v>
      </c>
      <c r="BK265" s="155">
        <f>ROUND(I265*H265,2)</f>
        <v>0</v>
      </c>
      <c r="BL265" s="18" t="s">
        <v>614</v>
      </c>
      <c r="BM265" s="154" t="s">
        <v>798</v>
      </c>
    </row>
    <row r="266" spans="1:31" s="2" customFormat="1" ht="6.9" customHeight="1">
      <c r="A266" s="30"/>
      <c r="B266" s="45"/>
      <c r="C266" s="46"/>
      <c r="D266" s="46"/>
      <c r="E266" s="46"/>
      <c r="F266" s="46"/>
      <c r="G266" s="46"/>
      <c r="H266" s="46"/>
      <c r="I266" s="46"/>
      <c r="J266" s="46"/>
      <c r="K266" s="46"/>
      <c r="L266" s="31"/>
      <c r="M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</row>
  </sheetData>
  <autoFilter ref="C133:K265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48"/>
  <sheetViews>
    <sheetView showGridLines="0" workbookViewId="0" topLeftCell="A1">
      <selection activeCell="H243" sqref="H243:H24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" customHeight="1">
      <c r="L2" s="329" t="s">
        <v>5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8" t="s">
        <v>90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" customHeight="1">
      <c r="B4" s="21"/>
      <c r="D4" s="22" t="s">
        <v>110</v>
      </c>
      <c r="L4" s="21"/>
      <c r="M4" s="92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364" t="str">
        <f>'Rekapitulace stavby'!K6</f>
        <v>Modernizace venkovního sportoviště ZŠ Na Výběžku Liberec 1.etapa</v>
      </c>
      <c r="F7" s="365"/>
      <c r="G7" s="365"/>
      <c r="H7" s="365"/>
      <c r="L7" s="21"/>
    </row>
    <row r="8" spans="1:31" s="2" customFormat="1" ht="12" customHeight="1">
      <c r="A8" s="30"/>
      <c r="B8" s="31"/>
      <c r="C8" s="30"/>
      <c r="D8" s="27" t="s">
        <v>111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354" t="s">
        <v>799</v>
      </c>
      <c r="F9" s="363"/>
      <c r="G9" s="363"/>
      <c r="H9" s="363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19</v>
      </c>
      <c r="G12" s="30"/>
      <c r="H12" s="30"/>
      <c r="I12" s="27" t="s">
        <v>20</v>
      </c>
      <c r="J12" s="53" t="str">
        <f>'Rekapitulace stavby'!AN8</f>
        <v>11. 4. 2024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">
        <v>24</v>
      </c>
      <c r="F15" s="30"/>
      <c r="G15" s="30"/>
      <c r="H15" s="30"/>
      <c r="I15" s="27" t="s">
        <v>25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338" t="str">
        <f>'Rekapitulace stavby'!E14</f>
        <v xml:space="preserve"> </v>
      </c>
      <c r="F18" s="338"/>
      <c r="G18" s="338"/>
      <c r="H18" s="338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29</v>
      </c>
      <c r="F21" s="30"/>
      <c r="G21" s="30"/>
      <c r="H21" s="30"/>
      <c r="I21" s="27" t="s">
        <v>25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31</v>
      </c>
      <c r="E23" s="30"/>
      <c r="F23" s="30"/>
      <c r="G23" s="30"/>
      <c r="H23" s="30"/>
      <c r="I23" s="27" t="s">
        <v>23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32</v>
      </c>
      <c r="F24" s="30"/>
      <c r="G24" s="30"/>
      <c r="H24" s="30"/>
      <c r="I24" s="27" t="s">
        <v>25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340" t="s">
        <v>1</v>
      </c>
      <c r="F27" s="340"/>
      <c r="G27" s="340"/>
      <c r="H27" s="340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ROUND(J132,2)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97" t="s">
        <v>38</v>
      </c>
      <c r="E33" s="27" t="s">
        <v>39</v>
      </c>
      <c r="F33" s="98">
        <f>ROUND((SUM(BE132:BE247)),2)</f>
        <v>0</v>
      </c>
      <c r="G33" s="30"/>
      <c r="H33" s="30"/>
      <c r="I33" s="99">
        <v>0.21</v>
      </c>
      <c r="J33" s="98">
        <f>ROUND(((SUM(BE132:BE247))*I33),2)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7" t="s">
        <v>40</v>
      </c>
      <c r="F34" s="98">
        <f>ROUND((SUM(BF132:BF247)),2)</f>
        <v>0</v>
      </c>
      <c r="G34" s="30"/>
      <c r="H34" s="30"/>
      <c r="I34" s="99">
        <v>0.15</v>
      </c>
      <c r="J34" s="98">
        <f>ROUND(((SUM(BF132:BF247))*I34),2)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customHeight="1" hidden="1">
      <c r="A35" s="30"/>
      <c r="B35" s="31"/>
      <c r="C35" s="30"/>
      <c r="D35" s="30"/>
      <c r="E35" s="27" t="s">
        <v>41</v>
      </c>
      <c r="F35" s="98">
        <f>ROUND((SUM(BG132:BG247)),2)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customHeight="1" hidden="1">
      <c r="A36" s="30"/>
      <c r="B36" s="31"/>
      <c r="C36" s="30"/>
      <c r="D36" s="30"/>
      <c r="E36" s="27" t="s">
        <v>42</v>
      </c>
      <c r="F36" s="98">
        <f>ROUND((SUM(BH132:BH247)),2)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customHeight="1" hidden="1">
      <c r="A37" s="30"/>
      <c r="B37" s="31"/>
      <c r="C37" s="30"/>
      <c r="D37" s="30"/>
      <c r="E37" s="27" t="s">
        <v>43</v>
      </c>
      <c r="F37" s="98">
        <f>ROUND((SUM(BI132:BI247)),2)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" customHeight="1">
      <c r="A82" s="30"/>
      <c r="B82" s="31"/>
      <c r="C82" s="22" t="s">
        <v>113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364" t="str">
        <f>E7</f>
        <v>Modernizace venkovního sportoviště ZŠ Na Výběžku Liberec 1.etapa</v>
      </c>
      <c r="F85" s="365"/>
      <c r="G85" s="365"/>
      <c r="H85" s="36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111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354" t="str">
        <f>E9</f>
        <v>SO-05 - Workoutové hřiště</v>
      </c>
      <c r="F87" s="363"/>
      <c r="G87" s="363"/>
      <c r="H87" s="363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>Liberec</v>
      </c>
      <c r="G89" s="30"/>
      <c r="H89" s="30"/>
      <c r="I89" s="27" t="s">
        <v>20</v>
      </c>
      <c r="J89" s="53" t="str">
        <f>IF(J12="","",J12)</f>
        <v>11. 4. 2024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25.65" customHeight="1">
      <c r="A91" s="30"/>
      <c r="B91" s="31"/>
      <c r="C91" s="27" t="s">
        <v>22</v>
      </c>
      <c r="D91" s="30"/>
      <c r="E91" s="30"/>
      <c r="F91" s="25" t="str">
        <f>E15</f>
        <v>Město Liberec</v>
      </c>
      <c r="G91" s="30"/>
      <c r="H91" s="30"/>
      <c r="I91" s="27" t="s">
        <v>28</v>
      </c>
      <c r="J91" s="28" t="str">
        <f>E21</f>
        <v>Sportovní projekty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15" customHeight="1">
      <c r="A92" s="30"/>
      <c r="B92" s="31"/>
      <c r="C92" s="27" t="s">
        <v>26</v>
      </c>
      <c r="D92" s="30"/>
      <c r="E92" s="30"/>
      <c r="F92" s="25" t="str">
        <f>IF(E18="","",E18)</f>
        <v xml:space="preserve"> </v>
      </c>
      <c r="G92" s="30"/>
      <c r="H92" s="30"/>
      <c r="I92" s="27" t="s">
        <v>31</v>
      </c>
      <c r="J92" s="28" t="str">
        <f>E24</f>
        <v>F.Pecka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114</v>
      </c>
      <c r="D94" s="100"/>
      <c r="E94" s="100"/>
      <c r="F94" s="100"/>
      <c r="G94" s="100"/>
      <c r="H94" s="100"/>
      <c r="I94" s="100"/>
      <c r="J94" s="109" t="s">
        <v>115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0" t="s">
        <v>116</v>
      </c>
      <c r="D96" s="30"/>
      <c r="E96" s="30"/>
      <c r="F96" s="30"/>
      <c r="G96" s="30"/>
      <c r="H96" s="30"/>
      <c r="I96" s="30"/>
      <c r="J96" s="69">
        <f>J132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117</v>
      </c>
    </row>
    <row r="97" spans="2:12" s="9" customFormat="1" ht="24.9" customHeight="1">
      <c r="B97" s="111"/>
      <c r="D97" s="112" t="s">
        <v>118</v>
      </c>
      <c r="E97" s="113"/>
      <c r="F97" s="113"/>
      <c r="G97" s="113"/>
      <c r="H97" s="113"/>
      <c r="I97" s="113"/>
      <c r="J97" s="114">
        <f>J133</f>
        <v>0</v>
      </c>
      <c r="L97" s="111"/>
    </row>
    <row r="98" spans="2:12" s="10" customFormat="1" ht="19.95" customHeight="1">
      <c r="B98" s="115"/>
      <c r="D98" s="116" t="s">
        <v>119</v>
      </c>
      <c r="E98" s="117"/>
      <c r="F98" s="117"/>
      <c r="G98" s="117"/>
      <c r="H98" s="117"/>
      <c r="I98" s="117"/>
      <c r="J98" s="118">
        <f>J134</f>
        <v>0</v>
      </c>
      <c r="L98" s="115"/>
    </row>
    <row r="99" spans="2:12" s="10" customFormat="1" ht="19.95" customHeight="1">
      <c r="B99" s="115"/>
      <c r="D99" s="116" t="s">
        <v>121</v>
      </c>
      <c r="E99" s="117"/>
      <c r="F99" s="117"/>
      <c r="G99" s="117"/>
      <c r="H99" s="117"/>
      <c r="I99" s="117"/>
      <c r="J99" s="118">
        <f>J168</f>
        <v>0</v>
      </c>
      <c r="L99" s="115"/>
    </row>
    <row r="100" spans="2:12" s="10" customFormat="1" ht="19.95" customHeight="1">
      <c r="B100" s="115"/>
      <c r="D100" s="116" t="s">
        <v>800</v>
      </c>
      <c r="E100" s="117"/>
      <c r="F100" s="117"/>
      <c r="G100" s="117"/>
      <c r="H100" s="117"/>
      <c r="I100" s="117"/>
      <c r="J100" s="118">
        <f>J181</f>
        <v>0</v>
      </c>
      <c r="L100" s="115"/>
    </row>
    <row r="101" spans="2:12" s="10" customFormat="1" ht="19.95" customHeight="1">
      <c r="B101" s="115"/>
      <c r="D101" s="116" t="s">
        <v>123</v>
      </c>
      <c r="E101" s="117"/>
      <c r="F101" s="117"/>
      <c r="G101" s="117"/>
      <c r="H101" s="117"/>
      <c r="I101" s="117"/>
      <c r="J101" s="118">
        <f>J188</f>
        <v>0</v>
      </c>
      <c r="L101" s="115"/>
    </row>
    <row r="102" spans="2:12" s="10" customFormat="1" ht="19.95" customHeight="1">
      <c r="B102" s="115"/>
      <c r="D102" s="116" t="s">
        <v>124</v>
      </c>
      <c r="E102" s="117"/>
      <c r="F102" s="117"/>
      <c r="G102" s="117"/>
      <c r="H102" s="117"/>
      <c r="I102" s="117"/>
      <c r="J102" s="118">
        <f>J200</f>
        <v>0</v>
      </c>
      <c r="L102" s="115"/>
    </row>
    <row r="103" spans="2:12" s="10" customFormat="1" ht="19.95" customHeight="1">
      <c r="B103" s="115"/>
      <c r="D103" s="116" t="s">
        <v>125</v>
      </c>
      <c r="E103" s="117"/>
      <c r="F103" s="117"/>
      <c r="G103" s="117"/>
      <c r="H103" s="117"/>
      <c r="I103" s="117"/>
      <c r="J103" s="118">
        <f>J213</f>
        <v>0</v>
      </c>
      <c r="L103" s="115"/>
    </row>
    <row r="104" spans="2:12" s="9" customFormat="1" ht="24.9" customHeight="1">
      <c r="B104" s="111"/>
      <c r="D104" s="112" t="s">
        <v>126</v>
      </c>
      <c r="E104" s="113"/>
      <c r="F104" s="113"/>
      <c r="G104" s="113"/>
      <c r="H104" s="113"/>
      <c r="I104" s="113"/>
      <c r="J104" s="114">
        <f>J215</f>
        <v>0</v>
      </c>
      <c r="L104" s="111"/>
    </row>
    <row r="105" spans="2:12" s="10" customFormat="1" ht="19.95" customHeight="1">
      <c r="B105" s="115"/>
      <c r="D105" s="116" t="s">
        <v>127</v>
      </c>
      <c r="E105" s="117"/>
      <c r="F105" s="117"/>
      <c r="G105" s="117"/>
      <c r="H105" s="117"/>
      <c r="I105" s="117"/>
      <c r="J105" s="118">
        <f>J216</f>
        <v>0</v>
      </c>
      <c r="L105" s="115"/>
    </row>
    <row r="106" spans="2:12" s="10" customFormat="1" ht="19.95" customHeight="1">
      <c r="B106" s="115"/>
      <c r="D106" s="116" t="s">
        <v>129</v>
      </c>
      <c r="E106" s="117"/>
      <c r="F106" s="117"/>
      <c r="G106" s="117"/>
      <c r="H106" s="117"/>
      <c r="I106" s="117"/>
      <c r="J106" s="118">
        <f>J223</f>
        <v>0</v>
      </c>
      <c r="L106" s="115"/>
    </row>
    <row r="107" spans="2:12" s="10" customFormat="1" ht="19.95" customHeight="1">
      <c r="B107" s="115"/>
      <c r="D107" s="116" t="s">
        <v>801</v>
      </c>
      <c r="E107" s="117"/>
      <c r="F107" s="117"/>
      <c r="G107" s="117"/>
      <c r="H107" s="117"/>
      <c r="I107" s="117"/>
      <c r="J107" s="118">
        <f>J234</f>
        <v>0</v>
      </c>
      <c r="L107" s="115"/>
    </row>
    <row r="108" spans="2:12" s="9" customFormat="1" ht="24.9" customHeight="1">
      <c r="B108" s="111"/>
      <c r="D108" s="112" t="s">
        <v>130</v>
      </c>
      <c r="E108" s="113"/>
      <c r="F108" s="113"/>
      <c r="G108" s="113"/>
      <c r="H108" s="113"/>
      <c r="I108" s="113"/>
      <c r="J108" s="114">
        <f>J239</f>
        <v>0</v>
      </c>
      <c r="L108" s="111"/>
    </row>
    <row r="109" spans="2:12" s="10" customFormat="1" ht="19.95" customHeight="1">
      <c r="B109" s="115"/>
      <c r="D109" s="116" t="s">
        <v>131</v>
      </c>
      <c r="E109" s="117"/>
      <c r="F109" s="117"/>
      <c r="G109" s="117"/>
      <c r="H109" s="117"/>
      <c r="I109" s="117"/>
      <c r="J109" s="118">
        <f>J240</f>
        <v>0</v>
      </c>
      <c r="L109" s="115"/>
    </row>
    <row r="110" spans="2:12" s="10" customFormat="1" ht="19.95" customHeight="1">
      <c r="B110" s="115"/>
      <c r="D110" s="116" t="s">
        <v>132</v>
      </c>
      <c r="E110" s="117"/>
      <c r="F110" s="117"/>
      <c r="G110" s="117"/>
      <c r="H110" s="117"/>
      <c r="I110" s="117"/>
      <c r="J110" s="118">
        <f>J242</f>
        <v>0</v>
      </c>
      <c r="L110" s="115"/>
    </row>
    <row r="111" spans="2:12" s="10" customFormat="1" ht="19.95" customHeight="1">
      <c r="B111" s="115"/>
      <c r="D111" s="116" t="s">
        <v>133</v>
      </c>
      <c r="E111" s="117"/>
      <c r="F111" s="117"/>
      <c r="G111" s="117"/>
      <c r="H111" s="117"/>
      <c r="I111" s="117"/>
      <c r="J111" s="118">
        <f>J244</f>
        <v>0</v>
      </c>
      <c r="L111" s="115"/>
    </row>
    <row r="112" spans="2:12" s="10" customFormat="1" ht="19.95" customHeight="1">
      <c r="B112" s="115"/>
      <c r="D112" s="116" t="s">
        <v>134</v>
      </c>
      <c r="E112" s="117"/>
      <c r="F112" s="117"/>
      <c r="G112" s="117"/>
      <c r="H112" s="117"/>
      <c r="I112" s="117"/>
      <c r="J112" s="118">
        <f>J246</f>
        <v>0</v>
      </c>
      <c r="L112" s="115"/>
    </row>
    <row r="113" spans="1:31" s="2" customFormat="1" ht="21.7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6.9" customHeight="1">
      <c r="A114" s="30"/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8" spans="1:31" s="2" customFormat="1" ht="6.9" customHeight="1">
      <c r="A118" s="30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24.9" customHeight="1">
      <c r="A119" s="30"/>
      <c r="B119" s="31"/>
      <c r="C119" s="22" t="s">
        <v>135</v>
      </c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6.9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2" customHeight="1">
      <c r="A121" s="30"/>
      <c r="B121" s="31"/>
      <c r="C121" s="27" t="s">
        <v>14</v>
      </c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6.5" customHeight="1">
      <c r="A122" s="30"/>
      <c r="B122" s="31"/>
      <c r="C122" s="30"/>
      <c r="D122" s="30"/>
      <c r="E122" s="364" t="str">
        <f>E7</f>
        <v>Modernizace venkovního sportoviště ZŠ Na Výběžku Liberec 1.etapa</v>
      </c>
      <c r="F122" s="365"/>
      <c r="G122" s="365"/>
      <c r="H122" s="365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2" customHeight="1">
      <c r="A123" s="30"/>
      <c r="B123" s="31"/>
      <c r="C123" s="27" t="s">
        <v>111</v>
      </c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6.5" customHeight="1">
      <c r="A124" s="30"/>
      <c r="B124" s="31"/>
      <c r="C124" s="30"/>
      <c r="D124" s="30"/>
      <c r="E124" s="354" t="str">
        <f>E9</f>
        <v>SO-05 - Workoutové hřiště</v>
      </c>
      <c r="F124" s="363"/>
      <c r="G124" s="363"/>
      <c r="H124" s="363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6.9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2" customHeight="1">
      <c r="A126" s="30"/>
      <c r="B126" s="31"/>
      <c r="C126" s="27" t="s">
        <v>18</v>
      </c>
      <c r="D126" s="30"/>
      <c r="E126" s="30"/>
      <c r="F126" s="25" t="str">
        <f>F12</f>
        <v>Liberec</v>
      </c>
      <c r="G126" s="30"/>
      <c r="H126" s="30"/>
      <c r="I126" s="27" t="s">
        <v>20</v>
      </c>
      <c r="J126" s="53" t="str">
        <f>IF(J12="","",J12)</f>
        <v>11. 4. 2024</v>
      </c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6.9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25.65" customHeight="1">
      <c r="A128" s="30"/>
      <c r="B128" s="31"/>
      <c r="C128" s="27" t="s">
        <v>22</v>
      </c>
      <c r="D128" s="30"/>
      <c r="E128" s="30"/>
      <c r="F128" s="25" t="str">
        <f>E15</f>
        <v>Město Liberec</v>
      </c>
      <c r="G128" s="30"/>
      <c r="H128" s="30"/>
      <c r="I128" s="27" t="s">
        <v>28</v>
      </c>
      <c r="J128" s="28" t="str">
        <f>E21</f>
        <v>Sportovní projekty s.r.o.</v>
      </c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2" customFormat="1" ht="15.15" customHeight="1">
      <c r="A129" s="30"/>
      <c r="B129" s="31"/>
      <c r="C129" s="27" t="s">
        <v>26</v>
      </c>
      <c r="D129" s="30"/>
      <c r="E129" s="30"/>
      <c r="F129" s="25" t="str">
        <f>IF(E18="","",E18)</f>
        <v xml:space="preserve"> </v>
      </c>
      <c r="G129" s="30"/>
      <c r="H129" s="30"/>
      <c r="I129" s="27" t="s">
        <v>31</v>
      </c>
      <c r="J129" s="28" t="str">
        <f>E24</f>
        <v>F.Pecka</v>
      </c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2" customFormat="1" ht="10.35" customHeight="1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11" customFormat="1" ht="29.25" customHeight="1">
      <c r="A131" s="119"/>
      <c r="B131" s="120"/>
      <c r="C131" s="121" t="s">
        <v>136</v>
      </c>
      <c r="D131" s="122" t="s">
        <v>59</v>
      </c>
      <c r="E131" s="122" t="s">
        <v>55</v>
      </c>
      <c r="F131" s="122" t="s">
        <v>56</v>
      </c>
      <c r="G131" s="122" t="s">
        <v>137</v>
      </c>
      <c r="H131" s="122" t="s">
        <v>138</v>
      </c>
      <c r="I131" s="122" t="s">
        <v>139</v>
      </c>
      <c r="J131" s="123" t="s">
        <v>115</v>
      </c>
      <c r="K131" s="124" t="s">
        <v>140</v>
      </c>
      <c r="L131" s="125"/>
      <c r="M131" s="60" t="s">
        <v>1</v>
      </c>
      <c r="N131" s="61" t="s">
        <v>38</v>
      </c>
      <c r="O131" s="61" t="s">
        <v>141</v>
      </c>
      <c r="P131" s="61" t="s">
        <v>142</v>
      </c>
      <c r="Q131" s="61" t="s">
        <v>143</v>
      </c>
      <c r="R131" s="61" t="s">
        <v>144</v>
      </c>
      <c r="S131" s="61" t="s">
        <v>145</v>
      </c>
      <c r="T131" s="62" t="s">
        <v>146</v>
      </c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</row>
    <row r="132" spans="1:63" s="2" customFormat="1" ht="22.8" customHeight="1">
      <c r="A132" s="30"/>
      <c r="B132" s="31"/>
      <c r="C132" s="67" t="s">
        <v>147</v>
      </c>
      <c r="D132" s="30"/>
      <c r="E132" s="30"/>
      <c r="F132" s="30"/>
      <c r="G132" s="30"/>
      <c r="H132" s="30"/>
      <c r="I132" s="30"/>
      <c r="J132" s="126">
        <f>BK132</f>
        <v>0</v>
      </c>
      <c r="K132" s="30"/>
      <c r="L132" s="31"/>
      <c r="M132" s="63"/>
      <c r="N132" s="54"/>
      <c r="O132" s="64"/>
      <c r="P132" s="127">
        <f>P133+P215+P239</f>
        <v>382.78433400000006</v>
      </c>
      <c r="Q132" s="64"/>
      <c r="R132" s="127">
        <f>R133+R215+R239</f>
        <v>108.11511196999999</v>
      </c>
      <c r="S132" s="64"/>
      <c r="T132" s="128">
        <f>T133+T215+T239</f>
        <v>120.76870000000001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8" t="s">
        <v>73</v>
      </c>
      <c r="AU132" s="18" t="s">
        <v>117</v>
      </c>
      <c r="BK132" s="129">
        <f>BK133+BK215+BK239</f>
        <v>0</v>
      </c>
    </row>
    <row r="133" spans="2:63" s="12" customFormat="1" ht="25.95" customHeight="1">
      <c r="B133" s="130"/>
      <c r="D133" s="131" t="s">
        <v>73</v>
      </c>
      <c r="E133" s="132" t="s">
        <v>148</v>
      </c>
      <c r="F133" s="132" t="s">
        <v>149</v>
      </c>
      <c r="J133" s="133">
        <f>BK133</f>
        <v>0</v>
      </c>
      <c r="L133" s="130"/>
      <c r="M133" s="134"/>
      <c r="N133" s="135"/>
      <c r="O133" s="135"/>
      <c r="P133" s="136">
        <f>P134+P168+P181+P188+P200+P213</f>
        <v>382.78433400000006</v>
      </c>
      <c r="Q133" s="135"/>
      <c r="R133" s="136">
        <f>R134+R168+R181+R188+R200+R213</f>
        <v>108.11511196999999</v>
      </c>
      <c r="S133" s="135"/>
      <c r="T133" s="137">
        <f>T134+T168+T181+T188+T200+T213</f>
        <v>120.48870000000001</v>
      </c>
      <c r="AR133" s="131" t="s">
        <v>82</v>
      </c>
      <c r="AT133" s="138" t="s">
        <v>73</v>
      </c>
      <c r="AU133" s="138" t="s">
        <v>74</v>
      </c>
      <c r="AY133" s="131" t="s">
        <v>150</v>
      </c>
      <c r="BK133" s="139">
        <f>BK134+BK168+BK181+BK188+BK200+BK213</f>
        <v>0</v>
      </c>
    </row>
    <row r="134" spans="2:63" s="12" customFormat="1" ht="22.8" customHeight="1">
      <c r="B134" s="130"/>
      <c r="D134" s="131" t="s">
        <v>73</v>
      </c>
      <c r="E134" s="140" t="s">
        <v>82</v>
      </c>
      <c r="F134" s="140" t="s">
        <v>151</v>
      </c>
      <c r="J134" s="141">
        <f>BK134</f>
        <v>0</v>
      </c>
      <c r="L134" s="130"/>
      <c r="M134" s="134"/>
      <c r="N134" s="135"/>
      <c r="O134" s="135"/>
      <c r="P134" s="136">
        <f>SUM(P135:P167)</f>
        <v>49.17704600000001</v>
      </c>
      <c r="Q134" s="135"/>
      <c r="R134" s="136">
        <f>SUM(R135:R167)</f>
        <v>0</v>
      </c>
      <c r="S134" s="135"/>
      <c r="T134" s="137">
        <f>SUM(T135:T167)</f>
        <v>120.48870000000001</v>
      </c>
      <c r="AR134" s="131" t="s">
        <v>82</v>
      </c>
      <c r="AT134" s="138" t="s">
        <v>73</v>
      </c>
      <c r="AU134" s="138" t="s">
        <v>82</v>
      </c>
      <c r="AY134" s="131" t="s">
        <v>150</v>
      </c>
      <c r="BK134" s="139">
        <f>SUM(BK135:BK167)</f>
        <v>0</v>
      </c>
    </row>
    <row r="135" spans="1:65" s="2" customFormat="1" ht="24.15" customHeight="1">
      <c r="A135" s="30"/>
      <c r="B135" s="142"/>
      <c r="C135" s="143" t="s">
        <v>82</v>
      </c>
      <c r="D135" s="143" t="s">
        <v>152</v>
      </c>
      <c r="E135" s="144" t="s">
        <v>173</v>
      </c>
      <c r="F135" s="145" t="s">
        <v>174</v>
      </c>
      <c r="G135" s="146" t="s">
        <v>155</v>
      </c>
      <c r="H135" s="147">
        <v>7.4</v>
      </c>
      <c r="I135" s="148"/>
      <c r="J135" s="148">
        <f>ROUND(I135*H135,2)</f>
        <v>0</v>
      </c>
      <c r="K135" s="149"/>
      <c r="L135" s="31"/>
      <c r="M135" s="150" t="s">
        <v>1</v>
      </c>
      <c r="N135" s="151" t="s">
        <v>39</v>
      </c>
      <c r="O135" s="152">
        <v>0.031</v>
      </c>
      <c r="P135" s="152">
        <f>O135*H135</f>
        <v>0.22940000000000002</v>
      </c>
      <c r="Q135" s="152">
        <v>0</v>
      </c>
      <c r="R135" s="152">
        <f>Q135*H135</f>
        <v>0</v>
      </c>
      <c r="S135" s="152">
        <v>0.26</v>
      </c>
      <c r="T135" s="153">
        <f>S135*H135</f>
        <v>1.9240000000000002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4" t="s">
        <v>156</v>
      </c>
      <c r="AT135" s="154" t="s">
        <v>152</v>
      </c>
      <c r="AU135" s="154" t="s">
        <v>84</v>
      </c>
      <c r="AY135" s="18" t="s">
        <v>150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8" t="s">
        <v>82</v>
      </c>
      <c r="BK135" s="155">
        <f>ROUND(I135*H135,2)</f>
        <v>0</v>
      </c>
      <c r="BL135" s="18" t="s">
        <v>156</v>
      </c>
      <c r="BM135" s="154" t="s">
        <v>802</v>
      </c>
    </row>
    <row r="136" spans="2:51" s="13" customFormat="1" ht="12">
      <c r="B136" s="156"/>
      <c r="D136" s="157" t="s">
        <v>158</v>
      </c>
      <c r="E136" s="158" t="s">
        <v>1</v>
      </c>
      <c r="F136" s="159" t="s">
        <v>803</v>
      </c>
      <c r="H136" s="160">
        <v>7.4</v>
      </c>
      <c r="L136" s="156"/>
      <c r="M136" s="161"/>
      <c r="N136" s="162"/>
      <c r="O136" s="162"/>
      <c r="P136" s="162"/>
      <c r="Q136" s="162"/>
      <c r="R136" s="162"/>
      <c r="S136" s="162"/>
      <c r="T136" s="163"/>
      <c r="AT136" s="158" t="s">
        <v>158</v>
      </c>
      <c r="AU136" s="158" t="s">
        <v>84</v>
      </c>
      <c r="AV136" s="13" t="s">
        <v>84</v>
      </c>
      <c r="AW136" s="13" t="s">
        <v>30</v>
      </c>
      <c r="AX136" s="13" t="s">
        <v>82</v>
      </c>
      <c r="AY136" s="158" t="s">
        <v>150</v>
      </c>
    </row>
    <row r="137" spans="1:65" s="2" customFormat="1" ht="33" customHeight="1">
      <c r="A137" s="30"/>
      <c r="B137" s="142"/>
      <c r="C137" s="143" t="s">
        <v>84</v>
      </c>
      <c r="D137" s="143" t="s">
        <v>152</v>
      </c>
      <c r="E137" s="144" t="s">
        <v>178</v>
      </c>
      <c r="F137" s="145" t="s">
        <v>179</v>
      </c>
      <c r="G137" s="146" t="s">
        <v>155</v>
      </c>
      <c r="H137" s="147">
        <v>153.9</v>
      </c>
      <c r="I137" s="148"/>
      <c r="J137" s="148">
        <f>ROUND(I137*H137,2)</f>
        <v>0</v>
      </c>
      <c r="K137" s="149"/>
      <c r="L137" s="31"/>
      <c r="M137" s="150" t="s">
        <v>1</v>
      </c>
      <c r="N137" s="151" t="s">
        <v>39</v>
      </c>
      <c r="O137" s="152">
        <v>0.067</v>
      </c>
      <c r="P137" s="152">
        <f>O137*H137</f>
        <v>10.311300000000001</v>
      </c>
      <c r="Q137" s="152">
        <v>0</v>
      </c>
      <c r="R137" s="152">
        <f>Q137*H137</f>
        <v>0</v>
      </c>
      <c r="S137" s="152">
        <v>0.3</v>
      </c>
      <c r="T137" s="153">
        <f>S137*H137</f>
        <v>46.17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4" t="s">
        <v>156</v>
      </c>
      <c r="AT137" s="154" t="s">
        <v>152</v>
      </c>
      <c r="AU137" s="154" t="s">
        <v>84</v>
      </c>
      <c r="AY137" s="18" t="s">
        <v>150</v>
      </c>
      <c r="BE137" s="155">
        <f>IF(N137="základní",J137,0)</f>
        <v>0</v>
      </c>
      <c r="BF137" s="155">
        <f>IF(N137="snížená",J137,0)</f>
        <v>0</v>
      </c>
      <c r="BG137" s="155">
        <f>IF(N137="zákl. přenesená",J137,0)</f>
        <v>0</v>
      </c>
      <c r="BH137" s="155">
        <f>IF(N137="sníž. přenesená",J137,0)</f>
        <v>0</v>
      </c>
      <c r="BI137" s="155">
        <f>IF(N137="nulová",J137,0)</f>
        <v>0</v>
      </c>
      <c r="BJ137" s="18" t="s">
        <v>82</v>
      </c>
      <c r="BK137" s="155">
        <f>ROUND(I137*H137,2)</f>
        <v>0</v>
      </c>
      <c r="BL137" s="18" t="s">
        <v>156</v>
      </c>
      <c r="BM137" s="154" t="s">
        <v>804</v>
      </c>
    </row>
    <row r="138" spans="2:51" s="13" customFormat="1" ht="12">
      <c r="B138" s="156"/>
      <c r="D138" s="157" t="s">
        <v>158</v>
      </c>
      <c r="E138" s="158" t="s">
        <v>1</v>
      </c>
      <c r="F138" s="159" t="s">
        <v>805</v>
      </c>
      <c r="H138" s="160">
        <v>153.9</v>
      </c>
      <c r="L138" s="156"/>
      <c r="M138" s="161"/>
      <c r="N138" s="162"/>
      <c r="O138" s="162"/>
      <c r="P138" s="162"/>
      <c r="Q138" s="162"/>
      <c r="R138" s="162"/>
      <c r="S138" s="162"/>
      <c r="T138" s="163"/>
      <c r="AT138" s="158" t="s">
        <v>158</v>
      </c>
      <c r="AU138" s="158" t="s">
        <v>84</v>
      </c>
      <c r="AV138" s="13" t="s">
        <v>84</v>
      </c>
      <c r="AW138" s="13" t="s">
        <v>30</v>
      </c>
      <c r="AX138" s="13" t="s">
        <v>82</v>
      </c>
      <c r="AY138" s="158" t="s">
        <v>150</v>
      </c>
    </row>
    <row r="139" spans="1:65" s="2" customFormat="1" ht="33" customHeight="1">
      <c r="A139" s="30"/>
      <c r="B139" s="142"/>
      <c r="C139" s="143" t="s">
        <v>163</v>
      </c>
      <c r="D139" s="143" t="s">
        <v>152</v>
      </c>
      <c r="E139" s="144" t="s">
        <v>806</v>
      </c>
      <c r="F139" s="145" t="s">
        <v>807</v>
      </c>
      <c r="G139" s="146" t="s">
        <v>155</v>
      </c>
      <c r="H139" s="147">
        <v>161.3</v>
      </c>
      <c r="I139" s="148"/>
      <c r="J139" s="148">
        <f>ROUND(I139*H139,2)</f>
        <v>0</v>
      </c>
      <c r="K139" s="149"/>
      <c r="L139" s="31"/>
      <c r="M139" s="150" t="s">
        <v>1</v>
      </c>
      <c r="N139" s="151" t="s">
        <v>39</v>
      </c>
      <c r="O139" s="152">
        <v>0.166</v>
      </c>
      <c r="P139" s="152">
        <f>O139*H139</f>
        <v>26.775800000000004</v>
      </c>
      <c r="Q139" s="152">
        <v>0</v>
      </c>
      <c r="R139" s="152">
        <f>Q139*H139</f>
        <v>0</v>
      </c>
      <c r="S139" s="152">
        <v>0.44</v>
      </c>
      <c r="T139" s="153">
        <f>S139*H139</f>
        <v>70.97200000000001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4" t="s">
        <v>156</v>
      </c>
      <c r="AT139" s="154" t="s">
        <v>152</v>
      </c>
      <c r="AU139" s="154" t="s">
        <v>84</v>
      </c>
      <c r="AY139" s="18" t="s">
        <v>150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8" t="s">
        <v>82</v>
      </c>
      <c r="BK139" s="155">
        <f>ROUND(I139*H139,2)</f>
        <v>0</v>
      </c>
      <c r="BL139" s="18" t="s">
        <v>156</v>
      </c>
      <c r="BM139" s="154" t="s">
        <v>808</v>
      </c>
    </row>
    <row r="140" spans="2:51" s="13" customFormat="1" ht="12">
      <c r="B140" s="156"/>
      <c r="D140" s="157" t="s">
        <v>158</v>
      </c>
      <c r="E140" s="158" t="s">
        <v>1</v>
      </c>
      <c r="F140" s="159" t="s">
        <v>805</v>
      </c>
      <c r="H140" s="160">
        <v>153.9</v>
      </c>
      <c r="L140" s="156"/>
      <c r="M140" s="161"/>
      <c r="N140" s="162"/>
      <c r="O140" s="162"/>
      <c r="P140" s="162"/>
      <c r="Q140" s="162"/>
      <c r="R140" s="162"/>
      <c r="S140" s="162"/>
      <c r="T140" s="163"/>
      <c r="AT140" s="158" t="s">
        <v>158</v>
      </c>
      <c r="AU140" s="158" t="s">
        <v>84</v>
      </c>
      <c r="AV140" s="13" t="s">
        <v>84</v>
      </c>
      <c r="AW140" s="13" t="s">
        <v>30</v>
      </c>
      <c r="AX140" s="13" t="s">
        <v>74</v>
      </c>
      <c r="AY140" s="158" t="s">
        <v>150</v>
      </c>
    </row>
    <row r="141" spans="2:51" s="13" customFormat="1" ht="12">
      <c r="B141" s="156"/>
      <c r="D141" s="157" t="s">
        <v>158</v>
      </c>
      <c r="E141" s="158" t="s">
        <v>1</v>
      </c>
      <c r="F141" s="159" t="s">
        <v>809</v>
      </c>
      <c r="H141" s="160">
        <v>7.4</v>
      </c>
      <c r="L141" s="156"/>
      <c r="M141" s="161"/>
      <c r="N141" s="162"/>
      <c r="O141" s="162"/>
      <c r="P141" s="162"/>
      <c r="Q141" s="162"/>
      <c r="R141" s="162"/>
      <c r="S141" s="162"/>
      <c r="T141" s="163"/>
      <c r="AT141" s="158" t="s">
        <v>158</v>
      </c>
      <c r="AU141" s="158" t="s">
        <v>84</v>
      </c>
      <c r="AV141" s="13" t="s">
        <v>84</v>
      </c>
      <c r="AW141" s="13" t="s">
        <v>30</v>
      </c>
      <c r="AX141" s="13" t="s">
        <v>74</v>
      </c>
      <c r="AY141" s="158" t="s">
        <v>150</v>
      </c>
    </row>
    <row r="142" spans="2:51" s="14" customFormat="1" ht="12">
      <c r="B142" s="164"/>
      <c r="D142" s="157" t="s">
        <v>158</v>
      </c>
      <c r="E142" s="165" t="s">
        <v>1</v>
      </c>
      <c r="F142" s="166" t="s">
        <v>193</v>
      </c>
      <c r="H142" s="167">
        <v>161.3</v>
      </c>
      <c r="L142" s="164"/>
      <c r="M142" s="168"/>
      <c r="N142" s="169"/>
      <c r="O142" s="169"/>
      <c r="P142" s="169"/>
      <c r="Q142" s="169"/>
      <c r="R142" s="169"/>
      <c r="S142" s="169"/>
      <c r="T142" s="170"/>
      <c r="AT142" s="165" t="s">
        <v>158</v>
      </c>
      <c r="AU142" s="165" t="s">
        <v>84</v>
      </c>
      <c r="AV142" s="14" t="s">
        <v>156</v>
      </c>
      <c r="AW142" s="14" t="s">
        <v>30</v>
      </c>
      <c r="AX142" s="14" t="s">
        <v>82</v>
      </c>
      <c r="AY142" s="165" t="s">
        <v>150</v>
      </c>
    </row>
    <row r="143" spans="1:65" s="2" customFormat="1" ht="16.5" customHeight="1">
      <c r="A143" s="30"/>
      <c r="B143" s="142"/>
      <c r="C143" s="143" t="s">
        <v>156</v>
      </c>
      <c r="D143" s="143" t="s">
        <v>152</v>
      </c>
      <c r="E143" s="144" t="s">
        <v>188</v>
      </c>
      <c r="F143" s="145" t="s">
        <v>189</v>
      </c>
      <c r="G143" s="146" t="s">
        <v>190</v>
      </c>
      <c r="H143" s="147">
        <v>6.94</v>
      </c>
      <c r="I143" s="148"/>
      <c r="J143" s="148">
        <f>ROUND(I143*H143,2)</f>
        <v>0</v>
      </c>
      <c r="K143" s="149"/>
      <c r="L143" s="31"/>
      <c r="M143" s="150" t="s">
        <v>1</v>
      </c>
      <c r="N143" s="151" t="s">
        <v>39</v>
      </c>
      <c r="O143" s="152">
        <v>0.133</v>
      </c>
      <c r="P143" s="152">
        <f>O143*H143</f>
        <v>0.9230200000000001</v>
      </c>
      <c r="Q143" s="152">
        <v>0</v>
      </c>
      <c r="R143" s="152">
        <f>Q143*H143</f>
        <v>0</v>
      </c>
      <c r="S143" s="152">
        <v>0.205</v>
      </c>
      <c r="T143" s="153">
        <f>S143*H143</f>
        <v>1.4227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4" t="s">
        <v>156</v>
      </c>
      <c r="AT143" s="154" t="s">
        <v>152</v>
      </c>
      <c r="AU143" s="154" t="s">
        <v>84</v>
      </c>
      <c r="AY143" s="18" t="s">
        <v>150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82</v>
      </c>
      <c r="BK143" s="155">
        <f>ROUND(I143*H143,2)</f>
        <v>0</v>
      </c>
      <c r="BL143" s="18" t="s">
        <v>156</v>
      </c>
      <c r="BM143" s="154" t="s">
        <v>810</v>
      </c>
    </row>
    <row r="144" spans="2:51" s="13" customFormat="1" ht="12">
      <c r="B144" s="156"/>
      <c r="D144" s="157" t="s">
        <v>158</v>
      </c>
      <c r="E144" s="158" t="s">
        <v>1</v>
      </c>
      <c r="F144" s="159" t="s">
        <v>811</v>
      </c>
      <c r="H144" s="160">
        <v>6.94</v>
      </c>
      <c r="L144" s="156"/>
      <c r="M144" s="161"/>
      <c r="N144" s="162"/>
      <c r="O144" s="162"/>
      <c r="P144" s="162"/>
      <c r="Q144" s="162"/>
      <c r="R144" s="162"/>
      <c r="S144" s="162"/>
      <c r="T144" s="163"/>
      <c r="AT144" s="158" t="s">
        <v>158</v>
      </c>
      <c r="AU144" s="158" t="s">
        <v>84</v>
      </c>
      <c r="AV144" s="13" t="s">
        <v>84</v>
      </c>
      <c r="AW144" s="13" t="s">
        <v>30</v>
      </c>
      <c r="AX144" s="13" t="s">
        <v>82</v>
      </c>
      <c r="AY144" s="158" t="s">
        <v>150</v>
      </c>
    </row>
    <row r="145" spans="1:65" s="2" customFormat="1" ht="24.15" customHeight="1">
      <c r="A145" s="30"/>
      <c r="B145" s="142"/>
      <c r="C145" s="143" t="s">
        <v>172</v>
      </c>
      <c r="D145" s="143" t="s">
        <v>152</v>
      </c>
      <c r="E145" s="144" t="s">
        <v>812</v>
      </c>
      <c r="F145" s="145" t="s">
        <v>813</v>
      </c>
      <c r="G145" s="146" t="s">
        <v>155</v>
      </c>
      <c r="H145" s="147">
        <v>3.8</v>
      </c>
      <c r="I145" s="148"/>
      <c r="J145" s="148">
        <f>ROUND(I145*H145,2)</f>
        <v>0</v>
      </c>
      <c r="K145" s="149"/>
      <c r="L145" s="31"/>
      <c r="M145" s="150" t="s">
        <v>1</v>
      </c>
      <c r="N145" s="151" t="s">
        <v>39</v>
      </c>
      <c r="O145" s="152">
        <v>0.076</v>
      </c>
      <c r="P145" s="152">
        <f>O145*H145</f>
        <v>0.2888</v>
      </c>
      <c r="Q145" s="152">
        <v>0</v>
      </c>
      <c r="R145" s="152">
        <f>Q145*H145</f>
        <v>0</v>
      </c>
      <c r="S145" s="152">
        <v>0</v>
      </c>
      <c r="T145" s="153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4" t="s">
        <v>156</v>
      </c>
      <c r="AT145" s="154" t="s">
        <v>152</v>
      </c>
      <c r="AU145" s="154" t="s">
        <v>84</v>
      </c>
      <c r="AY145" s="18" t="s">
        <v>150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82</v>
      </c>
      <c r="BK145" s="155">
        <f>ROUND(I145*H145,2)</f>
        <v>0</v>
      </c>
      <c r="BL145" s="18" t="s">
        <v>156</v>
      </c>
      <c r="BM145" s="154" t="s">
        <v>814</v>
      </c>
    </row>
    <row r="146" spans="2:51" s="13" customFormat="1" ht="12">
      <c r="B146" s="156"/>
      <c r="D146" s="157" t="s">
        <v>158</v>
      </c>
      <c r="E146" s="158" t="s">
        <v>1</v>
      </c>
      <c r="F146" s="159" t="s">
        <v>815</v>
      </c>
      <c r="H146" s="160">
        <v>3.8</v>
      </c>
      <c r="L146" s="156"/>
      <c r="M146" s="161"/>
      <c r="N146" s="162"/>
      <c r="O146" s="162"/>
      <c r="P146" s="162"/>
      <c r="Q146" s="162"/>
      <c r="R146" s="162"/>
      <c r="S146" s="162"/>
      <c r="T146" s="163"/>
      <c r="AT146" s="158" t="s">
        <v>158</v>
      </c>
      <c r="AU146" s="158" t="s">
        <v>84</v>
      </c>
      <c r="AV146" s="13" t="s">
        <v>84</v>
      </c>
      <c r="AW146" s="13" t="s">
        <v>30</v>
      </c>
      <c r="AX146" s="13" t="s">
        <v>82</v>
      </c>
      <c r="AY146" s="158" t="s">
        <v>150</v>
      </c>
    </row>
    <row r="147" spans="1:65" s="2" customFormat="1" ht="33" customHeight="1">
      <c r="A147" s="30"/>
      <c r="B147" s="142"/>
      <c r="C147" s="143" t="s">
        <v>177</v>
      </c>
      <c r="D147" s="143" t="s">
        <v>152</v>
      </c>
      <c r="E147" s="144" t="s">
        <v>219</v>
      </c>
      <c r="F147" s="145" t="s">
        <v>220</v>
      </c>
      <c r="G147" s="146" t="s">
        <v>210</v>
      </c>
      <c r="H147" s="147">
        <v>3.371</v>
      </c>
      <c r="I147" s="148"/>
      <c r="J147" s="148">
        <f>ROUND(I147*H147,2)</f>
        <v>0</v>
      </c>
      <c r="K147" s="149"/>
      <c r="L147" s="31"/>
      <c r="M147" s="150" t="s">
        <v>1</v>
      </c>
      <c r="N147" s="151" t="s">
        <v>39</v>
      </c>
      <c r="O147" s="152">
        <v>1.72</v>
      </c>
      <c r="P147" s="152">
        <f>O147*H147</f>
        <v>5.79812</v>
      </c>
      <c r="Q147" s="152">
        <v>0</v>
      </c>
      <c r="R147" s="152">
        <f>Q147*H147</f>
        <v>0</v>
      </c>
      <c r="S147" s="152">
        <v>0</v>
      </c>
      <c r="T147" s="153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4" t="s">
        <v>156</v>
      </c>
      <c r="AT147" s="154" t="s">
        <v>152</v>
      </c>
      <c r="AU147" s="154" t="s">
        <v>84</v>
      </c>
      <c r="AY147" s="18" t="s">
        <v>150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82</v>
      </c>
      <c r="BK147" s="155">
        <f>ROUND(I147*H147,2)</f>
        <v>0</v>
      </c>
      <c r="BL147" s="18" t="s">
        <v>156</v>
      </c>
      <c r="BM147" s="154" t="s">
        <v>816</v>
      </c>
    </row>
    <row r="148" spans="2:51" s="15" customFormat="1" ht="12">
      <c r="B148" s="171"/>
      <c r="D148" s="157" t="s">
        <v>158</v>
      </c>
      <c r="E148" s="172" t="s">
        <v>1</v>
      </c>
      <c r="F148" s="173" t="s">
        <v>817</v>
      </c>
      <c r="H148" s="172" t="s">
        <v>1</v>
      </c>
      <c r="L148" s="171"/>
      <c r="M148" s="174"/>
      <c r="N148" s="175"/>
      <c r="O148" s="175"/>
      <c r="P148" s="175"/>
      <c r="Q148" s="175"/>
      <c r="R148" s="175"/>
      <c r="S148" s="175"/>
      <c r="T148" s="176"/>
      <c r="AT148" s="172" t="s">
        <v>158</v>
      </c>
      <c r="AU148" s="172" t="s">
        <v>84</v>
      </c>
      <c r="AV148" s="15" t="s">
        <v>82</v>
      </c>
      <c r="AW148" s="15" t="s">
        <v>30</v>
      </c>
      <c r="AX148" s="15" t="s">
        <v>74</v>
      </c>
      <c r="AY148" s="172" t="s">
        <v>150</v>
      </c>
    </row>
    <row r="149" spans="2:51" s="13" customFormat="1" ht="12">
      <c r="B149" s="156"/>
      <c r="D149" s="157" t="s">
        <v>158</v>
      </c>
      <c r="E149" s="158" t="s">
        <v>1</v>
      </c>
      <c r="F149" s="159" t="s">
        <v>818</v>
      </c>
      <c r="H149" s="160">
        <v>3.371</v>
      </c>
      <c r="L149" s="156"/>
      <c r="M149" s="161"/>
      <c r="N149" s="162"/>
      <c r="O149" s="162"/>
      <c r="P149" s="162"/>
      <c r="Q149" s="162"/>
      <c r="R149" s="162"/>
      <c r="S149" s="162"/>
      <c r="T149" s="163"/>
      <c r="AT149" s="158" t="s">
        <v>158</v>
      </c>
      <c r="AU149" s="158" t="s">
        <v>84</v>
      </c>
      <c r="AV149" s="13" t="s">
        <v>84</v>
      </c>
      <c r="AW149" s="13" t="s">
        <v>30</v>
      </c>
      <c r="AX149" s="13" t="s">
        <v>82</v>
      </c>
      <c r="AY149" s="158" t="s">
        <v>150</v>
      </c>
    </row>
    <row r="150" spans="1:65" s="2" customFormat="1" ht="37.8" customHeight="1">
      <c r="A150" s="30"/>
      <c r="B150" s="142"/>
      <c r="C150" s="143" t="s">
        <v>182</v>
      </c>
      <c r="D150" s="143" t="s">
        <v>152</v>
      </c>
      <c r="E150" s="144" t="s">
        <v>231</v>
      </c>
      <c r="F150" s="145" t="s">
        <v>232</v>
      </c>
      <c r="G150" s="146" t="s">
        <v>210</v>
      </c>
      <c r="H150" s="147">
        <v>1.52</v>
      </c>
      <c r="I150" s="148"/>
      <c r="J150" s="148">
        <f>ROUND(I150*H150,2)</f>
        <v>0</v>
      </c>
      <c r="K150" s="149"/>
      <c r="L150" s="31"/>
      <c r="M150" s="150" t="s">
        <v>1</v>
      </c>
      <c r="N150" s="151" t="s">
        <v>39</v>
      </c>
      <c r="O150" s="152">
        <v>0.044</v>
      </c>
      <c r="P150" s="152">
        <f>O150*H150</f>
        <v>0.06688</v>
      </c>
      <c r="Q150" s="152">
        <v>0</v>
      </c>
      <c r="R150" s="152">
        <f>Q150*H150</f>
        <v>0</v>
      </c>
      <c r="S150" s="152">
        <v>0</v>
      </c>
      <c r="T150" s="153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4" t="s">
        <v>156</v>
      </c>
      <c r="AT150" s="154" t="s">
        <v>152</v>
      </c>
      <c r="AU150" s="154" t="s">
        <v>84</v>
      </c>
      <c r="AY150" s="18" t="s">
        <v>150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82</v>
      </c>
      <c r="BK150" s="155">
        <f>ROUND(I150*H150,2)</f>
        <v>0</v>
      </c>
      <c r="BL150" s="18" t="s">
        <v>156</v>
      </c>
      <c r="BM150" s="154" t="s">
        <v>819</v>
      </c>
    </row>
    <row r="151" spans="2:51" s="13" customFormat="1" ht="12">
      <c r="B151" s="156"/>
      <c r="D151" s="157" t="s">
        <v>158</v>
      </c>
      <c r="E151" s="158" t="s">
        <v>1</v>
      </c>
      <c r="F151" s="159" t="s">
        <v>820</v>
      </c>
      <c r="H151" s="160">
        <v>1.52</v>
      </c>
      <c r="L151" s="156"/>
      <c r="M151" s="161"/>
      <c r="N151" s="162"/>
      <c r="O151" s="162"/>
      <c r="P151" s="162"/>
      <c r="Q151" s="162"/>
      <c r="R151" s="162"/>
      <c r="S151" s="162"/>
      <c r="T151" s="163"/>
      <c r="AT151" s="158" t="s">
        <v>158</v>
      </c>
      <c r="AU151" s="158" t="s">
        <v>84</v>
      </c>
      <c r="AV151" s="13" t="s">
        <v>84</v>
      </c>
      <c r="AW151" s="13" t="s">
        <v>30</v>
      </c>
      <c r="AX151" s="13" t="s">
        <v>82</v>
      </c>
      <c r="AY151" s="158" t="s">
        <v>150</v>
      </c>
    </row>
    <row r="152" spans="1:65" s="2" customFormat="1" ht="37.8" customHeight="1">
      <c r="A152" s="30"/>
      <c r="B152" s="142"/>
      <c r="C152" s="143" t="s">
        <v>187</v>
      </c>
      <c r="D152" s="143" t="s">
        <v>152</v>
      </c>
      <c r="E152" s="144" t="s">
        <v>236</v>
      </c>
      <c r="F152" s="145" t="s">
        <v>237</v>
      </c>
      <c r="G152" s="146" t="s">
        <v>210</v>
      </c>
      <c r="H152" s="147">
        <v>3.371</v>
      </c>
      <c r="I152" s="148"/>
      <c r="J152" s="148">
        <f>ROUND(I152*H152,2)</f>
        <v>0</v>
      </c>
      <c r="K152" s="149"/>
      <c r="L152" s="31"/>
      <c r="M152" s="150" t="s">
        <v>1</v>
      </c>
      <c r="N152" s="151" t="s">
        <v>39</v>
      </c>
      <c r="O152" s="152">
        <v>0.087</v>
      </c>
      <c r="P152" s="152">
        <f>O152*H152</f>
        <v>0.29327699999999995</v>
      </c>
      <c r="Q152" s="152">
        <v>0</v>
      </c>
      <c r="R152" s="152">
        <f>Q152*H152</f>
        <v>0</v>
      </c>
      <c r="S152" s="152">
        <v>0</v>
      </c>
      <c r="T152" s="153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4" t="s">
        <v>156</v>
      </c>
      <c r="AT152" s="154" t="s">
        <v>152</v>
      </c>
      <c r="AU152" s="154" t="s">
        <v>84</v>
      </c>
      <c r="AY152" s="18" t="s">
        <v>150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82</v>
      </c>
      <c r="BK152" s="155">
        <f>ROUND(I152*H152,2)</f>
        <v>0</v>
      </c>
      <c r="BL152" s="18" t="s">
        <v>156</v>
      </c>
      <c r="BM152" s="154" t="s">
        <v>821</v>
      </c>
    </row>
    <row r="153" spans="2:51" s="13" customFormat="1" ht="12">
      <c r="B153" s="156"/>
      <c r="D153" s="157" t="s">
        <v>158</v>
      </c>
      <c r="E153" s="158" t="s">
        <v>1</v>
      </c>
      <c r="F153" s="159" t="s">
        <v>822</v>
      </c>
      <c r="H153" s="160">
        <v>3.371</v>
      </c>
      <c r="L153" s="156"/>
      <c r="M153" s="161"/>
      <c r="N153" s="162"/>
      <c r="O153" s="162"/>
      <c r="P153" s="162"/>
      <c r="Q153" s="162"/>
      <c r="R153" s="162"/>
      <c r="S153" s="162"/>
      <c r="T153" s="163"/>
      <c r="AT153" s="158" t="s">
        <v>158</v>
      </c>
      <c r="AU153" s="158" t="s">
        <v>84</v>
      </c>
      <c r="AV153" s="13" t="s">
        <v>84</v>
      </c>
      <c r="AW153" s="13" t="s">
        <v>30</v>
      </c>
      <c r="AX153" s="13" t="s">
        <v>82</v>
      </c>
      <c r="AY153" s="158" t="s">
        <v>150</v>
      </c>
    </row>
    <row r="154" spans="1:65" s="2" customFormat="1" ht="37.8" customHeight="1">
      <c r="A154" s="30"/>
      <c r="B154" s="142"/>
      <c r="C154" s="143" t="s">
        <v>194</v>
      </c>
      <c r="D154" s="143" t="s">
        <v>152</v>
      </c>
      <c r="E154" s="144" t="s">
        <v>242</v>
      </c>
      <c r="F154" s="145" t="s">
        <v>243</v>
      </c>
      <c r="G154" s="146" t="s">
        <v>210</v>
      </c>
      <c r="H154" s="147">
        <v>33.71</v>
      </c>
      <c r="I154" s="148"/>
      <c r="J154" s="148">
        <f>ROUND(I154*H154,2)</f>
        <v>0</v>
      </c>
      <c r="K154" s="149"/>
      <c r="L154" s="31"/>
      <c r="M154" s="150" t="s">
        <v>1</v>
      </c>
      <c r="N154" s="151" t="s">
        <v>39</v>
      </c>
      <c r="O154" s="152">
        <v>0.005</v>
      </c>
      <c r="P154" s="152">
        <f>O154*H154</f>
        <v>0.16855</v>
      </c>
      <c r="Q154" s="152">
        <v>0</v>
      </c>
      <c r="R154" s="152">
        <f>Q154*H154</f>
        <v>0</v>
      </c>
      <c r="S154" s="152">
        <v>0</v>
      </c>
      <c r="T154" s="153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4" t="s">
        <v>156</v>
      </c>
      <c r="AT154" s="154" t="s">
        <v>152</v>
      </c>
      <c r="AU154" s="154" t="s">
        <v>84</v>
      </c>
      <c r="AY154" s="18" t="s">
        <v>150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82</v>
      </c>
      <c r="BK154" s="155">
        <f>ROUND(I154*H154,2)</f>
        <v>0</v>
      </c>
      <c r="BL154" s="18" t="s">
        <v>156</v>
      </c>
      <c r="BM154" s="154" t="s">
        <v>823</v>
      </c>
    </row>
    <row r="155" spans="2:51" s="13" customFormat="1" ht="12">
      <c r="B155" s="156"/>
      <c r="D155" s="157" t="s">
        <v>158</v>
      </c>
      <c r="E155" s="158" t="s">
        <v>1</v>
      </c>
      <c r="F155" s="159" t="s">
        <v>824</v>
      </c>
      <c r="H155" s="160">
        <v>33.71</v>
      </c>
      <c r="L155" s="156"/>
      <c r="M155" s="161"/>
      <c r="N155" s="162"/>
      <c r="O155" s="162"/>
      <c r="P155" s="162"/>
      <c r="Q155" s="162"/>
      <c r="R155" s="162"/>
      <c r="S155" s="162"/>
      <c r="T155" s="163"/>
      <c r="AT155" s="158" t="s">
        <v>158</v>
      </c>
      <c r="AU155" s="158" t="s">
        <v>84</v>
      </c>
      <c r="AV155" s="13" t="s">
        <v>84</v>
      </c>
      <c r="AW155" s="13" t="s">
        <v>30</v>
      </c>
      <c r="AX155" s="13" t="s">
        <v>82</v>
      </c>
      <c r="AY155" s="158" t="s">
        <v>150</v>
      </c>
    </row>
    <row r="156" spans="1:65" s="2" customFormat="1" ht="24.15" customHeight="1">
      <c r="A156" s="30"/>
      <c r="B156" s="142"/>
      <c r="C156" s="143" t="s">
        <v>199</v>
      </c>
      <c r="D156" s="143" t="s">
        <v>152</v>
      </c>
      <c r="E156" s="144" t="s">
        <v>247</v>
      </c>
      <c r="F156" s="145" t="s">
        <v>248</v>
      </c>
      <c r="G156" s="146" t="s">
        <v>210</v>
      </c>
      <c r="H156" s="147">
        <v>0.76</v>
      </c>
      <c r="I156" s="148"/>
      <c r="J156" s="148">
        <f>ROUND(I156*H156,2)</f>
        <v>0</v>
      </c>
      <c r="K156" s="149"/>
      <c r="L156" s="31"/>
      <c r="M156" s="150" t="s">
        <v>1</v>
      </c>
      <c r="N156" s="151" t="s">
        <v>39</v>
      </c>
      <c r="O156" s="152">
        <v>0.197</v>
      </c>
      <c r="P156" s="152">
        <f>O156*H156</f>
        <v>0.14972000000000002</v>
      </c>
      <c r="Q156" s="152">
        <v>0</v>
      </c>
      <c r="R156" s="152">
        <f>Q156*H156</f>
        <v>0</v>
      </c>
      <c r="S156" s="152">
        <v>0</v>
      </c>
      <c r="T156" s="153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4" t="s">
        <v>156</v>
      </c>
      <c r="AT156" s="154" t="s">
        <v>152</v>
      </c>
      <c r="AU156" s="154" t="s">
        <v>84</v>
      </c>
      <c r="AY156" s="18" t="s">
        <v>150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82</v>
      </c>
      <c r="BK156" s="155">
        <f>ROUND(I156*H156,2)</f>
        <v>0</v>
      </c>
      <c r="BL156" s="18" t="s">
        <v>156</v>
      </c>
      <c r="BM156" s="154" t="s">
        <v>825</v>
      </c>
    </row>
    <row r="157" spans="2:51" s="13" customFormat="1" ht="12">
      <c r="B157" s="156"/>
      <c r="D157" s="157" t="s">
        <v>158</v>
      </c>
      <c r="E157" s="158" t="s">
        <v>1</v>
      </c>
      <c r="F157" s="159" t="s">
        <v>826</v>
      </c>
      <c r="H157" s="160">
        <v>0.76</v>
      </c>
      <c r="L157" s="156"/>
      <c r="M157" s="161"/>
      <c r="N157" s="162"/>
      <c r="O157" s="162"/>
      <c r="P157" s="162"/>
      <c r="Q157" s="162"/>
      <c r="R157" s="162"/>
      <c r="S157" s="162"/>
      <c r="T157" s="163"/>
      <c r="AT157" s="158" t="s">
        <v>158</v>
      </c>
      <c r="AU157" s="158" t="s">
        <v>84</v>
      </c>
      <c r="AV157" s="13" t="s">
        <v>84</v>
      </c>
      <c r="AW157" s="13" t="s">
        <v>30</v>
      </c>
      <c r="AX157" s="13" t="s">
        <v>82</v>
      </c>
      <c r="AY157" s="158" t="s">
        <v>150</v>
      </c>
    </row>
    <row r="158" spans="1:65" s="2" customFormat="1" ht="24.15" customHeight="1">
      <c r="A158" s="30"/>
      <c r="B158" s="142"/>
      <c r="C158" s="143" t="s">
        <v>203</v>
      </c>
      <c r="D158" s="143" t="s">
        <v>152</v>
      </c>
      <c r="E158" s="144" t="s">
        <v>252</v>
      </c>
      <c r="F158" s="145" t="s">
        <v>253</v>
      </c>
      <c r="G158" s="146" t="s">
        <v>254</v>
      </c>
      <c r="H158" s="147">
        <v>6.068</v>
      </c>
      <c r="I158" s="148"/>
      <c r="J158" s="148">
        <f>ROUND(I158*H158,2)</f>
        <v>0</v>
      </c>
      <c r="K158" s="149"/>
      <c r="L158" s="31"/>
      <c r="M158" s="150" t="s">
        <v>1</v>
      </c>
      <c r="N158" s="151" t="s">
        <v>39</v>
      </c>
      <c r="O158" s="152">
        <v>0</v>
      </c>
      <c r="P158" s="152">
        <f>O158*H158</f>
        <v>0</v>
      </c>
      <c r="Q158" s="152">
        <v>0</v>
      </c>
      <c r="R158" s="152">
        <f>Q158*H158</f>
        <v>0</v>
      </c>
      <c r="S158" s="152">
        <v>0</v>
      </c>
      <c r="T158" s="153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4" t="s">
        <v>156</v>
      </c>
      <c r="AT158" s="154" t="s">
        <v>152</v>
      </c>
      <c r="AU158" s="154" t="s">
        <v>84</v>
      </c>
      <c r="AY158" s="18" t="s">
        <v>150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82</v>
      </c>
      <c r="BK158" s="155">
        <f>ROUND(I158*H158,2)</f>
        <v>0</v>
      </c>
      <c r="BL158" s="18" t="s">
        <v>156</v>
      </c>
      <c r="BM158" s="154" t="s">
        <v>827</v>
      </c>
    </row>
    <row r="159" spans="2:51" s="13" customFormat="1" ht="12">
      <c r="B159" s="156"/>
      <c r="D159" s="157" t="s">
        <v>158</v>
      </c>
      <c r="E159" s="158" t="s">
        <v>1</v>
      </c>
      <c r="F159" s="159" t="s">
        <v>828</v>
      </c>
      <c r="H159" s="160">
        <v>6.068</v>
      </c>
      <c r="L159" s="156"/>
      <c r="M159" s="161"/>
      <c r="N159" s="162"/>
      <c r="O159" s="162"/>
      <c r="P159" s="162"/>
      <c r="Q159" s="162"/>
      <c r="R159" s="162"/>
      <c r="S159" s="162"/>
      <c r="T159" s="163"/>
      <c r="AT159" s="158" t="s">
        <v>158</v>
      </c>
      <c r="AU159" s="158" t="s">
        <v>84</v>
      </c>
      <c r="AV159" s="13" t="s">
        <v>84</v>
      </c>
      <c r="AW159" s="13" t="s">
        <v>30</v>
      </c>
      <c r="AX159" s="13" t="s">
        <v>82</v>
      </c>
      <c r="AY159" s="158" t="s">
        <v>150</v>
      </c>
    </row>
    <row r="160" spans="1:65" s="2" customFormat="1" ht="16.5" customHeight="1">
      <c r="A160" s="30"/>
      <c r="B160" s="142"/>
      <c r="C160" s="143" t="s">
        <v>207</v>
      </c>
      <c r="D160" s="143" t="s">
        <v>152</v>
      </c>
      <c r="E160" s="144" t="s">
        <v>270</v>
      </c>
      <c r="F160" s="145" t="s">
        <v>271</v>
      </c>
      <c r="G160" s="146" t="s">
        <v>210</v>
      </c>
      <c r="H160" s="147">
        <v>4.131</v>
      </c>
      <c r="I160" s="148"/>
      <c r="J160" s="148">
        <f>ROUND(I160*H160,2)</f>
        <v>0</v>
      </c>
      <c r="K160" s="149"/>
      <c r="L160" s="31"/>
      <c r="M160" s="150" t="s">
        <v>1</v>
      </c>
      <c r="N160" s="151" t="s">
        <v>39</v>
      </c>
      <c r="O160" s="152">
        <v>0.009</v>
      </c>
      <c r="P160" s="152">
        <f>O160*H160</f>
        <v>0.037179</v>
      </c>
      <c r="Q160" s="152">
        <v>0</v>
      </c>
      <c r="R160" s="152">
        <f>Q160*H160</f>
        <v>0</v>
      </c>
      <c r="S160" s="152">
        <v>0</v>
      </c>
      <c r="T160" s="153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4" t="s">
        <v>156</v>
      </c>
      <c r="AT160" s="154" t="s">
        <v>152</v>
      </c>
      <c r="AU160" s="154" t="s">
        <v>84</v>
      </c>
      <c r="AY160" s="18" t="s">
        <v>150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82</v>
      </c>
      <c r="BK160" s="155">
        <f>ROUND(I160*H160,2)</f>
        <v>0</v>
      </c>
      <c r="BL160" s="18" t="s">
        <v>156</v>
      </c>
      <c r="BM160" s="154" t="s">
        <v>829</v>
      </c>
    </row>
    <row r="161" spans="2:51" s="13" customFormat="1" ht="12">
      <c r="B161" s="156"/>
      <c r="D161" s="157" t="s">
        <v>158</v>
      </c>
      <c r="E161" s="158" t="s">
        <v>1</v>
      </c>
      <c r="F161" s="159" t="s">
        <v>822</v>
      </c>
      <c r="H161" s="160">
        <v>3.371</v>
      </c>
      <c r="L161" s="156"/>
      <c r="M161" s="161"/>
      <c r="N161" s="162"/>
      <c r="O161" s="162"/>
      <c r="P161" s="162"/>
      <c r="Q161" s="162"/>
      <c r="R161" s="162"/>
      <c r="S161" s="162"/>
      <c r="T161" s="163"/>
      <c r="AT161" s="158" t="s">
        <v>158</v>
      </c>
      <c r="AU161" s="158" t="s">
        <v>84</v>
      </c>
      <c r="AV161" s="13" t="s">
        <v>84</v>
      </c>
      <c r="AW161" s="13" t="s">
        <v>30</v>
      </c>
      <c r="AX161" s="13" t="s">
        <v>74</v>
      </c>
      <c r="AY161" s="158" t="s">
        <v>150</v>
      </c>
    </row>
    <row r="162" spans="2:51" s="13" customFormat="1" ht="12">
      <c r="B162" s="156"/>
      <c r="D162" s="157" t="s">
        <v>158</v>
      </c>
      <c r="E162" s="158" t="s">
        <v>1</v>
      </c>
      <c r="F162" s="159" t="s">
        <v>830</v>
      </c>
      <c r="H162" s="160">
        <v>0.76</v>
      </c>
      <c r="L162" s="156"/>
      <c r="M162" s="161"/>
      <c r="N162" s="162"/>
      <c r="O162" s="162"/>
      <c r="P162" s="162"/>
      <c r="Q162" s="162"/>
      <c r="R162" s="162"/>
      <c r="S162" s="162"/>
      <c r="T162" s="163"/>
      <c r="AT162" s="158" t="s">
        <v>158</v>
      </c>
      <c r="AU162" s="158" t="s">
        <v>84</v>
      </c>
      <c r="AV162" s="13" t="s">
        <v>84</v>
      </c>
      <c r="AW162" s="13" t="s">
        <v>30</v>
      </c>
      <c r="AX162" s="13" t="s">
        <v>74</v>
      </c>
      <c r="AY162" s="158" t="s">
        <v>150</v>
      </c>
    </row>
    <row r="163" spans="2:51" s="14" customFormat="1" ht="12">
      <c r="B163" s="164"/>
      <c r="D163" s="157" t="s">
        <v>158</v>
      </c>
      <c r="E163" s="165" t="s">
        <v>1</v>
      </c>
      <c r="F163" s="166" t="s">
        <v>193</v>
      </c>
      <c r="H163" s="167">
        <v>4.131</v>
      </c>
      <c r="L163" s="164"/>
      <c r="M163" s="168"/>
      <c r="N163" s="169"/>
      <c r="O163" s="169"/>
      <c r="P163" s="169"/>
      <c r="Q163" s="169"/>
      <c r="R163" s="169"/>
      <c r="S163" s="169"/>
      <c r="T163" s="170"/>
      <c r="AT163" s="165" t="s">
        <v>158</v>
      </c>
      <c r="AU163" s="165" t="s">
        <v>84</v>
      </c>
      <c r="AV163" s="14" t="s">
        <v>156</v>
      </c>
      <c r="AW163" s="14" t="s">
        <v>30</v>
      </c>
      <c r="AX163" s="14" t="s">
        <v>82</v>
      </c>
      <c r="AY163" s="165" t="s">
        <v>150</v>
      </c>
    </row>
    <row r="164" spans="1:65" s="2" customFormat="1" ht="37.8" customHeight="1">
      <c r="A164" s="30"/>
      <c r="B164" s="142"/>
      <c r="C164" s="143" t="s">
        <v>213</v>
      </c>
      <c r="D164" s="143" t="s">
        <v>152</v>
      </c>
      <c r="E164" s="144" t="s">
        <v>315</v>
      </c>
      <c r="F164" s="145" t="s">
        <v>316</v>
      </c>
      <c r="G164" s="146" t="s">
        <v>155</v>
      </c>
      <c r="H164" s="147">
        <v>165.4</v>
      </c>
      <c r="I164" s="148"/>
      <c r="J164" s="148">
        <f>ROUND(I164*H164,2)</f>
        <v>0</v>
      </c>
      <c r="K164" s="149"/>
      <c r="L164" s="31"/>
      <c r="M164" s="150" t="s">
        <v>1</v>
      </c>
      <c r="N164" s="151" t="s">
        <v>39</v>
      </c>
      <c r="O164" s="152">
        <v>0.025</v>
      </c>
      <c r="P164" s="152">
        <f>O164*H164</f>
        <v>4.135000000000001</v>
      </c>
      <c r="Q164" s="152">
        <v>0</v>
      </c>
      <c r="R164" s="152">
        <f>Q164*H164</f>
        <v>0</v>
      </c>
      <c r="S164" s="152">
        <v>0</v>
      </c>
      <c r="T164" s="153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4" t="s">
        <v>156</v>
      </c>
      <c r="AT164" s="154" t="s">
        <v>152</v>
      </c>
      <c r="AU164" s="154" t="s">
        <v>84</v>
      </c>
      <c r="AY164" s="18" t="s">
        <v>150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82</v>
      </c>
      <c r="BK164" s="155">
        <f>ROUND(I164*H164,2)</f>
        <v>0</v>
      </c>
      <c r="BL164" s="18" t="s">
        <v>156</v>
      </c>
      <c r="BM164" s="154" t="s">
        <v>831</v>
      </c>
    </row>
    <row r="165" spans="2:51" s="13" customFormat="1" ht="12">
      <c r="B165" s="156"/>
      <c r="D165" s="157" t="s">
        <v>158</v>
      </c>
      <c r="E165" s="158" t="s">
        <v>1</v>
      </c>
      <c r="F165" s="159" t="s">
        <v>832</v>
      </c>
      <c r="H165" s="160">
        <v>144.7</v>
      </c>
      <c r="L165" s="156"/>
      <c r="M165" s="161"/>
      <c r="N165" s="162"/>
      <c r="O165" s="162"/>
      <c r="P165" s="162"/>
      <c r="Q165" s="162"/>
      <c r="R165" s="162"/>
      <c r="S165" s="162"/>
      <c r="T165" s="163"/>
      <c r="AT165" s="158" t="s">
        <v>158</v>
      </c>
      <c r="AU165" s="158" t="s">
        <v>84</v>
      </c>
      <c r="AV165" s="13" t="s">
        <v>84</v>
      </c>
      <c r="AW165" s="13" t="s">
        <v>30</v>
      </c>
      <c r="AX165" s="13" t="s">
        <v>74</v>
      </c>
      <c r="AY165" s="158" t="s">
        <v>150</v>
      </c>
    </row>
    <row r="166" spans="2:51" s="13" customFormat="1" ht="12">
      <c r="B166" s="156"/>
      <c r="D166" s="157" t="s">
        <v>158</v>
      </c>
      <c r="E166" s="158" t="s">
        <v>1</v>
      </c>
      <c r="F166" s="159" t="s">
        <v>833</v>
      </c>
      <c r="H166" s="160">
        <v>20.7</v>
      </c>
      <c r="L166" s="156"/>
      <c r="M166" s="161"/>
      <c r="N166" s="162"/>
      <c r="O166" s="162"/>
      <c r="P166" s="162"/>
      <c r="Q166" s="162"/>
      <c r="R166" s="162"/>
      <c r="S166" s="162"/>
      <c r="T166" s="163"/>
      <c r="AT166" s="158" t="s">
        <v>158</v>
      </c>
      <c r="AU166" s="158" t="s">
        <v>84</v>
      </c>
      <c r="AV166" s="13" t="s">
        <v>84</v>
      </c>
      <c r="AW166" s="13" t="s">
        <v>30</v>
      </c>
      <c r="AX166" s="13" t="s">
        <v>74</v>
      </c>
      <c r="AY166" s="158" t="s">
        <v>150</v>
      </c>
    </row>
    <row r="167" spans="2:51" s="14" customFormat="1" ht="12">
      <c r="B167" s="164"/>
      <c r="D167" s="157" t="s">
        <v>158</v>
      </c>
      <c r="E167" s="165" t="s">
        <v>1</v>
      </c>
      <c r="F167" s="166" t="s">
        <v>193</v>
      </c>
      <c r="H167" s="167">
        <v>165.39999999999998</v>
      </c>
      <c r="L167" s="164"/>
      <c r="M167" s="168"/>
      <c r="N167" s="169"/>
      <c r="O167" s="169"/>
      <c r="P167" s="169"/>
      <c r="Q167" s="169"/>
      <c r="R167" s="169"/>
      <c r="S167" s="169"/>
      <c r="T167" s="170"/>
      <c r="AT167" s="165" t="s">
        <v>158</v>
      </c>
      <c r="AU167" s="165" t="s">
        <v>84</v>
      </c>
      <c r="AV167" s="14" t="s">
        <v>156</v>
      </c>
      <c r="AW167" s="14" t="s">
        <v>30</v>
      </c>
      <c r="AX167" s="14" t="s">
        <v>82</v>
      </c>
      <c r="AY167" s="165" t="s">
        <v>150</v>
      </c>
    </row>
    <row r="168" spans="2:63" s="12" customFormat="1" ht="22.8" customHeight="1">
      <c r="B168" s="130"/>
      <c r="D168" s="131" t="s">
        <v>73</v>
      </c>
      <c r="E168" s="140" t="s">
        <v>172</v>
      </c>
      <c r="F168" s="140" t="s">
        <v>377</v>
      </c>
      <c r="J168" s="141">
        <f>BK168</f>
        <v>0</v>
      </c>
      <c r="L168" s="130"/>
      <c r="M168" s="134"/>
      <c r="N168" s="135"/>
      <c r="O168" s="135"/>
      <c r="P168" s="136">
        <f>SUM(P169:P180)</f>
        <v>22.7447</v>
      </c>
      <c r="Q168" s="135"/>
      <c r="R168" s="136">
        <f>SUM(R169:R180)</f>
        <v>45.11995099999999</v>
      </c>
      <c r="S168" s="135"/>
      <c r="T168" s="137">
        <f>SUM(T169:T180)</f>
        <v>0</v>
      </c>
      <c r="AR168" s="131" t="s">
        <v>82</v>
      </c>
      <c r="AT168" s="138" t="s">
        <v>73</v>
      </c>
      <c r="AU168" s="138" t="s">
        <v>82</v>
      </c>
      <c r="AY168" s="131" t="s">
        <v>150</v>
      </c>
      <c r="BK168" s="139">
        <f>SUM(BK169:BK180)</f>
        <v>0</v>
      </c>
    </row>
    <row r="169" spans="1:65" s="2" customFormat="1" ht="24.15" customHeight="1">
      <c r="A169" s="30"/>
      <c r="B169" s="142"/>
      <c r="C169" s="143" t="s">
        <v>218</v>
      </c>
      <c r="D169" s="143" t="s">
        <v>152</v>
      </c>
      <c r="E169" s="144" t="s">
        <v>395</v>
      </c>
      <c r="F169" s="145" t="s">
        <v>396</v>
      </c>
      <c r="G169" s="146" t="s">
        <v>155</v>
      </c>
      <c r="H169" s="147">
        <v>20.7</v>
      </c>
      <c r="I169" s="148"/>
      <c r="J169" s="148">
        <f>ROUND(I169*H169,2)</f>
        <v>0</v>
      </c>
      <c r="K169" s="149"/>
      <c r="L169" s="31"/>
      <c r="M169" s="150" t="s">
        <v>1</v>
      </c>
      <c r="N169" s="151" t="s">
        <v>39</v>
      </c>
      <c r="O169" s="152">
        <v>0.078</v>
      </c>
      <c r="P169" s="152">
        <f>O169*H169</f>
        <v>1.6146</v>
      </c>
      <c r="Q169" s="152">
        <v>0.106</v>
      </c>
      <c r="R169" s="152">
        <f>Q169*H169</f>
        <v>2.1942</v>
      </c>
      <c r="S169" s="152">
        <v>0</v>
      </c>
      <c r="T169" s="153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4" t="s">
        <v>156</v>
      </c>
      <c r="AT169" s="154" t="s">
        <v>152</v>
      </c>
      <c r="AU169" s="154" t="s">
        <v>84</v>
      </c>
      <c r="AY169" s="18" t="s">
        <v>150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82</v>
      </c>
      <c r="BK169" s="155">
        <f>ROUND(I169*H169,2)</f>
        <v>0</v>
      </c>
      <c r="BL169" s="18" t="s">
        <v>156</v>
      </c>
      <c r="BM169" s="154" t="s">
        <v>834</v>
      </c>
    </row>
    <row r="170" spans="2:51" s="13" customFormat="1" ht="12">
      <c r="B170" s="156"/>
      <c r="D170" s="157" t="s">
        <v>158</v>
      </c>
      <c r="E170" s="158" t="s">
        <v>1</v>
      </c>
      <c r="F170" s="159" t="s">
        <v>833</v>
      </c>
      <c r="H170" s="160">
        <v>20.7</v>
      </c>
      <c r="L170" s="156"/>
      <c r="M170" s="161"/>
      <c r="N170" s="162"/>
      <c r="O170" s="162"/>
      <c r="P170" s="162"/>
      <c r="Q170" s="162"/>
      <c r="R170" s="162"/>
      <c r="S170" s="162"/>
      <c r="T170" s="163"/>
      <c r="AT170" s="158" t="s">
        <v>158</v>
      </c>
      <c r="AU170" s="158" t="s">
        <v>84</v>
      </c>
      <c r="AV170" s="13" t="s">
        <v>84</v>
      </c>
      <c r="AW170" s="13" t="s">
        <v>30</v>
      </c>
      <c r="AX170" s="13" t="s">
        <v>82</v>
      </c>
      <c r="AY170" s="158" t="s">
        <v>150</v>
      </c>
    </row>
    <row r="171" spans="1:65" s="2" customFormat="1" ht="24.15" customHeight="1">
      <c r="A171" s="30"/>
      <c r="B171" s="142"/>
      <c r="C171" s="143" t="s">
        <v>8</v>
      </c>
      <c r="D171" s="143" t="s">
        <v>152</v>
      </c>
      <c r="E171" s="144" t="s">
        <v>405</v>
      </c>
      <c r="F171" s="145" t="s">
        <v>406</v>
      </c>
      <c r="G171" s="146" t="s">
        <v>155</v>
      </c>
      <c r="H171" s="147">
        <v>20.7</v>
      </c>
      <c r="I171" s="148"/>
      <c r="J171" s="148">
        <f>ROUND(I171*H171,2)</f>
        <v>0</v>
      </c>
      <c r="K171" s="149"/>
      <c r="L171" s="31"/>
      <c r="M171" s="150" t="s">
        <v>1</v>
      </c>
      <c r="N171" s="151" t="s">
        <v>39</v>
      </c>
      <c r="O171" s="152">
        <v>0.083</v>
      </c>
      <c r="P171" s="152">
        <f>O171*H171</f>
        <v>1.7181</v>
      </c>
      <c r="Q171" s="152">
        <v>0.23</v>
      </c>
      <c r="R171" s="152">
        <f>Q171*H171</f>
        <v>4.761</v>
      </c>
      <c r="S171" s="152">
        <v>0</v>
      </c>
      <c r="T171" s="153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4" t="s">
        <v>156</v>
      </c>
      <c r="AT171" s="154" t="s">
        <v>152</v>
      </c>
      <c r="AU171" s="154" t="s">
        <v>84</v>
      </c>
      <c r="AY171" s="18" t="s">
        <v>150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82</v>
      </c>
      <c r="BK171" s="155">
        <f>ROUND(I171*H171,2)</f>
        <v>0</v>
      </c>
      <c r="BL171" s="18" t="s">
        <v>156</v>
      </c>
      <c r="BM171" s="154" t="s">
        <v>835</v>
      </c>
    </row>
    <row r="172" spans="2:51" s="13" customFormat="1" ht="12">
      <c r="B172" s="156"/>
      <c r="D172" s="157" t="s">
        <v>158</v>
      </c>
      <c r="E172" s="158" t="s">
        <v>1</v>
      </c>
      <c r="F172" s="159" t="s">
        <v>833</v>
      </c>
      <c r="H172" s="160">
        <v>20.7</v>
      </c>
      <c r="L172" s="156"/>
      <c r="M172" s="161"/>
      <c r="N172" s="162"/>
      <c r="O172" s="162"/>
      <c r="P172" s="162"/>
      <c r="Q172" s="162"/>
      <c r="R172" s="162"/>
      <c r="S172" s="162"/>
      <c r="T172" s="163"/>
      <c r="AT172" s="158" t="s">
        <v>158</v>
      </c>
      <c r="AU172" s="158" t="s">
        <v>84</v>
      </c>
      <c r="AV172" s="13" t="s">
        <v>84</v>
      </c>
      <c r="AW172" s="13" t="s">
        <v>30</v>
      </c>
      <c r="AX172" s="13" t="s">
        <v>82</v>
      </c>
      <c r="AY172" s="158" t="s">
        <v>150</v>
      </c>
    </row>
    <row r="173" spans="1:65" s="2" customFormat="1" ht="24.15" customHeight="1">
      <c r="A173" s="30"/>
      <c r="B173" s="142"/>
      <c r="C173" s="143" t="s">
        <v>230</v>
      </c>
      <c r="D173" s="143" t="s">
        <v>152</v>
      </c>
      <c r="E173" s="144" t="s">
        <v>836</v>
      </c>
      <c r="F173" s="145" t="s">
        <v>837</v>
      </c>
      <c r="G173" s="146" t="s">
        <v>155</v>
      </c>
      <c r="H173" s="147">
        <v>144.7</v>
      </c>
      <c r="I173" s="148"/>
      <c r="J173" s="148">
        <f>ROUND(I173*H173,2)</f>
        <v>0</v>
      </c>
      <c r="K173" s="149"/>
      <c r="L173" s="31"/>
      <c r="M173" s="150" t="s">
        <v>1</v>
      </c>
      <c r="N173" s="151" t="s">
        <v>39</v>
      </c>
      <c r="O173" s="152">
        <v>0.023</v>
      </c>
      <c r="P173" s="152">
        <f>O173*H173</f>
        <v>3.3280999999999996</v>
      </c>
      <c r="Q173" s="152">
        <v>0.23</v>
      </c>
      <c r="R173" s="152">
        <f>Q173*H173</f>
        <v>33.281</v>
      </c>
      <c r="S173" s="152">
        <v>0</v>
      </c>
      <c r="T173" s="153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4" t="s">
        <v>156</v>
      </c>
      <c r="AT173" s="154" t="s">
        <v>152</v>
      </c>
      <c r="AU173" s="154" t="s">
        <v>84</v>
      </c>
      <c r="AY173" s="18" t="s">
        <v>150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82</v>
      </c>
      <c r="BK173" s="155">
        <f>ROUND(I173*H173,2)</f>
        <v>0</v>
      </c>
      <c r="BL173" s="18" t="s">
        <v>156</v>
      </c>
      <c r="BM173" s="154" t="s">
        <v>838</v>
      </c>
    </row>
    <row r="174" spans="2:51" s="13" customFormat="1" ht="12">
      <c r="B174" s="156"/>
      <c r="D174" s="157" t="s">
        <v>158</v>
      </c>
      <c r="E174" s="158" t="s">
        <v>1</v>
      </c>
      <c r="F174" s="159" t="s">
        <v>832</v>
      </c>
      <c r="H174" s="160">
        <v>144.7</v>
      </c>
      <c r="L174" s="156"/>
      <c r="M174" s="161"/>
      <c r="N174" s="162"/>
      <c r="O174" s="162"/>
      <c r="P174" s="162"/>
      <c r="Q174" s="162"/>
      <c r="R174" s="162"/>
      <c r="S174" s="162"/>
      <c r="T174" s="163"/>
      <c r="AT174" s="158" t="s">
        <v>158</v>
      </c>
      <c r="AU174" s="158" t="s">
        <v>84</v>
      </c>
      <c r="AV174" s="13" t="s">
        <v>84</v>
      </c>
      <c r="AW174" s="13" t="s">
        <v>30</v>
      </c>
      <c r="AX174" s="13" t="s">
        <v>82</v>
      </c>
      <c r="AY174" s="158" t="s">
        <v>150</v>
      </c>
    </row>
    <row r="175" spans="1:65" s="2" customFormat="1" ht="33" customHeight="1">
      <c r="A175" s="30"/>
      <c r="B175" s="142"/>
      <c r="C175" s="143" t="s">
        <v>235</v>
      </c>
      <c r="D175" s="143" t="s">
        <v>152</v>
      </c>
      <c r="E175" s="144" t="s">
        <v>428</v>
      </c>
      <c r="F175" s="145" t="s">
        <v>429</v>
      </c>
      <c r="G175" s="146" t="s">
        <v>155</v>
      </c>
      <c r="H175" s="147">
        <v>20.7</v>
      </c>
      <c r="I175" s="148"/>
      <c r="J175" s="148">
        <f>ROUND(I175*H175,2)</f>
        <v>0</v>
      </c>
      <c r="K175" s="149"/>
      <c r="L175" s="31"/>
      <c r="M175" s="150" t="s">
        <v>1</v>
      </c>
      <c r="N175" s="151" t="s">
        <v>39</v>
      </c>
      <c r="O175" s="152">
        <v>0.777</v>
      </c>
      <c r="P175" s="152">
        <f>O175*H175</f>
        <v>16.0839</v>
      </c>
      <c r="Q175" s="152">
        <v>0.101</v>
      </c>
      <c r="R175" s="152">
        <f>Q175*H175</f>
        <v>2.0907</v>
      </c>
      <c r="S175" s="152">
        <v>0</v>
      </c>
      <c r="T175" s="153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4" t="s">
        <v>156</v>
      </c>
      <c r="AT175" s="154" t="s">
        <v>152</v>
      </c>
      <c r="AU175" s="154" t="s">
        <v>84</v>
      </c>
      <c r="AY175" s="18" t="s">
        <v>150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82</v>
      </c>
      <c r="BK175" s="155">
        <f>ROUND(I175*H175,2)</f>
        <v>0</v>
      </c>
      <c r="BL175" s="18" t="s">
        <v>156</v>
      </c>
      <c r="BM175" s="154" t="s">
        <v>839</v>
      </c>
    </row>
    <row r="176" spans="2:51" s="13" customFormat="1" ht="12">
      <c r="B176" s="156"/>
      <c r="D176" s="157" t="s">
        <v>158</v>
      </c>
      <c r="E176" s="158" t="s">
        <v>1</v>
      </c>
      <c r="F176" s="159" t="s">
        <v>833</v>
      </c>
      <c r="H176" s="160">
        <v>20.7</v>
      </c>
      <c r="L176" s="156"/>
      <c r="M176" s="161"/>
      <c r="N176" s="162"/>
      <c r="O176" s="162"/>
      <c r="P176" s="162"/>
      <c r="Q176" s="162"/>
      <c r="R176" s="162"/>
      <c r="S176" s="162"/>
      <c r="T176" s="163"/>
      <c r="AT176" s="158" t="s">
        <v>158</v>
      </c>
      <c r="AU176" s="158" t="s">
        <v>84</v>
      </c>
      <c r="AV176" s="13" t="s">
        <v>84</v>
      </c>
      <c r="AW176" s="13" t="s">
        <v>30</v>
      </c>
      <c r="AX176" s="13" t="s">
        <v>82</v>
      </c>
      <c r="AY176" s="158" t="s">
        <v>150</v>
      </c>
    </row>
    <row r="177" spans="1:65" s="2" customFormat="1" ht="21.75" customHeight="1">
      <c r="A177" s="30"/>
      <c r="B177" s="142"/>
      <c r="C177" s="177" t="s">
        <v>241</v>
      </c>
      <c r="D177" s="177" t="s">
        <v>263</v>
      </c>
      <c r="E177" s="178" t="s">
        <v>432</v>
      </c>
      <c r="F177" s="179" t="s">
        <v>433</v>
      </c>
      <c r="G177" s="180" t="s">
        <v>155</v>
      </c>
      <c r="H177" s="181">
        <v>21.321</v>
      </c>
      <c r="I177" s="182"/>
      <c r="J177" s="182">
        <f>ROUND(I177*H177,2)</f>
        <v>0</v>
      </c>
      <c r="K177" s="183"/>
      <c r="L177" s="184"/>
      <c r="M177" s="185" t="s">
        <v>1</v>
      </c>
      <c r="N177" s="186" t="s">
        <v>39</v>
      </c>
      <c r="O177" s="152">
        <v>0</v>
      </c>
      <c r="P177" s="152">
        <f>O177*H177</f>
        <v>0</v>
      </c>
      <c r="Q177" s="152">
        <v>0.131</v>
      </c>
      <c r="R177" s="152">
        <f>Q177*H177</f>
        <v>2.793051</v>
      </c>
      <c r="S177" s="152">
        <v>0</v>
      </c>
      <c r="T177" s="153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4" t="s">
        <v>187</v>
      </c>
      <c r="AT177" s="154" t="s">
        <v>263</v>
      </c>
      <c r="AU177" s="154" t="s">
        <v>84</v>
      </c>
      <c r="AY177" s="18" t="s">
        <v>150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82</v>
      </c>
      <c r="BK177" s="155">
        <f>ROUND(I177*H177,2)</f>
        <v>0</v>
      </c>
      <c r="BL177" s="18" t="s">
        <v>156</v>
      </c>
      <c r="BM177" s="154" t="s">
        <v>840</v>
      </c>
    </row>
    <row r="178" spans="2:51" s="13" customFormat="1" ht="12">
      <c r="B178" s="156"/>
      <c r="D178" s="157" t="s">
        <v>158</v>
      </c>
      <c r="E178" s="158" t="s">
        <v>1</v>
      </c>
      <c r="F178" s="159" t="s">
        <v>841</v>
      </c>
      <c r="H178" s="160">
        <v>20.7</v>
      </c>
      <c r="L178" s="156"/>
      <c r="M178" s="161"/>
      <c r="N178" s="162"/>
      <c r="O178" s="162"/>
      <c r="P178" s="162"/>
      <c r="Q178" s="162"/>
      <c r="R178" s="162"/>
      <c r="S178" s="162"/>
      <c r="T178" s="163"/>
      <c r="AT178" s="158" t="s">
        <v>158</v>
      </c>
      <c r="AU178" s="158" t="s">
        <v>84</v>
      </c>
      <c r="AV178" s="13" t="s">
        <v>84</v>
      </c>
      <c r="AW178" s="13" t="s">
        <v>30</v>
      </c>
      <c r="AX178" s="13" t="s">
        <v>74</v>
      </c>
      <c r="AY178" s="158" t="s">
        <v>150</v>
      </c>
    </row>
    <row r="179" spans="2:51" s="14" customFormat="1" ht="12">
      <c r="B179" s="164"/>
      <c r="D179" s="157" t="s">
        <v>158</v>
      </c>
      <c r="E179" s="165" t="s">
        <v>1</v>
      </c>
      <c r="F179" s="166" t="s">
        <v>193</v>
      </c>
      <c r="H179" s="167">
        <v>20.7</v>
      </c>
      <c r="L179" s="164"/>
      <c r="M179" s="168"/>
      <c r="N179" s="169"/>
      <c r="O179" s="169"/>
      <c r="P179" s="169"/>
      <c r="Q179" s="169"/>
      <c r="R179" s="169"/>
      <c r="S179" s="169"/>
      <c r="T179" s="170"/>
      <c r="AT179" s="165" t="s">
        <v>158</v>
      </c>
      <c r="AU179" s="165" t="s">
        <v>84</v>
      </c>
      <c r="AV179" s="14" t="s">
        <v>156</v>
      </c>
      <c r="AW179" s="14" t="s">
        <v>30</v>
      </c>
      <c r="AX179" s="14" t="s">
        <v>82</v>
      </c>
      <c r="AY179" s="165" t="s">
        <v>150</v>
      </c>
    </row>
    <row r="180" spans="2:51" s="13" customFormat="1" ht="12">
      <c r="B180" s="156"/>
      <c r="D180" s="157" t="s">
        <v>158</v>
      </c>
      <c r="F180" s="159" t="s">
        <v>842</v>
      </c>
      <c r="H180" s="160">
        <v>21.321</v>
      </c>
      <c r="L180" s="156"/>
      <c r="M180" s="161"/>
      <c r="N180" s="162"/>
      <c r="O180" s="162"/>
      <c r="P180" s="162"/>
      <c r="Q180" s="162"/>
      <c r="R180" s="162"/>
      <c r="S180" s="162"/>
      <c r="T180" s="163"/>
      <c r="AT180" s="158" t="s">
        <v>158</v>
      </c>
      <c r="AU180" s="158" t="s">
        <v>84</v>
      </c>
      <c r="AV180" s="13" t="s">
        <v>84</v>
      </c>
      <c r="AW180" s="13" t="s">
        <v>3</v>
      </c>
      <c r="AX180" s="13" t="s">
        <v>82</v>
      </c>
      <c r="AY180" s="158" t="s">
        <v>150</v>
      </c>
    </row>
    <row r="181" spans="2:63" s="12" customFormat="1" ht="22.8" customHeight="1">
      <c r="B181" s="130"/>
      <c r="D181" s="131" t="s">
        <v>73</v>
      </c>
      <c r="E181" s="140" t="s">
        <v>177</v>
      </c>
      <c r="F181" s="140" t="s">
        <v>843</v>
      </c>
      <c r="J181" s="141">
        <f>BK181</f>
        <v>0</v>
      </c>
      <c r="L181" s="130"/>
      <c r="M181" s="134"/>
      <c r="N181" s="135"/>
      <c r="O181" s="135"/>
      <c r="P181" s="136">
        <f>SUM(P182:P187)</f>
        <v>77.752704</v>
      </c>
      <c r="Q181" s="135"/>
      <c r="R181" s="136">
        <f>SUM(R182:R187)</f>
        <v>50.52709982999999</v>
      </c>
      <c r="S181" s="135"/>
      <c r="T181" s="137">
        <f>SUM(T182:T187)</f>
        <v>0</v>
      </c>
      <c r="AR181" s="131" t="s">
        <v>82</v>
      </c>
      <c r="AT181" s="138" t="s">
        <v>73</v>
      </c>
      <c r="AU181" s="138" t="s">
        <v>82</v>
      </c>
      <c r="AY181" s="131" t="s">
        <v>150</v>
      </c>
      <c r="BK181" s="139">
        <f>SUM(BK182:BK187)</f>
        <v>0</v>
      </c>
    </row>
    <row r="182" spans="1:65" s="2" customFormat="1" ht="33" customHeight="1">
      <c r="A182" s="30"/>
      <c r="B182" s="142"/>
      <c r="C182" s="143" t="s">
        <v>246</v>
      </c>
      <c r="D182" s="143" t="s">
        <v>152</v>
      </c>
      <c r="E182" s="144" t="s">
        <v>844</v>
      </c>
      <c r="F182" s="145" t="s">
        <v>845</v>
      </c>
      <c r="G182" s="146" t="s">
        <v>210</v>
      </c>
      <c r="H182" s="147">
        <v>21.705</v>
      </c>
      <c r="I182" s="148"/>
      <c r="J182" s="148">
        <f>ROUND(I182*H182,2)</f>
        <v>0</v>
      </c>
      <c r="K182" s="149"/>
      <c r="L182" s="31"/>
      <c r="M182" s="150" t="s">
        <v>1</v>
      </c>
      <c r="N182" s="151" t="s">
        <v>39</v>
      </c>
      <c r="O182" s="152">
        <v>2.317</v>
      </c>
      <c r="P182" s="152">
        <f>O182*H182</f>
        <v>50.290485</v>
      </c>
      <c r="Q182" s="152">
        <v>2.30102</v>
      </c>
      <c r="R182" s="152">
        <f>Q182*H182</f>
        <v>49.94363909999999</v>
      </c>
      <c r="S182" s="152">
        <v>0</v>
      </c>
      <c r="T182" s="153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4" t="s">
        <v>156</v>
      </c>
      <c r="AT182" s="154" t="s">
        <v>152</v>
      </c>
      <c r="AU182" s="154" t="s">
        <v>84</v>
      </c>
      <c r="AY182" s="18" t="s">
        <v>150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82</v>
      </c>
      <c r="BK182" s="155">
        <f>ROUND(I182*H182,2)</f>
        <v>0</v>
      </c>
      <c r="BL182" s="18" t="s">
        <v>156</v>
      </c>
      <c r="BM182" s="154" t="s">
        <v>846</v>
      </c>
    </row>
    <row r="183" spans="2:51" s="13" customFormat="1" ht="12">
      <c r="B183" s="156"/>
      <c r="D183" s="157" t="s">
        <v>158</v>
      </c>
      <c r="E183" s="158" t="s">
        <v>1</v>
      </c>
      <c r="F183" s="159" t="s">
        <v>847</v>
      </c>
      <c r="H183" s="160">
        <v>21.705</v>
      </c>
      <c r="L183" s="156"/>
      <c r="M183" s="161"/>
      <c r="N183" s="162"/>
      <c r="O183" s="162"/>
      <c r="P183" s="162"/>
      <c r="Q183" s="162"/>
      <c r="R183" s="162"/>
      <c r="S183" s="162"/>
      <c r="T183" s="163"/>
      <c r="AT183" s="158" t="s">
        <v>158</v>
      </c>
      <c r="AU183" s="158" t="s">
        <v>84</v>
      </c>
      <c r="AV183" s="13" t="s">
        <v>84</v>
      </c>
      <c r="AW183" s="13" t="s">
        <v>30</v>
      </c>
      <c r="AX183" s="13" t="s">
        <v>82</v>
      </c>
      <c r="AY183" s="158" t="s">
        <v>150</v>
      </c>
    </row>
    <row r="184" spans="1:65" s="2" customFormat="1" ht="24.15" customHeight="1">
      <c r="A184" s="30"/>
      <c r="B184" s="142"/>
      <c r="C184" s="143" t="s">
        <v>251</v>
      </c>
      <c r="D184" s="143" t="s">
        <v>152</v>
      </c>
      <c r="E184" s="144" t="s">
        <v>848</v>
      </c>
      <c r="F184" s="145" t="s">
        <v>849</v>
      </c>
      <c r="G184" s="146" t="s">
        <v>210</v>
      </c>
      <c r="H184" s="147">
        <v>21.705</v>
      </c>
      <c r="I184" s="148"/>
      <c r="J184" s="148">
        <f>ROUND(I184*H184,2)</f>
        <v>0</v>
      </c>
      <c r="K184" s="149"/>
      <c r="L184" s="31"/>
      <c r="M184" s="150" t="s">
        <v>1</v>
      </c>
      <c r="N184" s="151" t="s">
        <v>39</v>
      </c>
      <c r="O184" s="152">
        <v>0.675</v>
      </c>
      <c r="P184" s="152">
        <f>O184*H184</f>
        <v>14.650875</v>
      </c>
      <c r="Q184" s="152">
        <v>0</v>
      </c>
      <c r="R184" s="152">
        <f>Q184*H184</f>
        <v>0</v>
      </c>
      <c r="S184" s="152">
        <v>0</v>
      </c>
      <c r="T184" s="153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4" t="s">
        <v>156</v>
      </c>
      <c r="AT184" s="154" t="s">
        <v>152</v>
      </c>
      <c r="AU184" s="154" t="s">
        <v>84</v>
      </c>
      <c r="AY184" s="18" t="s">
        <v>150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82</v>
      </c>
      <c r="BK184" s="155">
        <f>ROUND(I184*H184,2)</f>
        <v>0</v>
      </c>
      <c r="BL184" s="18" t="s">
        <v>156</v>
      </c>
      <c r="BM184" s="154" t="s">
        <v>850</v>
      </c>
    </row>
    <row r="185" spans="1:65" s="2" customFormat="1" ht="33" customHeight="1">
      <c r="A185" s="30"/>
      <c r="B185" s="142"/>
      <c r="C185" s="143" t="s">
        <v>7</v>
      </c>
      <c r="D185" s="143" t="s">
        <v>152</v>
      </c>
      <c r="E185" s="144" t="s">
        <v>851</v>
      </c>
      <c r="F185" s="145" t="s">
        <v>852</v>
      </c>
      <c r="G185" s="146" t="s">
        <v>210</v>
      </c>
      <c r="H185" s="147">
        <v>21.705</v>
      </c>
      <c r="I185" s="148"/>
      <c r="J185" s="148">
        <f>ROUND(I185*H185,2)</f>
        <v>0</v>
      </c>
      <c r="K185" s="149"/>
      <c r="L185" s="31"/>
      <c r="M185" s="150" t="s">
        <v>1</v>
      </c>
      <c r="N185" s="151" t="s">
        <v>39</v>
      </c>
      <c r="O185" s="152">
        <v>0.205</v>
      </c>
      <c r="P185" s="152">
        <f>O185*H185</f>
        <v>4.4495249999999995</v>
      </c>
      <c r="Q185" s="152">
        <v>0</v>
      </c>
      <c r="R185" s="152">
        <f>Q185*H185</f>
        <v>0</v>
      </c>
      <c r="S185" s="152">
        <v>0</v>
      </c>
      <c r="T185" s="153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4" t="s">
        <v>156</v>
      </c>
      <c r="AT185" s="154" t="s">
        <v>152</v>
      </c>
      <c r="AU185" s="154" t="s">
        <v>84</v>
      </c>
      <c r="AY185" s="18" t="s">
        <v>150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82</v>
      </c>
      <c r="BK185" s="155">
        <f>ROUND(I185*H185,2)</f>
        <v>0</v>
      </c>
      <c r="BL185" s="18" t="s">
        <v>156</v>
      </c>
      <c r="BM185" s="154" t="s">
        <v>853</v>
      </c>
    </row>
    <row r="186" spans="1:65" s="2" customFormat="1" ht="16.5" customHeight="1">
      <c r="A186" s="30"/>
      <c r="B186" s="142"/>
      <c r="C186" s="143" t="s">
        <v>262</v>
      </c>
      <c r="D186" s="143" t="s">
        <v>152</v>
      </c>
      <c r="E186" s="144" t="s">
        <v>854</v>
      </c>
      <c r="F186" s="145" t="s">
        <v>855</v>
      </c>
      <c r="G186" s="146" t="s">
        <v>254</v>
      </c>
      <c r="H186" s="147">
        <v>0.549</v>
      </c>
      <c r="I186" s="148"/>
      <c r="J186" s="148">
        <f>ROUND(I186*H186,2)</f>
        <v>0</v>
      </c>
      <c r="K186" s="149"/>
      <c r="L186" s="31"/>
      <c r="M186" s="150" t="s">
        <v>1</v>
      </c>
      <c r="N186" s="151" t="s">
        <v>39</v>
      </c>
      <c r="O186" s="152">
        <v>15.231</v>
      </c>
      <c r="P186" s="152">
        <f>O186*H186</f>
        <v>8.361819</v>
      </c>
      <c r="Q186" s="152">
        <v>1.06277</v>
      </c>
      <c r="R186" s="152">
        <f>Q186*H186</f>
        <v>0.5834607300000001</v>
      </c>
      <c r="S186" s="152">
        <v>0</v>
      </c>
      <c r="T186" s="153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4" t="s">
        <v>156</v>
      </c>
      <c r="AT186" s="154" t="s">
        <v>152</v>
      </c>
      <c r="AU186" s="154" t="s">
        <v>84</v>
      </c>
      <c r="AY186" s="18" t="s">
        <v>150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82</v>
      </c>
      <c r="BK186" s="155">
        <f>ROUND(I186*H186,2)</f>
        <v>0</v>
      </c>
      <c r="BL186" s="18" t="s">
        <v>156</v>
      </c>
      <c r="BM186" s="154" t="s">
        <v>856</v>
      </c>
    </row>
    <row r="187" spans="2:51" s="13" customFormat="1" ht="12">
      <c r="B187" s="156"/>
      <c r="D187" s="157" t="s">
        <v>158</v>
      </c>
      <c r="E187" s="158" t="s">
        <v>1</v>
      </c>
      <c r="F187" s="159" t="s">
        <v>857</v>
      </c>
      <c r="H187" s="160">
        <v>0.549</v>
      </c>
      <c r="L187" s="156"/>
      <c r="M187" s="161"/>
      <c r="N187" s="162"/>
      <c r="O187" s="162"/>
      <c r="P187" s="162"/>
      <c r="Q187" s="162"/>
      <c r="R187" s="162"/>
      <c r="S187" s="162"/>
      <c r="T187" s="163"/>
      <c r="AT187" s="158" t="s">
        <v>158</v>
      </c>
      <c r="AU187" s="158" t="s">
        <v>84</v>
      </c>
      <c r="AV187" s="13" t="s">
        <v>84</v>
      </c>
      <c r="AW187" s="13" t="s">
        <v>30</v>
      </c>
      <c r="AX187" s="13" t="s">
        <v>82</v>
      </c>
      <c r="AY187" s="158" t="s">
        <v>150</v>
      </c>
    </row>
    <row r="188" spans="2:63" s="12" customFormat="1" ht="22.8" customHeight="1">
      <c r="B188" s="130"/>
      <c r="D188" s="131" t="s">
        <v>73</v>
      </c>
      <c r="E188" s="140" t="s">
        <v>194</v>
      </c>
      <c r="F188" s="140" t="s">
        <v>444</v>
      </c>
      <c r="J188" s="141">
        <f>BK188</f>
        <v>0</v>
      </c>
      <c r="L188" s="130"/>
      <c r="M188" s="134"/>
      <c r="N188" s="135"/>
      <c r="O188" s="135"/>
      <c r="P188" s="136">
        <f>SUM(P189:P199)</f>
        <v>33.09598200000001</v>
      </c>
      <c r="Q188" s="135"/>
      <c r="R188" s="136">
        <f>SUM(R189:R199)</f>
        <v>12.46806114</v>
      </c>
      <c r="S188" s="135"/>
      <c r="T188" s="137">
        <f>SUM(T189:T199)</f>
        <v>0</v>
      </c>
      <c r="AR188" s="131" t="s">
        <v>82</v>
      </c>
      <c r="AT188" s="138" t="s">
        <v>73</v>
      </c>
      <c r="AU188" s="138" t="s">
        <v>82</v>
      </c>
      <c r="AY188" s="131" t="s">
        <v>150</v>
      </c>
      <c r="BK188" s="139">
        <f>SUM(BK189:BK199)</f>
        <v>0</v>
      </c>
    </row>
    <row r="189" spans="1:65" s="2" customFormat="1" ht="24.15" customHeight="1">
      <c r="A189" s="30"/>
      <c r="B189" s="142"/>
      <c r="C189" s="143" t="s">
        <v>269</v>
      </c>
      <c r="D189" s="143" t="s">
        <v>152</v>
      </c>
      <c r="E189" s="144" t="s">
        <v>458</v>
      </c>
      <c r="F189" s="145" t="s">
        <v>459</v>
      </c>
      <c r="G189" s="146" t="s">
        <v>190</v>
      </c>
      <c r="H189" s="147">
        <v>37.46</v>
      </c>
      <c r="I189" s="148"/>
      <c r="J189" s="148">
        <f>ROUND(I189*H189,2)</f>
        <v>0</v>
      </c>
      <c r="K189" s="149"/>
      <c r="L189" s="31"/>
      <c r="M189" s="150" t="s">
        <v>1</v>
      </c>
      <c r="N189" s="151" t="s">
        <v>39</v>
      </c>
      <c r="O189" s="152">
        <v>0.14</v>
      </c>
      <c r="P189" s="152">
        <f>O189*H189</f>
        <v>5.244400000000001</v>
      </c>
      <c r="Q189" s="152">
        <v>0.10095</v>
      </c>
      <c r="R189" s="152">
        <f>Q189*H189</f>
        <v>3.781587</v>
      </c>
      <c r="S189" s="152">
        <v>0</v>
      </c>
      <c r="T189" s="153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4" t="s">
        <v>156</v>
      </c>
      <c r="AT189" s="154" t="s">
        <v>152</v>
      </c>
      <c r="AU189" s="154" t="s">
        <v>84</v>
      </c>
      <c r="AY189" s="18" t="s">
        <v>150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82</v>
      </c>
      <c r="BK189" s="155">
        <f>ROUND(I189*H189,2)</f>
        <v>0</v>
      </c>
      <c r="BL189" s="18" t="s">
        <v>156</v>
      </c>
      <c r="BM189" s="154" t="s">
        <v>858</v>
      </c>
    </row>
    <row r="190" spans="2:51" s="13" customFormat="1" ht="12">
      <c r="B190" s="156"/>
      <c r="D190" s="157" t="s">
        <v>158</v>
      </c>
      <c r="E190" s="158" t="s">
        <v>1</v>
      </c>
      <c r="F190" s="159" t="s">
        <v>859</v>
      </c>
      <c r="H190" s="160">
        <v>37.46</v>
      </c>
      <c r="L190" s="156"/>
      <c r="M190" s="161"/>
      <c r="N190" s="162"/>
      <c r="O190" s="162"/>
      <c r="P190" s="162"/>
      <c r="Q190" s="162"/>
      <c r="R190" s="162"/>
      <c r="S190" s="162"/>
      <c r="T190" s="163"/>
      <c r="AT190" s="158" t="s">
        <v>158</v>
      </c>
      <c r="AU190" s="158" t="s">
        <v>84</v>
      </c>
      <c r="AV190" s="13" t="s">
        <v>84</v>
      </c>
      <c r="AW190" s="13" t="s">
        <v>30</v>
      </c>
      <c r="AX190" s="13" t="s">
        <v>82</v>
      </c>
      <c r="AY190" s="158" t="s">
        <v>150</v>
      </c>
    </row>
    <row r="191" spans="1:65" s="2" customFormat="1" ht="16.5" customHeight="1">
      <c r="A191" s="30"/>
      <c r="B191" s="142"/>
      <c r="C191" s="177" t="s">
        <v>274</v>
      </c>
      <c r="D191" s="177" t="s">
        <v>263</v>
      </c>
      <c r="E191" s="178" t="s">
        <v>463</v>
      </c>
      <c r="F191" s="179" t="s">
        <v>464</v>
      </c>
      <c r="G191" s="180" t="s">
        <v>190</v>
      </c>
      <c r="H191" s="181">
        <v>38.584</v>
      </c>
      <c r="I191" s="182"/>
      <c r="J191" s="182">
        <f>ROUND(I191*H191,2)</f>
        <v>0</v>
      </c>
      <c r="K191" s="183"/>
      <c r="L191" s="184"/>
      <c r="M191" s="185" t="s">
        <v>1</v>
      </c>
      <c r="N191" s="186" t="s">
        <v>39</v>
      </c>
      <c r="O191" s="152">
        <v>0</v>
      </c>
      <c r="P191" s="152">
        <f>O191*H191</f>
        <v>0</v>
      </c>
      <c r="Q191" s="152">
        <v>0.028</v>
      </c>
      <c r="R191" s="152">
        <f>Q191*H191</f>
        <v>1.0803520000000002</v>
      </c>
      <c r="S191" s="152">
        <v>0</v>
      </c>
      <c r="T191" s="153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4" t="s">
        <v>187</v>
      </c>
      <c r="AT191" s="154" t="s">
        <v>263</v>
      </c>
      <c r="AU191" s="154" t="s">
        <v>84</v>
      </c>
      <c r="AY191" s="18" t="s">
        <v>150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82</v>
      </c>
      <c r="BK191" s="155">
        <f>ROUND(I191*H191,2)</f>
        <v>0</v>
      </c>
      <c r="BL191" s="18" t="s">
        <v>156</v>
      </c>
      <c r="BM191" s="154" t="s">
        <v>860</v>
      </c>
    </row>
    <row r="192" spans="2:51" s="13" customFormat="1" ht="12">
      <c r="B192" s="156"/>
      <c r="D192" s="157" t="s">
        <v>158</v>
      </c>
      <c r="E192" s="158" t="s">
        <v>1</v>
      </c>
      <c r="F192" s="159" t="s">
        <v>859</v>
      </c>
      <c r="H192" s="160">
        <v>37.46</v>
      </c>
      <c r="L192" s="156"/>
      <c r="M192" s="161"/>
      <c r="N192" s="162"/>
      <c r="O192" s="162"/>
      <c r="P192" s="162"/>
      <c r="Q192" s="162"/>
      <c r="R192" s="162"/>
      <c r="S192" s="162"/>
      <c r="T192" s="163"/>
      <c r="AT192" s="158" t="s">
        <v>158</v>
      </c>
      <c r="AU192" s="158" t="s">
        <v>84</v>
      </c>
      <c r="AV192" s="13" t="s">
        <v>84</v>
      </c>
      <c r="AW192" s="13" t="s">
        <v>30</v>
      </c>
      <c r="AX192" s="13" t="s">
        <v>82</v>
      </c>
      <c r="AY192" s="158" t="s">
        <v>150</v>
      </c>
    </row>
    <row r="193" spans="2:51" s="13" customFormat="1" ht="12">
      <c r="B193" s="156"/>
      <c r="D193" s="157" t="s">
        <v>158</v>
      </c>
      <c r="F193" s="159" t="s">
        <v>861</v>
      </c>
      <c r="H193" s="160">
        <v>38.584</v>
      </c>
      <c r="L193" s="156"/>
      <c r="M193" s="161"/>
      <c r="N193" s="162"/>
      <c r="O193" s="162"/>
      <c r="P193" s="162"/>
      <c r="Q193" s="162"/>
      <c r="R193" s="162"/>
      <c r="S193" s="162"/>
      <c r="T193" s="163"/>
      <c r="AT193" s="158" t="s">
        <v>158</v>
      </c>
      <c r="AU193" s="158" t="s">
        <v>84</v>
      </c>
      <c r="AV193" s="13" t="s">
        <v>84</v>
      </c>
      <c r="AW193" s="13" t="s">
        <v>3</v>
      </c>
      <c r="AX193" s="13" t="s">
        <v>82</v>
      </c>
      <c r="AY193" s="158" t="s">
        <v>150</v>
      </c>
    </row>
    <row r="194" spans="1:65" s="2" customFormat="1" ht="16.5" customHeight="1">
      <c r="A194" s="30"/>
      <c r="B194" s="142"/>
      <c r="C194" s="143" t="s">
        <v>278</v>
      </c>
      <c r="D194" s="143" t="s">
        <v>152</v>
      </c>
      <c r="E194" s="144" t="s">
        <v>468</v>
      </c>
      <c r="F194" s="145" t="s">
        <v>469</v>
      </c>
      <c r="G194" s="146" t="s">
        <v>210</v>
      </c>
      <c r="H194" s="147">
        <v>3.371</v>
      </c>
      <c r="I194" s="148"/>
      <c r="J194" s="148">
        <f>ROUND(I194*H194,2)</f>
        <v>0</v>
      </c>
      <c r="K194" s="149"/>
      <c r="L194" s="31"/>
      <c r="M194" s="150" t="s">
        <v>1</v>
      </c>
      <c r="N194" s="151" t="s">
        <v>39</v>
      </c>
      <c r="O194" s="152">
        <v>1.442</v>
      </c>
      <c r="P194" s="152">
        <f>O194*H194</f>
        <v>4.860982</v>
      </c>
      <c r="Q194" s="152">
        <v>2.25634</v>
      </c>
      <c r="R194" s="152">
        <f>Q194*H194</f>
        <v>7.606122139999999</v>
      </c>
      <c r="S194" s="152">
        <v>0</v>
      </c>
      <c r="T194" s="153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4" t="s">
        <v>156</v>
      </c>
      <c r="AT194" s="154" t="s">
        <v>152</v>
      </c>
      <c r="AU194" s="154" t="s">
        <v>84</v>
      </c>
      <c r="AY194" s="18" t="s">
        <v>150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82</v>
      </c>
      <c r="BK194" s="155">
        <f>ROUND(I194*H194,2)</f>
        <v>0</v>
      </c>
      <c r="BL194" s="18" t="s">
        <v>156</v>
      </c>
      <c r="BM194" s="154" t="s">
        <v>862</v>
      </c>
    </row>
    <row r="195" spans="2:51" s="15" customFormat="1" ht="12">
      <c r="B195" s="171"/>
      <c r="D195" s="157" t="s">
        <v>158</v>
      </c>
      <c r="E195" s="172" t="s">
        <v>1</v>
      </c>
      <c r="F195" s="173" t="s">
        <v>817</v>
      </c>
      <c r="H195" s="172" t="s">
        <v>1</v>
      </c>
      <c r="L195" s="171"/>
      <c r="M195" s="174"/>
      <c r="N195" s="175"/>
      <c r="O195" s="175"/>
      <c r="P195" s="175"/>
      <c r="Q195" s="175"/>
      <c r="R195" s="175"/>
      <c r="S195" s="175"/>
      <c r="T195" s="176"/>
      <c r="AT195" s="172" t="s">
        <v>158</v>
      </c>
      <c r="AU195" s="172" t="s">
        <v>84</v>
      </c>
      <c r="AV195" s="15" t="s">
        <v>82</v>
      </c>
      <c r="AW195" s="15" t="s">
        <v>30</v>
      </c>
      <c r="AX195" s="15" t="s">
        <v>74</v>
      </c>
      <c r="AY195" s="172" t="s">
        <v>150</v>
      </c>
    </row>
    <row r="196" spans="2:51" s="13" customFormat="1" ht="12">
      <c r="B196" s="156"/>
      <c r="D196" s="157" t="s">
        <v>158</v>
      </c>
      <c r="E196" s="158" t="s">
        <v>1</v>
      </c>
      <c r="F196" s="159" t="s">
        <v>818</v>
      </c>
      <c r="H196" s="160">
        <v>3.371</v>
      </c>
      <c r="L196" s="156"/>
      <c r="M196" s="161"/>
      <c r="N196" s="162"/>
      <c r="O196" s="162"/>
      <c r="P196" s="162"/>
      <c r="Q196" s="162"/>
      <c r="R196" s="162"/>
      <c r="S196" s="162"/>
      <c r="T196" s="163"/>
      <c r="AT196" s="158" t="s">
        <v>158</v>
      </c>
      <c r="AU196" s="158" t="s">
        <v>84</v>
      </c>
      <c r="AV196" s="13" t="s">
        <v>84</v>
      </c>
      <c r="AW196" s="13" t="s">
        <v>30</v>
      </c>
      <c r="AX196" s="13" t="s">
        <v>82</v>
      </c>
      <c r="AY196" s="158" t="s">
        <v>150</v>
      </c>
    </row>
    <row r="197" spans="1:65" s="2" customFormat="1" ht="21.75" customHeight="1">
      <c r="A197" s="30"/>
      <c r="B197" s="142"/>
      <c r="C197" s="143" t="s">
        <v>282</v>
      </c>
      <c r="D197" s="143" t="s">
        <v>152</v>
      </c>
      <c r="E197" s="144" t="s">
        <v>491</v>
      </c>
      <c r="F197" s="145" t="s">
        <v>492</v>
      </c>
      <c r="G197" s="146" t="s">
        <v>155</v>
      </c>
      <c r="H197" s="147">
        <v>165.4</v>
      </c>
      <c r="I197" s="148"/>
      <c r="J197" s="148">
        <f>ROUND(I197*H197,2)</f>
        <v>0</v>
      </c>
      <c r="K197" s="149"/>
      <c r="L197" s="31"/>
      <c r="M197" s="150" t="s">
        <v>1</v>
      </c>
      <c r="N197" s="151" t="s">
        <v>39</v>
      </c>
      <c r="O197" s="152">
        <v>0.139</v>
      </c>
      <c r="P197" s="152">
        <f>O197*H197</f>
        <v>22.990600000000004</v>
      </c>
      <c r="Q197" s="152">
        <v>0</v>
      </c>
      <c r="R197" s="152">
        <f>Q197*H197</f>
        <v>0</v>
      </c>
      <c r="S197" s="152">
        <v>0</v>
      </c>
      <c r="T197" s="153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54" t="s">
        <v>156</v>
      </c>
      <c r="AT197" s="154" t="s">
        <v>152</v>
      </c>
      <c r="AU197" s="154" t="s">
        <v>84</v>
      </c>
      <c r="AY197" s="18" t="s">
        <v>150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82</v>
      </c>
      <c r="BK197" s="155">
        <f>ROUND(I197*H197,2)</f>
        <v>0</v>
      </c>
      <c r="BL197" s="18" t="s">
        <v>156</v>
      </c>
      <c r="BM197" s="154" t="s">
        <v>863</v>
      </c>
    </row>
    <row r="198" spans="2:51" s="13" customFormat="1" ht="12">
      <c r="B198" s="156"/>
      <c r="D198" s="157" t="s">
        <v>158</v>
      </c>
      <c r="E198" s="158" t="s">
        <v>1</v>
      </c>
      <c r="F198" s="159" t="s">
        <v>864</v>
      </c>
      <c r="H198" s="160">
        <v>165.4</v>
      </c>
      <c r="L198" s="156"/>
      <c r="M198" s="161"/>
      <c r="N198" s="162"/>
      <c r="O198" s="162"/>
      <c r="P198" s="162"/>
      <c r="Q198" s="162"/>
      <c r="R198" s="162"/>
      <c r="S198" s="162"/>
      <c r="T198" s="163"/>
      <c r="AT198" s="158" t="s">
        <v>158</v>
      </c>
      <c r="AU198" s="158" t="s">
        <v>84</v>
      </c>
      <c r="AV198" s="13" t="s">
        <v>84</v>
      </c>
      <c r="AW198" s="13" t="s">
        <v>30</v>
      </c>
      <c r="AX198" s="13" t="s">
        <v>82</v>
      </c>
      <c r="AY198" s="158" t="s">
        <v>150</v>
      </c>
    </row>
    <row r="199" spans="1:65" s="2" customFormat="1" ht="16.5" customHeight="1">
      <c r="A199" s="30"/>
      <c r="B199" s="142"/>
      <c r="C199" s="143" t="s">
        <v>287</v>
      </c>
      <c r="D199" s="143" t="s">
        <v>152</v>
      </c>
      <c r="E199" s="144" t="s">
        <v>500</v>
      </c>
      <c r="F199" s="145" t="s">
        <v>501</v>
      </c>
      <c r="G199" s="146" t="s">
        <v>502</v>
      </c>
      <c r="H199" s="147">
        <v>40</v>
      </c>
      <c r="I199" s="148"/>
      <c r="J199" s="148">
        <f>ROUND(I199*H199,2)</f>
        <v>0</v>
      </c>
      <c r="K199" s="149"/>
      <c r="L199" s="31"/>
      <c r="M199" s="150" t="s">
        <v>1</v>
      </c>
      <c r="N199" s="151" t="s">
        <v>39</v>
      </c>
      <c r="O199" s="152">
        <v>0</v>
      </c>
      <c r="P199" s="152">
        <f>O199*H199</f>
        <v>0</v>
      </c>
      <c r="Q199" s="152">
        <v>0</v>
      </c>
      <c r="R199" s="152">
        <f>Q199*H199</f>
        <v>0</v>
      </c>
      <c r="S199" s="152">
        <v>0</v>
      </c>
      <c r="T199" s="153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4" t="s">
        <v>156</v>
      </c>
      <c r="AT199" s="154" t="s">
        <v>152</v>
      </c>
      <c r="AU199" s="154" t="s">
        <v>84</v>
      </c>
      <c r="AY199" s="18" t="s">
        <v>150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82</v>
      </c>
      <c r="BK199" s="155">
        <f>ROUND(I199*H199,2)</f>
        <v>0</v>
      </c>
      <c r="BL199" s="18" t="s">
        <v>156</v>
      </c>
      <c r="BM199" s="154" t="s">
        <v>865</v>
      </c>
    </row>
    <row r="200" spans="2:63" s="12" customFormat="1" ht="22.8" customHeight="1">
      <c r="B200" s="130"/>
      <c r="D200" s="131" t="s">
        <v>73</v>
      </c>
      <c r="E200" s="140" t="s">
        <v>510</v>
      </c>
      <c r="F200" s="140" t="s">
        <v>511</v>
      </c>
      <c r="J200" s="141">
        <f>BK200</f>
        <v>0</v>
      </c>
      <c r="L200" s="130"/>
      <c r="M200" s="134"/>
      <c r="N200" s="135"/>
      <c r="O200" s="135"/>
      <c r="P200" s="136">
        <f>SUM(P201:P212)</f>
        <v>185.74272200000001</v>
      </c>
      <c r="Q200" s="135"/>
      <c r="R200" s="136">
        <f>SUM(R201:R212)</f>
        <v>0</v>
      </c>
      <c r="S200" s="135"/>
      <c r="T200" s="137">
        <f>SUM(T201:T212)</f>
        <v>0</v>
      </c>
      <c r="AR200" s="131" t="s">
        <v>82</v>
      </c>
      <c r="AT200" s="138" t="s">
        <v>73</v>
      </c>
      <c r="AU200" s="138" t="s">
        <v>82</v>
      </c>
      <c r="AY200" s="131" t="s">
        <v>150</v>
      </c>
      <c r="BK200" s="139">
        <f>SUM(BK201:BK212)</f>
        <v>0</v>
      </c>
    </row>
    <row r="201" spans="1:65" s="2" customFormat="1" ht="24.15" customHeight="1">
      <c r="A201" s="30"/>
      <c r="B201" s="142"/>
      <c r="C201" s="143" t="s">
        <v>292</v>
      </c>
      <c r="D201" s="143" t="s">
        <v>152</v>
      </c>
      <c r="E201" s="144" t="s">
        <v>513</v>
      </c>
      <c r="F201" s="145" t="s">
        <v>514</v>
      </c>
      <c r="G201" s="146" t="s">
        <v>254</v>
      </c>
      <c r="H201" s="147">
        <v>120.769</v>
      </c>
      <c r="I201" s="148"/>
      <c r="J201" s="148">
        <f>ROUND(I201*H201,2)</f>
        <v>0</v>
      </c>
      <c r="K201" s="149"/>
      <c r="L201" s="31"/>
      <c r="M201" s="150" t="s">
        <v>1</v>
      </c>
      <c r="N201" s="151" t="s">
        <v>39</v>
      </c>
      <c r="O201" s="152">
        <v>1.47</v>
      </c>
      <c r="P201" s="152">
        <f>O201*H201</f>
        <v>177.53043</v>
      </c>
      <c r="Q201" s="152">
        <v>0</v>
      </c>
      <c r="R201" s="152">
        <f>Q201*H201</f>
        <v>0</v>
      </c>
      <c r="S201" s="152">
        <v>0</v>
      </c>
      <c r="T201" s="153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54" t="s">
        <v>156</v>
      </c>
      <c r="AT201" s="154" t="s">
        <v>152</v>
      </c>
      <c r="AU201" s="154" t="s">
        <v>84</v>
      </c>
      <c r="AY201" s="18" t="s">
        <v>150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82</v>
      </c>
      <c r="BK201" s="155">
        <f>ROUND(I201*H201,2)</f>
        <v>0</v>
      </c>
      <c r="BL201" s="18" t="s">
        <v>156</v>
      </c>
      <c r="BM201" s="154" t="s">
        <v>866</v>
      </c>
    </row>
    <row r="202" spans="1:65" s="2" customFormat="1" ht="33" customHeight="1">
      <c r="A202" s="30"/>
      <c r="B202" s="142"/>
      <c r="C202" s="143" t="s">
        <v>297</v>
      </c>
      <c r="D202" s="143" t="s">
        <v>152</v>
      </c>
      <c r="E202" s="144" t="s">
        <v>517</v>
      </c>
      <c r="F202" s="145" t="s">
        <v>518</v>
      </c>
      <c r="G202" s="146" t="s">
        <v>254</v>
      </c>
      <c r="H202" s="147">
        <v>3.347</v>
      </c>
      <c r="I202" s="148"/>
      <c r="J202" s="148">
        <f>ROUND(I202*H202,2)</f>
        <v>0</v>
      </c>
      <c r="K202" s="149"/>
      <c r="L202" s="31"/>
      <c r="M202" s="150" t="s">
        <v>1</v>
      </c>
      <c r="N202" s="151" t="s">
        <v>39</v>
      </c>
      <c r="O202" s="152">
        <v>0</v>
      </c>
      <c r="P202" s="152">
        <f>O202*H202</f>
        <v>0</v>
      </c>
      <c r="Q202" s="152">
        <v>0</v>
      </c>
      <c r="R202" s="152">
        <f>Q202*H202</f>
        <v>0</v>
      </c>
      <c r="S202" s="152">
        <v>0</v>
      </c>
      <c r="T202" s="153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4" t="s">
        <v>156</v>
      </c>
      <c r="AT202" s="154" t="s">
        <v>152</v>
      </c>
      <c r="AU202" s="154" t="s">
        <v>84</v>
      </c>
      <c r="AY202" s="18" t="s">
        <v>150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82</v>
      </c>
      <c r="BK202" s="155">
        <f>ROUND(I202*H202,2)</f>
        <v>0</v>
      </c>
      <c r="BL202" s="18" t="s">
        <v>156</v>
      </c>
      <c r="BM202" s="154" t="s">
        <v>867</v>
      </c>
    </row>
    <row r="203" spans="2:51" s="13" customFormat="1" ht="12">
      <c r="B203" s="156"/>
      <c r="D203" s="157" t="s">
        <v>158</v>
      </c>
      <c r="E203" s="158" t="s">
        <v>1</v>
      </c>
      <c r="F203" s="159" t="s">
        <v>868</v>
      </c>
      <c r="H203" s="160">
        <v>3.347</v>
      </c>
      <c r="L203" s="156"/>
      <c r="M203" s="161"/>
      <c r="N203" s="162"/>
      <c r="O203" s="162"/>
      <c r="P203" s="162"/>
      <c r="Q203" s="162"/>
      <c r="R203" s="162"/>
      <c r="S203" s="162"/>
      <c r="T203" s="163"/>
      <c r="AT203" s="158" t="s">
        <v>158</v>
      </c>
      <c r="AU203" s="158" t="s">
        <v>84</v>
      </c>
      <c r="AV203" s="13" t="s">
        <v>84</v>
      </c>
      <c r="AW203" s="13" t="s">
        <v>30</v>
      </c>
      <c r="AX203" s="13" t="s">
        <v>82</v>
      </c>
      <c r="AY203" s="158" t="s">
        <v>150</v>
      </c>
    </row>
    <row r="204" spans="1:65" s="2" customFormat="1" ht="33" customHeight="1">
      <c r="A204" s="30"/>
      <c r="B204" s="142"/>
      <c r="C204" s="143" t="s">
        <v>302</v>
      </c>
      <c r="D204" s="143" t="s">
        <v>152</v>
      </c>
      <c r="E204" s="144" t="s">
        <v>869</v>
      </c>
      <c r="F204" s="145" t="s">
        <v>870</v>
      </c>
      <c r="G204" s="146" t="s">
        <v>254</v>
      </c>
      <c r="H204" s="147">
        <v>0.1</v>
      </c>
      <c r="I204" s="148"/>
      <c r="J204" s="148">
        <f>ROUND(I204*H204,2)</f>
        <v>0</v>
      </c>
      <c r="K204" s="149"/>
      <c r="L204" s="31"/>
      <c r="M204" s="150" t="s">
        <v>1</v>
      </c>
      <c r="N204" s="151" t="s">
        <v>39</v>
      </c>
      <c r="O204" s="152">
        <v>0</v>
      </c>
      <c r="P204" s="152">
        <f>O204*H204</f>
        <v>0</v>
      </c>
      <c r="Q204" s="152">
        <v>0</v>
      </c>
      <c r="R204" s="152">
        <f>Q204*H204</f>
        <v>0</v>
      </c>
      <c r="S204" s="152">
        <v>0</v>
      </c>
      <c r="T204" s="153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54" t="s">
        <v>156</v>
      </c>
      <c r="AT204" s="154" t="s">
        <v>152</v>
      </c>
      <c r="AU204" s="154" t="s">
        <v>84</v>
      </c>
      <c r="AY204" s="18" t="s">
        <v>150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82</v>
      </c>
      <c r="BK204" s="155">
        <f>ROUND(I204*H204,2)</f>
        <v>0</v>
      </c>
      <c r="BL204" s="18" t="s">
        <v>156</v>
      </c>
      <c r="BM204" s="154" t="s">
        <v>871</v>
      </c>
    </row>
    <row r="205" spans="2:51" s="13" customFormat="1" ht="12">
      <c r="B205" s="156"/>
      <c r="D205" s="157" t="s">
        <v>158</v>
      </c>
      <c r="E205" s="158" t="s">
        <v>1</v>
      </c>
      <c r="F205" s="159" t="s">
        <v>539</v>
      </c>
      <c r="H205" s="160">
        <v>0.1</v>
      </c>
      <c r="L205" s="156"/>
      <c r="M205" s="161"/>
      <c r="N205" s="162"/>
      <c r="O205" s="162"/>
      <c r="P205" s="162"/>
      <c r="Q205" s="162"/>
      <c r="R205" s="162"/>
      <c r="S205" s="162"/>
      <c r="T205" s="163"/>
      <c r="AT205" s="158" t="s">
        <v>158</v>
      </c>
      <c r="AU205" s="158" t="s">
        <v>84</v>
      </c>
      <c r="AV205" s="13" t="s">
        <v>84</v>
      </c>
      <c r="AW205" s="13" t="s">
        <v>30</v>
      </c>
      <c r="AX205" s="13" t="s">
        <v>82</v>
      </c>
      <c r="AY205" s="158" t="s">
        <v>150</v>
      </c>
    </row>
    <row r="206" spans="1:65" s="2" customFormat="1" ht="24.15" customHeight="1">
      <c r="A206" s="30"/>
      <c r="B206" s="142"/>
      <c r="C206" s="143" t="s">
        <v>308</v>
      </c>
      <c r="D206" s="143" t="s">
        <v>152</v>
      </c>
      <c r="E206" s="144" t="s">
        <v>527</v>
      </c>
      <c r="F206" s="145" t="s">
        <v>253</v>
      </c>
      <c r="G206" s="146" t="s">
        <v>254</v>
      </c>
      <c r="H206" s="147">
        <v>117.142</v>
      </c>
      <c r="I206" s="148"/>
      <c r="J206" s="148">
        <f>ROUND(I206*H206,2)</f>
        <v>0</v>
      </c>
      <c r="K206" s="149"/>
      <c r="L206" s="31"/>
      <c r="M206" s="150" t="s">
        <v>1</v>
      </c>
      <c r="N206" s="151" t="s">
        <v>39</v>
      </c>
      <c r="O206" s="152">
        <v>0</v>
      </c>
      <c r="P206" s="152">
        <f>O206*H206</f>
        <v>0</v>
      </c>
      <c r="Q206" s="152">
        <v>0</v>
      </c>
      <c r="R206" s="152">
        <f>Q206*H206</f>
        <v>0</v>
      </c>
      <c r="S206" s="152">
        <v>0</v>
      </c>
      <c r="T206" s="153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54" t="s">
        <v>156</v>
      </c>
      <c r="AT206" s="154" t="s">
        <v>152</v>
      </c>
      <c r="AU206" s="154" t="s">
        <v>84</v>
      </c>
      <c r="AY206" s="18" t="s">
        <v>150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82</v>
      </c>
      <c r="BK206" s="155">
        <f>ROUND(I206*H206,2)</f>
        <v>0</v>
      </c>
      <c r="BL206" s="18" t="s">
        <v>156</v>
      </c>
      <c r="BM206" s="154" t="s">
        <v>872</v>
      </c>
    </row>
    <row r="207" spans="2:51" s="13" customFormat="1" ht="12">
      <c r="B207" s="156"/>
      <c r="D207" s="157" t="s">
        <v>158</v>
      </c>
      <c r="E207" s="158" t="s">
        <v>1</v>
      </c>
      <c r="F207" s="159" t="s">
        <v>873</v>
      </c>
      <c r="H207" s="160">
        <v>117.142</v>
      </c>
      <c r="L207" s="156"/>
      <c r="M207" s="161"/>
      <c r="N207" s="162"/>
      <c r="O207" s="162"/>
      <c r="P207" s="162"/>
      <c r="Q207" s="162"/>
      <c r="R207" s="162"/>
      <c r="S207" s="162"/>
      <c r="T207" s="163"/>
      <c r="AT207" s="158" t="s">
        <v>158</v>
      </c>
      <c r="AU207" s="158" t="s">
        <v>84</v>
      </c>
      <c r="AV207" s="13" t="s">
        <v>84</v>
      </c>
      <c r="AW207" s="13" t="s">
        <v>30</v>
      </c>
      <c r="AX207" s="13" t="s">
        <v>82</v>
      </c>
      <c r="AY207" s="158" t="s">
        <v>150</v>
      </c>
    </row>
    <row r="208" spans="1:65" s="2" customFormat="1" ht="24.15" customHeight="1">
      <c r="A208" s="30"/>
      <c r="B208" s="142"/>
      <c r="C208" s="143" t="s">
        <v>314</v>
      </c>
      <c r="D208" s="143" t="s">
        <v>152</v>
      </c>
      <c r="E208" s="144" t="s">
        <v>536</v>
      </c>
      <c r="F208" s="145" t="s">
        <v>537</v>
      </c>
      <c r="G208" s="146" t="s">
        <v>254</v>
      </c>
      <c r="H208" s="147">
        <v>0.18</v>
      </c>
      <c r="I208" s="148"/>
      <c r="J208" s="148">
        <f>ROUND(I208*H208,2)</f>
        <v>0</v>
      </c>
      <c r="K208" s="149"/>
      <c r="L208" s="31"/>
      <c r="M208" s="150" t="s">
        <v>1</v>
      </c>
      <c r="N208" s="151" t="s">
        <v>39</v>
      </c>
      <c r="O208" s="152">
        <v>0</v>
      </c>
      <c r="P208" s="152">
        <f>O208*H208</f>
        <v>0</v>
      </c>
      <c r="Q208" s="152">
        <v>0</v>
      </c>
      <c r="R208" s="152">
        <f>Q208*H208</f>
        <v>0</v>
      </c>
      <c r="S208" s="152">
        <v>0</v>
      </c>
      <c r="T208" s="153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4" t="s">
        <v>156</v>
      </c>
      <c r="AT208" s="154" t="s">
        <v>152</v>
      </c>
      <c r="AU208" s="154" t="s">
        <v>84</v>
      </c>
      <c r="AY208" s="18" t="s">
        <v>150</v>
      </c>
      <c r="BE208" s="155">
        <f>IF(N208="základní",J208,0)</f>
        <v>0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8" t="s">
        <v>82</v>
      </c>
      <c r="BK208" s="155">
        <f>ROUND(I208*H208,2)</f>
        <v>0</v>
      </c>
      <c r="BL208" s="18" t="s">
        <v>156</v>
      </c>
      <c r="BM208" s="154" t="s">
        <v>874</v>
      </c>
    </row>
    <row r="209" spans="2:51" s="13" customFormat="1" ht="12">
      <c r="B209" s="156"/>
      <c r="D209" s="157" t="s">
        <v>158</v>
      </c>
      <c r="E209" s="158" t="s">
        <v>1</v>
      </c>
      <c r="F209" s="159" t="s">
        <v>875</v>
      </c>
      <c r="H209" s="160">
        <v>0.18</v>
      </c>
      <c r="L209" s="156"/>
      <c r="M209" s="161"/>
      <c r="N209" s="162"/>
      <c r="O209" s="162"/>
      <c r="P209" s="162"/>
      <c r="Q209" s="162"/>
      <c r="R209" s="162"/>
      <c r="S209" s="162"/>
      <c r="T209" s="163"/>
      <c r="AT209" s="158" t="s">
        <v>158</v>
      </c>
      <c r="AU209" s="158" t="s">
        <v>84</v>
      </c>
      <c r="AV209" s="13" t="s">
        <v>84</v>
      </c>
      <c r="AW209" s="13" t="s">
        <v>30</v>
      </c>
      <c r="AX209" s="13" t="s">
        <v>82</v>
      </c>
      <c r="AY209" s="158" t="s">
        <v>150</v>
      </c>
    </row>
    <row r="210" spans="1:65" s="2" customFormat="1" ht="16.5" customHeight="1">
      <c r="A210" s="30"/>
      <c r="B210" s="142"/>
      <c r="C210" s="143" t="s">
        <v>323</v>
      </c>
      <c r="D210" s="143" t="s">
        <v>152</v>
      </c>
      <c r="E210" s="144" t="s">
        <v>541</v>
      </c>
      <c r="F210" s="145" t="s">
        <v>542</v>
      </c>
      <c r="G210" s="146" t="s">
        <v>254</v>
      </c>
      <c r="H210" s="147">
        <v>120.769</v>
      </c>
      <c r="I210" s="148"/>
      <c r="J210" s="148">
        <f>ROUND(I210*H210,2)</f>
        <v>0</v>
      </c>
      <c r="K210" s="149"/>
      <c r="L210" s="31"/>
      <c r="M210" s="150" t="s">
        <v>1</v>
      </c>
      <c r="N210" s="151" t="s">
        <v>39</v>
      </c>
      <c r="O210" s="152">
        <v>0.03</v>
      </c>
      <c r="P210" s="152">
        <f>O210*H210</f>
        <v>3.6230700000000002</v>
      </c>
      <c r="Q210" s="152">
        <v>0</v>
      </c>
      <c r="R210" s="152">
        <f>Q210*H210</f>
        <v>0</v>
      </c>
      <c r="S210" s="152">
        <v>0</v>
      </c>
      <c r="T210" s="153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54" t="s">
        <v>156</v>
      </c>
      <c r="AT210" s="154" t="s">
        <v>152</v>
      </c>
      <c r="AU210" s="154" t="s">
        <v>84</v>
      </c>
      <c r="AY210" s="18" t="s">
        <v>150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8" t="s">
        <v>82</v>
      </c>
      <c r="BK210" s="155">
        <f>ROUND(I210*H210,2)</f>
        <v>0</v>
      </c>
      <c r="BL210" s="18" t="s">
        <v>156</v>
      </c>
      <c r="BM210" s="154" t="s">
        <v>876</v>
      </c>
    </row>
    <row r="211" spans="1:65" s="2" customFormat="1" ht="16.5" customHeight="1">
      <c r="A211" s="30"/>
      <c r="B211" s="142"/>
      <c r="C211" s="143" t="s">
        <v>327</v>
      </c>
      <c r="D211" s="143" t="s">
        <v>152</v>
      </c>
      <c r="E211" s="144" t="s">
        <v>545</v>
      </c>
      <c r="F211" s="145" t="s">
        <v>877</v>
      </c>
      <c r="G211" s="146" t="s">
        <v>254</v>
      </c>
      <c r="H211" s="147">
        <v>2294.611</v>
      </c>
      <c r="I211" s="148"/>
      <c r="J211" s="148">
        <f>ROUND(I211*H211,2)</f>
        <v>0</v>
      </c>
      <c r="K211" s="149"/>
      <c r="L211" s="31"/>
      <c r="M211" s="150" t="s">
        <v>1</v>
      </c>
      <c r="N211" s="151" t="s">
        <v>39</v>
      </c>
      <c r="O211" s="152">
        <v>0.002</v>
      </c>
      <c r="P211" s="152">
        <f>O211*H211</f>
        <v>4.5892219999999995</v>
      </c>
      <c r="Q211" s="152">
        <v>0</v>
      </c>
      <c r="R211" s="152">
        <f>Q211*H211</f>
        <v>0</v>
      </c>
      <c r="S211" s="152">
        <v>0</v>
      </c>
      <c r="T211" s="153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54" t="s">
        <v>156</v>
      </c>
      <c r="AT211" s="154" t="s">
        <v>152</v>
      </c>
      <c r="AU211" s="154" t="s">
        <v>84</v>
      </c>
      <c r="AY211" s="18" t="s">
        <v>150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82</v>
      </c>
      <c r="BK211" s="155">
        <f>ROUND(I211*H211,2)</f>
        <v>0</v>
      </c>
      <c r="BL211" s="18" t="s">
        <v>156</v>
      </c>
      <c r="BM211" s="154" t="s">
        <v>878</v>
      </c>
    </row>
    <row r="212" spans="2:51" s="13" customFormat="1" ht="12">
      <c r="B212" s="156"/>
      <c r="D212" s="157" t="s">
        <v>158</v>
      </c>
      <c r="E212" s="158" t="s">
        <v>1</v>
      </c>
      <c r="F212" s="159" t="s">
        <v>879</v>
      </c>
      <c r="H212" s="160">
        <v>2294.611</v>
      </c>
      <c r="L212" s="156"/>
      <c r="M212" s="161"/>
      <c r="N212" s="162"/>
      <c r="O212" s="162"/>
      <c r="P212" s="162"/>
      <c r="Q212" s="162"/>
      <c r="R212" s="162"/>
      <c r="S212" s="162"/>
      <c r="T212" s="163"/>
      <c r="AT212" s="158" t="s">
        <v>158</v>
      </c>
      <c r="AU212" s="158" t="s">
        <v>84</v>
      </c>
      <c r="AV212" s="13" t="s">
        <v>84</v>
      </c>
      <c r="AW212" s="13" t="s">
        <v>30</v>
      </c>
      <c r="AX212" s="13" t="s">
        <v>82</v>
      </c>
      <c r="AY212" s="158" t="s">
        <v>150</v>
      </c>
    </row>
    <row r="213" spans="2:63" s="12" customFormat="1" ht="22.8" customHeight="1">
      <c r="B213" s="130"/>
      <c r="D213" s="131" t="s">
        <v>73</v>
      </c>
      <c r="E213" s="140" t="s">
        <v>549</v>
      </c>
      <c r="F213" s="140" t="s">
        <v>550</v>
      </c>
      <c r="J213" s="141">
        <f>BK213</f>
        <v>0</v>
      </c>
      <c r="L213" s="130"/>
      <c r="M213" s="134"/>
      <c r="N213" s="135"/>
      <c r="O213" s="135"/>
      <c r="P213" s="136">
        <f>P214</f>
        <v>14.27118</v>
      </c>
      <c r="Q213" s="135"/>
      <c r="R213" s="136">
        <f>R214</f>
        <v>0</v>
      </c>
      <c r="S213" s="135"/>
      <c r="T213" s="137">
        <f>T214</f>
        <v>0</v>
      </c>
      <c r="AR213" s="131" t="s">
        <v>82</v>
      </c>
      <c r="AT213" s="138" t="s">
        <v>73</v>
      </c>
      <c r="AU213" s="138" t="s">
        <v>82</v>
      </c>
      <c r="AY213" s="131" t="s">
        <v>150</v>
      </c>
      <c r="BK213" s="139">
        <f>BK214</f>
        <v>0</v>
      </c>
    </row>
    <row r="214" spans="1:65" s="2" customFormat="1" ht="16.5" customHeight="1">
      <c r="A214" s="30"/>
      <c r="B214" s="142"/>
      <c r="C214" s="143" t="s">
        <v>331</v>
      </c>
      <c r="D214" s="143" t="s">
        <v>152</v>
      </c>
      <c r="E214" s="144" t="s">
        <v>552</v>
      </c>
      <c r="F214" s="145" t="s">
        <v>553</v>
      </c>
      <c r="G214" s="146" t="s">
        <v>254</v>
      </c>
      <c r="H214" s="147">
        <v>108.115</v>
      </c>
      <c r="I214" s="148"/>
      <c r="J214" s="148">
        <f>ROUND(I214*H214,2)</f>
        <v>0</v>
      </c>
      <c r="K214" s="149"/>
      <c r="L214" s="31"/>
      <c r="M214" s="150" t="s">
        <v>1</v>
      </c>
      <c r="N214" s="151" t="s">
        <v>39</v>
      </c>
      <c r="O214" s="152">
        <v>0.132</v>
      </c>
      <c r="P214" s="152">
        <f>O214*H214</f>
        <v>14.27118</v>
      </c>
      <c r="Q214" s="152">
        <v>0</v>
      </c>
      <c r="R214" s="152">
        <f>Q214*H214</f>
        <v>0</v>
      </c>
      <c r="S214" s="152">
        <v>0</v>
      </c>
      <c r="T214" s="153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54" t="s">
        <v>156</v>
      </c>
      <c r="AT214" s="154" t="s">
        <v>152</v>
      </c>
      <c r="AU214" s="154" t="s">
        <v>84</v>
      </c>
      <c r="AY214" s="18" t="s">
        <v>150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8" t="s">
        <v>82</v>
      </c>
      <c r="BK214" s="155">
        <f>ROUND(I214*H214,2)</f>
        <v>0</v>
      </c>
      <c r="BL214" s="18" t="s">
        <v>156</v>
      </c>
      <c r="BM214" s="154" t="s">
        <v>880</v>
      </c>
    </row>
    <row r="215" spans="2:63" s="12" customFormat="1" ht="25.95" customHeight="1">
      <c r="B215" s="130"/>
      <c r="D215" s="131" t="s">
        <v>73</v>
      </c>
      <c r="E215" s="132" t="s">
        <v>555</v>
      </c>
      <c r="F215" s="132" t="s">
        <v>556</v>
      </c>
      <c r="J215" s="133">
        <f>BK215</f>
        <v>0</v>
      </c>
      <c r="L215" s="130"/>
      <c r="M215" s="134"/>
      <c r="N215" s="135"/>
      <c r="O215" s="135"/>
      <c r="P215" s="136">
        <f>P216+P223+P234</f>
        <v>0</v>
      </c>
      <c r="Q215" s="135"/>
      <c r="R215" s="136">
        <f>R216+R223+R234</f>
        <v>0</v>
      </c>
      <c r="S215" s="135"/>
      <c r="T215" s="137">
        <f>T216+T223+T234</f>
        <v>0.28</v>
      </c>
      <c r="AR215" s="131" t="s">
        <v>84</v>
      </c>
      <c r="AT215" s="138" t="s">
        <v>73</v>
      </c>
      <c r="AU215" s="138" t="s">
        <v>74</v>
      </c>
      <c r="AY215" s="131" t="s">
        <v>150</v>
      </c>
      <c r="BK215" s="139">
        <f>BK216+BK223+BK234</f>
        <v>0</v>
      </c>
    </row>
    <row r="216" spans="2:63" s="12" customFormat="1" ht="22.8" customHeight="1">
      <c r="B216" s="130"/>
      <c r="D216" s="131" t="s">
        <v>73</v>
      </c>
      <c r="E216" s="140" t="s">
        <v>557</v>
      </c>
      <c r="F216" s="140" t="s">
        <v>558</v>
      </c>
      <c r="J216" s="141">
        <f>BK216</f>
        <v>0</v>
      </c>
      <c r="L216" s="130"/>
      <c r="M216" s="134"/>
      <c r="N216" s="135"/>
      <c r="O216" s="135"/>
      <c r="P216" s="136">
        <f>SUM(P217:P222)</f>
        <v>0</v>
      </c>
      <c r="Q216" s="135"/>
      <c r="R216" s="136">
        <f>SUM(R217:R222)</f>
        <v>0</v>
      </c>
      <c r="S216" s="135"/>
      <c r="T216" s="137">
        <f>SUM(T217:T222)</f>
        <v>0</v>
      </c>
      <c r="AR216" s="131" t="s">
        <v>84</v>
      </c>
      <c r="AT216" s="138" t="s">
        <v>73</v>
      </c>
      <c r="AU216" s="138" t="s">
        <v>82</v>
      </c>
      <c r="AY216" s="131" t="s">
        <v>150</v>
      </c>
      <c r="BK216" s="139">
        <f>SUM(BK217:BK222)</f>
        <v>0</v>
      </c>
    </row>
    <row r="217" spans="1:65" s="2" customFormat="1" ht="24.15" customHeight="1">
      <c r="A217" s="30"/>
      <c r="B217" s="142"/>
      <c r="C217" s="143" t="s">
        <v>336</v>
      </c>
      <c r="D217" s="143" t="s">
        <v>152</v>
      </c>
      <c r="E217" s="144" t="s">
        <v>881</v>
      </c>
      <c r="F217" s="145" t="s">
        <v>882</v>
      </c>
      <c r="G217" s="146" t="s">
        <v>155</v>
      </c>
      <c r="H217" s="147">
        <v>144.7</v>
      </c>
      <c r="I217" s="148"/>
      <c r="J217" s="148">
        <f>ROUND(I217*H217,2)</f>
        <v>0</v>
      </c>
      <c r="K217" s="149"/>
      <c r="L217" s="31"/>
      <c r="M217" s="150" t="s">
        <v>1</v>
      </c>
      <c r="N217" s="151" t="s">
        <v>39</v>
      </c>
      <c r="O217" s="152">
        <v>0</v>
      </c>
      <c r="P217" s="152">
        <f>O217*H217</f>
        <v>0</v>
      </c>
      <c r="Q217" s="152">
        <v>0</v>
      </c>
      <c r="R217" s="152">
        <f>Q217*H217</f>
        <v>0</v>
      </c>
      <c r="S217" s="152">
        <v>0</v>
      </c>
      <c r="T217" s="153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54" t="s">
        <v>230</v>
      </c>
      <c r="AT217" s="154" t="s">
        <v>152</v>
      </c>
      <c r="AU217" s="154" t="s">
        <v>84</v>
      </c>
      <c r="AY217" s="18" t="s">
        <v>150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8" t="s">
        <v>82</v>
      </c>
      <c r="BK217" s="155">
        <f>ROUND(I217*H217,2)</f>
        <v>0</v>
      </c>
      <c r="BL217" s="18" t="s">
        <v>230</v>
      </c>
      <c r="BM217" s="154" t="s">
        <v>883</v>
      </c>
    </row>
    <row r="218" spans="2:51" s="13" customFormat="1" ht="12">
      <c r="B218" s="156"/>
      <c r="D218" s="157" t="s">
        <v>158</v>
      </c>
      <c r="E218" s="158" t="s">
        <v>1</v>
      </c>
      <c r="F218" s="159" t="s">
        <v>832</v>
      </c>
      <c r="H218" s="160">
        <v>144.7</v>
      </c>
      <c r="L218" s="156"/>
      <c r="M218" s="161"/>
      <c r="N218" s="162"/>
      <c r="O218" s="162"/>
      <c r="P218" s="162"/>
      <c r="Q218" s="162"/>
      <c r="R218" s="162"/>
      <c r="S218" s="162"/>
      <c r="T218" s="163"/>
      <c r="AT218" s="158" t="s">
        <v>158</v>
      </c>
      <c r="AU218" s="158" t="s">
        <v>84</v>
      </c>
      <c r="AV218" s="13" t="s">
        <v>84</v>
      </c>
      <c r="AW218" s="13" t="s">
        <v>30</v>
      </c>
      <c r="AX218" s="13" t="s">
        <v>82</v>
      </c>
      <c r="AY218" s="158" t="s">
        <v>150</v>
      </c>
    </row>
    <row r="219" spans="1:65" s="2" customFormat="1" ht="16.5" customHeight="1">
      <c r="A219" s="30"/>
      <c r="B219" s="142"/>
      <c r="C219" s="143" t="s">
        <v>341</v>
      </c>
      <c r="D219" s="143" t="s">
        <v>152</v>
      </c>
      <c r="E219" s="144" t="s">
        <v>884</v>
      </c>
      <c r="F219" s="145" t="s">
        <v>885</v>
      </c>
      <c r="G219" s="146" t="s">
        <v>155</v>
      </c>
      <c r="H219" s="147">
        <v>144.7</v>
      </c>
      <c r="I219" s="148"/>
      <c r="J219" s="148">
        <f>ROUND(I219*H219,2)</f>
        <v>0</v>
      </c>
      <c r="K219" s="149"/>
      <c r="L219" s="31"/>
      <c r="M219" s="150" t="s">
        <v>1</v>
      </c>
      <c r="N219" s="151" t="s">
        <v>39</v>
      </c>
      <c r="O219" s="152">
        <v>0</v>
      </c>
      <c r="P219" s="152">
        <f>O219*H219</f>
        <v>0</v>
      </c>
      <c r="Q219" s="152">
        <v>0</v>
      </c>
      <c r="R219" s="152">
        <f>Q219*H219</f>
        <v>0</v>
      </c>
      <c r="S219" s="152">
        <v>0</v>
      </c>
      <c r="T219" s="153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54" t="s">
        <v>230</v>
      </c>
      <c r="AT219" s="154" t="s">
        <v>152</v>
      </c>
      <c r="AU219" s="154" t="s">
        <v>84</v>
      </c>
      <c r="AY219" s="18" t="s">
        <v>150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8" t="s">
        <v>82</v>
      </c>
      <c r="BK219" s="155">
        <f>ROUND(I219*H219,2)</f>
        <v>0</v>
      </c>
      <c r="BL219" s="18" t="s">
        <v>230</v>
      </c>
      <c r="BM219" s="154" t="s">
        <v>886</v>
      </c>
    </row>
    <row r="220" spans="2:51" s="13" customFormat="1" ht="12">
      <c r="B220" s="156"/>
      <c r="D220" s="157" t="s">
        <v>158</v>
      </c>
      <c r="E220" s="158" t="s">
        <v>1</v>
      </c>
      <c r="F220" s="159" t="s">
        <v>832</v>
      </c>
      <c r="H220" s="160">
        <v>144.7</v>
      </c>
      <c r="L220" s="156"/>
      <c r="M220" s="161"/>
      <c r="N220" s="162"/>
      <c r="O220" s="162"/>
      <c r="P220" s="162"/>
      <c r="Q220" s="162"/>
      <c r="R220" s="162"/>
      <c r="S220" s="162"/>
      <c r="T220" s="163"/>
      <c r="AT220" s="158" t="s">
        <v>158</v>
      </c>
      <c r="AU220" s="158" t="s">
        <v>84</v>
      </c>
      <c r="AV220" s="13" t="s">
        <v>84</v>
      </c>
      <c r="AW220" s="13" t="s">
        <v>30</v>
      </c>
      <c r="AX220" s="13" t="s">
        <v>82</v>
      </c>
      <c r="AY220" s="158" t="s">
        <v>150</v>
      </c>
    </row>
    <row r="221" spans="1:65" s="2" customFormat="1" ht="16.5" customHeight="1">
      <c r="A221" s="30"/>
      <c r="B221" s="142"/>
      <c r="C221" s="143" t="s">
        <v>346</v>
      </c>
      <c r="D221" s="143" t="s">
        <v>152</v>
      </c>
      <c r="E221" s="144" t="s">
        <v>887</v>
      </c>
      <c r="F221" s="145" t="s">
        <v>565</v>
      </c>
      <c r="G221" s="146" t="s">
        <v>360</v>
      </c>
      <c r="H221" s="147">
        <v>1</v>
      </c>
      <c r="I221" s="148"/>
      <c r="J221" s="148">
        <f>ROUND(I221*H221,2)</f>
        <v>0</v>
      </c>
      <c r="K221" s="149"/>
      <c r="L221" s="31"/>
      <c r="M221" s="150" t="s">
        <v>1</v>
      </c>
      <c r="N221" s="151" t="s">
        <v>39</v>
      </c>
      <c r="O221" s="152">
        <v>0</v>
      </c>
      <c r="P221" s="152">
        <f>O221*H221</f>
        <v>0</v>
      </c>
      <c r="Q221" s="152">
        <v>0</v>
      </c>
      <c r="R221" s="152">
        <f>Q221*H221</f>
        <v>0</v>
      </c>
      <c r="S221" s="152">
        <v>0</v>
      </c>
      <c r="T221" s="153">
        <f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54" t="s">
        <v>230</v>
      </c>
      <c r="AT221" s="154" t="s">
        <v>152</v>
      </c>
      <c r="AU221" s="154" t="s">
        <v>84</v>
      </c>
      <c r="AY221" s="18" t="s">
        <v>150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8" t="s">
        <v>82</v>
      </c>
      <c r="BK221" s="155">
        <f>ROUND(I221*H221,2)</f>
        <v>0</v>
      </c>
      <c r="BL221" s="18" t="s">
        <v>230</v>
      </c>
      <c r="BM221" s="154" t="s">
        <v>888</v>
      </c>
    </row>
    <row r="222" spans="1:65" s="2" customFormat="1" ht="24.15" customHeight="1">
      <c r="A222" s="30"/>
      <c r="B222" s="142"/>
      <c r="C222" s="143" t="s">
        <v>351</v>
      </c>
      <c r="D222" s="143" t="s">
        <v>152</v>
      </c>
      <c r="E222" s="144" t="s">
        <v>574</v>
      </c>
      <c r="F222" s="145" t="s">
        <v>575</v>
      </c>
      <c r="G222" s="146" t="s">
        <v>576</v>
      </c>
      <c r="H222" s="147"/>
      <c r="I222" s="148"/>
      <c r="J222" s="148">
        <f>ROUND(I222*H222,2)</f>
        <v>0</v>
      </c>
      <c r="K222" s="149"/>
      <c r="L222" s="31"/>
      <c r="M222" s="150" t="s">
        <v>1</v>
      </c>
      <c r="N222" s="151" t="s">
        <v>39</v>
      </c>
      <c r="O222" s="152">
        <v>0</v>
      </c>
      <c r="P222" s="152">
        <f>O222*H222</f>
        <v>0</v>
      </c>
      <c r="Q222" s="152">
        <v>0</v>
      </c>
      <c r="R222" s="152">
        <f>Q222*H222</f>
        <v>0</v>
      </c>
      <c r="S222" s="152">
        <v>0</v>
      </c>
      <c r="T222" s="153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54" t="s">
        <v>230</v>
      </c>
      <c r="AT222" s="154" t="s">
        <v>152</v>
      </c>
      <c r="AU222" s="154" t="s">
        <v>84</v>
      </c>
      <c r="AY222" s="18" t="s">
        <v>150</v>
      </c>
      <c r="BE222" s="155">
        <f>IF(N222="základní",J222,0)</f>
        <v>0</v>
      </c>
      <c r="BF222" s="155">
        <f>IF(N222="snížená",J222,0)</f>
        <v>0</v>
      </c>
      <c r="BG222" s="155">
        <f>IF(N222="zákl. přenesená",J222,0)</f>
        <v>0</v>
      </c>
      <c r="BH222" s="155">
        <f>IF(N222="sníž. přenesená",J222,0)</f>
        <v>0</v>
      </c>
      <c r="BI222" s="155">
        <f>IF(N222="nulová",J222,0)</f>
        <v>0</v>
      </c>
      <c r="BJ222" s="18" t="s">
        <v>82</v>
      </c>
      <c r="BK222" s="155">
        <f>ROUND(I222*H222,2)</f>
        <v>0</v>
      </c>
      <c r="BL222" s="18" t="s">
        <v>230</v>
      </c>
      <c r="BM222" s="154" t="s">
        <v>889</v>
      </c>
    </row>
    <row r="223" spans="2:63" s="12" customFormat="1" ht="22.8" customHeight="1">
      <c r="B223" s="130"/>
      <c r="D223" s="131" t="s">
        <v>73</v>
      </c>
      <c r="E223" s="140" t="s">
        <v>585</v>
      </c>
      <c r="F223" s="140" t="s">
        <v>586</v>
      </c>
      <c r="J223" s="141">
        <f>BK223</f>
        <v>0</v>
      </c>
      <c r="L223" s="130"/>
      <c r="M223" s="134"/>
      <c r="N223" s="135"/>
      <c r="O223" s="135"/>
      <c r="P223" s="136">
        <f>SUM(P224:P233)</f>
        <v>0</v>
      </c>
      <c r="Q223" s="135"/>
      <c r="R223" s="136">
        <f>SUM(R224:R233)</f>
        <v>0</v>
      </c>
      <c r="S223" s="135"/>
      <c r="T223" s="137">
        <f>SUM(T224:T233)</f>
        <v>0.18</v>
      </c>
      <c r="AR223" s="131" t="s">
        <v>84</v>
      </c>
      <c r="AT223" s="138" t="s">
        <v>73</v>
      </c>
      <c r="AU223" s="138" t="s">
        <v>82</v>
      </c>
      <c r="AY223" s="131" t="s">
        <v>150</v>
      </c>
      <c r="BK223" s="139">
        <f>SUM(BK224:BK233)</f>
        <v>0</v>
      </c>
    </row>
    <row r="224" spans="1:65" s="2" customFormat="1" ht="16.5" customHeight="1">
      <c r="A224" s="30"/>
      <c r="B224" s="142"/>
      <c r="C224" s="143" t="s">
        <v>357</v>
      </c>
      <c r="D224" s="143" t="s">
        <v>152</v>
      </c>
      <c r="E224" s="144" t="s">
        <v>890</v>
      </c>
      <c r="F224" s="145" t="s">
        <v>891</v>
      </c>
      <c r="G224" s="146" t="s">
        <v>453</v>
      </c>
      <c r="H224" s="147">
        <v>3</v>
      </c>
      <c r="I224" s="148"/>
      <c r="J224" s="148">
        <f aca="true" t="shared" si="0" ref="J224:J233">ROUND(I224*H224,2)</f>
        <v>0</v>
      </c>
      <c r="K224" s="149"/>
      <c r="L224" s="31"/>
      <c r="M224" s="150" t="s">
        <v>1</v>
      </c>
      <c r="N224" s="151" t="s">
        <v>39</v>
      </c>
      <c r="O224" s="152">
        <v>0</v>
      </c>
      <c r="P224" s="152">
        <f aca="true" t="shared" si="1" ref="P224:P233">O224*H224</f>
        <v>0</v>
      </c>
      <c r="Q224" s="152">
        <v>0</v>
      </c>
      <c r="R224" s="152">
        <f aca="true" t="shared" si="2" ref="R224:R233">Q224*H224</f>
        <v>0</v>
      </c>
      <c r="S224" s="152">
        <v>0.06</v>
      </c>
      <c r="T224" s="153">
        <f aca="true" t="shared" si="3" ref="T224:T233">S224*H224</f>
        <v>0.18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54" t="s">
        <v>230</v>
      </c>
      <c r="AT224" s="154" t="s">
        <v>152</v>
      </c>
      <c r="AU224" s="154" t="s">
        <v>84</v>
      </c>
      <c r="AY224" s="18" t="s">
        <v>150</v>
      </c>
      <c r="BE224" s="155">
        <f aca="true" t="shared" si="4" ref="BE224:BE233">IF(N224="základní",J224,0)</f>
        <v>0</v>
      </c>
      <c r="BF224" s="155">
        <f aca="true" t="shared" si="5" ref="BF224:BF233">IF(N224="snížená",J224,0)</f>
        <v>0</v>
      </c>
      <c r="BG224" s="155">
        <f aca="true" t="shared" si="6" ref="BG224:BG233">IF(N224="zákl. přenesená",J224,0)</f>
        <v>0</v>
      </c>
      <c r="BH224" s="155">
        <f aca="true" t="shared" si="7" ref="BH224:BH233">IF(N224="sníž. přenesená",J224,0)</f>
        <v>0</v>
      </c>
      <c r="BI224" s="155">
        <f aca="true" t="shared" si="8" ref="BI224:BI233">IF(N224="nulová",J224,0)</f>
        <v>0</v>
      </c>
      <c r="BJ224" s="18" t="s">
        <v>82</v>
      </c>
      <c r="BK224" s="155">
        <f aca="true" t="shared" si="9" ref="BK224:BK233">ROUND(I224*H224,2)</f>
        <v>0</v>
      </c>
      <c r="BL224" s="18" t="s">
        <v>230</v>
      </c>
      <c r="BM224" s="154" t="s">
        <v>892</v>
      </c>
    </row>
    <row r="225" spans="1:65" s="2" customFormat="1" ht="24.15" customHeight="1">
      <c r="A225" s="30"/>
      <c r="B225" s="142"/>
      <c r="C225" s="143" t="s">
        <v>362</v>
      </c>
      <c r="D225" s="143" t="s">
        <v>152</v>
      </c>
      <c r="E225" s="144" t="s">
        <v>893</v>
      </c>
      <c r="F225" s="145" t="s">
        <v>894</v>
      </c>
      <c r="G225" s="146" t="s">
        <v>360</v>
      </c>
      <c r="H225" s="147">
        <v>1</v>
      </c>
      <c r="I225" s="148"/>
      <c r="J225" s="148">
        <f t="shared" si="0"/>
        <v>0</v>
      </c>
      <c r="K225" s="149"/>
      <c r="L225" s="31"/>
      <c r="M225" s="150" t="s">
        <v>1</v>
      </c>
      <c r="N225" s="151" t="s">
        <v>39</v>
      </c>
      <c r="O225" s="152">
        <v>0</v>
      </c>
      <c r="P225" s="152">
        <f t="shared" si="1"/>
        <v>0</v>
      </c>
      <c r="Q225" s="152">
        <v>0</v>
      </c>
      <c r="R225" s="152">
        <f t="shared" si="2"/>
        <v>0</v>
      </c>
      <c r="S225" s="152">
        <v>0</v>
      </c>
      <c r="T225" s="153">
        <f t="shared" si="3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54" t="s">
        <v>230</v>
      </c>
      <c r="AT225" s="154" t="s">
        <v>152</v>
      </c>
      <c r="AU225" s="154" t="s">
        <v>84</v>
      </c>
      <c r="AY225" s="18" t="s">
        <v>150</v>
      </c>
      <c r="BE225" s="155">
        <f t="shared" si="4"/>
        <v>0</v>
      </c>
      <c r="BF225" s="155">
        <f t="shared" si="5"/>
        <v>0</v>
      </c>
      <c r="BG225" s="155">
        <f t="shared" si="6"/>
        <v>0</v>
      </c>
      <c r="BH225" s="155">
        <f t="shared" si="7"/>
        <v>0</v>
      </c>
      <c r="BI225" s="155">
        <f t="shared" si="8"/>
        <v>0</v>
      </c>
      <c r="BJ225" s="18" t="s">
        <v>82</v>
      </c>
      <c r="BK225" s="155">
        <f t="shared" si="9"/>
        <v>0</v>
      </c>
      <c r="BL225" s="18" t="s">
        <v>230</v>
      </c>
      <c r="BM225" s="154" t="s">
        <v>895</v>
      </c>
    </row>
    <row r="226" spans="1:65" s="2" customFormat="1" ht="24.15" customHeight="1">
      <c r="A226" s="30"/>
      <c r="B226" s="142"/>
      <c r="C226" s="143" t="s">
        <v>367</v>
      </c>
      <c r="D226" s="143" t="s">
        <v>152</v>
      </c>
      <c r="E226" s="144" t="s">
        <v>896</v>
      </c>
      <c r="F226" s="145" t="s">
        <v>897</v>
      </c>
      <c r="G226" s="146" t="s">
        <v>360</v>
      </c>
      <c r="H226" s="147">
        <v>1</v>
      </c>
      <c r="I226" s="148"/>
      <c r="J226" s="148">
        <f t="shared" si="0"/>
        <v>0</v>
      </c>
      <c r="K226" s="149"/>
      <c r="L226" s="31"/>
      <c r="M226" s="150" t="s">
        <v>1</v>
      </c>
      <c r="N226" s="151" t="s">
        <v>39</v>
      </c>
      <c r="O226" s="152">
        <v>0</v>
      </c>
      <c r="P226" s="152">
        <f t="shared" si="1"/>
        <v>0</v>
      </c>
      <c r="Q226" s="152">
        <v>0</v>
      </c>
      <c r="R226" s="152">
        <f t="shared" si="2"/>
        <v>0</v>
      </c>
      <c r="S226" s="152">
        <v>0</v>
      </c>
      <c r="T226" s="153">
        <f t="shared" si="3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4" t="s">
        <v>230</v>
      </c>
      <c r="AT226" s="154" t="s">
        <v>152</v>
      </c>
      <c r="AU226" s="154" t="s">
        <v>84</v>
      </c>
      <c r="AY226" s="18" t="s">
        <v>150</v>
      </c>
      <c r="BE226" s="155">
        <f t="shared" si="4"/>
        <v>0</v>
      </c>
      <c r="BF226" s="155">
        <f t="shared" si="5"/>
        <v>0</v>
      </c>
      <c r="BG226" s="155">
        <f t="shared" si="6"/>
        <v>0</v>
      </c>
      <c r="BH226" s="155">
        <f t="shared" si="7"/>
        <v>0</v>
      </c>
      <c r="BI226" s="155">
        <f t="shared" si="8"/>
        <v>0</v>
      </c>
      <c r="BJ226" s="18" t="s">
        <v>82</v>
      </c>
      <c r="BK226" s="155">
        <f t="shared" si="9"/>
        <v>0</v>
      </c>
      <c r="BL226" s="18" t="s">
        <v>230</v>
      </c>
      <c r="BM226" s="154" t="s">
        <v>898</v>
      </c>
    </row>
    <row r="227" spans="1:65" s="2" customFormat="1" ht="24.15" customHeight="1">
      <c r="A227" s="30"/>
      <c r="B227" s="142"/>
      <c r="C227" s="143" t="s">
        <v>372</v>
      </c>
      <c r="D227" s="143" t="s">
        <v>152</v>
      </c>
      <c r="E227" s="144" t="s">
        <v>899</v>
      </c>
      <c r="F227" s="145" t="s">
        <v>900</v>
      </c>
      <c r="G227" s="146" t="s">
        <v>360</v>
      </c>
      <c r="H227" s="147">
        <v>1</v>
      </c>
      <c r="I227" s="148"/>
      <c r="J227" s="148">
        <f t="shared" si="0"/>
        <v>0</v>
      </c>
      <c r="K227" s="149"/>
      <c r="L227" s="31"/>
      <c r="M227" s="150" t="s">
        <v>1</v>
      </c>
      <c r="N227" s="151" t="s">
        <v>39</v>
      </c>
      <c r="O227" s="152">
        <v>0</v>
      </c>
      <c r="P227" s="152">
        <f t="shared" si="1"/>
        <v>0</v>
      </c>
      <c r="Q227" s="152">
        <v>0</v>
      </c>
      <c r="R227" s="152">
        <f t="shared" si="2"/>
        <v>0</v>
      </c>
      <c r="S227" s="152">
        <v>0</v>
      </c>
      <c r="T227" s="153">
        <f t="shared" si="3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54" t="s">
        <v>230</v>
      </c>
      <c r="AT227" s="154" t="s">
        <v>152</v>
      </c>
      <c r="AU227" s="154" t="s">
        <v>84</v>
      </c>
      <c r="AY227" s="18" t="s">
        <v>150</v>
      </c>
      <c r="BE227" s="155">
        <f t="shared" si="4"/>
        <v>0</v>
      </c>
      <c r="BF227" s="155">
        <f t="shared" si="5"/>
        <v>0</v>
      </c>
      <c r="BG227" s="155">
        <f t="shared" si="6"/>
        <v>0</v>
      </c>
      <c r="BH227" s="155">
        <f t="shared" si="7"/>
        <v>0</v>
      </c>
      <c r="BI227" s="155">
        <f t="shared" si="8"/>
        <v>0</v>
      </c>
      <c r="BJ227" s="18" t="s">
        <v>82</v>
      </c>
      <c r="BK227" s="155">
        <f t="shared" si="9"/>
        <v>0</v>
      </c>
      <c r="BL227" s="18" t="s">
        <v>230</v>
      </c>
      <c r="BM227" s="154" t="s">
        <v>901</v>
      </c>
    </row>
    <row r="228" spans="1:65" s="2" customFormat="1" ht="24.15" customHeight="1">
      <c r="A228" s="30"/>
      <c r="B228" s="142"/>
      <c r="C228" s="143" t="s">
        <v>378</v>
      </c>
      <c r="D228" s="143" t="s">
        <v>152</v>
      </c>
      <c r="E228" s="144" t="s">
        <v>902</v>
      </c>
      <c r="F228" s="145" t="s">
        <v>903</v>
      </c>
      <c r="G228" s="146" t="s">
        <v>360</v>
      </c>
      <c r="H228" s="147">
        <v>1</v>
      </c>
      <c r="I228" s="148"/>
      <c r="J228" s="148">
        <f t="shared" si="0"/>
        <v>0</v>
      </c>
      <c r="K228" s="149"/>
      <c r="L228" s="31"/>
      <c r="M228" s="150" t="s">
        <v>1</v>
      </c>
      <c r="N228" s="151" t="s">
        <v>39</v>
      </c>
      <c r="O228" s="152">
        <v>0</v>
      </c>
      <c r="P228" s="152">
        <f t="shared" si="1"/>
        <v>0</v>
      </c>
      <c r="Q228" s="152">
        <v>0</v>
      </c>
      <c r="R228" s="152">
        <f t="shared" si="2"/>
        <v>0</v>
      </c>
      <c r="S228" s="152">
        <v>0</v>
      </c>
      <c r="T228" s="153">
        <f t="shared" si="3"/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54" t="s">
        <v>230</v>
      </c>
      <c r="AT228" s="154" t="s">
        <v>152</v>
      </c>
      <c r="AU228" s="154" t="s">
        <v>84</v>
      </c>
      <c r="AY228" s="18" t="s">
        <v>150</v>
      </c>
      <c r="BE228" s="155">
        <f t="shared" si="4"/>
        <v>0</v>
      </c>
      <c r="BF228" s="155">
        <f t="shared" si="5"/>
        <v>0</v>
      </c>
      <c r="BG228" s="155">
        <f t="shared" si="6"/>
        <v>0</v>
      </c>
      <c r="BH228" s="155">
        <f t="shared" si="7"/>
        <v>0</v>
      </c>
      <c r="BI228" s="155">
        <f t="shared" si="8"/>
        <v>0</v>
      </c>
      <c r="BJ228" s="18" t="s">
        <v>82</v>
      </c>
      <c r="BK228" s="155">
        <f t="shared" si="9"/>
        <v>0</v>
      </c>
      <c r="BL228" s="18" t="s">
        <v>230</v>
      </c>
      <c r="BM228" s="154" t="s">
        <v>904</v>
      </c>
    </row>
    <row r="229" spans="1:65" s="2" customFormat="1" ht="24.15" customHeight="1">
      <c r="A229" s="30"/>
      <c r="B229" s="142"/>
      <c r="C229" s="143" t="s">
        <v>382</v>
      </c>
      <c r="D229" s="143" t="s">
        <v>152</v>
      </c>
      <c r="E229" s="144" t="s">
        <v>905</v>
      </c>
      <c r="F229" s="145" t="s">
        <v>906</v>
      </c>
      <c r="G229" s="146" t="s">
        <v>360</v>
      </c>
      <c r="H229" s="147">
        <v>1</v>
      </c>
      <c r="I229" s="148"/>
      <c r="J229" s="148">
        <f t="shared" si="0"/>
        <v>0</v>
      </c>
      <c r="K229" s="149"/>
      <c r="L229" s="31"/>
      <c r="M229" s="150" t="s">
        <v>1</v>
      </c>
      <c r="N229" s="151" t="s">
        <v>39</v>
      </c>
      <c r="O229" s="152">
        <v>0</v>
      </c>
      <c r="P229" s="152">
        <f t="shared" si="1"/>
        <v>0</v>
      </c>
      <c r="Q229" s="152">
        <v>0</v>
      </c>
      <c r="R229" s="152">
        <f t="shared" si="2"/>
        <v>0</v>
      </c>
      <c r="S229" s="152">
        <v>0</v>
      </c>
      <c r="T229" s="153">
        <f t="shared" si="3"/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54" t="s">
        <v>230</v>
      </c>
      <c r="AT229" s="154" t="s">
        <v>152</v>
      </c>
      <c r="AU229" s="154" t="s">
        <v>84</v>
      </c>
      <c r="AY229" s="18" t="s">
        <v>150</v>
      </c>
      <c r="BE229" s="155">
        <f t="shared" si="4"/>
        <v>0</v>
      </c>
      <c r="BF229" s="155">
        <f t="shared" si="5"/>
        <v>0</v>
      </c>
      <c r="BG229" s="155">
        <f t="shared" si="6"/>
        <v>0</v>
      </c>
      <c r="BH229" s="155">
        <f t="shared" si="7"/>
        <v>0</v>
      </c>
      <c r="BI229" s="155">
        <f t="shared" si="8"/>
        <v>0</v>
      </c>
      <c r="BJ229" s="18" t="s">
        <v>82</v>
      </c>
      <c r="BK229" s="155">
        <f t="shared" si="9"/>
        <v>0</v>
      </c>
      <c r="BL229" s="18" t="s">
        <v>230</v>
      </c>
      <c r="BM229" s="154" t="s">
        <v>907</v>
      </c>
    </row>
    <row r="230" spans="1:65" s="2" customFormat="1" ht="24.15" customHeight="1">
      <c r="A230" s="30"/>
      <c r="B230" s="142"/>
      <c r="C230" s="143" t="s">
        <v>386</v>
      </c>
      <c r="D230" s="143" t="s">
        <v>152</v>
      </c>
      <c r="E230" s="144" t="s">
        <v>908</v>
      </c>
      <c r="F230" s="145" t="s">
        <v>909</v>
      </c>
      <c r="G230" s="146" t="s">
        <v>360</v>
      </c>
      <c r="H230" s="147">
        <v>2</v>
      </c>
      <c r="I230" s="148"/>
      <c r="J230" s="148">
        <f t="shared" si="0"/>
        <v>0</v>
      </c>
      <c r="K230" s="149"/>
      <c r="L230" s="31"/>
      <c r="M230" s="150" t="s">
        <v>1</v>
      </c>
      <c r="N230" s="151" t="s">
        <v>39</v>
      </c>
      <c r="O230" s="152">
        <v>0</v>
      </c>
      <c r="P230" s="152">
        <f t="shared" si="1"/>
        <v>0</v>
      </c>
      <c r="Q230" s="152">
        <v>0</v>
      </c>
      <c r="R230" s="152">
        <f t="shared" si="2"/>
        <v>0</v>
      </c>
      <c r="S230" s="152">
        <v>0</v>
      </c>
      <c r="T230" s="153">
        <f t="shared" si="3"/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54" t="s">
        <v>230</v>
      </c>
      <c r="AT230" s="154" t="s">
        <v>152</v>
      </c>
      <c r="AU230" s="154" t="s">
        <v>84</v>
      </c>
      <c r="AY230" s="18" t="s">
        <v>150</v>
      </c>
      <c r="BE230" s="155">
        <f t="shared" si="4"/>
        <v>0</v>
      </c>
      <c r="BF230" s="155">
        <f t="shared" si="5"/>
        <v>0</v>
      </c>
      <c r="BG230" s="155">
        <f t="shared" si="6"/>
        <v>0</v>
      </c>
      <c r="BH230" s="155">
        <f t="shared" si="7"/>
        <v>0</v>
      </c>
      <c r="BI230" s="155">
        <f t="shared" si="8"/>
        <v>0</v>
      </c>
      <c r="BJ230" s="18" t="s">
        <v>82</v>
      </c>
      <c r="BK230" s="155">
        <f t="shared" si="9"/>
        <v>0</v>
      </c>
      <c r="BL230" s="18" t="s">
        <v>230</v>
      </c>
      <c r="BM230" s="154" t="s">
        <v>910</v>
      </c>
    </row>
    <row r="231" spans="1:65" s="2" customFormat="1" ht="24.15" customHeight="1">
      <c r="A231" s="30"/>
      <c r="B231" s="142"/>
      <c r="C231" s="143" t="s">
        <v>390</v>
      </c>
      <c r="D231" s="143" t="s">
        <v>152</v>
      </c>
      <c r="E231" s="144" t="s">
        <v>911</v>
      </c>
      <c r="F231" s="145" t="s">
        <v>789</v>
      </c>
      <c r="G231" s="146" t="s">
        <v>453</v>
      </c>
      <c r="H231" s="147">
        <v>1</v>
      </c>
      <c r="I231" s="148"/>
      <c r="J231" s="148">
        <f t="shared" si="0"/>
        <v>0</v>
      </c>
      <c r="K231" s="149"/>
      <c r="L231" s="31"/>
      <c r="M231" s="150" t="s">
        <v>1</v>
      </c>
      <c r="N231" s="151" t="s">
        <v>39</v>
      </c>
      <c r="O231" s="152">
        <v>0</v>
      </c>
      <c r="P231" s="152">
        <f t="shared" si="1"/>
        <v>0</v>
      </c>
      <c r="Q231" s="152">
        <v>0</v>
      </c>
      <c r="R231" s="152">
        <f t="shared" si="2"/>
        <v>0</v>
      </c>
      <c r="S231" s="152">
        <v>0</v>
      </c>
      <c r="T231" s="153">
        <f t="shared" si="3"/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54" t="s">
        <v>230</v>
      </c>
      <c r="AT231" s="154" t="s">
        <v>152</v>
      </c>
      <c r="AU231" s="154" t="s">
        <v>84</v>
      </c>
      <c r="AY231" s="18" t="s">
        <v>150</v>
      </c>
      <c r="BE231" s="155">
        <f t="shared" si="4"/>
        <v>0</v>
      </c>
      <c r="BF231" s="155">
        <f t="shared" si="5"/>
        <v>0</v>
      </c>
      <c r="BG231" s="155">
        <f t="shared" si="6"/>
        <v>0</v>
      </c>
      <c r="BH231" s="155">
        <f t="shared" si="7"/>
        <v>0</v>
      </c>
      <c r="BI231" s="155">
        <f t="shared" si="8"/>
        <v>0</v>
      </c>
      <c r="BJ231" s="18" t="s">
        <v>82</v>
      </c>
      <c r="BK231" s="155">
        <f t="shared" si="9"/>
        <v>0</v>
      </c>
      <c r="BL231" s="18" t="s">
        <v>230</v>
      </c>
      <c r="BM231" s="154" t="s">
        <v>912</v>
      </c>
    </row>
    <row r="232" spans="1:65" s="2" customFormat="1" ht="16.5" customHeight="1">
      <c r="A232" s="30"/>
      <c r="B232" s="142"/>
      <c r="C232" s="143" t="s">
        <v>394</v>
      </c>
      <c r="D232" s="143" t="s">
        <v>152</v>
      </c>
      <c r="E232" s="144" t="s">
        <v>913</v>
      </c>
      <c r="F232" s="145" t="s">
        <v>597</v>
      </c>
      <c r="G232" s="146" t="s">
        <v>360</v>
      </c>
      <c r="H232" s="147">
        <v>1</v>
      </c>
      <c r="I232" s="148"/>
      <c r="J232" s="148">
        <f t="shared" si="0"/>
        <v>0</v>
      </c>
      <c r="K232" s="149"/>
      <c r="L232" s="31"/>
      <c r="M232" s="150" t="s">
        <v>1</v>
      </c>
      <c r="N232" s="151" t="s">
        <v>39</v>
      </c>
      <c r="O232" s="152">
        <v>0</v>
      </c>
      <c r="P232" s="152">
        <f t="shared" si="1"/>
        <v>0</v>
      </c>
      <c r="Q232" s="152">
        <v>0</v>
      </c>
      <c r="R232" s="152">
        <f t="shared" si="2"/>
        <v>0</v>
      </c>
      <c r="S232" s="152">
        <v>0</v>
      </c>
      <c r="T232" s="153">
        <f t="shared" si="3"/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54" t="s">
        <v>230</v>
      </c>
      <c r="AT232" s="154" t="s">
        <v>152</v>
      </c>
      <c r="AU232" s="154" t="s">
        <v>84</v>
      </c>
      <c r="AY232" s="18" t="s">
        <v>150</v>
      </c>
      <c r="BE232" s="155">
        <f t="shared" si="4"/>
        <v>0</v>
      </c>
      <c r="BF232" s="155">
        <f t="shared" si="5"/>
        <v>0</v>
      </c>
      <c r="BG232" s="155">
        <f t="shared" si="6"/>
        <v>0</v>
      </c>
      <c r="BH232" s="155">
        <f t="shared" si="7"/>
        <v>0</v>
      </c>
      <c r="BI232" s="155">
        <f t="shared" si="8"/>
        <v>0</v>
      </c>
      <c r="BJ232" s="18" t="s">
        <v>82</v>
      </c>
      <c r="BK232" s="155">
        <f t="shared" si="9"/>
        <v>0</v>
      </c>
      <c r="BL232" s="18" t="s">
        <v>230</v>
      </c>
      <c r="BM232" s="154" t="s">
        <v>914</v>
      </c>
    </row>
    <row r="233" spans="1:65" s="2" customFormat="1" ht="16.5" customHeight="1">
      <c r="A233" s="30"/>
      <c r="B233" s="142"/>
      <c r="C233" s="143" t="s">
        <v>399</v>
      </c>
      <c r="D233" s="143" t="s">
        <v>152</v>
      </c>
      <c r="E233" s="144" t="s">
        <v>915</v>
      </c>
      <c r="F233" s="145" t="s">
        <v>601</v>
      </c>
      <c r="G233" s="146" t="s">
        <v>360</v>
      </c>
      <c r="H233" s="147">
        <v>1</v>
      </c>
      <c r="I233" s="148"/>
      <c r="J233" s="148">
        <f t="shared" si="0"/>
        <v>0</v>
      </c>
      <c r="K233" s="149"/>
      <c r="L233" s="31"/>
      <c r="M233" s="150" t="s">
        <v>1</v>
      </c>
      <c r="N233" s="151" t="s">
        <v>39</v>
      </c>
      <c r="O233" s="152">
        <v>0</v>
      </c>
      <c r="P233" s="152">
        <f t="shared" si="1"/>
        <v>0</v>
      </c>
      <c r="Q233" s="152">
        <v>0</v>
      </c>
      <c r="R233" s="152">
        <f t="shared" si="2"/>
        <v>0</v>
      </c>
      <c r="S233" s="152">
        <v>0</v>
      </c>
      <c r="T233" s="153">
        <f t="shared" si="3"/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54" t="s">
        <v>230</v>
      </c>
      <c r="AT233" s="154" t="s">
        <v>152</v>
      </c>
      <c r="AU233" s="154" t="s">
        <v>84</v>
      </c>
      <c r="AY233" s="18" t="s">
        <v>150</v>
      </c>
      <c r="BE233" s="155">
        <f t="shared" si="4"/>
        <v>0</v>
      </c>
      <c r="BF233" s="155">
        <f t="shared" si="5"/>
        <v>0</v>
      </c>
      <c r="BG233" s="155">
        <f t="shared" si="6"/>
        <v>0</v>
      </c>
      <c r="BH233" s="155">
        <f t="shared" si="7"/>
        <v>0</v>
      </c>
      <c r="BI233" s="155">
        <f t="shared" si="8"/>
        <v>0</v>
      </c>
      <c r="BJ233" s="18" t="s">
        <v>82</v>
      </c>
      <c r="BK233" s="155">
        <f t="shared" si="9"/>
        <v>0</v>
      </c>
      <c r="BL233" s="18" t="s">
        <v>230</v>
      </c>
      <c r="BM233" s="154" t="s">
        <v>916</v>
      </c>
    </row>
    <row r="234" spans="2:63" s="12" customFormat="1" ht="22.8" customHeight="1">
      <c r="B234" s="130"/>
      <c r="D234" s="131" t="s">
        <v>73</v>
      </c>
      <c r="E234" s="140" t="s">
        <v>917</v>
      </c>
      <c r="F234" s="140" t="s">
        <v>918</v>
      </c>
      <c r="J234" s="141">
        <f>BK234</f>
        <v>0</v>
      </c>
      <c r="L234" s="130"/>
      <c r="M234" s="134"/>
      <c r="N234" s="135"/>
      <c r="O234" s="135"/>
      <c r="P234" s="136">
        <f>SUM(P235:P238)</f>
        <v>0</v>
      </c>
      <c r="Q234" s="135"/>
      <c r="R234" s="136">
        <f>SUM(R235:R238)</f>
        <v>0</v>
      </c>
      <c r="S234" s="135"/>
      <c r="T234" s="137">
        <f>SUM(T235:T238)</f>
        <v>0.1</v>
      </c>
      <c r="AR234" s="131" t="s">
        <v>84</v>
      </c>
      <c r="AT234" s="138" t="s">
        <v>73</v>
      </c>
      <c r="AU234" s="138" t="s">
        <v>82</v>
      </c>
      <c r="AY234" s="131" t="s">
        <v>150</v>
      </c>
      <c r="BK234" s="139">
        <f>SUM(BK235:BK238)</f>
        <v>0</v>
      </c>
    </row>
    <row r="235" spans="1:65" s="2" customFormat="1" ht="16.5" customHeight="1">
      <c r="A235" s="30"/>
      <c r="B235" s="142"/>
      <c r="C235" s="143" t="s">
        <v>404</v>
      </c>
      <c r="D235" s="143" t="s">
        <v>152</v>
      </c>
      <c r="E235" s="144" t="s">
        <v>919</v>
      </c>
      <c r="F235" s="145" t="s">
        <v>920</v>
      </c>
      <c r="G235" s="146" t="s">
        <v>453</v>
      </c>
      <c r="H235" s="147">
        <v>2</v>
      </c>
      <c r="I235" s="148"/>
      <c r="J235" s="148">
        <f>ROUND(I235*H235,2)</f>
        <v>0</v>
      </c>
      <c r="K235" s="149"/>
      <c r="L235" s="31"/>
      <c r="M235" s="150" t="s">
        <v>1</v>
      </c>
      <c r="N235" s="151" t="s">
        <v>39</v>
      </c>
      <c r="O235" s="152">
        <v>0</v>
      </c>
      <c r="P235" s="152">
        <f>O235*H235</f>
        <v>0</v>
      </c>
      <c r="Q235" s="152">
        <v>0</v>
      </c>
      <c r="R235" s="152">
        <f>Q235*H235</f>
        <v>0</v>
      </c>
      <c r="S235" s="152">
        <v>0.05</v>
      </c>
      <c r="T235" s="153">
        <f>S235*H235</f>
        <v>0.1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54" t="s">
        <v>230</v>
      </c>
      <c r="AT235" s="154" t="s">
        <v>152</v>
      </c>
      <c r="AU235" s="154" t="s">
        <v>84</v>
      </c>
      <c r="AY235" s="18" t="s">
        <v>150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8" t="s">
        <v>82</v>
      </c>
      <c r="BK235" s="155">
        <f>ROUND(I235*H235,2)</f>
        <v>0</v>
      </c>
      <c r="BL235" s="18" t="s">
        <v>230</v>
      </c>
      <c r="BM235" s="154" t="s">
        <v>921</v>
      </c>
    </row>
    <row r="236" spans="1:65" s="2" customFormat="1" ht="37.8" customHeight="1">
      <c r="A236" s="30"/>
      <c r="B236" s="142"/>
      <c r="C236" s="143" t="s">
        <v>408</v>
      </c>
      <c r="D236" s="143" t="s">
        <v>152</v>
      </c>
      <c r="E236" s="144" t="s">
        <v>922</v>
      </c>
      <c r="F236" s="145" t="s">
        <v>923</v>
      </c>
      <c r="G236" s="146" t="s">
        <v>453</v>
      </c>
      <c r="H236" s="147">
        <v>5</v>
      </c>
      <c r="I236" s="148"/>
      <c r="J236" s="148">
        <f>ROUND(I236*H236,2)</f>
        <v>0</v>
      </c>
      <c r="K236" s="149"/>
      <c r="L236" s="31"/>
      <c r="M236" s="150" t="s">
        <v>1</v>
      </c>
      <c r="N236" s="151" t="s">
        <v>39</v>
      </c>
      <c r="O236" s="152">
        <v>0</v>
      </c>
      <c r="P236" s="152">
        <f>O236*H236</f>
        <v>0</v>
      </c>
      <c r="Q236" s="152">
        <v>0</v>
      </c>
      <c r="R236" s="152">
        <f>Q236*H236</f>
        <v>0</v>
      </c>
      <c r="S236" s="152">
        <v>0</v>
      </c>
      <c r="T236" s="153">
        <f>S236*H236</f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54" t="s">
        <v>230</v>
      </c>
      <c r="AT236" s="154" t="s">
        <v>152</v>
      </c>
      <c r="AU236" s="154" t="s">
        <v>84</v>
      </c>
      <c r="AY236" s="18" t="s">
        <v>150</v>
      </c>
      <c r="BE236" s="155">
        <f>IF(N236="základní",J236,0)</f>
        <v>0</v>
      </c>
      <c r="BF236" s="155">
        <f>IF(N236="snížená",J236,0)</f>
        <v>0</v>
      </c>
      <c r="BG236" s="155">
        <f>IF(N236="zákl. přenesená",J236,0)</f>
        <v>0</v>
      </c>
      <c r="BH236" s="155">
        <f>IF(N236="sníž. přenesená",J236,0)</f>
        <v>0</v>
      </c>
      <c r="BI236" s="155">
        <f>IF(N236="nulová",J236,0)</f>
        <v>0</v>
      </c>
      <c r="BJ236" s="18" t="s">
        <v>82</v>
      </c>
      <c r="BK236" s="155">
        <f>ROUND(I236*H236,2)</f>
        <v>0</v>
      </c>
      <c r="BL236" s="18" t="s">
        <v>230</v>
      </c>
      <c r="BM236" s="154" t="s">
        <v>924</v>
      </c>
    </row>
    <row r="237" spans="1:65" s="2" customFormat="1" ht="37.8" customHeight="1">
      <c r="A237" s="30"/>
      <c r="B237" s="142"/>
      <c r="C237" s="143" t="s">
        <v>412</v>
      </c>
      <c r="D237" s="143" t="s">
        <v>152</v>
      </c>
      <c r="E237" s="144" t="s">
        <v>925</v>
      </c>
      <c r="F237" s="145" t="s">
        <v>926</v>
      </c>
      <c r="G237" s="146" t="s">
        <v>453</v>
      </c>
      <c r="H237" s="147">
        <v>1</v>
      </c>
      <c r="I237" s="148"/>
      <c r="J237" s="148">
        <f>ROUND(I237*H237,2)</f>
        <v>0</v>
      </c>
      <c r="K237" s="149"/>
      <c r="L237" s="31"/>
      <c r="M237" s="150" t="s">
        <v>1</v>
      </c>
      <c r="N237" s="151" t="s">
        <v>39</v>
      </c>
      <c r="O237" s="152">
        <v>0</v>
      </c>
      <c r="P237" s="152">
        <f>O237*H237</f>
        <v>0</v>
      </c>
      <c r="Q237" s="152">
        <v>0</v>
      </c>
      <c r="R237" s="152">
        <f>Q237*H237</f>
        <v>0</v>
      </c>
      <c r="S237" s="152">
        <v>0</v>
      </c>
      <c r="T237" s="153">
        <f>S237*H237</f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54" t="s">
        <v>230</v>
      </c>
      <c r="AT237" s="154" t="s">
        <v>152</v>
      </c>
      <c r="AU237" s="154" t="s">
        <v>84</v>
      </c>
      <c r="AY237" s="18" t="s">
        <v>150</v>
      </c>
      <c r="BE237" s="155">
        <f>IF(N237="základní",J237,0)</f>
        <v>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8" t="s">
        <v>82</v>
      </c>
      <c r="BK237" s="155">
        <f>ROUND(I237*H237,2)</f>
        <v>0</v>
      </c>
      <c r="BL237" s="18" t="s">
        <v>230</v>
      </c>
      <c r="BM237" s="154" t="s">
        <v>927</v>
      </c>
    </row>
    <row r="238" spans="1:65" s="2" customFormat="1" ht="16.5" customHeight="1">
      <c r="A238" s="30"/>
      <c r="B238" s="142"/>
      <c r="C238" s="143" t="s">
        <v>416</v>
      </c>
      <c r="D238" s="143" t="s">
        <v>152</v>
      </c>
      <c r="E238" s="144" t="s">
        <v>928</v>
      </c>
      <c r="F238" s="145" t="s">
        <v>929</v>
      </c>
      <c r="G238" s="146" t="s">
        <v>453</v>
      </c>
      <c r="H238" s="147">
        <v>1</v>
      </c>
      <c r="I238" s="148"/>
      <c r="J238" s="148">
        <f>ROUND(I238*H238,2)</f>
        <v>0</v>
      </c>
      <c r="K238" s="149"/>
      <c r="L238" s="31"/>
      <c r="M238" s="150" t="s">
        <v>1</v>
      </c>
      <c r="N238" s="151" t="s">
        <v>39</v>
      </c>
      <c r="O238" s="152">
        <v>0</v>
      </c>
      <c r="P238" s="152">
        <f>O238*H238</f>
        <v>0</v>
      </c>
      <c r="Q238" s="152">
        <v>0</v>
      </c>
      <c r="R238" s="152">
        <f>Q238*H238</f>
        <v>0</v>
      </c>
      <c r="S238" s="152">
        <v>0</v>
      </c>
      <c r="T238" s="153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54" t="s">
        <v>230</v>
      </c>
      <c r="AT238" s="154" t="s">
        <v>152</v>
      </c>
      <c r="AU238" s="154" t="s">
        <v>84</v>
      </c>
      <c r="AY238" s="18" t="s">
        <v>150</v>
      </c>
      <c r="BE238" s="155">
        <f>IF(N238="základní",J238,0)</f>
        <v>0</v>
      </c>
      <c r="BF238" s="155">
        <f>IF(N238="snížená",J238,0)</f>
        <v>0</v>
      </c>
      <c r="BG238" s="155">
        <f>IF(N238="zákl. přenesená",J238,0)</f>
        <v>0</v>
      </c>
      <c r="BH238" s="155">
        <f>IF(N238="sníž. přenesená",J238,0)</f>
        <v>0</v>
      </c>
      <c r="BI238" s="155">
        <f>IF(N238="nulová",J238,0)</f>
        <v>0</v>
      </c>
      <c r="BJ238" s="18" t="s">
        <v>82</v>
      </c>
      <c r="BK238" s="155">
        <f>ROUND(I238*H238,2)</f>
        <v>0</v>
      </c>
      <c r="BL238" s="18" t="s">
        <v>230</v>
      </c>
      <c r="BM238" s="154" t="s">
        <v>930</v>
      </c>
    </row>
    <row r="239" spans="2:63" s="12" customFormat="1" ht="25.95" customHeight="1">
      <c r="B239" s="130"/>
      <c r="D239" s="131" t="s">
        <v>73</v>
      </c>
      <c r="E239" s="132" t="s">
        <v>607</v>
      </c>
      <c r="F239" s="132" t="s">
        <v>608</v>
      </c>
      <c r="J239" s="133">
        <f>BK239</f>
        <v>0</v>
      </c>
      <c r="L239" s="130"/>
      <c r="M239" s="134"/>
      <c r="N239" s="135"/>
      <c r="O239" s="135"/>
      <c r="P239" s="136">
        <f>P240+P242+P244+P246</f>
        <v>0</v>
      </c>
      <c r="Q239" s="135"/>
      <c r="R239" s="136">
        <f>R240+R242+R244+R246</f>
        <v>0</v>
      </c>
      <c r="S239" s="135"/>
      <c r="T239" s="137">
        <f>T240+T242+T244+T246</f>
        <v>0</v>
      </c>
      <c r="AR239" s="131" t="s">
        <v>172</v>
      </c>
      <c r="AT239" s="138" t="s">
        <v>73</v>
      </c>
      <c r="AU239" s="138" t="s">
        <v>74</v>
      </c>
      <c r="AY239" s="131" t="s">
        <v>150</v>
      </c>
      <c r="BK239" s="139">
        <f>BK240+BK242+BK244+BK246</f>
        <v>0</v>
      </c>
    </row>
    <row r="240" spans="2:63" s="12" customFormat="1" ht="22.8" customHeight="1">
      <c r="B240" s="130"/>
      <c r="D240" s="131" t="s">
        <v>73</v>
      </c>
      <c r="E240" s="140" t="s">
        <v>609</v>
      </c>
      <c r="F240" s="140" t="s">
        <v>610</v>
      </c>
      <c r="J240" s="141">
        <f>BK240</f>
        <v>0</v>
      </c>
      <c r="L240" s="130"/>
      <c r="M240" s="134"/>
      <c r="N240" s="135"/>
      <c r="O240" s="135"/>
      <c r="P240" s="136">
        <f>P241</f>
        <v>0</v>
      </c>
      <c r="Q240" s="135"/>
      <c r="R240" s="136">
        <f>R241</f>
        <v>0</v>
      </c>
      <c r="S240" s="135"/>
      <c r="T240" s="137">
        <f>T241</f>
        <v>0</v>
      </c>
      <c r="AR240" s="131" t="s">
        <v>172</v>
      </c>
      <c r="AT240" s="138" t="s">
        <v>73</v>
      </c>
      <c r="AU240" s="138" t="s">
        <v>82</v>
      </c>
      <c r="AY240" s="131" t="s">
        <v>150</v>
      </c>
      <c r="BK240" s="139">
        <f>BK241</f>
        <v>0</v>
      </c>
    </row>
    <row r="241" spans="1:65" s="2" customFormat="1" ht="21.75" customHeight="1">
      <c r="A241" s="30"/>
      <c r="B241" s="142"/>
      <c r="C241" s="143" t="s">
        <v>422</v>
      </c>
      <c r="D241" s="143" t="s">
        <v>152</v>
      </c>
      <c r="E241" s="144" t="s">
        <v>612</v>
      </c>
      <c r="F241" s="145" t="s">
        <v>613</v>
      </c>
      <c r="G241" s="146" t="s">
        <v>502</v>
      </c>
      <c r="H241" s="147">
        <v>40</v>
      </c>
      <c r="I241" s="148"/>
      <c r="J241" s="148">
        <f>ROUND(I241*H241,2)</f>
        <v>0</v>
      </c>
      <c r="K241" s="149"/>
      <c r="L241" s="31"/>
      <c r="M241" s="150" t="s">
        <v>1</v>
      </c>
      <c r="N241" s="151" t="s">
        <v>39</v>
      </c>
      <c r="O241" s="152">
        <v>0</v>
      </c>
      <c r="P241" s="152">
        <f>O241*H241</f>
        <v>0</v>
      </c>
      <c r="Q241" s="152">
        <v>0</v>
      </c>
      <c r="R241" s="152">
        <f>Q241*H241</f>
        <v>0</v>
      </c>
      <c r="S241" s="152">
        <v>0</v>
      </c>
      <c r="T241" s="153">
        <f>S241*H241</f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54" t="s">
        <v>614</v>
      </c>
      <c r="AT241" s="154" t="s">
        <v>152</v>
      </c>
      <c r="AU241" s="154" t="s">
        <v>84</v>
      </c>
      <c r="AY241" s="18" t="s">
        <v>150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82</v>
      </c>
      <c r="BK241" s="155">
        <f>ROUND(I241*H241,2)</f>
        <v>0</v>
      </c>
      <c r="BL241" s="18" t="s">
        <v>614</v>
      </c>
      <c r="BM241" s="154" t="s">
        <v>931</v>
      </c>
    </row>
    <row r="242" spans="2:63" s="12" customFormat="1" ht="22.8" customHeight="1">
      <c r="B242" s="130"/>
      <c r="D242" s="131" t="s">
        <v>73</v>
      </c>
      <c r="E242" s="140" t="s">
        <v>616</v>
      </c>
      <c r="F242" s="140" t="s">
        <v>617</v>
      </c>
      <c r="J242" s="141">
        <f>BK242</f>
        <v>0</v>
      </c>
      <c r="L242" s="130"/>
      <c r="M242" s="134"/>
      <c r="N242" s="135"/>
      <c r="O242" s="135"/>
      <c r="P242" s="136">
        <f>P243</f>
        <v>0</v>
      </c>
      <c r="Q242" s="135"/>
      <c r="R242" s="136">
        <f>R243</f>
        <v>0</v>
      </c>
      <c r="S242" s="135"/>
      <c r="T242" s="137">
        <f>T243</f>
        <v>0</v>
      </c>
      <c r="AR242" s="131" t="s">
        <v>172</v>
      </c>
      <c r="AT242" s="138" t="s">
        <v>73</v>
      </c>
      <c r="AU242" s="138" t="s">
        <v>82</v>
      </c>
      <c r="AY242" s="131" t="s">
        <v>150</v>
      </c>
      <c r="BK242" s="139">
        <f>BK243</f>
        <v>0</v>
      </c>
    </row>
    <row r="243" spans="1:65" s="2" customFormat="1" ht="16.5" customHeight="1">
      <c r="A243" s="30"/>
      <c r="B243" s="142"/>
      <c r="C243" s="143" t="s">
        <v>427</v>
      </c>
      <c r="D243" s="143" t="s">
        <v>152</v>
      </c>
      <c r="E243" s="144" t="s">
        <v>619</v>
      </c>
      <c r="F243" s="145" t="s">
        <v>617</v>
      </c>
      <c r="G243" s="146" t="s">
        <v>576</v>
      </c>
      <c r="H243" s="147"/>
      <c r="I243" s="148"/>
      <c r="J243" s="148">
        <f>ROUND(I243*H243,2)</f>
        <v>0</v>
      </c>
      <c r="K243" s="149"/>
      <c r="L243" s="31"/>
      <c r="M243" s="150" t="s">
        <v>1</v>
      </c>
      <c r="N243" s="151" t="s">
        <v>39</v>
      </c>
      <c r="O243" s="152">
        <v>0</v>
      </c>
      <c r="P243" s="152">
        <f>O243*H243</f>
        <v>0</v>
      </c>
      <c r="Q243" s="152">
        <v>0</v>
      </c>
      <c r="R243" s="152">
        <f>Q243*H243</f>
        <v>0</v>
      </c>
      <c r="S243" s="152">
        <v>0</v>
      </c>
      <c r="T243" s="153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54" t="s">
        <v>614</v>
      </c>
      <c r="AT243" s="154" t="s">
        <v>152</v>
      </c>
      <c r="AU243" s="154" t="s">
        <v>84</v>
      </c>
      <c r="AY243" s="18" t="s">
        <v>150</v>
      </c>
      <c r="BE243" s="155">
        <f>IF(N243="základní",J243,0)</f>
        <v>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8" t="s">
        <v>82</v>
      </c>
      <c r="BK243" s="155">
        <f>ROUND(I243*H243,2)</f>
        <v>0</v>
      </c>
      <c r="BL243" s="18" t="s">
        <v>614</v>
      </c>
      <c r="BM243" s="154" t="s">
        <v>932</v>
      </c>
    </row>
    <row r="244" spans="2:63" s="12" customFormat="1" ht="22.8" customHeight="1">
      <c r="B244" s="130"/>
      <c r="D244" s="131" t="s">
        <v>73</v>
      </c>
      <c r="E244" s="140" t="s">
        <v>621</v>
      </c>
      <c r="F244" s="140" t="s">
        <v>622</v>
      </c>
      <c r="J244" s="141">
        <f>BK244</f>
        <v>0</v>
      </c>
      <c r="L244" s="130"/>
      <c r="M244" s="134"/>
      <c r="N244" s="135"/>
      <c r="O244" s="135"/>
      <c r="P244" s="136">
        <f>P245</f>
        <v>0</v>
      </c>
      <c r="Q244" s="135"/>
      <c r="R244" s="136">
        <f>R245</f>
        <v>0</v>
      </c>
      <c r="S244" s="135"/>
      <c r="T244" s="137">
        <f>T245</f>
        <v>0</v>
      </c>
      <c r="AR244" s="131" t="s">
        <v>172</v>
      </c>
      <c r="AT244" s="138" t="s">
        <v>73</v>
      </c>
      <c r="AU244" s="138" t="s">
        <v>82</v>
      </c>
      <c r="AY244" s="131" t="s">
        <v>150</v>
      </c>
      <c r="BK244" s="139">
        <f>BK245</f>
        <v>0</v>
      </c>
    </row>
    <row r="245" spans="1:65" s="2" customFormat="1" ht="16.5" customHeight="1">
      <c r="A245" s="30"/>
      <c r="B245" s="142"/>
      <c r="C245" s="143" t="s">
        <v>431</v>
      </c>
      <c r="D245" s="143" t="s">
        <v>152</v>
      </c>
      <c r="E245" s="144" t="s">
        <v>624</v>
      </c>
      <c r="F245" s="145" t="s">
        <v>622</v>
      </c>
      <c r="G245" s="146" t="s">
        <v>576</v>
      </c>
      <c r="H245" s="147"/>
      <c r="I245" s="148"/>
      <c r="J245" s="148">
        <f>ROUND(I245*H245,2)</f>
        <v>0</v>
      </c>
      <c r="K245" s="149"/>
      <c r="L245" s="31"/>
      <c r="M245" s="150" t="s">
        <v>1</v>
      </c>
      <c r="N245" s="151" t="s">
        <v>39</v>
      </c>
      <c r="O245" s="152">
        <v>0</v>
      </c>
      <c r="P245" s="152">
        <f>O245*H245</f>
        <v>0</v>
      </c>
      <c r="Q245" s="152">
        <v>0</v>
      </c>
      <c r="R245" s="152">
        <f>Q245*H245</f>
        <v>0</v>
      </c>
      <c r="S245" s="152">
        <v>0</v>
      </c>
      <c r="T245" s="153">
        <f>S245*H245</f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54" t="s">
        <v>614</v>
      </c>
      <c r="AT245" s="154" t="s">
        <v>152</v>
      </c>
      <c r="AU245" s="154" t="s">
        <v>84</v>
      </c>
      <c r="AY245" s="18" t="s">
        <v>150</v>
      </c>
      <c r="BE245" s="155">
        <f>IF(N245="základní",J245,0)</f>
        <v>0</v>
      </c>
      <c r="BF245" s="155">
        <f>IF(N245="snížená",J245,0)</f>
        <v>0</v>
      </c>
      <c r="BG245" s="155">
        <f>IF(N245="zákl. přenesená",J245,0)</f>
        <v>0</v>
      </c>
      <c r="BH245" s="155">
        <f>IF(N245="sníž. přenesená",J245,0)</f>
        <v>0</v>
      </c>
      <c r="BI245" s="155">
        <f>IF(N245="nulová",J245,0)</f>
        <v>0</v>
      </c>
      <c r="BJ245" s="18" t="s">
        <v>82</v>
      </c>
      <c r="BK245" s="155">
        <f>ROUND(I245*H245,2)</f>
        <v>0</v>
      </c>
      <c r="BL245" s="18" t="s">
        <v>614</v>
      </c>
      <c r="BM245" s="154" t="s">
        <v>933</v>
      </c>
    </row>
    <row r="246" spans="2:63" s="12" customFormat="1" ht="22.8" customHeight="1">
      <c r="B246" s="130"/>
      <c r="D246" s="131" t="s">
        <v>73</v>
      </c>
      <c r="E246" s="140" t="s">
        <v>626</v>
      </c>
      <c r="F246" s="140" t="s">
        <v>627</v>
      </c>
      <c r="J246" s="141">
        <f>BK246</f>
        <v>0</v>
      </c>
      <c r="L246" s="130"/>
      <c r="M246" s="134"/>
      <c r="N246" s="135"/>
      <c r="O246" s="135"/>
      <c r="P246" s="136">
        <f>P247</f>
        <v>0</v>
      </c>
      <c r="Q246" s="135"/>
      <c r="R246" s="136">
        <f>R247</f>
        <v>0</v>
      </c>
      <c r="S246" s="135"/>
      <c r="T246" s="137">
        <f>T247</f>
        <v>0</v>
      </c>
      <c r="AR246" s="131" t="s">
        <v>172</v>
      </c>
      <c r="AT246" s="138" t="s">
        <v>73</v>
      </c>
      <c r="AU246" s="138" t="s">
        <v>82</v>
      </c>
      <c r="AY246" s="131" t="s">
        <v>150</v>
      </c>
      <c r="BK246" s="139">
        <f>BK247</f>
        <v>0</v>
      </c>
    </row>
    <row r="247" spans="1:65" s="2" customFormat="1" ht="16.5" customHeight="1">
      <c r="A247" s="30"/>
      <c r="B247" s="142"/>
      <c r="C247" s="143" t="s">
        <v>439</v>
      </c>
      <c r="D247" s="143" t="s">
        <v>152</v>
      </c>
      <c r="E247" s="144" t="s">
        <v>629</v>
      </c>
      <c r="F247" s="145" t="s">
        <v>630</v>
      </c>
      <c r="G247" s="146" t="s">
        <v>576</v>
      </c>
      <c r="H247" s="147"/>
      <c r="I247" s="148"/>
      <c r="J247" s="148">
        <f>ROUND(I247*H247,2)</f>
        <v>0</v>
      </c>
      <c r="K247" s="149"/>
      <c r="L247" s="31"/>
      <c r="M247" s="187" t="s">
        <v>1</v>
      </c>
      <c r="N247" s="188" t="s">
        <v>39</v>
      </c>
      <c r="O247" s="189">
        <v>0</v>
      </c>
      <c r="P247" s="189">
        <f>O247*H247</f>
        <v>0</v>
      </c>
      <c r="Q247" s="189">
        <v>0</v>
      </c>
      <c r="R247" s="189">
        <f>Q247*H247</f>
        <v>0</v>
      </c>
      <c r="S247" s="189">
        <v>0</v>
      </c>
      <c r="T247" s="190">
        <f>S247*H247</f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54" t="s">
        <v>614</v>
      </c>
      <c r="AT247" s="154" t="s">
        <v>152</v>
      </c>
      <c r="AU247" s="154" t="s">
        <v>84</v>
      </c>
      <c r="AY247" s="18" t="s">
        <v>150</v>
      </c>
      <c r="BE247" s="155">
        <f>IF(N247="základní",J247,0)</f>
        <v>0</v>
      </c>
      <c r="BF247" s="155">
        <f>IF(N247="snížená",J247,0)</f>
        <v>0</v>
      </c>
      <c r="BG247" s="155">
        <f>IF(N247="zákl. přenesená",J247,0)</f>
        <v>0</v>
      </c>
      <c r="BH247" s="155">
        <f>IF(N247="sníž. přenesená",J247,0)</f>
        <v>0</v>
      </c>
      <c r="BI247" s="155">
        <f>IF(N247="nulová",J247,0)</f>
        <v>0</v>
      </c>
      <c r="BJ247" s="18" t="s">
        <v>82</v>
      </c>
      <c r="BK247" s="155">
        <f>ROUND(I247*H247,2)</f>
        <v>0</v>
      </c>
      <c r="BL247" s="18" t="s">
        <v>614</v>
      </c>
      <c r="BM247" s="154" t="s">
        <v>934</v>
      </c>
    </row>
    <row r="248" spans="1:31" s="2" customFormat="1" ht="6.9" customHeight="1">
      <c r="A248" s="30"/>
      <c r="B248" s="45"/>
      <c r="C248" s="46"/>
      <c r="D248" s="46"/>
      <c r="E248" s="46"/>
      <c r="F248" s="46"/>
      <c r="G248" s="46"/>
      <c r="H248" s="46"/>
      <c r="I248" s="46"/>
      <c r="J248" s="46"/>
      <c r="K248" s="46"/>
      <c r="L248" s="31"/>
      <c r="M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</row>
  </sheetData>
  <autoFilter ref="C131:K247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30"/>
  <sheetViews>
    <sheetView showGridLines="0" workbookViewId="0" topLeftCell="A1">
      <selection activeCell="H225" sqref="H225:H22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" customHeight="1">
      <c r="L2" s="329" t="s">
        <v>5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8" t="s">
        <v>93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" customHeight="1">
      <c r="B4" s="21"/>
      <c r="D4" s="22" t="s">
        <v>110</v>
      </c>
      <c r="L4" s="21"/>
      <c r="M4" s="92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364" t="str">
        <f>'Rekapitulace stavby'!K6</f>
        <v>Modernizace venkovního sportoviště ZŠ Na Výběžku Liberec 1.etapa</v>
      </c>
      <c r="F7" s="365"/>
      <c r="G7" s="365"/>
      <c r="H7" s="365"/>
      <c r="L7" s="21"/>
    </row>
    <row r="8" spans="1:31" s="2" customFormat="1" ht="12" customHeight="1">
      <c r="A8" s="30"/>
      <c r="B8" s="31"/>
      <c r="C8" s="30"/>
      <c r="D8" s="27" t="s">
        <v>111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354" t="s">
        <v>935</v>
      </c>
      <c r="F9" s="363"/>
      <c r="G9" s="363"/>
      <c r="H9" s="363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19</v>
      </c>
      <c r="G12" s="30"/>
      <c r="H12" s="30"/>
      <c r="I12" s="27" t="s">
        <v>20</v>
      </c>
      <c r="J12" s="53" t="str">
        <f>'Rekapitulace stavby'!AN8</f>
        <v>11. 4. 2024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">
        <v>24</v>
      </c>
      <c r="F15" s="30"/>
      <c r="G15" s="30"/>
      <c r="H15" s="30"/>
      <c r="I15" s="27" t="s">
        <v>25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338" t="str">
        <f>'Rekapitulace stavby'!E14</f>
        <v xml:space="preserve"> </v>
      </c>
      <c r="F18" s="338"/>
      <c r="G18" s="338"/>
      <c r="H18" s="338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29</v>
      </c>
      <c r="F21" s="30"/>
      <c r="G21" s="30"/>
      <c r="H21" s="30"/>
      <c r="I21" s="27" t="s">
        <v>25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31</v>
      </c>
      <c r="E23" s="30"/>
      <c r="F23" s="30"/>
      <c r="G23" s="30"/>
      <c r="H23" s="30"/>
      <c r="I23" s="27" t="s">
        <v>23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32</v>
      </c>
      <c r="F24" s="30"/>
      <c r="G24" s="30"/>
      <c r="H24" s="30"/>
      <c r="I24" s="27" t="s">
        <v>25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340" t="s">
        <v>1</v>
      </c>
      <c r="F27" s="340"/>
      <c r="G27" s="340"/>
      <c r="H27" s="340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ROUND(J134,2)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97" t="s">
        <v>38</v>
      </c>
      <c r="E33" s="27" t="s">
        <v>39</v>
      </c>
      <c r="F33" s="98">
        <f>ROUND((SUM(BE134:BE229)),2)</f>
        <v>0</v>
      </c>
      <c r="G33" s="30"/>
      <c r="H33" s="30"/>
      <c r="I33" s="99">
        <v>0.21</v>
      </c>
      <c r="J33" s="98">
        <f>ROUND(((SUM(BE134:BE229))*I33),2)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7" t="s">
        <v>40</v>
      </c>
      <c r="F34" s="98">
        <f>ROUND((SUM(BF134:BF229)),2)</f>
        <v>0</v>
      </c>
      <c r="G34" s="30"/>
      <c r="H34" s="30"/>
      <c r="I34" s="99">
        <v>0.15</v>
      </c>
      <c r="J34" s="98">
        <f>ROUND(((SUM(BF134:BF229))*I34),2)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customHeight="1" hidden="1">
      <c r="A35" s="30"/>
      <c r="B35" s="31"/>
      <c r="C35" s="30"/>
      <c r="D35" s="30"/>
      <c r="E35" s="27" t="s">
        <v>41</v>
      </c>
      <c r="F35" s="98">
        <f>ROUND((SUM(BG134:BG229)),2)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customHeight="1" hidden="1">
      <c r="A36" s="30"/>
      <c r="B36" s="31"/>
      <c r="C36" s="30"/>
      <c r="D36" s="30"/>
      <c r="E36" s="27" t="s">
        <v>42</v>
      </c>
      <c r="F36" s="98">
        <f>ROUND((SUM(BH134:BH229)),2)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customHeight="1" hidden="1">
      <c r="A37" s="30"/>
      <c r="B37" s="31"/>
      <c r="C37" s="30"/>
      <c r="D37" s="30"/>
      <c r="E37" s="27" t="s">
        <v>43</v>
      </c>
      <c r="F37" s="98">
        <f>ROUND((SUM(BI134:BI229)),2)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" customHeight="1">
      <c r="A82" s="30"/>
      <c r="B82" s="31"/>
      <c r="C82" s="22" t="s">
        <v>113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364" t="str">
        <f>E7</f>
        <v>Modernizace venkovního sportoviště ZŠ Na Výběžku Liberec 1.etapa</v>
      </c>
      <c r="F85" s="365"/>
      <c r="G85" s="365"/>
      <c r="H85" s="36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111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354" t="str">
        <f>E9</f>
        <v>SO-06 - Úprava víceúčelového hřiště vně oválu</v>
      </c>
      <c r="F87" s="363"/>
      <c r="G87" s="363"/>
      <c r="H87" s="363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>Liberec</v>
      </c>
      <c r="G89" s="30"/>
      <c r="H89" s="30"/>
      <c r="I89" s="27" t="s">
        <v>20</v>
      </c>
      <c r="J89" s="53" t="str">
        <f>IF(J12="","",J12)</f>
        <v>11. 4. 2024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25.65" customHeight="1">
      <c r="A91" s="30"/>
      <c r="B91" s="31"/>
      <c r="C91" s="27" t="s">
        <v>22</v>
      </c>
      <c r="D91" s="30"/>
      <c r="E91" s="30"/>
      <c r="F91" s="25" t="str">
        <f>E15</f>
        <v>Město Liberec</v>
      </c>
      <c r="G91" s="30"/>
      <c r="H91" s="30"/>
      <c r="I91" s="27" t="s">
        <v>28</v>
      </c>
      <c r="J91" s="28" t="str">
        <f>E21</f>
        <v>Sportovní projekty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15" customHeight="1">
      <c r="A92" s="30"/>
      <c r="B92" s="31"/>
      <c r="C92" s="27" t="s">
        <v>26</v>
      </c>
      <c r="D92" s="30"/>
      <c r="E92" s="30"/>
      <c r="F92" s="25" t="str">
        <f>IF(E18="","",E18)</f>
        <v xml:space="preserve"> </v>
      </c>
      <c r="G92" s="30"/>
      <c r="H92" s="30"/>
      <c r="I92" s="27" t="s">
        <v>31</v>
      </c>
      <c r="J92" s="28" t="str">
        <f>E24</f>
        <v>F.Pecka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114</v>
      </c>
      <c r="D94" s="100"/>
      <c r="E94" s="100"/>
      <c r="F94" s="100"/>
      <c r="G94" s="100"/>
      <c r="H94" s="100"/>
      <c r="I94" s="100"/>
      <c r="J94" s="109" t="s">
        <v>115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0" t="s">
        <v>116</v>
      </c>
      <c r="D96" s="30"/>
      <c r="E96" s="30"/>
      <c r="F96" s="30"/>
      <c r="G96" s="30"/>
      <c r="H96" s="30"/>
      <c r="I96" s="30"/>
      <c r="J96" s="69">
        <f>J134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117</v>
      </c>
    </row>
    <row r="97" spans="2:12" s="9" customFormat="1" ht="24.9" customHeight="1">
      <c r="B97" s="111"/>
      <c r="D97" s="112" t="s">
        <v>118</v>
      </c>
      <c r="E97" s="113"/>
      <c r="F97" s="113"/>
      <c r="G97" s="113"/>
      <c r="H97" s="113"/>
      <c r="I97" s="113"/>
      <c r="J97" s="114">
        <f>J135</f>
        <v>0</v>
      </c>
      <c r="L97" s="111"/>
    </row>
    <row r="98" spans="2:12" s="10" customFormat="1" ht="19.95" customHeight="1">
      <c r="B98" s="115"/>
      <c r="D98" s="116" t="s">
        <v>119</v>
      </c>
      <c r="E98" s="117"/>
      <c r="F98" s="117"/>
      <c r="G98" s="117"/>
      <c r="H98" s="117"/>
      <c r="I98" s="117"/>
      <c r="J98" s="118">
        <f>J136</f>
        <v>0</v>
      </c>
      <c r="L98" s="115"/>
    </row>
    <row r="99" spans="2:12" s="10" customFormat="1" ht="19.95" customHeight="1">
      <c r="B99" s="115"/>
      <c r="D99" s="116" t="s">
        <v>120</v>
      </c>
      <c r="E99" s="117"/>
      <c r="F99" s="117"/>
      <c r="G99" s="117"/>
      <c r="H99" s="117"/>
      <c r="I99" s="117"/>
      <c r="J99" s="118">
        <f>J150</f>
        <v>0</v>
      </c>
      <c r="L99" s="115"/>
    </row>
    <row r="100" spans="2:12" s="10" customFormat="1" ht="19.95" customHeight="1">
      <c r="B100" s="115"/>
      <c r="D100" s="116" t="s">
        <v>121</v>
      </c>
      <c r="E100" s="117"/>
      <c r="F100" s="117"/>
      <c r="G100" s="117"/>
      <c r="H100" s="117"/>
      <c r="I100" s="117"/>
      <c r="J100" s="118">
        <f>J155</f>
        <v>0</v>
      </c>
      <c r="L100" s="115"/>
    </row>
    <row r="101" spans="2:12" s="10" customFormat="1" ht="19.95" customHeight="1">
      <c r="B101" s="115"/>
      <c r="D101" s="116" t="s">
        <v>123</v>
      </c>
      <c r="E101" s="117"/>
      <c r="F101" s="117"/>
      <c r="G101" s="117"/>
      <c r="H101" s="117"/>
      <c r="I101" s="117"/>
      <c r="J101" s="118">
        <f>J162</f>
        <v>0</v>
      </c>
      <c r="L101" s="115"/>
    </row>
    <row r="102" spans="2:12" s="10" customFormat="1" ht="19.95" customHeight="1">
      <c r="B102" s="115"/>
      <c r="D102" s="116" t="s">
        <v>124</v>
      </c>
      <c r="E102" s="117"/>
      <c r="F102" s="117"/>
      <c r="G102" s="117"/>
      <c r="H102" s="117"/>
      <c r="I102" s="117"/>
      <c r="J102" s="118">
        <f>J167</f>
        <v>0</v>
      </c>
      <c r="L102" s="115"/>
    </row>
    <row r="103" spans="2:12" s="10" customFormat="1" ht="19.95" customHeight="1">
      <c r="B103" s="115"/>
      <c r="D103" s="116" t="s">
        <v>125</v>
      </c>
      <c r="E103" s="117"/>
      <c r="F103" s="117"/>
      <c r="G103" s="117"/>
      <c r="H103" s="117"/>
      <c r="I103" s="117"/>
      <c r="J103" s="118">
        <f>J180</f>
        <v>0</v>
      </c>
      <c r="L103" s="115"/>
    </row>
    <row r="104" spans="2:12" s="9" customFormat="1" ht="24.9" customHeight="1">
      <c r="B104" s="111"/>
      <c r="D104" s="112" t="s">
        <v>126</v>
      </c>
      <c r="E104" s="113"/>
      <c r="F104" s="113"/>
      <c r="G104" s="113"/>
      <c r="H104" s="113"/>
      <c r="I104" s="113"/>
      <c r="J104" s="114">
        <f>J182</f>
        <v>0</v>
      </c>
      <c r="L104" s="111"/>
    </row>
    <row r="105" spans="2:12" s="10" customFormat="1" ht="19.95" customHeight="1">
      <c r="B105" s="115"/>
      <c r="D105" s="116" t="s">
        <v>634</v>
      </c>
      <c r="E105" s="117"/>
      <c r="F105" s="117"/>
      <c r="G105" s="117"/>
      <c r="H105" s="117"/>
      <c r="I105" s="117"/>
      <c r="J105" s="118">
        <f>J183</f>
        <v>0</v>
      </c>
      <c r="L105" s="115"/>
    </row>
    <row r="106" spans="2:12" s="10" customFormat="1" ht="19.95" customHeight="1">
      <c r="B106" s="115"/>
      <c r="D106" s="116" t="s">
        <v>635</v>
      </c>
      <c r="E106" s="117"/>
      <c r="F106" s="117"/>
      <c r="G106" s="117"/>
      <c r="H106" s="117"/>
      <c r="I106" s="117"/>
      <c r="J106" s="118">
        <f>J197</f>
        <v>0</v>
      </c>
      <c r="L106" s="115"/>
    </row>
    <row r="107" spans="2:12" s="10" customFormat="1" ht="19.95" customHeight="1">
      <c r="B107" s="115"/>
      <c r="D107" s="116" t="s">
        <v>127</v>
      </c>
      <c r="E107" s="117"/>
      <c r="F107" s="117"/>
      <c r="G107" s="117"/>
      <c r="H107" s="117"/>
      <c r="I107" s="117"/>
      <c r="J107" s="118">
        <f>J203</f>
        <v>0</v>
      </c>
      <c r="L107" s="115"/>
    </row>
    <row r="108" spans="2:12" s="10" customFormat="1" ht="19.95" customHeight="1">
      <c r="B108" s="115"/>
      <c r="D108" s="116" t="s">
        <v>128</v>
      </c>
      <c r="E108" s="117"/>
      <c r="F108" s="117"/>
      <c r="G108" s="117"/>
      <c r="H108" s="117"/>
      <c r="I108" s="117"/>
      <c r="J108" s="118">
        <f>J212</f>
        <v>0</v>
      </c>
      <c r="L108" s="115"/>
    </row>
    <row r="109" spans="2:12" s="10" customFormat="1" ht="19.95" customHeight="1">
      <c r="B109" s="115"/>
      <c r="D109" s="116" t="s">
        <v>129</v>
      </c>
      <c r="E109" s="117"/>
      <c r="F109" s="117"/>
      <c r="G109" s="117"/>
      <c r="H109" s="117"/>
      <c r="I109" s="117"/>
      <c r="J109" s="118">
        <f>J215</f>
        <v>0</v>
      </c>
      <c r="L109" s="115"/>
    </row>
    <row r="110" spans="2:12" s="9" customFormat="1" ht="24.9" customHeight="1">
      <c r="B110" s="111"/>
      <c r="D110" s="112" t="s">
        <v>130</v>
      </c>
      <c r="E110" s="113"/>
      <c r="F110" s="113"/>
      <c r="G110" s="113"/>
      <c r="H110" s="113"/>
      <c r="I110" s="113"/>
      <c r="J110" s="114">
        <f>J221</f>
        <v>0</v>
      </c>
      <c r="L110" s="111"/>
    </row>
    <row r="111" spans="2:12" s="10" customFormat="1" ht="19.95" customHeight="1">
      <c r="B111" s="115"/>
      <c r="D111" s="116" t="s">
        <v>131</v>
      </c>
      <c r="E111" s="117"/>
      <c r="F111" s="117"/>
      <c r="G111" s="117"/>
      <c r="H111" s="117"/>
      <c r="I111" s="117"/>
      <c r="J111" s="118">
        <f>J222</f>
        <v>0</v>
      </c>
      <c r="L111" s="115"/>
    </row>
    <row r="112" spans="2:12" s="10" customFormat="1" ht="19.95" customHeight="1">
      <c r="B112" s="115"/>
      <c r="D112" s="116" t="s">
        <v>132</v>
      </c>
      <c r="E112" s="117"/>
      <c r="F112" s="117"/>
      <c r="G112" s="117"/>
      <c r="H112" s="117"/>
      <c r="I112" s="117"/>
      <c r="J112" s="118">
        <f>J224</f>
        <v>0</v>
      </c>
      <c r="L112" s="115"/>
    </row>
    <row r="113" spans="2:12" s="10" customFormat="1" ht="19.95" customHeight="1">
      <c r="B113" s="115"/>
      <c r="D113" s="116" t="s">
        <v>133</v>
      </c>
      <c r="E113" s="117"/>
      <c r="F113" s="117"/>
      <c r="G113" s="117"/>
      <c r="H113" s="117"/>
      <c r="I113" s="117"/>
      <c r="J113" s="118">
        <f>J226</f>
        <v>0</v>
      </c>
      <c r="L113" s="115"/>
    </row>
    <row r="114" spans="2:12" s="10" customFormat="1" ht="19.95" customHeight="1">
      <c r="B114" s="115"/>
      <c r="D114" s="116" t="s">
        <v>134</v>
      </c>
      <c r="E114" s="117"/>
      <c r="F114" s="117"/>
      <c r="G114" s="117"/>
      <c r="H114" s="117"/>
      <c r="I114" s="117"/>
      <c r="J114" s="118">
        <f>J228</f>
        <v>0</v>
      </c>
      <c r="L114" s="115"/>
    </row>
    <row r="115" spans="1:31" s="2" customFormat="1" ht="21.7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6.9" customHeight="1">
      <c r="A116" s="30"/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20" spans="1:31" s="2" customFormat="1" ht="6.9" customHeight="1">
      <c r="A120" s="30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24.9" customHeight="1">
      <c r="A121" s="30"/>
      <c r="B121" s="31"/>
      <c r="C121" s="22" t="s">
        <v>135</v>
      </c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6.9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2" customHeight="1">
      <c r="A123" s="30"/>
      <c r="B123" s="31"/>
      <c r="C123" s="27" t="s">
        <v>14</v>
      </c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6.5" customHeight="1">
      <c r="A124" s="30"/>
      <c r="B124" s="31"/>
      <c r="C124" s="30"/>
      <c r="D124" s="30"/>
      <c r="E124" s="364" t="str">
        <f>E7</f>
        <v>Modernizace venkovního sportoviště ZŠ Na Výběžku Liberec 1.etapa</v>
      </c>
      <c r="F124" s="365"/>
      <c r="G124" s="365"/>
      <c r="H124" s="365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2" customHeight="1">
      <c r="A125" s="30"/>
      <c r="B125" s="31"/>
      <c r="C125" s="27" t="s">
        <v>111</v>
      </c>
      <c r="D125" s="30"/>
      <c r="E125" s="30"/>
      <c r="F125" s="30"/>
      <c r="G125" s="30"/>
      <c r="H125" s="30"/>
      <c r="I125" s="3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6.5" customHeight="1">
      <c r="A126" s="30"/>
      <c r="B126" s="31"/>
      <c r="C126" s="30"/>
      <c r="D126" s="30"/>
      <c r="E126" s="354" t="str">
        <f>E9</f>
        <v>SO-06 - Úprava víceúčelového hřiště vně oválu</v>
      </c>
      <c r="F126" s="363"/>
      <c r="G126" s="363"/>
      <c r="H126" s="363"/>
      <c r="I126" s="30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6.9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2" customHeight="1">
      <c r="A128" s="30"/>
      <c r="B128" s="31"/>
      <c r="C128" s="27" t="s">
        <v>18</v>
      </c>
      <c r="D128" s="30"/>
      <c r="E128" s="30"/>
      <c r="F128" s="25" t="str">
        <f>F12</f>
        <v>Liberec</v>
      </c>
      <c r="G128" s="30"/>
      <c r="H128" s="30"/>
      <c r="I128" s="27" t="s">
        <v>20</v>
      </c>
      <c r="J128" s="53" t="str">
        <f>IF(J12="","",J12)</f>
        <v>11. 4. 2024</v>
      </c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2" customFormat="1" ht="6.9" customHeight="1">
      <c r="A129" s="30"/>
      <c r="B129" s="31"/>
      <c r="C129" s="30"/>
      <c r="D129" s="30"/>
      <c r="E129" s="30"/>
      <c r="F129" s="30"/>
      <c r="G129" s="30"/>
      <c r="H129" s="30"/>
      <c r="I129" s="30"/>
      <c r="J129" s="30"/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2" customFormat="1" ht="25.65" customHeight="1">
      <c r="A130" s="30"/>
      <c r="B130" s="31"/>
      <c r="C130" s="27" t="s">
        <v>22</v>
      </c>
      <c r="D130" s="30"/>
      <c r="E130" s="30"/>
      <c r="F130" s="25" t="str">
        <f>E15</f>
        <v>Město Liberec</v>
      </c>
      <c r="G130" s="30"/>
      <c r="H130" s="30"/>
      <c r="I130" s="27" t="s">
        <v>28</v>
      </c>
      <c r="J130" s="28" t="str">
        <f>E21</f>
        <v>Sportovní projekty s.r.o.</v>
      </c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15.15" customHeight="1">
      <c r="A131" s="30"/>
      <c r="B131" s="31"/>
      <c r="C131" s="27" t="s">
        <v>26</v>
      </c>
      <c r="D131" s="30"/>
      <c r="E131" s="30"/>
      <c r="F131" s="25" t="str">
        <f>IF(E18="","",E18)</f>
        <v xml:space="preserve"> </v>
      </c>
      <c r="G131" s="30"/>
      <c r="H131" s="30"/>
      <c r="I131" s="27" t="s">
        <v>31</v>
      </c>
      <c r="J131" s="28" t="str">
        <f>E24</f>
        <v>F.Pecka</v>
      </c>
      <c r="K131" s="30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2" customFormat="1" ht="10.35" customHeight="1">
      <c r="A132" s="30"/>
      <c r="B132" s="31"/>
      <c r="C132" s="30"/>
      <c r="D132" s="30"/>
      <c r="E132" s="30"/>
      <c r="F132" s="30"/>
      <c r="G132" s="30"/>
      <c r="H132" s="30"/>
      <c r="I132" s="30"/>
      <c r="J132" s="30"/>
      <c r="K132" s="30"/>
      <c r="L132" s="4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11" customFormat="1" ht="29.25" customHeight="1">
      <c r="A133" s="119"/>
      <c r="B133" s="120"/>
      <c r="C133" s="121" t="s">
        <v>136</v>
      </c>
      <c r="D133" s="122" t="s">
        <v>59</v>
      </c>
      <c r="E133" s="122" t="s">
        <v>55</v>
      </c>
      <c r="F133" s="122" t="s">
        <v>56</v>
      </c>
      <c r="G133" s="122" t="s">
        <v>137</v>
      </c>
      <c r="H133" s="122" t="s">
        <v>138</v>
      </c>
      <c r="I133" s="122" t="s">
        <v>139</v>
      </c>
      <c r="J133" s="123" t="s">
        <v>115</v>
      </c>
      <c r="K133" s="124" t="s">
        <v>140</v>
      </c>
      <c r="L133" s="125"/>
      <c r="M133" s="60" t="s">
        <v>1</v>
      </c>
      <c r="N133" s="61" t="s">
        <v>38</v>
      </c>
      <c r="O133" s="61" t="s">
        <v>141</v>
      </c>
      <c r="P133" s="61" t="s">
        <v>142</v>
      </c>
      <c r="Q133" s="61" t="s">
        <v>143</v>
      </c>
      <c r="R133" s="61" t="s">
        <v>144</v>
      </c>
      <c r="S133" s="61" t="s">
        <v>145</v>
      </c>
      <c r="T133" s="62" t="s">
        <v>146</v>
      </c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</row>
    <row r="134" spans="1:63" s="2" customFormat="1" ht="22.8" customHeight="1">
      <c r="A134" s="30"/>
      <c r="B134" s="31"/>
      <c r="C134" s="67" t="s">
        <v>147</v>
      </c>
      <c r="D134" s="30"/>
      <c r="E134" s="30"/>
      <c r="F134" s="30"/>
      <c r="G134" s="30"/>
      <c r="H134" s="30"/>
      <c r="I134" s="30"/>
      <c r="J134" s="126">
        <f>BK134</f>
        <v>0</v>
      </c>
      <c r="K134" s="30"/>
      <c r="L134" s="31"/>
      <c r="M134" s="63"/>
      <c r="N134" s="54"/>
      <c r="O134" s="64"/>
      <c r="P134" s="127">
        <f>P135+P182+P221</f>
        <v>326.313821</v>
      </c>
      <c r="Q134" s="64"/>
      <c r="R134" s="127">
        <f>R135+R182+R221</f>
        <v>15.04552719</v>
      </c>
      <c r="S134" s="64"/>
      <c r="T134" s="128">
        <f>T135+T182+T221</f>
        <v>4.899147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T134" s="18" t="s">
        <v>73</v>
      </c>
      <c r="AU134" s="18" t="s">
        <v>117</v>
      </c>
      <c r="BK134" s="129">
        <f>BK135+BK182+BK221</f>
        <v>0</v>
      </c>
    </row>
    <row r="135" spans="2:63" s="12" customFormat="1" ht="25.95" customHeight="1">
      <c r="B135" s="130"/>
      <c r="D135" s="131" t="s">
        <v>73</v>
      </c>
      <c r="E135" s="132" t="s">
        <v>148</v>
      </c>
      <c r="F135" s="132" t="s">
        <v>149</v>
      </c>
      <c r="J135" s="133">
        <f>BK135</f>
        <v>0</v>
      </c>
      <c r="L135" s="130"/>
      <c r="M135" s="134"/>
      <c r="N135" s="135"/>
      <c r="O135" s="135"/>
      <c r="P135" s="136">
        <f>P136+P150+P155+P162+P167+P180</f>
        <v>117.97268700000001</v>
      </c>
      <c r="Q135" s="135"/>
      <c r="R135" s="136">
        <f>R136+R150+R155+R162+R167+R180</f>
        <v>14.548088759999999</v>
      </c>
      <c r="S135" s="135"/>
      <c r="T135" s="137">
        <f>T136+T150+T155+T162+T167+T180</f>
        <v>3.61284</v>
      </c>
      <c r="AR135" s="131" t="s">
        <v>82</v>
      </c>
      <c r="AT135" s="138" t="s">
        <v>73</v>
      </c>
      <c r="AU135" s="138" t="s">
        <v>74</v>
      </c>
      <c r="AY135" s="131" t="s">
        <v>150</v>
      </c>
      <c r="BK135" s="139">
        <f>BK136+BK150+BK155+BK162+BK167+BK180</f>
        <v>0</v>
      </c>
    </row>
    <row r="136" spans="2:63" s="12" customFormat="1" ht="22.8" customHeight="1">
      <c r="B136" s="130"/>
      <c r="D136" s="131" t="s">
        <v>73</v>
      </c>
      <c r="E136" s="140" t="s">
        <v>82</v>
      </c>
      <c r="F136" s="140" t="s">
        <v>151</v>
      </c>
      <c r="J136" s="141">
        <f>BK136</f>
        <v>0</v>
      </c>
      <c r="L136" s="130"/>
      <c r="M136" s="134"/>
      <c r="N136" s="135"/>
      <c r="O136" s="135"/>
      <c r="P136" s="136">
        <f>SUM(P137:P149)</f>
        <v>25.876079999999995</v>
      </c>
      <c r="Q136" s="135"/>
      <c r="R136" s="136">
        <f>SUM(R137:R149)</f>
        <v>0</v>
      </c>
      <c r="S136" s="135"/>
      <c r="T136" s="137">
        <f>SUM(T137:T149)</f>
        <v>3.61284</v>
      </c>
      <c r="AR136" s="131" t="s">
        <v>82</v>
      </c>
      <c r="AT136" s="138" t="s">
        <v>73</v>
      </c>
      <c r="AU136" s="138" t="s">
        <v>82</v>
      </c>
      <c r="AY136" s="131" t="s">
        <v>150</v>
      </c>
      <c r="BK136" s="139">
        <f>SUM(BK137:BK149)</f>
        <v>0</v>
      </c>
    </row>
    <row r="137" spans="1:65" s="2" customFormat="1" ht="16.5" customHeight="1">
      <c r="A137" s="30"/>
      <c r="B137" s="142"/>
      <c r="C137" s="143" t="s">
        <v>82</v>
      </c>
      <c r="D137" s="143" t="s">
        <v>152</v>
      </c>
      <c r="E137" s="144" t="s">
        <v>160</v>
      </c>
      <c r="F137" s="145" t="s">
        <v>161</v>
      </c>
      <c r="G137" s="146" t="s">
        <v>155</v>
      </c>
      <c r="H137" s="147">
        <v>15.18</v>
      </c>
      <c r="I137" s="148"/>
      <c r="J137" s="148">
        <f>ROUND(I137*H137,2)</f>
        <v>0</v>
      </c>
      <c r="K137" s="149"/>
      <c r="L137" s="31"/>
      <c r="M137" s="150" t="s">
        <v>1</v>
      </c>
      <c r="N137" s="151" t="s">
        <v>39</v>
      </c>
      <c r="O137" s="152">
        <v>0.104</v>
      </c>
      <c r="P137" s="152">
        <f>O137*H137</f>
        <v>1.57872</v>
      </c>
      <c r="Q137" s="152">
        <v>0</v>
      </c>
      <c r="R137" s="152">
        <f>Q137*H137</f>
        <v>0</v>
      </c>
      <c r="S137" s="152">
        <v>0.018</v>
      </c>
      <c r="T137" s="153">
        <f>S137*H137</f>
        <v>0.27324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4" t="s">
        <v>156</v>
      </c>
      <c r="AT137" s="154" t="s">
        <v>152</v>
      </c>
      <c r="AU137" s="154" t="s">
        <v>84</v>
      </c>
      <c r="AY137" s="18" t="s">
        <v>150</v>
      </c>
      <c r="BE137" s="155">
        <f>IF(N137="základní",J137,0)</f>
        <v>0</v>
      </c>
      <c r="BF137" s="155">
        <f>IF(N137="snížená",J137,0)</f>
        <v>0</v>
      </c>
      <c r="BG137" s="155">
        <f>IF(N137="zákl. přenesená",J137,0)</f>
        <v>0</v>
      </c>
      <c r="BH137" s="155">
        <f>IF(N137="sníž. přenesená",J137,0)</f>
        <v>0</v>
      </c>
      <c r="BI137" s="155">
        <f>IF(N137="nulová",J137,0)</f>
        <v>0</v>
      </c>
      <c r="BJ137" s="18" t="s">
        <v>82</v>
      </c>
      <c r="BK137" s="155">
        <f>ROUND(I137*H137,2)</f>
        <v>0</v>
      </c>
      <c r="BL137" s="18" t="s">
        <v>156</v>
      </c>
      <c r="BM137" s="154" t="s">
        <v>936</v>
      </c>
    </row>
    <row r="138" spans="2:51" s="13" customFormat="1" ht="12">
      <c r="B138" s="156"/>
      <c r="D138" s="157" t="s">
        <v>158</v>
      </c>
      <c r="E138" s="158" t="s">
        <v>1</v>
      </c>
      <c r="F138" s="159" t="s">
        <v>937</v>
      </c>
      <c r="H138" s="160">
        <v>15.18</v>
      </c>
      <c r="L138" s="156"/>
      <c r="M138" s="161"/>
      <c r="N138" s="162"/>
      <c r="O138" s="162"/>
      <c r="P138" s="162"/>
      <c r="Q138" s="162"/>
      <c r="R138" s="162"/>
      <c r="S138" s="162"/>
      <c r="T138" s="163"/>
      <c r="AT138" s="158" t="s">
        <v>158</v>
      </c>
      <c r="AU138" s="158" t="s">
        <v>84</v>
      </c>
      <c r="AV138" s="13" t="s">
        <v>84</v>
      </c>
      <c r="AW138" s="13" t="s">
        <v>30</v>
      </c>
      <c r="AX138" s="13" t="s">
        <v>82</v>
      </c>
      <c r="AY138" s="158" t="s">
        <v>150</v>
      </c>
    </row>
    <row r="139" spans="1:65" s="2" customFormat="1" ht="24.15" customHeight="1">
      <c r="A139" s="30"/>
      <c r="B139" s="142"/>
      <c r="C139" s="143" t="s">
        <v>84</v>
      </c>
      <c r="D139" s="143" t="s">
        <v>152</v>
      </c>
      <c r="E139" s="144" t="s">
        <v>938</v>
      </c>
      <c r="F139" s="145" t="s">
        <v>939</v>
      </c>
      <c r="G139" s="146" t="s">
        <v>155</v>
      </c>
      <c r="H139" s="147">
        <v>15.18</v>
      </c>
      <c r="I139" s="148"/>
      <c r="J139" s="148">
        <f>ROUND(I139*H139,2)</f>
        <v>0</v>
      </c>
      <c r="K139" s="149"/>
      <c r="L139" s="31"/>
      <c r="M139" s="150" t="s">
        <v>1</v>
      </c>
      <c r="N139" s="151" t="s">
        <v>39</v>
      </c>
      <c r="O139" s="152">
        <v>0.412</v>
      </c>
      <c r="P139" s="152">
        <f>O139*H139</f>
        <v>6.25416</v>
      </c>
      <c r="Q139" s="152">
        <v>0</v>
      </c>
      <c r="R139" s="152">
        <f>Q139*H139</f>
        <v>0</v>
      </c>
      <c r="S139" s="152">
        <v>0.22</v>
      </c>
      <c r="T139" s="153">
        <f>S139*H139</f>
        <v>3.3396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4" t="s">
        <v>156</v>
      </c>
      <c r="AT139" s="154" t="s">
        <v>152</v>
      </c>
      <c r="AU139" s="154" t="s">
        <v>84</v>
      </c>
      <c r="AY139" s="18" t="s">
        <v>150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8" t="s">
        <v>82</v>
      </c>
      <c r="BK139" s="155">
        <f>ROUND(I139*H139,2)</f>
        <v>0</v>
      </c>
      <c r="BL139" s="18" t="s">
        <v>156</v>
      </c>
      <c r="BM139" s="154" t="s">
        <v>940</v>
      </c>
    </row>
    <row r="140" spans="2:51" s="13" customFormat="1" ht="12">
      <c r="B140" s="156"/>
      <c r="D140" s="157" t="s">
        <v>158</v>
      </c>
      <c r="E140" s="158" t="s">
        <v>1</v>
      </c>
      <c r="F140" s="159" t="s">
        <v>937</v>
      </c>
      <c r="H140" s="160">
        <v>15.18</v>
      </c>
      <c r="L140" s="156"/>
      <c r="M140" s="161"/>
      <c r="N140" s="162"/>
      <c r="O140" s="162"/>
      <c r="P140" s="162"/>
      <c r="Q140" s="162"/>
      <c r="R140" s="162"/>
      <c r="S140" s="162"/>
      <c r="T140" s="163"/>
      <c r="AT140" s="158" t="s">
        <v>158</v>
      </c>
      <c r="AU140" s="158" t="s">
        <v>84</v>
      </c>
      <c r="AV140" s="13" t="s">
        <v>84</v>
      </c>
      <c r="AW140" s="13" t="s">
        <v>30</v>
      </c>
      <c r="AX140" s="13" t="s">
        <v>82</v>
      </c>
      <c r="AY140" s="158" t="s">
        <v>150</v>
      </c>
    </row>
    <row r="141" spans="1:65" s="2" customFormat="1" ht="24.15" customHeight="1">
      <c r="A141" s="30"/>
      <c r="B141" s="142"/>
      <c r="C141" s="143" t="s">
        <v>163</v>
      </c>
      <c r="D141" s="143" t="s">
        <v>152</v>
      </c>
      <c r="E141" s="144" t="s">
        <v>637</v>
      </c>
      <c r="F141" s="145" t="s">
        <v>638</v>
      </c>
      <c r="G141" s="146" t="s">
        <v>210</v>
      </c>
      <c r="H141" s="147">
        <v>4.8</v>
      </c>
      <c r="I141" s="148"/>
      <c r="J141" s="148">
        <f>ROUND(I141*H141,2)</f>
        <v>0</v>
      </c>
      <c r="K141" s="149"/>
      <c r="L141" s="31"/>
      <c r="M141" s="150" t="s">
        <v>1</v>
      </c>
      <c r="N141" s="151" t="s">
        <v>39</v>
      </c>
      <c r="O141" s="152">
        <v>3.613</v>
      </c>
      <c r="P141" s="152">
        <f>O141*H141</f>
        <v>17.342399999999998</v>
      </c>
      <c r="Q141" s="152">
        <v>0</v>
      </c>
      <c r="R141" s="152">
        <f>Q141*H141</f>
        <v>0</v>
      </c>
      <c r="S141" s="152">
        <v>0</v>
      </c>
      <c r="T141" s="153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4" t="s">
        <v>156</v>
      </c>
      <c r="AT141" s="154" t="s">
        <v>152</v>
      </c>
      <c r="AU141" s="154" t="s">
        <v>84</v>
      </c>
      <c r="AY141" s="18" t="s">
        <v>150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82</v>
      </c>
      <c r="BK141" s="155">
        <f>ROUND(I141*H141,2)</f>
        <v>0</v>
      </c>
      <c r="BL141" s="18" t="s">
        <v>156</v>
      </c>
      <c r="BM141" s="154" t="s">
        <v>941</v>
      </c>
    </row>
    <row r="142" spans="2:51" s="15" customFormat="1" ht="12">
      <c r="B142" s="171"/>
      <c r="D142" s="157" t="s">
        <v>158</v>
      </c>
      <c r="E142" s="172" t="s">
        <v>1</v>
      </c>
      <c r="F142" s="173" t="s">
        <v>640</v>
      </c>
      <c r="H142" s="172" t="s">
        <v>1</v>
      </c>
      <c r="L142" s="171"/>
      <c r="M142" s="174"/>
      <c r="N142" s="175"/>
      <c r="O142" s="175"/>
      <c r="P142" s="175"/>
      <c r="Q142" s="175"/>
      <c r="R142" s="175"/>
      <c r="S142" s="175"/>
      <c r="T142" s="176"/>
      <c r="AT142" s="172" t="s">
        <v>158</v>
      </c>
      <c r="AU142" s="172" t="s">
        <v>84</v>
      </c>
      <c r="AV142" s="15" t="s">
        <v>82</v>
      </c>
      <c r="AW142" s="15" t="s">
        <v>30</v>
      </c>
      <c r="AX142" s="15" t="s">
        <v>74</v>
      </c>
      <c r="AY142" s="172" t="s">
        <v>150</v>
      </c>
    </row>
    <row r="143" spans="2:51" s="13" customFormat="1" ht="12">
      <c r="B143" s="156"/>
      <c r="D143" s="157" t="s">
        <v>158</v>
      </c>
      <c r="E143" s="158" t="s">
        <v>1</v>
      </c>
      <c r="F143" s="159" t="s">
        <v>942</v>
      </c>
      <c r="H143" s="160">
        <v>4.8</v>
      </c>
      <c r="L143" s="156"/>
      <c r="M143" s="161"/>
      <c r="N143" s="162"/>
      <c r="O143" s="162"/>
      <c r="P143" s="162"/>
      <c r="Q143" s="162"/>
      <c r="R143" s="162"/>
      <c r="S143" s="162"/>
      <c r="T143" s="163"/>
      <c r="AT143" s="158" t="s">
        <v>158</v>
      </c>
      <c r="AU143" s="158" t="s">
        <v>84</v>
      </c>
      <c r="AV143" s="13" t="s">
        <v>84</v>
      </c>
      <c r="AW143" s="13" t="s">
        <v>30</v>
      </c>
      <c r="AX143" s="13" t="s">
        <v>82</v>
      </c>
      <c r="AY143" s="158" t="s">
        <v>150</v>
      </c>
    </row>
    <row r="144" spans="1:65" s="2" customFormat="1" ht="37.8" customHeight="1">
      <c r="A144" s="30"/>
      <c r="B144" s="142"/>
      <c r="C144" s="143" t="s">
        <v>156</v>
      </c>
      <c r="D144" s="143" t="s">
        <v>152</v>
      </c>
      <c r="E144" s="144" t="s">
        <v>236</v>
      </c>
      <c r="F144" s="145" t="s">
        <v>237</v>
      </c>
      <c r="G144" s="146" t="s">
        <v>210</v>
      </c>
      <c r="H144" s="147">
        <v>4.8</v>
      </c>
      <c r="I144" s="148"/>
      <c r="J144" s="148">
        <f>ROUND(I144*H144,2)</f>
        <v>0</v>
      </c>
      <c r="K144" s="149"/>
      <c r="L144" s="31"/>
      <c r="M144" s="150" t="s">
        <v>1</v>
      </c>
      <c r="N144" s="151" t="s">
        <v>39</v>
      </c>
      <c r="O144" s="152">
        <v>0.087</v>
      </c>
      <c r="P144" s="152">
        <f>O144*H144</f>
        <v>0.41759999999999997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4" t="s">
        <v>156</v>
      </c>
      <c r="AT144" s="154" t="s">
        <v>152</v>
      </c>
      <c r="AU144" s="154" t="s">
        <v>84</v>
      </c>
      <c r="AY144" s="18" t="s">
        <v>150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82</v>
      </c>
      <c r="BK144" s="155">
        <f>ROUND(I144*H144,2)</f>
        <v>0</v>
      </c>
      <c r="BL144" s="18" t="s">
        <v>156</v>
      </c>
      <c r="BM144" s="154" t="s">
        <v>943</v>
      </c>
    </row>
    <row r="145" spans="1:65" s="2" customFormat="1" ht="37.8" customHeight="1">
      <c r="A145" s="30"/>
      <c r="B145" s="142"/>
      <c r="C145" s="143" t="s">
        <v>172</v>
      </c>
      <c r="D145" s="143" t="s">
        <v>152</v>
      </c>
      <c r="E145" s="144" t="s">
        <v>242</v>
      </c>
      <c r="F145" s="145" t="s">
        <v>243</v>
      </c>
      <c r="G145" s="146" t="s">
        <v>210</v>
      </c>
      <c r="H145" s="147">
        <v>48</v>
      </c>
      <c r="I145" s="148"/>
      <c r="J145" s="148">
        <f>ROUND(I145*H145,2)</f>
        <v>0</v>
      </c>
      <c r="K145" s="149"/>
      <c r="L145" s="31"/>
      <c r="M145" s="150" t="s">
        <v>1</v>
      </c>
      <c r="N145" s="151" t="s">
        <v>39</v>
      </c>
      <c r="O145" s="152">
        <v>0.005</v>
      </c>
      <c r="P145" s="152">
        <f>O145*H145</f>
        <v>0.24</v>
      </c>
      <c r="Q145" s="152">
        <v>0</v>
      </c>
      <c r="R145" s="152">
        <f>Q145*H145</f>
        <v>0</v>
      </c>
      <c r="S145" s="152">
        <v>0</v>
      </c>
      <c r="T145" s="153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4" t="s">
        <v>156</v>
      </c>
      <c r="AT145" s="154" t="s">
        <v>152</v>
      </c>
      <c r="AU145" s="154" t="s">
        <v>84</v>
      </c>
      <c r="AY145" s="18" t="s">
        <v>150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82</v>
      </c>
      <c r="BK145" s="155">
        <f>ROUND(I145*H145,2)</f>
        <v>0</v>
      </c>
      <c r="BL145" s="18" t="s">
        <v>156</v>
      </c>
      <c r="BM145" s="154" t="s">
        <v>944</v>
      </c>
    </row>
    <row r="146" spans="2:51" s="13" customFormat="1" ht="12">
      <c r="B146" s="156"/>
      <c r="D146" s="157" t="s">
        <v>158</v>
      </c>
      <c r="E146" s="158" t="s">
        <v>1</v>
      </c>
      <c r="F146" s="159" t="s">
        <v>945</v>
      </c>
      <c r="H146" s="160">
        <v>48</v>
      </c>
      <c r="L146" s="156"/>
      <c r="M146" s="161"/>
      <c r="N146" s="162"/>
      <c r="O146" s="162"/>
      <c r="P146" s="162"/>
      <c r="Q146" s="162"/>
      <c r="R146" s="162"/>
      <c r="S146" s="162"/>
      <c r="T146" s="163"/>
      <c r="AT146" s="158" t="s">
        <v>158</v>
      </c>
      <c r="AU146" s="158" t="s">
        <v>84</v>
      </c>
      <c r="AV146" s="13" t="s">
        <v>84</v>
      </c>
      <c r="AW146" s="13" t="s">
        <v>30</v>
      </c>
      <c r="AX146" s="13" t="s">
        <v>82</v>
      </c>
      <c r="AY146" s="158" t="s">
        <v>150</v>
      </c>
    </row>
    <row r="147" spans="1:65" s="2" customFormat="1" ht="24.15" customHeight="1">
      <c r="A147" s="30"/>
      <c r="B147" s="142"/>
      <c r="C147" s="143" t="s">
        <v>177</v>
      </c>
      <c r="D147" s="143" t="s">
        <v>152</v>
      </c>
      <c r="E147" s="144" t="s">
        <v>252</v>
      </c>
      <c r="F147" s="145" t="s">
        <v>253</v>
      </c>
      <c r="G147" s="146" t="s">
        <v>254</v>
      </c>
      <c r="H147" s="147">
        <v>8.64</v>
      </c>
      <c r="I147" s="148"/>
      <c r="J147" s="148">
        <f>ROUND(I147*H147,2)</f>
        <v>0</v>
      </c>
      <c r="K147" s="149"/>
      <c r="L147" s="31"/>
      <c r="M147" s="150" t="s">
        <v>1</v>
      </c>
      <c r="N147" s="151" t="s">
        <v>39</v>
      </c>
      <c r="O147" s="152">
        <v>0</v>
      </c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3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4" t="s">
        <v>156</v>
      </c>
      <c r="AT147" s="154" t="s">
        <v>152</v>
      </c>
      <c r="AU147" s="154" t="s">
        <v>84</v>
      </c>
      <c r="AY147" s="18" t="s">
        <v>150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82</v>
      </c>
      <c r="BK147" s="155">
        <f>ROUND(I147*H147,2)</f>
        <v>0</v>
      </c>
      <c r="BL147" s="18" t="s">
        <v>156</v>
      </c>
      <c r="BM147" s="154" t="s">
        <v>946</v>
      </c>
    </row>
    <row r="148" spans="2:51" s="13" customFormat="1" ht="12">
      <c r="B148" s="156"/>
      <c r="D148" s="157" t="s">
        <v>158</v>
      </c>
      <c r="E148" s="158" t="s">
        <v>1</v>
      </c>
      <c r="F148" s="159" t="s">
        <v>947</v>
      </c>
      <c r="H148" s="160">
        <v>8.64</v>
      </c>
      <c r="L148" s="156"/>
      <c r="M148" s="161"/>
      <c r="N148" s="162"/>
      <c r="O148" s="162"/>
      <c r="P148" s="162"/>
      <c r="Q148" s="162"/>
      <c r="R148" s="162"/>
      <c r="S148" s="162"/>
      <c r="T148" s="163"/>
      <c r="AT148" s="158" t="s">
        <v>158</v>
      </c>
      <c r="AU148" s="158" t="s">
        <v>84</v>
      </c>
      <c r="AV148" s="13" t="s">
        <v>84</v>
      </c>
      <c r="AW148" s="13" t="s">
        <v>30</v>
      </c>
      <c r="AX148" s="13" t="s">
        <v>82</v>
      </c>
      <c r="AY148" s="158" t="s">
        <v>150</v>
      </c>
    </row>
    <row r="149" spans="1:65" s="2" customFormat="1" ht="16.5" customHeight="1">
      <c r="A149" s="30"/>
      <c r="B149" s="142"/>
      <c r="C149" s="143" t="s">
        <v>182</v>
      </c>
      <c r="D149" s="143" t="s">
        <v>152</v>
      </c>
      <c r="E149" s="144" t="s">
        <v>270</v>
      </c>
      <c r="F149" s="145" t="s">
        <v>271</v>
      </c>
      <c r="G149" s="146" t="s">
        <v>210</v>
      </c>
      <c r="H149" s="147">
        <v>4.8</v>
      </c>
      <c r="I149" s="148"/>
      <c r="J149" s="148">
        <f>ROUND(I149*H149,2)</f>
        <v>0</v>
      </c>
      <c r="K149" s="149"/>
      <c r="L149" s="31"/>
      <c r="M149" s="150" t="s">
        <v>1</v>
      </c>
      <c r="N149" s="151" t="s">
        <v>39</v>
      </c>
      <c r="O149" s="152">
        <v>0.009</v>
      </c>
      <c r="P149" s="152">
        <f>O149*H149</f>
        <v>0.043199999999999995</v>
      </c>
      <c r="Q149" s="152">
        <v>0</v>
      </c>
      <c r="R149" s="152">
        <f>Q149*H149</f>
        <v>0</v>
      </c>
      <c r="S149" s="152">
        <v>0</v>
      </c>
      <c r="T149" s="153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4" t="s">
        <v>156</v>
      </c>
      <c r="AT149" s="154" t="s">
        <v>152</v>
      </c>
      <c r="AU149" s="154" t="s">
        <v>84</v>
      </c>
      <c r="AY149" s="18" t="s">
        <v>150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82</v>
      </c>
      <c r="BK149" s="155">
        <f>ROUND(I149*H149,2)</f>
        <v>0</v>
      </c>
      <c r="BL149" s="18" t="s">
        <v>156</v>
      </c>
      <c r="BM149" s="154" t="s">
        <v>948</v>
      </c>
    </row>
    <row r="150" spans="2:63" s="12" customFormat="1" ht="22.8" customHeight="1">
      <c r="B150" s="130"/>
      <c r="D150" s="131" t="s">
        <v>73</v>
      </c>
      <c r="E150" s="140" t="s">
        <v>84</v>
      </c>
      <c r="F150" s="140" t="s">
        <v>350</v>
      </c>
      <c r="J150" s="141">
        <f>BK150</f>
        <v>0</v>
      </c>
      <c r="L150" s="130"/>
      <c r="M150" s="134"/>
      <c r="N150" s="135"/>
      <c r="O150" s="135"/>
      <c r="P150" s="136">
        <f>SUM(P151:P154)</f>
        <v>2.6560319999999997</v>
      </c>
      <c r="Q150" s="135"/>
      <c r="R150" s="136">
        <f>SUM(R151:R154)</f>
        <v>11.378504759999998</v>
      </c>
      <c r="S150" s="135"/>
      <c r="T150" s="137">
        <f>SUM(T151:T154)</f>
        <v>0</v>
      </c>
      <c r="AR150" s="131" t="s">
        <v>82</v>
      </c>
      <c r="AT150" s="138" t="s">
        <v>73</v>
      </c>
      <c r="AU150" s="138" t="s">
        <v>82</v>
      </c>
      <c r="AY150" s="131" t="s">
        <v>150</v>
      </c>
      <c r="BK150" s="139">
        <f>SUM(BK151:BK154)</f>
        <v>0</v>
      </c>
    </row>
    <row r="151" spans="1:65" s="2" customFormat="1" ht="16.5" customHeight="1">
      <c r="A151" s="30"/>
      <c r="B151" s="142"/>
      <c r="C151" s="143" t="s">
        <v>187</v>
      </c>
      <c r="D151" s="143" t="s">
        <v>152</v>
      </c>
      <c r="E151" s="144" t="s">
        <v>648</v>
      </c>
      <c r="F151" s="145" t="s">
        <v>649</v>
      </c>
      <c r="G151" s="146" t="s">
        <v>210</v>
      </c>
      <c r="H151" s="147">
        <v>4.548</v>
      </c>
      <c r="I151" s="148"/>
      <c r="J151" s="148">
        <f>ROUND(I151*H151,2)</f>
        <v>0</v>
      </c>
      <c r="K151" s="149"/>
      <c r="L151" s="31"/>
      <c r="M151" s="150" t="s">
        <v>1</v>
      </c>
      <c r="N151" s="151" t="s">
        <v>39</v>
      </c>
      <c r="O151" s="152">
        <v>0.584</v>
      </c>
      <c r="P151" s="152">
        <f>O151*H151</f>
        <v>2.6560319999999997</v>
      </c>
      <c r="Q151" s="152">
        <v>2.50187</v>
      </c>
      <c r="R151" s="152">
        <f>Q151*H151</f>
        <v>11.378504759999998</v>
      </c>
      <c r="S151" s="152">
        <v>0</v>
      </c>
      <c r="T151" s="153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4" t="s">
        <v>156</v>
      </c>
      <c r="AT151" s="154" t="s">
        <v>152</v>
      </c>
      <c r="AU151" s="154" t="s">
        <v>84</v>
      </c>
      <c r="AY151" s="18" t="s">
        <v>150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82</v>
      </c>
      <c r="BK151" s="155">
        <f>ROUND(I151*H151,2)</f>
        <v>0</v>
      </c>
      <c r="BL151" s="18" t="s">
        <v>156</v>
      </c>
      <c r="BM151" s="154" t="s">
        <v>949</v>
      </c>
    </row>
    <row r="152" spans="2:51" s="15" customFormat="1" ht="12">
      <c r="B152" s="171"/>
      <c r="D152" s="157" t="s">
        <v>158</v>
      </c>
      <c r="E152" s="172" t="s">
        <v>1</v>
      </c>
      <c r="F152" s="173" t="s">
        <v>640</v>
      </c>
      <c r="H152" s="172" t="s">
        <v>1</v>
      </c>
      <c r="L152" s="171"/>
      <c r="M152" s="174"/>
      <c r="N152" s="175"/>
      <c r="O152" s="175"/>
      <c r="P152" s="175"/>
      <c r="Q152" s="175"/>
      <c r="R152" s="175"/>
      <c r="S152" s="175"/>
      <c r="T152" s="176"/>
      <c r="AT152" s="172" t="s">
        <v>158</v>
      </c>
      <c r="AU152" s="172" t="s">
        <v>84</v>
      </c>
      <c r="AV152" s="15" t="s">
        <v>82</v>
      </c>
      <c r="AW152" s="15" t="s">
        <v>30</v>
      </c>
      <c r="AX152" s="15" t="s">
        <v>74</v>
      </c>
      <c r="AY152" s="172" t="s">
        <v>150</v>
      </c>
    </row>
    <row r="153" spans="2:51" s="13" customFormat="1" ht="12">
      <c r="B153" s="156"/>
      <c r="D153" s="157" t="s">
        <v>158</v>
      </c>
      <c r="E153" s="158" t="s">
        <v>1</v>
      </c>
      <c r="F153" s="159" t="s">
        <v>950</v>
      </c>
      <c r="H153" s="160">
        <v>4.394</v>
      </c>
      <c r="L153" s="156"/>
      <c r="M153" s="161"/>
      <c r="N153" s="162"/>
      <c r="O153" s="162"/>
      <c r="P153" s="162"/>
      <c r="Q153" s="162"/>
      <c r="R153" s="162"/>
      <c r="S153" s="162"/>
      <c r="T153" s="163"/>
      <c r="AT153" s="158" t="s">
        <v>158</v>
      </c>
      <c r="AU153" s="158" t="s">
        <v>84</v>
      </c>
      <c r="AV153" s="13" t="s">
        <v>84</v>
      </c>
      <c r="AW153" s="13" t="s">
        <v>30</v>
      </c>
      <c r="AX153" s="13" t="s">
        <v>82</v>
      </c>
      <c r="AY153" s="158" t="s">
        <v>150</v>
      </c>
    </row>
    <row r="154" spans="2:51" s="13" customFormat="1" ht="12">
      <c r="B154" s="156"/>
      <c r="D154" s="157" t="s">
        <v>158</v>
      </c>
      <c r="F154" s="159" t="s">
        <v>951</v>
      </c>
      <c r="H154" s="160">
        <v>4.548</v>
      </c>
      <c r="L154" s="156"/>
      <c r="M154" s="161"/>
      <c r="N154" s="162"/>
      <c r="O154" s="162"/>
      <c r="P154" s="162"/>
      <c r="Q154" s="162"/>
      <c r="R154" s="162"/>
      <c r="S154" s="162"/>
      <c r="T154" s="163"/>
      <c r="AT154" s="158" t="s">
        <v>158</v>
      </c>
      <c r="AU154" s="158" t="s">
        <v>84</v>
      </c>
      <c r="AV154" s="13" t="s">
        <v>84</v>
      </c>
      <c r="AW154" s="13" t="s">
        <v>3</v>
      </c>
      <c r="AX154" s="13" t="s">
        <v>82</v>
      </c>
      <c r="AY154" s="158" t="s">
        <v>150</v>
      </c>
    </row>
    <row r="155" spans="2:63" s="12" customFormat="1" ht="22.8" customHeight="1">
      <c r="B155" s="130"/>
      <c r="D155" s="131" t="s">
        <v>73</v>
      </c>
      <c r="E155" s="140" t="s">
        <v>172</v>
      </c>
      <c r="F155" s="140" t="s">
        <v>377</v>
      </c>
      <c r="J155" s="141">
        <f>BK155</f>
        <v>0</v>
      </c>
      <c r="L155" s="130"/>
      <c r="M155" s="134"/>
      <c r="N155" s="135"/>
      <c r="O155" s="135"/>
      <c r="P155" s="136">
        <f>SUM(P156:P161)</f>
        <v>1.39656</v>
      </c>
      <c r="Q155" s="135"/>
      <c r="R155" s="136">
        <f>SUM(R156:R161)</f>
        <v>3.169584</v>
      </c>
      <c r="S155" s="135"/>
      <c r="T155" s="137">
        <f>SUM(T156:T161)</f>
        <v>0</v>
      </c>
      <c r="AR155" s="131" t="s">
        <v>82</v>
      </c>
      <c r="AT155" s="138" t="s">
        <v>73</v>
      </c>
      <c r="AU155" s="138" t="s">
        <v>82</v>
      </c>
      <c r="AY155" s="131" t="s">
        <v>150</v>
      </c>
      <c r="BK155" s="139">
        <f>SUM(BK156:BK161)</f>
        <v>0</v>
      </c>
    </row>
    <row r="156" spans="1:65" s="2" customFormat="1" ht="24.15" customHeight="1">
      <c r="A156" s="30"/>
      <c r="B156" s="142"/>
      <c r="C156" s="143" t="s">
        <v>194</v>
      </c>
      <c r="D156" s="143" t="s">
        <v>152</v>
      </c>
      <c r="E156" s="144" t="s">
        <v>387</v>
      </c>
      <c r="F156" s="145" t="s">
        <v>388</v>
      </c>
      <c r="G156" s="146" t="s">
        <v>155</v>
      </c>
      <c r="H156" s="147">
        <v>15.18</v>
      </c>
      <c r="I156" s="148"/>
      <c r="J156" s="148">
        <f>ROUND(I156*H156,2)</f>
        <v>0</v>
      </c>
      <c r="K156" s="149"/>
      <c r="L156" s="31"/>
      <c r="M156" s="150" t="s">
        <v>1</v>
      </c>
      <c r="N156" s="151" t="s">
        <v>39</v>
      </c>
      <c r="O156" s="152">
        <v>0.045</v>
      </c>
      <c r="P156" s="152">
        <f>O156*H156</f>
        <v>0.6830999999999999</v>
      </c>
      <c r="Q156" s="152">
        <v>0.0928</v>
      </c>
      <c r="R156" s="152">
        <f>Q156*H156</f>
        <v>1.408704</v>
      </c>
      <c r="S156" s="152">
        <v>0</v>
      </c>
      <c r="T156" s="153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4" t="s">
        <v>156</v>
      </c>
      <c r="AT156" s="154" t="s">
        <v>152</v>
      </c>
      <c r="AU156" s="154" t="s">
        <v>84</v>
      </c>
      <c r="AY156" s="18" t="s">
        <v>150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82</v>
      </c>
      <c r="BK156" s="155">
        <f>ROUND(I156*H156,2)</f>
        <v>0</v>
      </c>
      <c r="BL156" s="18" t="s">
        <v>156</v>
      </c>
      <c r="BM156" s="154" t="s">
        <v>952</v>
      </c>
    </row>
    <row r="157" spans="2:51" s="13" customFormat="1" ht="12">
      <c r="B157" s="156"/>
      <c r="D157" s="157" t="s">
        <v>158</v>
      </c>
      <c r="E157" s="158" t="s">
        <v>1</v>
      </c>
      <c r="F157" s="159" t="s">
        <v>953</v>
      </c>
      <c r="H157" s="160">
        <v>15.18</v>
      </c>
      <c r="L157" s="156"/>
      <c r="M157" s="161"/>
      <c r="N157" s="162"/>
      <c r="O157" s="162"/>
      <c r="P157" s="162"/>
      <c r="Q157" s="162"/>
      <c r="R157" s="162"/>
      <c r="S157" s="162"/>
      <c r="T157" s="163"/>
      <c r="AT157" s="158" t="s">
        <v>158</v>
      </c>
      <c r="AU157" s="158" t="s">
        <v>84</v>
      </c>
      <c r="AV157" s="13" t="s">
        <v>84</v>
      </c>
      <c r="AW157" s="13" t="s">
        <v>30</v>
      </c>
      <c r="AX157" s="13" t="s">
        <v>74</v>
      </c>
      <c r="AY157" s="158" t="s">
        <v>150</v>
      </c>
    </row>
    <row r="158" spans="2:51" s="14" customFormat="1" ht="12">
      <c r="B158" s="164"/>
      <c r="D158" s="157" t="s">
        <v>158</v>
      </c>
      <c r="E158" s="165" t="s">
        <v>1</v>
      </c>
      <c r="F158" s="166" t="s">
        <v>193</v>
      </c>
      <c r="H158" s="167">
        <v>15.18</v>
      </c>
      <c r="L158" s="164"/>
      <c r="M158" s="168"/>
      <c r="N158" s="169"/>
      <c r="O158" s="169"/>
      <c r="P158" s="169"/>
      <c r="Q158" s="169"/>
      <c r="R158" s="169"/>
      <c r="S158" s="169"/>
      <c r="T158" s="170"/>
      <c r="AT158" s="165" t="s">
        <v>158</v>
      </c>
      <c r="AU158" s="165" t="s">
        <v>84</v>
      </c>
      <c r="AV158" s="14" t="s">
        <v>156</v>
      </c>
      <c r="AW158" s="14" t="s">
        <v>30</v>
      </c>
      <c r="AX158" s="14" t="s">
        <v>82</v>
      </c>
      <c r="AY158" s="165" t="s">
        <v>150</v>
      </c>
    </row>
    <row r="159" spans="1:65" s="2" customFormat="1" ht="24.15" customHeight="1">
      <c r="A159" s="30"/>
      <c r="B159" s="142"/>
      <c r="C159" s="143" t="s">
        <v>199</v>
      </c>
      <c r="D159" s="143" t="s">
        <v>152</v>
      </c>
      <c r="E159" s="144" t="s">
        <v>391</v>
      </c>
      <c r="F159" s="145" t="s">
        <v>392</v>
      </c>
      <c r="G159" s="146" t="s">
        <v>155</v>
      </c>
      <c r="H159" s="147">
        <v>15.18</v>
      </c>
      <c r="I159" s="148"/>
      <c r="J159" s="148">
        <f>ROUND(I159*H159,2)</f>
        <v>0</v>
      </c>
      <c r="K159" s="149"/>
      <c r="L159" s="31"/>
      <c r="M159" s="150" t="s">
        <v>1</v>
      </c>
      <c r="N159" s="151" t="s">
        <v>39</v>
      </c>
      <c r="O159" s="152">
        <v>0.047</v>
      </c>
      <c r="P159" s="152">
        <f>O159*H159</f>
        <v>0.71346</v>
      </c>
      <c r="Q159" s="152">
        <v>0.116</v>
      </c>
      <c r="R159" s="152">
        <f>Q159*H159</f>
        <v>1.76088</v>
      </c>
      <c r="S159" s="152">
        <v>0</v>
      </c>
      <c r="T159" s="153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4" t="s">
        <v>156</v>
      </c>
      <c r="AT159" s="154" t="s">
        <v>152</v>
      </c>
      <c r="AU159" s="154" t="s">
        <v>84</v>
      </c>
      <c r="AY159" s="18" t="s">
        <v>150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82</v>
      </c>
      <c r="BK159" s="155">
        <f>ROUND(I159*H159,2)</f>
        <v>0</v>
      </c>
      <c r="BL159" s="18" t="s">
        <v>156</v>
      </c>
      <c r="BM159" s="154" t="s">
        <v>954</v>
      </c>
    </row>
    <row r="160" spans="2:51" s="13" customFormat="1" ht="12">
      <c r="B160" s="156"/>
      <c r="D160" s="157" t="s">
        <v>158</v>
      </c>
      <c r="E160" s="158" t="s">
        <v>1</v>
      </c>
      <c r="F160" s="159" t="s">
        <v>953</v>
      </c>
      <c r="H160" s="160">
        <v>15.18</v>
      </c>
      <c r="L160" s="156"/>
      <c r="M160" s="161"/>
      <c r="N160" s="162"/>
      <c r="O160" s="162"/>
      <c r="P160" s="162"/>
      <c r="Q160" s="162"/>
      <c r="R160" s="162"/>
      <c r="S160" s="162"/>
      <c r="T160" s="163"/>
      <c r="AT160" s="158" t="s">
        <v>158</v>
      </c>
      <c r="AU160" s="158" t="s">
        <v>84</v>
      </c>
      <c r="AV160" s="13" t="s">
        <v>84</v>
      </c>
      <c r="AW160" s="13" t="s">
        <v>30</v>
      </c>
      <c r="AX160" s="13" t="s">
        <v>74</v>
      </c>
      <c r="AY160" s="158" t="s">
        <v>150</v>
      </c>
    </row>
    <row r="161" spans="2:51" s="14" customFormat="1" ht="12">
      <c r="B161" s="164"/>
      <c r="D161" s="157" t="s">
        <v>158</v>
      </c>
      <c r="E161" s="165" t="s">
        <v>1</v>
      </c>
      <c r="F161" s="166" t="s">
        <v>193</v>
      </c>
      <c r="H161" s="167">
        <v>15.18</v>
      </c>
      <c r="L161" s="164"/>
      <c r="M161" s="168"/>
      <c r="N161" s="169"/>
      <c r="O161" s="169"/>
      <c r="P161" s="169"/>
      <c r="Q161" s="169"/>
      <c r="R161" s="169"/>
      <c r="S161" s="169"/>
      <c r="T161" s="170"/>
      <c r="AT161" s="165" t="s">
        <v>158</v>
      </c>
      <c r="AU161" s="165" t="s">
        <v>84</v>
      </c>
      <c r="AV161" s="14" t="s">
        <v>156</v>
      </c>
      <c r="AW161" s="14" t="s">
        <v>30</v>
      </c>
      <c r="AX161" s="14" t="s">
        <v>82</v>
      </c>
      <c r="AY161" s="165" t="s">
        <v>150</v>
      </c>
    </row>
    <row r="162" spans="2:63" s="12" customFormat="1" ht="22.8" customHeight="1">
      <c r="B162" s="130"/>
      <c r="D162" s="131" t="s">
        <v>73</v>
      </c>
      <c r="E162" s="140" t="s">
        <v>194</v>
      </c>
      <c r="F162" s="140" t="s">
        <v>444</v>
      </c>
      <c r="J162" s="141">
        <f>BK162</f>
        <v>0</v>
      </c>
      <c r="L162" s="130"/>
      <c r="M162" s="134"/>
      <c r="N162" s="135"/>
      <c r="O162" s="135"/>
      <c r="P162" s="136">
        <f>SUM(P163:P166)</f>
        <v>78.58901700000001</v>
      </c>
      <c r="Q162" s="135"/>
      <c r="R162" s="136">
        <f>SUM(R163:R166)</f>
        <v>0</v>
      </c>
      <c r="S162" s="135"/>
      <c r="T162" s="137">
        <f>SUM(T163:T166)</f>
        <v>0</v>
      </c>
      <c r="AR162" s="131" t="s">
        <v>82</v>
      </c>
      <c r="AT162" s="138" t="s">
        <v>73</v>
      </c>
      <c r="AU162" s="138" t="s">
        <v>82</v>
      </c>
      <c r="AY162" s="131" t="s">
        <v>150</v>
      </c>
      <c r="BK162" s="139">
        <f>SUM(BK163:BK166)</f>
        <v>0</v>
      </c>
    </row>
    <row r="163" spans="1:65" s="2" customFormat="1" ht="24.15" customHeight="1">
      <c r="A163" s="30"/>
      <c r="B163" s="142"/>
      <c r="C163" s="143" t="s">
        <v>203</v>
      </c>
      <c r="D163" s="143" t="s">
        <v>152</v>
      </c>
      <c r="E163" s="144" t="s">
        <v>955</v>
      </c>
      <c r="F163" s="145" t="s">
        <v>956</v>
      </c>
      <c r="G163" s="146" t="s">
        <v>190</v>
      </c>
      <c r="H163" s="147">
        <v>22.4</v>
      </c>
      <c r="I163" s="148"/>
      <c r="J163" s="148">
        <f>ROUND(I163*H163,2)</f>
        <v>0</v>
      </c>
      <c r="K163" s="149"/>
      <c r="L163" s="31"/>
      <c r="M163" s="150" t="s">
        <v>1</v>
      </c>
      <c r="N163" s="151" t="s">
        <v>39</v>
      </c>
      <c r="O163" s="152">
        <v>0.196</v>
      </c>
      <c r="P163" s="152">
        <f>O163*H163</f>
        <v>4.3904</v>
      </c>
      <c r="Q163" s="152">
        <v>0</v>
      </c>
      <c r="R163" s="152">
        <f>Q163*H163</f>
        <v>0</v>
      </c>
      <c r="S163" s="152">
        <v>0</v>
      </c>
      <c r="T163" s="153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4" t="s">
        <v>156</v>
      </c>
      <c r="AT163" s="154" t="s">
        <v>152</v>
      </c>
      <c r="AU163" s="154" t="s">
        <v>84</v>
      </c>
      <c r="AY163" s="18" t="s">
        <v>150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82</v>
      </c>
      <c r="BK163" s="155">
        <f>ROUND(I163*H163,2)</f>
        <v>0</v>
      </c>
      <c r="BL163" s="18" t="s">
        <v>156</v>
      </c>
      <c r="BM163" s="154" t="s">
        <v>957</v>
      </c>
    </row>
    <row r="164" spans="2:51" s="13" customFormat="1" ht="12">
      <c r="B164" s="156"/>
      <c r="D164" s="157" t="s">
        <v>158</v>
      </c>
      <c r="E164" s="158" t="s">
        <v>1</v>
      </c>
      <c r="F164" s="159" t="s">
        <v>958</v>
      </c>
      <c r="H164" s="160">
        <v>22.4</v>
      </c>
      <c r="L164" s="156"/>
      <c r="M164" s="161"/>
      <c r="N164" s="162"/>
      <c r="O164" s="162"/>
      <c r="P164" s="162"/>
      <c r="Q164" s="162"/>
      <c r="R164" s="162"/>
      <c r="S164" s="162"/>
      <c r="T164" s="163"/>
      <c r="AT164" s="158" t="s">
        <v>158</v>
      </c>
      <c r="AU164" s="158" t="s">
        <v>84</v>
      </c>
      <c r="AV164" s="13" t="s">
        <v>84</v>
      </c>
      <c r="AW164" s="13" t="s">
        <v>30</v>
      </c>
      <c r="AX164" s="13" t="s">
        <v>82</v>
      </c>
      <c r="AY164" s="158" t="s">
        <v>150</v>
      </c>
    </row>
    <row r="165" spans="1:65" s="2" customFormat="1" ht="21.75" customHeight="1">
      <c r="A165" s="30"/>
      <c r="B165" s="142"/>
      <c r="C165" s="143" t="s">
        <v>207</v>
      </c>
      <c r="D165" s="143" t="s">
        <v>152</v>
      </c>
      <c r="E165" s="144" t="s">
        <v>491</v>
      </c>
      <c r="F165" s="145" t="s">
        <v>492</v>
      </c>
      <c r="G165" s="146" t="s">
        <v>155</v>
      </c>
      <c r="H165" s="147">
        <v>533.803</v>
      </c>
      <c r="I165" s="148"/>
      <c r="J165" s="148">
        <f>ROUND(I165*H165,2)</f>
        <v>0</v>
      </c>
      <c r="K165" s="149"/>
      <c r="L165" s="31"/>
      <c r="M165" s="150" t="s">
        <v>1</v>
      </c>
      <c r="N165" s="151" t="s">
        <v>39</v>
      </c>
      <c r="O165" s="152">
        <v>0.139</v>
      </c>
      <c r="P165" s="152">
        <f>O165*H165</f>
        <v>74.19861700000001</v>
      </c>
      <c r="Q165" s="152">
        <v>0</v>
      </c>
      <c r="R165" s="152">
        <f>Q165*H165</f>
        <v>0</v>
      </c>
      <c r="S165" s="152">
        <v>0</v>
      </c>
      <c r="T165" s="153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4" t="s">
        <v>156</v>
      </c>
      <c r="AT165" s="154" t="s">
        <v>152</v>
      </c>
      <c r="AU165" s="154" t="s">
        <v>84</v>
      </c>
      <c r="AY165" s="18" t="s">
        <v>150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82</v>
      </c>
      <c r="BK165" s="155">
        <f>ROUND(I165*H165,2)</f>
        <v>0</v>
      </c>
      <c r="BL165" s="18" t="s">
        <v>156</v>
      </c>
      <c r="BM165" s="154" t="s">
        <v>959</v>
      </c>
    </row>
    <row r="166" spans="2:51" s="13" customFormat="1" ht="12">
      <c r="B166" s="156"/>
      <c r="D166" s="157" t="s">
        <v>158</v>
      </c>
      <c r="E166" s="158" t="s">
        <v>1</v>
      </c>
      <c r="F166" s="159" t="s">
        <v>960</v>
      </c>
      <c r="H166" s="160">
        <v>533.803</v>
      </c>
      <c r="L166" s="156"/>
      <c r="M166" s="161"/>
      <c r="N166" s="162"/>
      <c r="O166" s="162"/>
      <c r="P166" s="162"/>
      <c r="Q166" s="162"/>
      <c r="R166" s="162"/>
      <c r="S166" s="162"/>
      <c r="T166" s="163"/>
      <c r="AT166" s="158" t="s">
        <v>158</v>
      </c>
      <c r="AU166" s="158" t="s">
        <v>84</v>
      </c>
      <c r="AV166" s="13" t="s">
        <v>84</v>
      </c>
      <c r="AW166" s="13" t="s">
        <v>30</v>
      </c>
      <c r="AX166" s="13" t="s">
        <v>82</v>
      </c>
      <c r="AY166" s="158" t="s">
        <v>150</v>
      </c>
    </row>
    <row r="167" spans="2:63" s="12" customFormat="1" ht="22.8" customHeight="1">
      <c r="B167" s="130"/>
      <c r="D167" s="131" t="s">
        <v>73</v>
      </c>
      <c r="E167" s="140" t="s">
        <v>510</v>
      </c>
      <c r="F167" s="140" t="s">
        <v>511</v>
      </c>
      <c r="J167" s="141">
        <f>BK167</f>
        <v>0</v>
      </c>
      <c r="L167" s="130"/>
      <c r="M167" s="134"/>
      <c r="N167" s="135"/>
      <c r="O167" s="135"/>
      <c r="P167" s="136">
        <f>SUM(P168:P179)</f>
        <v>7.534662</v>
      </c>
      <c r="Q167" s="135"/>
      <c r="R167" s="136">
        <f>SUM(R168:R179)</f>
        <v>0</v>
      </c>
      <c r="S167" s="135"/>
      <c r="T167" s="137">
        <f>SUM(T168:T179)</f>
        <v>0</v>
      </c>
      <c r="AR167" s="131" t="s">
        <v>82</v>
      </c>
      <c r="AT167" s="138" t="s">
        <v>73</v>
      </c>
      <c r="AU167" s="138" t="s">
        <v>82</v>
      </c>
      <c r="AY167" s="131" t="s">
        <v>150</v>
      </c>
      <c r="BK167" s="139">
        <f>SUM(BK168:BK179)</f>
        <v>0</v>
      </c>
    </row>
    <row r="168" spans="1:65" s="2" customFormat="1" ht="24.15" customHeight="1">
      <c r="A168" s="30"/>
      <c r="B168" s="142"/>
      <c r="C168" s="143" t="s">
        <v>213</v>
      </c>
      <c r="D168" s="143" t="s">
        <v>152</v>
      </c>
      <c r="E168" s="144" t="s">
        <v>513</v>
      </c>
      <c r="F168" s="145" t="s">
        <v>514</v>
      </c>
      <c r="G168" s="146" t="s">
        <v>254</v>
      </c>
      <c r="H168" s="147">
        <v>4.899</v>
      </c>
      <c r="I168" s="148"/>
      <c r="J168" s="148">
        <f>ROUND(I168*H168,2)</f>
        <v>0</v>
      </c>
      <c r="K168" s="149"/>
      <c r="L168" s="31"/>
      <c r="M168" s="150" t="s">
        <v>1</v>
      </c>
      <c r="N168" s="151" t="s">
        <v>39</v>
      </c>
      <c r="O168" s="152">
        <v>1.47</v>
      </c>
      <c r="P168" s="152">
        <f>O168*H168</f>
        <v>7.20153</v>
      </c>
      <c r="Q168" s="152">
        <v>0</v>
      </c>
      <c r="R168" s="152">
        <f>Q168*H168</f>
        <v>0</v>
      </c>
      <c r="S168" s="152">
        <v>0</v>
      </c>
      <c r="T168" s="153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4" t="s">
        <v>156</v>
      </c>
      <c r="AT168" s="154" t="s">
        <v>152</v>
      </c>
      <c r="AU168" s="154" t="s">
        <v>84</v>
      </c>
      <c r="AY168" s="18" t="s">
        <v>150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82</v>
      </c>
      <c r="BK168" s="155">
        <f>ROUND(I168*H168,2)</f>
        <v>0</v>
      </c>
      <c r="BL168" s="18" t="s">
        <v>156</v>
      </c>
      <c r="BM168" s="154" t="s">
        <v>961</v>
      </c>
    </row>
    <row r="169" spans="1:65" s="2" customFormat="1" ht="33" customHeight="1">
      <c r="A169" s="30"/>
      <c r="B169" s="142"/>
      <c r="C169" s="143" t="s">
        <v>218</v>
      </c>
      <c r="D169" s="143" t="s">
        <v>152</v>
      </c>
      <c r="E169" s="144" t="s">
        <v>522</v>
      </c>
      <c r="F169" s="145" t="s">
        <v>523</v>
      </c>
      <c r="G169" s="146" t="s">
        <v>254</v>
      </c>
      <c r="H169" s="147">
        <v>3.34</v>
      </c>
      <c r="I169" s="148"/>
      <c r="J169" s="148">
        <f>ROUND(I169*H169,2)</f>
        <v>0</v>
      </c>
      <c r="K169" s="149"/>
      <c r="L169" s="31"/>
      <c r="M169" s="150" t="s">
        <v>1</v>
      </c>
      <c r="N169" s="151" t="s">
        <v>39</v>
      </c>
      <c r="O169" s="152">
        <v>0</v>
      </c>
      <c r="P169" s="152">
        <f>O169*H169</f>
        <v>0</v>
      </c>
      <c r="Q169" s="152">
        <v>0</v>
      </c>
      <c r="R169" s="152">
        <f>Q169*H169</f>
        <v>0</v>
      </c>
      <c r="S169" s="152">
        <v>0</v>
      </c>
      <c r="T169" s="153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4" t="s">
        <v>156</v>
      </c>
      <c r="AT169" s="154" t="s">
        <v>152</v>
      </c>
      <c r="AU169" s="154" t="s">
        <v>84</v>
      </c>
      <c r="AY169" s="18" t="s">
        <v>150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82</v>
      </c>
      <c r="BK169" s="155">
        <f>ROUND(I169*H169,2)</f>
        <v>0</v>
      </c>
      <c r="BL169" s="18" t="s">
        <v>156</v>
      </c>
      <c r="BM169" s="154" t="s">
        <v>962</v>
      </c>
    </row>
    <row r="170" spans="2:51" s="13" customFormat="1" ht="12">
      <c r="B170" s="156"/>
      <c r="D170" s="157" t="s">
        <v>158</v>
      </c>
      <c r="E170" s="158" t="s">
        <v>1</v>
      </c>
      <c r="F170" s="159" t="s">
        <v>963</v>
      </c>
      <c r="H170" s="160">
        <v>3.34</v>
      </c>
      <c r="L170" s="156"/>
      <c r="M170" s="161"/>
      <c r="N170" s="162"/>
      <c r="O170" s="162"/>
      <c r="P170" s="162"/>
      <c r="Q170" s="162"/>
      <c r="R170" s="162"/>
      <c r="S170" s="162"/>
      <c r="T170" s="163"/>
      <c r="AT170" s="158" t="s">
        <v>158</v>
      </c>
      <c r="AU170" s="158" t="s">
        <v>84</v>
      </c>
      <c r="AV170" s="13" t="s">
        <v>84</v>
      </c>
      <c r="AW170" s="13" t="s">
        <v>30</v>
      </c>
      <c r="AX170" s="13" t="s">
        <v>82</v>
      </c>
      <c r="AY170" s="158" t="s">
        <v>150</v>
      </c>
    </row>
    <row r="171" spans="1:65" s="2" customFormat="1" ht="33" customHeight="1">
      <c r="A171" s="30"/>
      <c r="B171" s="142"/>
      <c r="C171" s="143" t="s">
        <v>8</v>
      </c>
      <c r="D171" s="143" t="s">
        <v>152</v>
      </c>
      <c r="E171" s="144" t="s">
        <v>681</v>
      </c>
      <c r="F171" s="145" t="s">
        <v>682</v>
      </c>
      <c r="G171" s="146" t="s">
        <v>254</v>
      </c>
      <c r="H171" s="147">
        <v>0.986</v>
      </c>
      <c r="I171" s="148"/>
      <c r="J171" s="148">
        <f>ROUND(I171*H171,2)</f>
        <v>0</v>
      </c>
      <c r="K171" s="149"/>
      <c r="L171" s="31"/>
      <c r="M171" s="150" t="s">
        <v>1</v>
      </c>
      <c r="N171" s="151" t="s">
        <v>39</v>
      </c>
      <c r="O171" s="152">
        <v>0</v>
      </c>
      <c r="P171" s="152">
        <f>O171*H171</f>
        <v>0</v>
      </c>
      <c r="Q171" s="152">
        <v>0</v>
      </c>
      <c r="R171" s="152">
        <f>Q171*H171</f>
        <v>0</v>
      </c>
      <c r="S171" s="152">
        <v>0</v>
      </c>
      <c r="T171" s="153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4" t="s">
        <v>156</v>
      </c>
      <c r="AT171" s="154" t="s">
        <v>152</v>
      </c>
      <c r="AU171" s="154" t="s">
        <v>84</v>
      </c>
      <c r="AY171" s="18" t="s">
        <v>150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82</v>
      </c>
      <c r="BK171" s="155">
        <f>ROUND(I171*H171,2)</f>
        <v>0</v>
      </c>
      <c r="BL171" s="18" t="s">
        <v>156</v>
      </c>
      <c r="BM171" s="154" t="s">
        <v>964</v>
      </c>
    </row>
    <row r="172" spans="2:51" s="13" customFormat="1" ht="12">
      <c r="B172" s="156"/>
      <c r="D172" s="157" t="s">
        <v>158</v>
      </c>
      <c r="E172" s="158" t="s">
        <v>1</v>
      </c>
      <c r="F172" s="159" t="s">
        <v>965</v>
      </c>
      <c r="H172" s="160">
        <v>0.986</v>
      </c>
      <c r="L172" s="156"/>
      <c r="M172" s="161"/>
      <c r="N172" s="162"/>
      <c r="O172" s="162"/>
      <c r="P172" s="162"/>
      <c r="Q172" s="162"/>
      <c r="R172" s="162"/>
      <c r="S172" s="162"/>
      <c r="T172" s="163"/>
      <c r="AT172" s="158" t="s">
        <v>158</v>
      </c>
      <c r="AU172" s="158" t="s">
        <v>84</v>
      </c>
      <c r="AV172" s="13" t="s">
        <v>84</v>
      </c>
      <c r="AW172" s="13" t="s">
        <v>30</v>
      </c>
      <c r="AX172" s="13" t="s">
        <v>82</v>
      </c>
      <c r="AY172" s="158" t="s">
        <v>150</v>
      </c>
    </row>
    <row r="173" spans="1:65" s="2" customFormat="1" ht="37.8" customHeight="1">
      <c r="A173" s="30"/>
      <c r="B173" s="142"/>
      <c r="C173" s="143" t="s">
        <v>230</v>
      </c>
      <c r="D173" s="143" t="s">
        <v>152</v>
      </c>
      <c r="E173" s="144" t="s">
        <v>531</v>
      </c>
      <c r="F173" s="145" t="s">
        <v>532</v>
      </c>
      <c r="G173" s="146" t="s">
        <v>254</v>
      </c>
      <c r="H173" s="147">
        <v>0.273</v>
      </c>
      <c r="I173" s="148"/>
      <c r="J173" s="148">
        <f>ROUND(I173*H173,2)</f>
        <v>0</v>
      </c>
      <c r="K173" s="149"/>
      <c r="L173" s="31"/>
      <c r="M173" s="150" t="s">
        <v>1</v>
      </c>
      <c r="N173" s="151" t="s">
        <v>39</v>
      </c>
      <c r="O173" s="152">
        <v>0</v>
      </c>
      <c r="P173" s="152">
        <f>O173*H173</f>
        <v>0</v>
      </c>
      <c r="Q173" s="152">
        <v>0</v>
      </c>
      <c r="R173" s="152">
        <f>Q173*H173</f>
        <v>0</v>
      </c>
      <c r="S173" s="152">
        <v>0</v>
      </c>
      <c r="T173" s="153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4" t="s">
        <v>156</v>
      </c>
      <c r="AT173" s="154" t="s">
        <v>152</v>
      </c>
      <c r="AU173" s="154" t="s">
        <v>84</v>
      </c>
      <c r="AY173" s="18" t="s">
        <v>150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82</v>
      </c>
      <c r="BK173" s="155">
        <f>ROUND(I173*H173,2)</f>
        <v>0</v>
      </c>
      <c r="BL173" s="18" t="s">
        <v>156</v>
      </c>
      <c r="BM173" s="154" t="s">
        <v>966</v>
      </c>
    </row>
    <row r="174" spans="2:51" s="13" customFormat="1" ht="12">
      <c r="B174" s="156"/>
      <c r="D174" s="157" t="s">
        <v>158</v>
      </c>
      <c r="E174" s="158" t="s">
        <v>1</v>
      </c>
      <c r="F174" s="159" t="s">
        <v>967</v>
      </c>
      <c r="H174" s="160">
        <v>0.273</v>
      </c>
      <c r="L174" s="156"/>
      <c r="M174" s="161"/>
      <c r="N174" s="162"/>
      <c r="O174" s="162"/>
      <c r="P174" s="162"/>
      <c r="Q174" s="162"/>
      <c r="R174" s="162"/>
      <c r="S174" s="162"/>
      <c r="T174" s="163"/>
      <c r="AT174" s="158" t="s">
        <v>158</v>
      </c>
      <c r="AU174" s="158" t="s">
        <v>84</v>
      </c>
      <c r="AV174" s="13" t="s">
        <v>84</v>
      </c>
      <c r="AW174" s="13" t="s">
        <v>30</v>
      </c>
      <c r="AX174" s="13" t="s">
        <v>82</v>
      </c>
      <c r="AY174" s="158" t="s">
        <v>150</v>
      </c>
    </row>
    <row r="175" spans="1:65" s="2" customFormat="1" ht="24.15" customHeight="1">
      <c r="A175" s="30"/>
      <c r="B175" s="142"/>
      <c r="C175" s="143" t="s">
        <v>235</v>
      </c>
      <c r="D175" s="143" t="s">
        <v>152</v>
      </c>
      <c r="E175" s="144" t="s">
        <v>536</v>
      </c>
      <c r="F175" s="145" t="s">
        <v>537</v>
      </c>
      <c r="G175" s="146" t="s">
        <v>254</v>
      </c>
      <c r="H175" s="147">
        <v>0.3</v>
      </c>
      <c r="I175" s="148"/>
      <c r="J175" s="148">
        <f>ROUND(I175*H175,2)</f>
        <v>0</v>
      </c>
      <c r="K175" s="149"/>
      <c r="L175" s="31"/>
      <c r="M175" s="150" t="s">
        <v>1</v>
      </c>
      <c r="N175" s="151" t="s">
        <v>39</v>
      </c>
      <c r="O175" s="152">
        <v>0</v>
      </c>
      <c r="P175" s="152">
        <f>O175*H175</f>
        <v>0</v>
      </c>
      <c r="Q175" s="152">
        <v>0</v>
      </c>
      <c r="R175" s="152">
        <f>Q175*H175</f>
        <v>0</v>
      </c>
      <c r="S175" s="152">
        <v>0</v>
      </c>
      <c r="T175" s="153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4" t="s">
        <v>156</v>
      </c>
      <c r="AT175" s="154" t="s">
        <v>152</v>
      </c>
      <c r="AU175" s="154" t="s">
        <v>84</v>
      </c>
      <c r="AY175" s="18" t="s">
        <v>150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82</v>
      </c>
      <c r="BK175" s="155">
        <f>ROUND(I175*H175,2)</f>
        <v>0</v>
      </c>
      <c r="BL175" s="18" t="s">
        <v>156</v>
      </c>
      <c r="BM175" s="154" t="s">
        <v>968</v>
      </c>
    </row>
    <row r="176" spans="2:51" s="13" customFormat="1" ht="12">
      <c r="B176" s="156"/>
      <c r="D176" s="157" t="s">
        <v>158</v>
      </c>
      <c r="E176" s="158" t="s">
        <v>1</v>
      </c>
      <c r="F176" s="159" t="s">
        <v>969</v>
      </c>
      <c r="H176" s="160">
        <v>0.3</v>
      </c>
      <c r="L176" s="156"/>
      <c r="M176" s="161"/>
      <c r="N176" s="162"/>
      <c r="O176" s="162"/>
      <c r="P176" s="162"/>
      <c r="Q176" s="162"/>
      <c r="R176" s="162"/>
      <c r="S176" s="162"/>
      <c r="T176" s="163"/>
      <c r="AT176" s="158" t="s">
        <v>158</v>
      </c>
      <c r="AU176" s="158" t="s">
        <v>84</v>
      </c>
      <c r="AV176" s="13" t="s">
        <v>84</v>
      </c>
      <c r="AW176" s="13" t="s">
        <v>30</v>
      </c>
      <c r="AX176" s="13" t="s">
        <v>82</v>
      </c>
      <c r="AY176" s="158" t="s">
        <v>150</v>
      </c>
    </row>
    <row r="177" spans="1:65" s="2" customFormat="1" ht="16.5" customHeight="1">
      <c r="A177" s="30"/>
      <c r="B177" s="142"/>
      <c r="C177" s="143" t="s">
        <v>241</v>
      </c>
      <c r="D177" s="143" t="s">
        <v>152</v>
      </c>
      <c r="E177" s="144" t="s">
        <v>541</v>
      </c>
      <c r="F177" s="145" t="s">
        <v>542</v>
      </c>
      <c r="G177" s="146" t="s">
        <v>254</v>
      </c>
      <c r="H177" s="147">
        <v>4.899</v>
      </c>
      <c r="I177" s="148"/>
      <c r="J177" s="148">
        <f>ROUND(I177*H177,2)</f>
        <v>0</v>
      </c>
      <c r="K177" s="149"/>
      <c r="L177" s="31"/>
      <c r="M177" s="150" t="s">
        <v>1</v>
      </c>
      <c r="N177" s="151" t="s">
        <v>39</v>
      </c>
      <c r="O177" s="152">
        <v>0.03</v>
      </c>
      <c r="P177" s="152">
        <f>O177*H177</f>
        <v>0.14697</v>
      </c>
      <c r="Q177" s="152">
        <v>0</v>
      </c>
      <c r="R177" s="152">
        <f>Q177*H177</f>
        <v>0</v>
      </c>
      <c r="S177" s="152">
        <v>0</v>
      </c>
      <c r="T177" s="153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4" t="s">
        <v>156</v>
      </c>
      <c r="AT177" s="154" t="s">
        <v>152</v>
      </c>
      <c r="AU177" s="154" t="s">
        <v>84</v>
      </c>
      <c r="AY177" s="18" t="s">
        <v>150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82</v>
      </c>
      <c r="BK177" s="155">
        <f>ROUND(I177*H177,2)</f>
        <v>0</v>
      </c>
      <c r="BL177" s="18" t="s">
        <v>156</v>
      </c>
      <c r="BM177" s="154" t="s">
        <v>970</v>
      </c>
    </row>
    <row r="178" spans="1:65" s="2" customFormat="1" ht="16.5" customHeight="1">
      <c r="A178" s="30"/>
      <c r="B178" s="142"/>
      <c r="C178" s="143" t="s">
        <v>246</v>
      </c>
      <c r="D178" s="143" t="s">
        <v>152</v>
      </c>
      <c r="E178" s="144" t="s">
        <v>545</v>
      </c>
      <c r="F178" s="145" t="s">
        <v>690</v>
      </c>
      <c r="G178" s="146" t="s">
        <v>254</v>
      </c>
      <c r="H178" s="147">
        <v>93.081</v>
      </c>
      <c r="I178" s="148"/>
      <c r="J178" s="148">
        <f>ROUND(I178*H178,2)</f>
        <v>0</v>
      </c>
      <c r="K178" s="149"/>
      <c r="L178" s="31"/>
      <c r="M178" s="150" t="s">
        <v>1</v>
      </c>
      <c r="N178" s="151" t="s">
        <v>39</v>
      </c>
      <c r="O178" s="152">
        <v>0.002</v>
      </c>
      <c r="P178" s="152">
        <f>O178*H178</f>
        <v>0.18616200000000002</v>
      </c>
      <c r="Q178" s="152">
        <v>0</v>
      </c>
      <c r="R178" s="152">
        <f>Q178*H178</f>
        <v>0</v>
      </c>
      <c r="S178" s="152">
        <v>0</v>
      </c>
      <c r="T178" s="153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4" t="s">
        <v>156</v>
      </c>
      <c r="AT178" s="154" t="s">
        <v>152</v>
      </c>
      <c r="AU178" s="154" t="s">
        <v>84</v>
      </c>
      <c r="AY178" s="18" t="s">
        <v>150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82</v>
      </c>
      <c r="BK178" s="155">
        <f>ROUND(I178*H178,2)</f>
        <v>0</v>
      </c>
      <c r="BL178" s="18" t="s">
        <v>156</v>
      </c>
      <c r="BM178" s="154" t="s">
        <v>971</v>
      </c>
    </row>
    <row r="179" spans="2:51" s="13" customFormat="1" ht="12">
      <c r="B179" s="156"/>
      <c r="D179" s="157" t="s">
        <v>158</v>
      </c>
      <c r="E179" s="158" t="s">
        <v>1</v>
      </c>
      <c r="F179" s="159" t="s">
        <v>972</v>
      </c>
      <c r="H179" s="160">
        <v>93.081</v>
      </c>
      <c r="L179" s="156"/>
      <c r="M179" s="161"/>
      <c r="N179" s="162"/>
      <c r="O179" s="162"/>
      <c r="P179" s="162"/>
      <c r="Q179" s="162"/>
      <c r="R179" s="162"/>
      <c r="S179" s="162"/>
      <c r="T179" s="163"/>
      <c r="AT179" s="158" t="s">
        <v>158</v>
      </c>
      <c r="AU179" s="158" t="s">
        <v>84</v>
      </c>
      <c r="AV179" s="13" t="s">
        <v>84</v>
      </c>
      <c r="AW179" s="13" t="s">
        <v>30</v>
      </c>
      <c r="AX179" s="13" t="s">
        <v>82</v>
      </c>
      <c r="AY179" s="158" t="s">
        <v>150</v>
      </c>
    </row>
    <row r="180" spans="2:63" s="12" customFormat="1" ht="22.8" customHeight="1">
      <c r="B180" s="130"/>
      <c r="D180" s="131" t="s">
        <v>73</v>
      </c>
      <c r="E180" s="140" t="s">
        <v>549</v>
      </c>
      <c r="F180" s="140" t="s">
        <v>550</v>
      </c>
      <c r="J180" s="141">
        <f>BK180</f>
        <v>0</v>
      </c>
      <c r="L180" s="130"/>
      <c r="M180" s="134"/>
      <c r="N180" s="135"/>
      <c r="O180" s="135"/>
      <c r="P180" s="136">
        <f>P181</f>
        <v>1.920336</v>
      </c>
      <c r="Q180" s="135"/>
      <c r="R180" s="136">
        <f>R181</f>
        <v>0</v>
      </c>
      <c r="S180" s="135"/>
      <c r="T180" s="137">
        <f>T181</f>
        <v>0</v>
      </c>
      <c r="AR180" s="131" t="s">
        <v>82</v>
      </c>
      <c r="AT180" s="138" t="s">
        <v>73</v>
      </c>
      <c r="AU180" s="138" t="s">
        <v>82</v>
      </c>
      <c r="AY180" s="131" t="s">
        <v>150</v>
      </c>
      <c r="BK180" s="139">
        <f>BK181</f>
        <v>0</v>
      </c>
    </row>
    <row r="181" spans="1:65" s="2" customFormat="1" ht="16.5" customHeight="1">
      <c r="A181" s="30"/>
      <c r="B181" s="142"/>
      <c r="C181" s="143" t="s">
        <v>251</v>
      </c>
      <c r="D181" s="143" t="s">
        <v>152</v>
      </c>
      <c r="E181" s="144" t="s">
        <v>552</v>
      </c>
      <c r="F181" s="145" t="s">
        <v>553</v>
      </c>
      <c r="G181" s="146" t="s">
        <v>254</v>
      </c>
      <c r="H181" s="147">
        <v>14.548</v>
      </c>
      <c r="I181" s="148"/>
      <c r="J181" s="148">
        <f>ROUND(I181*H181,2)</f>
        <v>0</v>
      </c>
      <c r="K181" s="149"/>
      <c r="L181" s="31"/>
      <c r="M181" s="150" t="s">
        <v>1</v>
      </c>
      <c r="N181" s="151" t="s">
        <v>39</v>
      </c>
      <c r="O181" s="152">
        <v>0.132</v>
      </c>
      <c r="P181" s="152">
        <f>O181*H181</f>
        <v>1.920336</v>
      </c>
      <c r="Q181" s="152">
        <v>0</v>
      </c>
      <c r="R181" s="152">
        <f>Q181*H181</f>
        <v>0</v>
      </c>
      <c r="S181" s="152">
        <v>0</v>
      </c>
      <c r="T181" s="153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4" t="s">
        <v>156</v>
      </c>
      <c r="AT181" s="154" t="s">
        <v>152</v>
      </c>
      <c r="AU181" s="154" t="s">
        <v>84</v>
      </c>
      <c r="AY181" s="18" t="s">
        <v>150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82</v>
      </c>
      <c r="BK181" s="155">
        <f>ROUND(I181*H181,2)</f>
        <v>0</v>
      </c>
      <c r="BL181" s="18" t="s">
        <v>156</v>
      </c>
      <c r="BM181" s="154" t="s">
        <v>973</v>
      </c>
    </row>
    <row r="182" spans="2:63" s="12" customFormat="1" ht="25.95" customHeight="1">
      <c r="B182" s="130"/>
      <c r="D182" s="131" t="s">
        <v>73</v>
      </c>
      <c r="E182" s="132" t="s">
        <v>555</v>
      </c>
      <c r="F182" s="132" t="s">
        <v>556</v>
      </c>
      <c r="J182" s="133">
        <f>BK182</f>
        <v>0</v>
      </c>
      <c r="L182" s="130"/>
      <c r="M182" s="134"/>
      <c r="N182" s="135"/>
      <c r="O182" s="135"/>
      <c r="P182" s="136">
        <f>P183+P197+P203+P212+P215</f>
        <v>208.341134</v>
      </c>
      <c r="Q182" s="135"/>
      <c r="R182" s="136">
        <f>R183+R197+R203+R212+R215</f>
        <v>0.49743843</v>
      </c>
      <c r="S182" s="135"/>
      <c r="T182" s="137">
        <f>T183+T197+T203+T212+T215</f>
        <v>1.286307</v>
      </c>
      <c r="AR182" s="131" t="s">
        <v>84</v>
      </c>
      <c r="AT182" s="138" t="s">
        <v>73</v>
      </c>
      <c r="AU182" s="138" t="s">
        <v>74</v>
      </c>
      <c r="AY182" s="131" t="s">
        <v>150</v>
      </c>
      <c r="BK182" s="139">
        <f>BK183+BK197+BK203+BK212+BK215</f>
        <v>0</v>
      </c>
    </row>
    <row r="183" spans="2:63" s="12" customFormat="1" ht="22.8" customHeight="1">
      <c r="B183" s="130"/>
      <c r="D183" s="131" t="s">
        <v>73</v>
      </c>
      <c r="E183" s="140" t="s">
        <v>694</v>
      </c>
      <c r="F183" s="140" t="s">
        <v>695</v>
      </c>
      <c r="J183" s="141">
        <f>BK183</f>
        <v>0</v>
      </c>
      <c r="L183" s="130"/>
      <c r="M183" s="134"/>
      <c r="N183" s="135"/>
      <c r="O183" s="135"/>
      <c r="P183" s="136">
        <f>SUM(P184:P196)</f>
        <v>50.976513999999995</v>
      </c>
      <c r="Q183" s="135"/>
      <c r="R183" s="136">
        <f>SUM(R184:R196)</f>
        <v>0.01874322</v>
      </c>
      <c r="S183" s="135"/>
      <c r="T183" s="137">
        <f>SUM(T184:T196)</f>
        <v>0.986307</v>
      </c>
      <c r="AR183" s="131" t="s">
        <v>84</v>
      </c>
      <c r="AT183" s="138" t="s">
        <v>73</v>
      </c>
      <c r="AU183" s="138" t="s">
        <v>82</v>
      </c>
      <c r="AY183" s="131" t="s">
        <v>150</v>
      </c>
      <c r="BK183" s="139">
        <f>SUM(BK184:BK196)</f>
        <v>0</v>
      </c>
    </row>
    <row r="184" spans="1:65" s="2" customFormat="1" ht="24.15" customHeight="1">
      <c r="A184" s="30"/>
      <c r="B184" s="142"/>
      <c r="C184" s="143" t="s">
        <v>7</v>
      </c>
      <c r="D184" s="143" t="s">
        <v>152</v>
      </c>
      <c r="E184" s="144" t="s">
        <v>696</v>
      </c>
      <c r="F184" s="145" t="s">
        <v>697</v>
      </c>
      <c r="G184" s="146" t="s">
        <v>155</v>
      </c>
      <c r="H184" s="147">
        <v>104.129</v>
      </c>
      <c r="I184" s="148"/>
      <c r="J184" s="148">
        <f>ROUND(I184*H184,2)</f>
        <v>0</v>
      </c>
      <c r="K184" s="149"/>
      <c r="L184" s="31"/>
      <c r="M184" s="150" t="s">
        <v>1</v>
      </c>
      <c r="N184" s="151" t="s">
        <v>39</v>
      </c>
      <c r="O184" s="152">
        <v>0.212</v>
      </c>
      <c r="P184" s="152">
        <f>O184*H184</f>
        <v>22.075348</v>
      </c>
      <c r="Q184" s="152">
        <v>0</v>
      </c>
      <c r="R184" s="152">
        <f>Q184*H184</f>
        <v>0</v>
      </c>
      <c r="S184" s="152">
        <v>0</v>
      </c>
      <c r="T184" s="153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4" t="s">
        <v>230</v>
      </c>
      <c r="AT184" s="154" t="s">
        <v>152</v>
      </c>
      <c r="AU184" s="154" t="s">
        <v>84</v>
      </c>
      <c r="AY184" s="18" t="s">
        <v>150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82</v>
      </c>
      <c r="BK184" s="155">
        <f>ROUND(I184*H184,2)</f>
        <v>0</v>
      </c>
      <c r="BL184" s="18" t="s">
        <v>230</v>
      </c>
      <c r="BM184" s="154" t="s">
        <v>974</v>
      </c>
    </row>
    <row r="185" spans="2:51" s="13" customFormat="1" ht="12">
      <c r="B185" s="156"/>
      <c r="D185" s="157" t="s">
        <v>158</v>
      </c>
      <c r="E185" s="158" t="s">
        <v>1</v>
      </c>
      <c r="F185" s="159" t="s">
        <v>975</v>
      </c>
      <c r="H185" s="160">
        <v>104.129</v>
      </c>
      <c r="L185" s="156"/>
      <c r="M185" s="161"/>
      <c r="N185" s="162"/>
      <c r="O185" s="162"/>
      <c r="P185" s="162"/>
      <c r="Q185" s="162"/>
      <c r="R185" s="162"/>
      <c r="S185" s="162"/>
      <c r="T185" s="163"/>
      <c r="AT185" s="158" t="s">
        <v>158</v>
      </c>
      <c r="AU185" s="158" t="s">
        <v>84</v>
      </c>
      <c r="AV185" s="13" t="s">
        <v>84</v>
      </c>
      <c r="AW185" s="13" t="s">
        <v>30</v>
      </c>
      <c r="AX185" s="13" t="s">
        <v>82</v>
      </c>
      <c r="AY185" s="158" t="s">
        <v>150</v>
      </c>
    </row>
    <row r="186" spans="1:65" s="2" customFormat="1" ht="21.75" customHeight="1">
      <c r="A186" s="30"/>
      <c r="B186" s="142"/>
      <c r="C186" s="177" t="s">
        <v>262</v>
      </c>
      <c r="D186" s="177" t="s">
        <v>263</v>
      </c>
      <c r="E186" s="178" t="s">
        <v>700</v>
      </c>
      <c r="F186" s="179" t="s">
        <v>701</v>
      </c>
      <c r="G186" s="180" t="s">
        <v>155</v>
      </c>
      <c r="H186" s="181">
        <v>10.413</v>
      </c>
      <c r="I186" s="182"/>
      <c r="J186" s="182">
        <f>ROUND(I186*H186,2)</f>
        <v>0</v>
      </c>
      <c r="K186" s="183"/>
      <c r="L186" s="184"/>
      <c r="M186" s="185" t="s">
        <v>1</v>
      </c>
      <c r="N186" s="186" t="s">
        <v>39</v>
      </c>
      <c r="O186" s="152">
        <v>0</v>
      </c>
      <c r="P186" s="152">
        <f>O186*H186</f>
        <v>0</v>
      </c>
      <c r="Q186" s="152">
        <v>0</v>
      </c>
      <c r="R186" s="152">
        <f>Q186*H186</f>
        <v>0</v>
      </c>
      <c r="S186" s="152">
        <v>0</v>
      </c>
      <c r="T186" s="153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4" t="s">
        <v>314</v>
      </c>
      <c r="AT186" s="154" t="s">
        <v>263</v>
      </c>
      <c r="AU186" s="154" t="s">
        <v>84</v>
      </c>
      <c r="AY186" s="18" t="s">
        <v>150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82</v>
      </c>
      <c r="BK186" s="155">
        <f>ROUND(I186*H186,2)</f>
        <v>0</v>
      </c>
      <c r="BL186" s="18" t="s">
        <v>230</v>
      </c>
      <c r="BM186" s="154" t="s">
        <v>976</v>
      </c>
    </row>
    <row r="187" spans="2:51" s="15" customFormat="1" ht="12">
      <c r="B187" s="171"/>
      <c r="D187" s="157" t="s">
        <v>158</v>
      </c>
      <c r="E187" s="172" t="s">
        <v>1</v>
      </c>
      <c r="F187" s="173" t="s">
        <v>703</v>
      </c>
      <c r="H187" s="172" t="s">
        <v>1</v>
      </c>
      <c r="L187" s="171"/>
      <c r="M187" s="174"/>
      <c r="N187" s="175"/>
      <c r="O187" s="175"/>
      <c r="P187" s="175"/>
      <c r="Q187" s="175"/>
      <c r="R187" s="175"/>
      <c r="S187" s="175"/>
      <c r="T187" s="176"/>
      <c r="AT187" s="172" t="s">
        <v>158</v>
      </c>
      <c r="AU187" s="172" t="s">
        <v>84</v>
      </c>
      <c r="AV187" s="15" t="s">
        <v>82</v>
      </c>
      <c r="AW187" s="15" t="s">
        <v>30</v>
      </c>
      <c r="AX187" s="15" t="s">
        <v>74</v>
      </c>
      <c r="AY187" s="172" t="s">
        <v>150</v>
      </c>
    </row>
    <row r="188" spans="2:51" s="13" customFormat="1" ht="12">
      <c r="B188" s="156"/>
      <c r="D188" s="157" t="s">
        <v>158</v>
      </c>
      <c r="E188" s="158" t="s">
        <v>1</v>
      </c>
      <c r="F188" s="159" t="s">
        <v>977</v>
      </c>
      <c r="H188" s="160">
        <v>10.413</v>
      </c>
      <c r="L188" s="156"/>
      <c r="M188" s="161"/>
      <c r="N188" s="162"/>
      <c r="O188" s="162"/>
      <c r="P188" s="162"/>
      <c r="Q188" s="162"/>
      <c r="R188" s="162"/>
      <c r="S188" s="162"/>
      <c r="T188" s="163"/>
      <c r="AT188" s="158" t="s">
        <v>158</v>
      </c>
      <c r="AU188" s="158" t="s">
        <v>84</v>
      </c>
      <c r="AV188" s="13" t="s">
        <v>84</v>
      </c>
      <c r="AW188" s="13" t="s">
        <v>30</v>
      </c>
      <c r="AX188" s="13" t="s">
        <v>82</v>
      </c>
      <c r="AY188" s="158" t="s">
        <v>150</v>
      </c>
    </row>
    <row r="189" spans="1:65" s="2" customFormat="1" ht="16.5" customHeight="1">
      <c r="A189" s="30"/>
      <c r="B189" s="142"/>
      <c r="C189" s="143" t="s">
        <v>269</v>
      </c>
      <c r="D189" s="143" t="s">
        <v>152</v>
      </c>
      <c r="E189" s="144" t="s">
        <v>705</v>
      </c>
      <c r="F189" s="145" t="s">
        <v>706</v>
      </c>
      <c r="G189" s="146" t="s">
        <v>155</v>
      </c>
      <c r="H189" s="147">
        <v>104.129</v>
      </c>
      <c r="I189" s="148"/>
      <c r="J189" s="148">
        <f>ROUND(I189*H189,2)</f>
        <v>0</v>
      </c>
      <c r="K189" s="149"/>
      <c r="L189" s="31"/>
      <c r="M189" s="150" t="s">
        <v>1</v>
      </c>
      <c r="N189" s="151" t="s">
        <v>39</v>
      </c>
      <c r="O189" s="152">
        <v>0.174</v>
      </c>
      <c r="P189" s="152">
        <f>O189*H189</f>
        <v>18.118446</v>
      </c>
      <c r="Q189" s="152">
        <v>0</v>
      </c>
      <c r="R189" s="152">
        <f>Q189*H189</f>
        <v>0</v>
      </c>
      <c r="S189" s="152">
        <v>0.003</v>
      </c>
      <c r="T189" s="153">
        <f>S189*H189</f>
        <v>0.312387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4" t="s">
        <v>230</v>
      </c>
      <c r="AT189" s="154" t="s">
        <v>152</v>
      </c>
      <c r="AU189" s="154" t="s">
        <v>84</v>
      </c>
      <c r="AY189" s="18" t="s">
        <v>150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82</v>
      </c>
      <c r="BK189" s="155">
        <f>ROUND(I189*H189,2)</f>
        <v>0</v>
      </c>
      <c r="BL189" s="18" t="s">
        <v>230</v>
      </c>
      <c r="BM189" s="154" t="s">
        <v>978</v>
      </c>
    </row>
    <row r="190" spans="2:51" s="13" customFormat="1" ht="12">
      <c r="B190" s="156"/>
      <c r="D190" s="157" t="s">
        <v>158</v>
      </c>
      <c r="E190" s="158" t="s">
        <v>1</v>
      </c>
      <c r="F190" s="159" t="s">
        <v>975</v>
      </c>
      <c r="H190" s="160">
        <v>104.129</v>
      </c>
      <c r="L190" s="156"/>
      <c r="M190" s="161"/>
      <c r="N190" s="162"/>
      <c r="O190" s="162"/>
      <c r="P190" s="162"/>
      <c r="Q190" s="162"/>
      <c r="R190" s="162"/>
      <c r="S190" s="162"/>
      <c r="T190" s="163"/>
      <c r="AT190" s="158" t="s">
        <v>158</v>
      </c>
      <c r="AU190" s="158" t="s">
        <v>84</v>
      </c>
      <c r="AV190" s="13" t="s">
        <v>84</v>
      </c>
      <c r="AW190" s="13" t="s">
        <v>30</v>
      </c>
      <c r="AX190" s="13" t="s">
        <v>82</v>
      </c>
      <c r="AY190" s="158" t="s">
        <v>150</v>
      </c>
    </row>
    <row r="191" spans="1:65" s="2" customFormat="1" ht="21.75" customHeight="1">
      <c r="A191" s="30"/>
      <c r="B191" s="142"/>
      <c r="C191" s="143" t="s">
        <v>274</v>
      </c>
      <c r="D191" s="143" t="s">
        <v>152</v>
      </c>
      <c r="E191" s="144" t="s">
        <v>708</v>
      </c>
      <c r="F191" s="145" t="s">
        <v>709</v>
      </c>
      <c r="G191" s="146" t="s">
        <v>155</v>
      </c>
      <c r="H191" s="147">
        <v>104.129</v>
      </c>
      <c r="I191" s="148"/>
      <c r="J191" s="148">
        <f>ROUND(I191*H191,2)</f>
        <v>0</v>
      </c>
      <c r="K191" s="149"/>
      <c r="L191" s="31"/>
      <c r="M191" s="150" t="s">
        <v>1</v>
      </c>
      <c r="N191" s="151" t="s">
        <v>39</v>
      </c>
      <c r="O191" s="152">
        <v>0</v>
      </c>
      <c r="P191" s="152">
        <f>O191*H191</f>
        <v>0</v>
      </c>
      <c r="Q191" s="152">
        <v>0.00018</v>
      </c>
      <c r="R191" s="152">
        <f>Q191*H191</f>
        <v>0.01874322</v>
      </c>
      <c r="S191" s="152">
        <v>0</v>
      </c>
      <c r="T191" s="153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4" t="s">
        <v>230</v>
      </c>
      <c r="AT191" s="154" t="s">
        <v>152</v>
      </c>
      <c r="AU191" s="154" t="s">
        <v>84</v>
      </c>
      <c r="AY191" s="18" t="s">
        <v>150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82</v>
      </c>
      <c r="BK191" s="155">
        <f>ROUND(I191*H191,2)</f>
        <v>0</v>
      </c>
      <c r="BL191" s="18" t="s">
        <v>230</v>
      </c>
      <c r="BM191" s="154" t="s">
        <v>979</v>
      </c>
    </row>
    <row r="192" spans="2:51" s="13" customFormat="1" ht="12">
      <c r="B192" s="156"/>
      <c r="D192" s="157" t="s">
        <v>158</v>
      </c>
      <c r="E192" s="158" t="s">
        <v>1</v>
      </c>
      <c r="F192" s="159" t="s">
        <v>980</v>
      </c>
      <c r="H192" s="160">
        <v>104.129</v>
      </c>
      <c r="L192" s="156"/>
      <c r="M192" s="161"/>
      <c r="N192" s="162"/>
      <c r="O192" s="162"/>
      <c r="P192" s="162"/>
      <c r="Q192" s="162"/>
      <c r="R192" s="162"/>
      <c r="S192" s="162"/>
      <c r="T192" s="163"/>
      <c r="AT192" s="158" t="s">
        <v>158</v>
      </c>
      <c r="AU192" s="158" t="s">
        <v>84</v>
      </c>
      <c r="AV192" s="13" t="s">
        <v>84</v>
      </c>
      <c r="AW192" s="13" t="s">
        <v>30</v>
      </c>
      <c r="AX192" s="13" t="s">
        <v>82</v>
      </c>
      <c r="AY192" s="158" t="s">
        <v>150</v>
      </c>
    </row>
    <row r="193" spans="1:65" s="2" customFormat="1" ht="24.15" customHeight="1">
      <c r="A193" s="30"/>
      <c r="B193" s="142"/>
      <c r="C193" s="143" t="s">
        <v>278</v>
      </c>
      <c r="D193" s="143" t="s">
        <v>152</v>
      </c>
      <c r="E193" s="144" t="s">
        <v>712</v>
      </c>
      <c r="F193" s="145" t="s">
        <v>713</v>
      </c>
      <c r="G193" s="146" t="s">
        <v>190</v>
      </c>
      <c r="H193" s="147">
        <v>112.32</v>
      </c>
      <c r="I193" s="148"/>
      <c r="J193" s="148">
        <f>ROUND(I193*H193,2)</f>
        <v>0</v>
      </c>
      <c r="K193" s="149"/>
      <c r="L193" s="31"/>
      <c r="M193" s="150" t="s">
        <v>1</v>
      </c>
      <c r="N193" s="151" t="s">
        <v>39</v>
      </c>
      <c r="O193" s="152">
        <v>0.096</v>
      </c>
      <c r="P193" s="152">
        <f>O193*H193</f>
        <v>10.78272</v>
      </c>
      <c r="Q193" s="152">
        <v>0</v>
      </c>
      <c r="R193" s="152">
        <f>Q193*H193</f>
        <v>0</v>
      </c>
      <c r="S193" s="152">
        <v>0.006</v>
      </c>
      <c r="T193" s="153">
        <f>S193*H193</f>
        <v>0.67392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4" t="s">
        <v>230</v>
      </c>
      <c r="AT193" s="154" t="s">
        <v>152</v>
      </c>
      <c r="AU193" s="154" t="s">
        <v>84</v>
      </c>
      <c r="AY193" s="18" t="s">
        <v>150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82</v>
      </c>
      <c r="BK193" s="155">
        <f>ROUND(I193*H193,2)</f>
        <v>0</v>
      </c>
      <c r="BL193" s="18" t="s">
        <v>230</v>
      </c>
      <c r="BM193" s="154" t="s">
        <v>981</v>
      </c>
    </row>
    <row r="194" spans="2:51" s="15" customFormat="1" ht="12">
      <c r="B194" s="171"/>
      <c r="D194" s="157" t="s">
        <v>158</v>
      </c>
      <c r="E194" s="172" t="s">
        <v>1</v>
      </c>
      <c r="F194" s="173" t="s">
        <v>715</v>
      </c>
      <c r="H194" s="172" t="s">
        <v>1</v>
      </c>
      <c r="L194" s="171"/>
      <c r="M194" s="174"/>
      <c r="N194" s="175"/>
      <c r="O194" s="175"/>
      <c r="P194" s="175"/>
      <c r="Q194" s="175"/>
      <c r="R194" s="175"/>
      <c r="S194" s="175"/>
      <c r="T194" s="176"/>
      <c r="AT194" s="172" t="s">
        <v>158</v>
      </c>
      <c r="AU194" s="172" t="s">
        <v>84</v>
      </c>
      <c r="AV194" s="15" t="s">
        <v>82</v>
      </c>
      <c r="AW194" s="15" t="s">
        <v>30</v>
      </c>
      <c r="AX194" s="15" t="s">
        <v>74</v>
      </c>
      <c r="AY194" s="172" t="s">
        <v>150</v>
      </c>
    </row>
    <row r="195" spans="2:51" s="13" customFormat="1" ht="12">
      <c r="B195" s="156"/>
      <c r="D195" s="157" t="s">
        <v>158</v>
      </c>
      <c r="E195" s="158" t="s">
        <v>1</v>
      </c>
      <c r="F195" s="159" t="s">
        <v>982</v>
      </c>
      <c r="H195" s="160">
        <v>112.32</v>
      </c>
      <c r="L195" s="156"/>
      <c r="M195" s="161"/>
      <c r="N195" s="162"/>
      <c r="O195" s="162"/>
      <c r="P195" s="162"/>
      <c r="Q195" s="162"/>
      <c r="R195" s="162"/>
      <c r="S195" s="162"/>
      <c r="T195" s="163"/>
      <c r="AT195" s="158" t="s">
        <v>158</v>
      </c>
      <c r="AU195" s="158" t="s">
        <v>84</v>
      </c>
      <c r="AV195" s="13" t="s">
        <v>84</v>
      </c>
      <c r="AW195" s="13" t="s">
        <v>30</v>
      </c>
      <c r="AX195" s="13" t="s">
        <v>82</v>
      </c>
      <c r="AY195" s="158" t="s">
        <v>150</v>
      </c>
    </row>
    <row r="196" spans="1:65" s="2" customFormat="1" ht="24.15" customHeight="1">
      <c r="A196" s="30"/>
      <c r="B196" s="142"/>
      <c r="C196" s="143" t="s">
        <v>282</v>
      </c>
      <c r="D196" s="143" t="s">
        <v>152</v>
      </c>
      <c r="E196" s="144" t="s">
        <v>717</v>
      </c>
      <c r="F196" s="145" t="s">
        <v>718</v>
      </c>
      <c r="G196" s="146" t="s">
        <v>576</v>
      </c>
      <c r="H196" s="147"/>
      <c r="I196" s="148"/>
      <c r="J196" s="148">
        <f>ROUND(I196*H196,2)</f>
        <v>0</v>
      </c>
      <c r="K196" s="149"/>
      <c r="L196" s="31"/>
      <c r="M196" s="150" t="s">
        <v>1</v>
      </c>
      <c r="N196" s="151" t="s">
        <v>39</v>
      </c>
      <c r="O196" s="152">
        <v>0</v>
      </c>
      <c r="P196" s="152">
        <f>O196*H196</f>
        <v>0</v>
      </c>
      <c r="Q196" s="152">
        <v>0</v>
      </c>
      <c r="R196" s="152">
        <f>Q196*H196</f>
        <v>0</v>
      </c>
      <c r="S196" s="152">
        <v>0</v>
      </c>
      <c r="T196" s="153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54" t="s">
        <v>230</v>
      </c>
      <c r="AT196" s="154" t="s">
        <v>152</v>
      </c>
      <c r="AU196" s="154" t="s">
        <v>84</v>
      </c>
      <c r="AY196" s="18" t="s">
        <v>150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82</v>
      </c>
      <c r="BK196" s="155">
        <f>ROUND(I196*H196,2)</f>
        <v>0</v>
      </c>
      <c r="BL196" s="18" t="s">
        <v>230</v>
      </c>
      <c r="BM196" s="154" t="s">
        <v>983</v>
      </c>
    </row>
    <row r="197" spans="2:63" s="12" customFormat="1" ht="22.8" customHeight="1">
      <c r="B197" s="130"/>
      <c r="D197" s="131" t="s">
        <v>73</v>
      </c>
      <c r="E197" s="140" t="s">
        <v>720</v>
      </c>
      <c r="F197" s="140" t="s">
        <v>721</v>
      </c>
      <c r="J197" s="141">
        <f>BK197</f>
        <v>0</v>
      </c>
      <c r="L197" s="130"/>
      <c r="M197" s="134"/>
      <c r="N197" s="135"/>
      <c r="O197" s="135"/>
      <c r="P197" s="136">
        <f>SUM(P198:P202)</f>
        <v>94.88752000000001</v>
      </c>
      <c r="Q197" s="135"/>
      <c r="R197" s="136">
        <f>SUM(R198:R202)</f>
        <v>0.4099704</v>
      </c>
      <c r="S197" s="135"/>
      <c r="T197" s="137">
        <f>SUM(T198:T202)</f>
        <v>0</v>
      </c>
      <c r="AR197" s="131" t="s">
        <v>84</v>
      </c>
      <c r="AT197" s="138" t="s">
        <v>73</v>
      </c>
      <c r="AU197" s="138" t="s">
        <v>82</v>
      </c>
      <c r="AY197" s="131" t="s">
        <v>150</v>
      </c>
      <c r="BK197" s="139">
        <f>SUM(BK198:BK202)</f>
        <v>0</v>
      </c>
    </row>
    <row r="198" spans="1:65" s="2" customFormat="1" ht="21.75" customHeight="1">
      <c r="A198" s="30"/>
      <c r="B198" s="142"/>
      <c r="C198" s="143" t="s">
        <v>287</v>
      </c>
      <c r="D198" s="143" t="s">
        <v>152</v>
      </c>
      <c r="E198" s="144" t="s">
        <v>722</v>
      </c>
      <c r="F198" s="145" t="s">
        <v>723</v>
      </c>
      <c r="G198" s="146" t="s">
        <v>266</v>
      </c>
      <c r="H198" s="147">
        <v>356.72</v>
      </c>
      <c r="I198" s="148"/>
      <c r="J198" s="148">
        <f>ROUND(I198*H198,2)</f>
        <v>0</v>
      </c>
      <c r="K198" s="149"/>
      <c r="L198" s="31"/>
      <c r="M198" s="150" t="s">
        <v>1</v>
      </c>
      <c r="N198" s="151" t="s">
        <v>39</v>
      </c>
      <c r="O198" s="152">
        <v>0.266</v>
      </c>
      <c r="P198" s="152">
        <f>O198*H198</f>
        <v>94.88752000000001</v>
      </c>
      <c r="Q198" s="152">
        <v>7E-05</v>
      </c>
      <c r="R198" s="152">
        <f>Q198*H198</f>
        <v>0.0249704</v>
      </c>
      <c r="S198" s="152">
        <v>0</v>
      </c>
      <c r="T198" s="153">
        <f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54" t="s">
        <v>230</v>
      </c>
      <c r="AT198" s="154" t="s">
        <v>152</v>
      </c>
      <c r="AU198" s="154" t="s">
        <v>84</v>
      </c>
      <c r="AY198" s="18" t="s">
        <v>150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82</v>
      </c>
      <c r="BK198" s="155">
        <f>ROUND(I198*H198,2)</f>
        <v>0</v>
      </c>
      <c r="BL198" s="18" t="s">
        <v>230</v>
      </c>
      <c r="BM198" s="154" t="s">
        <v>984</v>
      </c>
    </row>
    <row r="199" spans="2:51" s="13" customFormat="1" ht="12">
      <c r="B199" s="156"/>
      <c r="D199" s="157" t="s">
        <v>158</v>
      </c>
      <c r="E199" s="158" t="s">
        <v>1</v>
      </c>
      <c r="F199" s="159" t="s">
        <v>985</v>
      </c>
      <c r="H199" s="160">
        <v>356.72</v>
      </c>
      <c r="L199" s="156"/>
      <c r="M199" s="161"/>
      <c r="N199" s="162"/>
      <c r="O199" s="162"/>
      <c r="P199" s="162"/>
      <c r="Q199" s="162"/>
      <c r="R199" s="162"/>
      <c r="S199" s="162"/>
      <c r="T199" s="163"/>
      <c r="AT199" s="158" t="s">
        <v>158</v>
      </c>
      <c r="AU199" s="158" t="s">
        <v>84</v>
      </c>
      <c r="AV199" s="13" t="s">
        <v>84</v>
      </c>
      <c r="AW199" s="13" t="s">
        <v>30</v>
      </c>
      <c r="AX199" s="13" t="s">
        <v>82</v>
      </c>
      <c r="AY199" s="158" t="s">
        <v>150</v>
      </c>
    </row>
    <row r="200" spans="1:65" s="2" customFormat="1" ht="24.15" customHeight="1">
      <c r="A200" s="30"/>
      <c r="B200" s="142"/>
      <c r="C200" s="177" t="s">
        <v>292</v>
      </c>
      <c r="D200" s="177" t="s">
        <v>263</v>
      </c>
      <c r="E200" s="178" t="s">
        <v>732</v>
      </c>
      <c r="F200" s="179" t="s">
        <v>733</v>
      </c>
      <c r="G200" s="180" t="s">
        <v>254</v>
      </c>
      <c r="H200" s="181">
        <v>0.385</v>
      </c>
      <c r="I200" s="182"/>
      <c r="J200" s="182">
        <f>ROUND(I200*H200,2)</f>
        <v>0</v>
      </c>
      <c r="K200" s="183"/>
      <c r="L200" s="184"/>
      <c r="M200" s="185" t="s">
        <v>1</v>
      </c>
      <c r="N200" s="186" t="s">
        <v>39</v>
      </c>
      <c r="O200" s="152">
        <v>0</v>
      </c>
      <c r="P200" s="152">
        <f>O200*H200</f>
        <v>0</v>
      </c>
      <c r="Q200" s="152">
        <v>1</v>
      </c>
      <c r="R200" s="152">
        <f>Q200*H200</f>
        <v>0.385</v>
      </c>
      <c r="S200" s="152">
        <v>0</v>
      </c>
      <c r="T200" s="153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54" t="s">
        <v>314</v>
      </c>
      <c r="AT200" s="154" t="s">
        <v>263</v>
      </c>
      <c r="AU200" s="154" t="s">
        <v>84</v>
      </c>
      <c r="AY200" s="18" t="s">
        <v>150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82</v>
      </c>
      <c r="BK200" s="155">
        <f>ROUND(I200*H200,2)</f>
        <v>0</v>
      </c>
      <c r="BL200" s="18" t="s">
        <v>230</v>
      </c>
      <c r="BM200" s="154" t="s">
        <v>986</v>
      </c>
    </row>
    <row r="201" spans="2:51" s="13" customFormat="1" ht="20.4">
      <c r="B201" s="156"/>
      <c r="D201" s="157" t="s">
        <v>158</v>
      </c>
      <c r="E201" s="158" t="s">
        <v>1</v>
      </c>
      <c r="F201" s="159" t="s">
        <v>987</v>
      </c>
      <c r="H201" s="160">
        <v>0.385</v>
      </c>
      <c r="L201" s="156"/>
      <c r="M201" s="161"/>
      <c r="N201" s="162"/>
      <c r="O201" s="162"/>
      <c r="P201" s="162"/>
      <c r="Q201" s="162"/>
      <c r="R201" s="162"/>
      <c r="S201" s="162"/>
      <c r="T201" s="163"/>
      <c r="AT201" s="158" t="s">
        <v>158</v>
      </c>
      <c r="AU201" s="158" t="s">
        <v>84</v>
      </c>
      <c r="AV201" s="13" t="s">
        <v>84</v>
      </c>
      <c r="AW201" s="13" t="s">
        <v>30</v>
      </c>
      <c r="AX201" s="13" t="s">
        <v>82</v>
      </c>
      <c r="AY201" s="158" t="s">
        <v>150</v>
      </c>
    </row>
    <row r="202" spans="1:65" s="2" customFormat="1" ht="24.15" customHeight="1">
      <c r="A202" s="30"/>
      <c r="B202" s="142"/>
      <c r="C202" s="143" t="s">
        <v>297</v>
      </c>
      <c r="D202" s="143" t="s">
        <v>152</v>
      </c>
      <c r="E202" s="144" t="s">
        <v>759</v>
      </c>
      <c r="F202" s="145" t="s">
        <v>760</v>
      </c>
      <c r="G202" s="146" t="s">
        <v>576</v>
      </c>
      <c r="H202" s="147"/>
      <c r="I202" s="148"/>
      <c r="J202" s="148">
        <f>ROUND(I202*H202,2)</f>
        <v>0</v>
      </c>
      <c r="K202" s="149"/>
      <c r="L202" s="31"/>
      <c r="M202" s="150" t="s">
        <v>1</v>
      </c>
      <c r="N202" s="151" t="s">
        <v>39</v>
      </c>
      <c r="O202" s="152">
        <v>0</v>
      </c>
      <c r="P202" s="152">
        <f>O202*H202</f>
        <v>0</v>
      </c>
      <c r="Q202" s="152">
        <v>0</v>
      </c>
      <c r="R202" s="152">
        <f>Q202*H202</f>
        <v>0</v>
      </c>
      <c r="S202" s="152">
        <v>0</v>
      </c>
      <c r="T202" s="153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4" t="s">
        <v>230</v>
      </c>
      <c r="AT202" s="154" t="s">
        <v>152</v>
      </c>
      <c r="AU202" s="154" t="s">
        <v>84</v>
      </c>
      <c r="AY202" s="18" t="s">
        <v>150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82</v>
      </c>
      <c r="BK202" s="155">
        <f>ROUND(I202*H202,2)</f>
        <v>0</v>
      </c>
      <c r="BL202" s="18" t="s">
        <v>230</v>
      </c>
      <c r="BM202" s="154" t="s">
        <v>988</v>
      </c>
    </row>
    <row r="203" spans="2:63" s="12" customFormat="1" ht="22.8" customHeight="1">
      <c r="B203" s="130"/>
      <c r="D203" s="131" t="s">
        <v>73</v>
      </c>
      <c r="E203" s="140" t="s">
        <v>557</v>
      </c>
      <c r="F203" s="140" t="s">
        <v>558</v>
      </c>
      <c r="J203" s="141">
        <f>BK203</f>
        <v>0</v>
      </c>
      <c r="L203" s="130"/>
      <c r="M203" s="134"/>
      <c r="N203" s="135"/>
      <c r="O203" s="135"/>
      <c r="P203" s="136">
        <f>SUM(P204:P211)</f>
        <v>0</v>
      </c>
      <c r="Q203" s="135"/>
      <c r="R203" s="136">
        <f>SUM(R204:R211)</f>
        <v>0</v>
      </c>
      <c r="S203" s="135"/>
      <c r="T203" s="137">
        <f>SUM(T204:T211)</f>
        <v>0</v>
      </c>
      <c r="AR203" s="131" t="s">
        <v>84</v>
      </c>
      <c r="AT203" s="138" t="s">
        <v>73</v>
      </c>
      <c r="AU203" s="138" t="s">
        <v>82</v>
      </c>
      <c r="AY203" s="131" t="s">
        <v>150</v>
      </c>
      <c r="BK203" s="139">
        <f>SUM(BK204:BK211)</f>
        <v>0</v>
      </c>
    </row>
    <row r="204" spans="1:65" s="2" customFormat="1" ht="37.8" customHeight="1">
      <c r="A204" s="30"/>
      <c r="B204" s="142"/>
      <c r="C204" s="143" t="s">
        <v>302</v>
      </c>
      <c r="D204" s="143" t="s">
        <v>152</v>
      </c>
      <c r="E204" s="144" t="s">
        <v>762</v>
      </c>
      <c r="F204" s="145" t="s">
        <v>989</v>
      </c>
      <c r="G204" s="146" t="s">
        <v>155</v>
      </c>
      <c r="H204" s="147">
        <v>15.18</v>
      </c>
      <c r="I204" s="148"/>
      <c r="J204" s="148">
        <f>ROUND(I204*H204,2)</f>
        <v>0</v>
      </c>
      <c r="K204" s="149"/>
      <c r="L204" s="31"/>
      <c r="M204" s="150" t="s">
        <v>1</v>
      </c>
      <c r="N204" s="151" t="s">
        <v>39</v>
      </c>
      <c r="O204" s="152">
        <v>0</v>
      </c>
      <c r="P204" s="152">
        <f>O204*H204</f>
        <v>0</v>
      </c>
      <c r="Q204" s="152">
        <v>0</v>
      </c>
      <c r="R204" s="152">
        <f>Q204*H204</f>
        <v>0</v>
      </c>
      <c r="S204" s="152">
        <v>0</v>
      </c>
      <c r="T204" s="153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54" t="s">
        <v>230</v>
      </c>
      <c r="AT204" s="154" t="s">
        <v>152</v>
      </c>
      <c r="AU204" s="154" t="s">
        <v>84</v>
      </c>
      <c r="AY204" s="18" t="s">
        <v>150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82</v>
      </c>
      <c r="BK204" s="155">
        <f>ROUND(I204*H204,2)</f>
        <v>0</v>
      </c>
      <c r="BL204" s="18" t="s">
        <v>230</v>
      </c>
      <c r="BM204" s="154" t="s">
        <v>990</v>
      </c>
    </row>
    <row r="205" spans="2:51" s="15" customFormat="1" ht="12">
      <c r="B205" s="171"/>
      <c r="D205" s="157" t="s">
        <v>158</v>
      </c>
      <c r="E205" s="172" t="s">
        <v>1</v>
      </c>
      <c r="F205" s="173" t="s">
        <v>991</v>
      </c>
      <c r="H205" s="172" t="s">
        <v>1</v>
      </c>
      <c r="L205" s="171"/>
      <c r="M205" s="174"/>
      <c r="N205" s="175"/>
      <c r="O205" s="175"/>
      <c r="P205" s="175"/>
      <c r="Q205" s="175"/>
      <c r="R205" s="175"/>
      <c r="S205" s="175"/>
      <c r="T205" s="176"/>
      <c r="AT205" s="172" t="s">
        <v>158</v>
      </c>
      <c r="AU205" s="172" t="s">
        <v>84</v>
      </c>
      <c r="AV205" s="15" t="s">
        <v>82</v>
      </c>
      <c r="AW205" s="15" t="s">
        <v>30</v>
      </c>
      <c r="AX205" s="15" t="s">
        <v>74</v>
      </c>
      <c r="AY205" s="172" t="s">
        <v>150</v>
      </c>
    </row>
    <row r="206" spans="2:51" s="13" customFormat="1" ht="12">
      <c r="B206" s="156"/>
      <c r="D206" s="157" t="s">
        <v>158</v>
      </c>
      <c r="E206" s="158" t="s">
        <v>1</v>
      </c>
      <c r="F206" s="159" t="s">
        <v>992</v>
      </c>
      <c r="H206" s="160">
        <v>15.18</v>
      </c>
      <c r="L206" s="156"/>
      <c r="M206" s="161"/>
      <c r="N206" s="162"/>
      <c r="O206" s="162"/>
      <c r="P206" s="162"/>
      <c r="Q206" s="162"/>
      <c r="R206" s="162"/>
      <c r="S206" s="162"/>
      <c r="T206" s="163"/>
      <c r="AT206" s="158" t="s">
        <v>158</v>
      </c>
      <c r="AU206" s="158" t="s">
        <v>84</v>
      </c>
      <c r="AV206" s="13" t="s">
        <v>84</v>
      </c>
      <c r="AW206" s="13" t="s">
        <v>30</v>
      </c>
      <c r="AX206" s="13" t="s">
        <v>82</v>
      </c>
      <c r="AY206" s="158" t="s">
        <v>150</v>
      </c>
    </row>
    <row r="207" spans="1:65" s="2" customFormat="1" ht="16.5" customHeight="1">
      <c r="A207" s="30"/>
      <c r="B207" s="142"/>
      <c r="C207" s="143" t="s">
        <v>308</v>
      </c>
      <c r="D207" s="143" t="s">
        <v>152</v>
      </c>
      <c r="E207" s="144" t="s">
        <v>767</v>
      </c>
      <c r="F207" s="145" t="s">
        <v>768</v>
      </c>
      <c r="G207" s="146" t="s">
        <v>155</v>
      </c>
      <c r="H207" s="147">
        <v>15.18</v>
      </c>
      <c r="I207" s="148"/>
      <c r="J207" s="148">
        <f>ROUND(I207*H207,2)</f>
        <v>0</v>
      </c>
      <c r="K207" s="149"/>
      <c r="L207" s="31"/>
      <c r="M207" s="150" t="s">
        <v>1</v>
      </c>
      <c r="N207" s="151" t="s">
        <v>39</v>
      </c>
      <c r="O207" s="152">
        <v>0</v>
      </c>
      <c r="P207" s="152">
        <f>O207*H207</f>
        <v>0</v>
      </c>
      <c r="Q207" s="152">
        <v>0</v>
      </c>
      <c r="R207" s="152">
        <f>Q207*H207</f>
        <v>0</v>
      </c>
      <c r="S207" s="152">
        <v>0</v>
      </c>
      <c r="T207" s="153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54" t="s">
        <v>230</v>
      </c>
      <c r="AT207" s="154" t="s">
        <v>152</v>
      </c>
      <c r="AU207" s="154" t="s">
        <v>84</v>
      </c>
      <c r="AY207" s="18" t="s">
        <v>150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8" t="s">
        <v>82</v>
      </c>
      <c r="BK207" s="155">
        <f>ROUND(I207*H207,2)</f>
        <v>0</v>
      </c>
      <c r="BL207" s="18" t="s">
        <v>230</v>
      </c>
      <c r="BM207" s="154" t="s">
        <v>993</v>
      </c>
    </row>
    <row r="208" spans="2:51" s="15" customFormat="1" ht="12">
      <c r="B208" s="171"/>
      <c r="D208" s="157" t="s">
        <v>158</v>
      </c>
      <c r="E208" s="172" t="s">
        <v>1</v>
      </c>
      <c r="F208" s="173" t="s">
        <v>991</v>
      </c>
      <c r="H208" s="172" t="s">
        <v>1</v>
      </c>
      <c r="L208" s="171"/>
      <c r="M208" s="174"/>
      <c r="N208" s="175"/>
      <c r="O208" s="175"/>
      <c r="P208" s="175"/>
      <c r="Q208" s="175"/>
      <c r="R208" s="175"/>
      <c r="S208" s="175"/>
      <c r="T208" s="176"/>
      <c r="AT208" s="172" t="s">
        <v>158</v>
      </c>
      <c r="AU208" s="172" t="s">
        <v>84</v>
      </c>
      <c r="AV208" s="15" t="s">
        <v>82</v>
      </c>
      <c r="AW208" s="15" t="s">
        <v>30</v>
      </c>
      <c r="AX208" s="15" t="s">
        <v>74</v>
      </c>
      <c r="AY208" s="172" t="s">
        <v>150</v>
      </c>
    </row>
    <row r="209" spans="2:51" s="13" customFormat="1" ht="12">
      <c r="B209" s="156"/>
      <c r="D209" s="157" t="s">
        <v>158</v>
      </c>
      <c r="E209" s="158" t="s">
        <v>1</v>
      </c>
      <c r="F209" s="159" t="s">
        <v>992</v>
      </c>
      <c r="H209" s="160">
        <v>15.18</v>
      </c>
      <c r="L209" s="156"/>
      <c r="M209" s="161"/>
      <c r="N209" s="162"/>
      <c r="O209" s="162"/>
      <c r="P209" s="162"/>
      <c r="Q209" s="162"/>
      <c r="R209" s="162"/>
      <c r="S209" s="162"/>
      <c r="T209" s="163"/>
      <c r="AT209" s="158" t="s">
        <v>158</v>
      </c>
      <c r="AU209" s="158" t="s">
        <v>84</v>
      </c>
      <c r="AV209" s="13" t="s">
        <v>84</v>
      </c>
      <c r="AW209" s="13" t="s">
        <v>30</v>
      </c>
      <c r="AX209" s="13" t="s">
        <v>82</v>
      </c>
      <c r="AY209" s="158" t="s">
        <v>150</v>
      </c>
    </row>
    <row r="210" spans="1:65" s="2" customFormat="1" ht="16.5" customHeight="1">
      <c r="A210" s="30"/>
      <c r="B210" s="142"/>
      <c r="C210" s="143" t="s">
        <v>314</v>
      </c>
      <c r="D210" s="143" t="s">
        <v>152</v>
      </c>
      <c r="E210" s="144" t="s">
        <v>564</v>
      </c>
      <c r="F210" s="145" t="s">
        <v>565</v>
      </c>
      <c r="G210" s="146" t="s">
        <v>360</v>
      </c>
      <c r="H210" s="147">
        <v>1</v>
      </c>
      <c r="I210" s="148"/>
      <c r="J210" s="148">
        <f>ROUND(I210*H210,2)</f>
        <v>0</v>
      </c>
      <c r="K210" s="149"/>
      <c r="L210" s="31"/>
      <c r="M210" s="150" t="s">
        <v>1</v>
      </c>
      <c r="N210" s="151" t="s">
        <v>39</v>
      </c>
      <c r="O210" s="152">
        <v>0</v>
      </c>
      <c r="P210" s="152">
        <f>O210*H210</f>
        <v>0</v>
      </c>
      <c r="Q210" s="152">
        <v>0</v>
      </c>
      <c r="R210" s="152">
        <f>Q210*H210</f>
        <v>0</v>
      </c>
      <c r="S210" s="152">
        <v>0</v>
      </c>
      <c r="T210" s="153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54" t="s">
        <v>230</v>
      </c>
      <c r="AT210" s="154" t="s">
        <v>152</v>
      </c>
      <c r="AU210" s="154" t="s">
        <v>84</v>
      </c>
      <c r="AY210" s="18" t="s">
        <v>150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8" t="s">
        <v>82</v>
      </c>
      <c r="BK210" s="155">
        <f>ROUND(I210*H210,2)</f>
        <v>0</v>
      </c>
      <c r="BL210" s="18" t="s">
        <v>230</v>
      </c>
      <c r="BM210" s="154" t="s">
        <v>994</v>
      </c>
    </row>
    <row r="211" spans="1:65" s="2" customFormat="1" ht="24.15" customHeight="1">
      <c r="A211" s="30"/>
      <c r="B211" s="142"/>
      <c r="C211" s="143" t="s">
        <v>323</v>
      </c>
      <c r="D211" s="143" t="s">
        <v>152</v>
      </c>
      <c r="E211" s="144" t="s">
        <v>574</v>
      </c>
      <c r="F211" s="145" t="s">
        <v>575</v>
      </c>
      <c r="G211" s="146" t="s">
        <v>576</v>
      </c>
      <c r="H211" s="147"/>
      <c r="I211" s="148"/>
      <c r="J211" s="148">
        <f>ROUND(I211*H211,2)</f>
        <v>0</v>
      </c>
      <c r="K211" s="149"/>
      <c r="L211" s="31"/>
      <c r="M211" s="150" t="s">
        <v>1</v>
      </c>
      <c r="N211" s="151" t="s">
        <v>39</v>
      </c>
      <c r="O211" s="152">
        <v>0</v>
      </c>
      <c r="P211" s="152">
        <f>O211*H211</f>
        <v>0</v>
      </c>
      <c r="Q211" s="152">
        <v>0</v>
      </c>
      <c r="R211" s="152">
        <f>Q211*H211</f>
        <v>0</v>
      </c>
      <c r="S211" s="152">
        <v>0</v>
      </c>
      <c r="T211" s="153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54" t="s">
        <v>230</v>
      </c>
      <c r="AT211" s="154" t="s">
        <v>152</v>
      </c>
      <c r="AU211" s="154" t="s">
        <v>84</v>
      </c>
      <c r="AY211" s="18" t="s">
        <v>150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82</v>
      </c>
      <c r="BK211" s="155">
        <f>ROUND(I211*H211,2)</f>
        <v>0</v>
      </c>
      <c r="BL211" s="18" t="s">
        <v>230</v>
      </c>
      <c r="BM211" s="154" t="s">
        <v>995</v>
      </c>
    </row>
    <row r="212" spans="2:63" s="12" customFormat="1" ht="22.8" customHeight="1">
      <c r="B212" s="130"/>
      <c r="D212" s="131" t="s">
        <v>73</v>
      </c>
      <c r="E212" s="140" t="s">
        <v>578</v>
      </c>
      <c r="F212" s="140" t="s">
        <v>579</v>
      </c>
      <c r="J212" s="141">
        <f>BK212</f>
        <v>0</v>
      </c>
      <c r="L212" s="130"/>
      <c r="M212" s="134"/>
      <c r="N212" s="135"/>
      <c r="O212" s="135"/>
      <c r="P212" s="136">
        <f>SUM(P213:P214)</f>
        <v>62.4771</v>
      </c>
      <c r="Q212" s="135"/>
      <c r="R212" s="136">
        <f>SUM(R213:R214)</f>
        <v>0.06872481</v>
      </c>
      <c r="S212" s="135"/>
      <c r="T212" s="137">
        <f>SUM(T213:T214)</f>
        <v>0</v>
      </c>
      <c r="AR212" s="131" t="s">
        <v>84</v>
      </c>
      <c r="AT212" s="138" t="s">
        <v>73</v>
      </c>
      <c r="AU212" s="138" t="s">
        <v>82</v>
      </c>
      <c r="AY212" s="131" t="s">
        <v>150</v>
      </c>
      <c r="BK212" s="139">
        <f>SUM(BK213:BK214)</f>
        <v>0</v>
      </c>
    </row>
    <row r="213" spans="1:65" s="2" customFormat="1" ht="24.15" customHeight="1">
      <c r="A213" s="30"/>
      <c r="B213" s="142"/>
      <c r="C213" s="143" t="s">
        <v>327</v>
      </c>
      <c r="D213" s="143" t="s">
        <v>152</v>
      </c>
      <c r="E213" s="144" t="s">
        <v>778</v>
      </c>
      <c r="F213" s="145" t="s">
        <v>779</v>
      </c>
      <c r="G213" s="146" t="s">
        <v>155</v>
      </c>
      <c r="H213" s="147">
        <v>208.257</v>
      </c>
      <c r="I213" s="148"/>
      <c r="J213" s="148">
        <f>ROUND(I213*H213,2)</f>
        <v>0</v>
      </c>
      <c r="K213" s="149"/>
      <c r="L213" s="31"/>
      <c r="M213" s="150" t="s">
        <v>1</v>
      </c>
      <c r="N213" s="151" t="s">
        <v>39</v>
      </c>
      <c r="O213" s="152">
        <v>0.3</v>
      </c>
      <c r="P213" s="152">
        <f>O213*H213</f>
        <v>62.4771</v>
      </c>
      <c r="Q213" s="152">
        <v>0.00033</v>
      </c>
      <c r="R213" s="152">
        <f>Q213*H213</f>
        <v>0.06872481</v>
      </c>
      <c r="S213" s="152">
        <v>0</v>
      </c>
      <c r="T213" s="153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54" t="s">
        <v>230</v>
      </c>
      <c r="AT213" s="154" t="s">
        <v>152</v>
      </c>
      <c r="AU213" s="154" t="s">
        <v>84</v>
      </c>
      <c r="AY213" s="18" t="s">
        <v>150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8" t="s">
        <v>82</v>
      </c>
      <c r="BK213" s="155">
        <f>ROUND(I213*H213,2)</f>
        <v>0</v>
      </c>
      <c r="BL213" s="18" t="s">
        <v>230</v>
      </c>
      <c r="BM213" s="154" t="s">
        <v>996</v>
      </c>
    </row>
    <row r="214" spans="2:51" s="13" customFormat="1" ht="12">
      <c r="B214" s="156"/>
      <c r="D214" s="157" t="s">
        <v>158</v>
      </c>
      <c r="E214" s="158" t="s">
        <v>1</v>
      </c>
      <c r="F214" s="159" t="s">
        <v>997</v>
      </c>
      <c r="H214" s="160">
        <v>208.257</v>
      </c>
      <c r="L214" s="156"/>
      <c r="M214" s="161"/>
      <c r="N214" s="162"/>
      <c r="O214" s="162"/>
      <c r="P214" s="162"/>
      <c r="Q214" s="162"/>
      <c r="R214" s="162"/>
      <c r="S214" s="162"/>
      <c r="T214" s="163"/>
      <c r="AT214" s="158" t="s">
        <v>158</v>
      </c>
      <c r="AU214" s="158" t="s">
        <v>84</v>
      </c>
      <c r="AV214" s="13" t="s">
        <v>84</v>
      </c>
      <c r="AW214" s="13" t="s">
        <v>30</v>
      </c>
      <c r="AX214" s="13" t="s">
        <v>82</v>
      </c>
      <c r="AY214" s="158" t="s">
        <v>150</v>
      </c>
    </row>
    <row r="215" spans="2:63" s="12" customFormat="1" ht="22.8" customHeight="1">
      <c r="B215" s="130"/>
      <c r="D215" s="131" t="s">
        <v>73</v>
      </c>
      <c r="E215" s="140" t="s">
        <v>585</v>
      </c>
      <c r="F215" s="140" t="s">
        <v>586</v>
      </c>
      <c r="J215" s="141">
        <f>BK215</f>
        <v>0</v>
      </c>
      <c r="L215" s="130"/>
      <c r="M215" s="134"/>
      <c r="N215" s="135"/>
      <c r="O215" s="135"/>
      <c r="P215" s="136">
        <f>SUM(P216:P220)</f>
        <v>0</v>
      </c>
      <c r="Q215" s="135"/>
      <c r="R215" s="136">
        <f>SUM(R216:R220)</f>
        <v>0</v>
      </c>
      <c r="S215" s="135"/>
      <c r="T215" s="137">
        <f>SUM(T216:T220)</f>
        <v>0.3</v>
      </c>
      <c r="AR215" s="131" t="s">
        <v>84</v>
      </c>
      <c r="AT215" s="138" t="s">
        <v>73</v>
      </c>
      <c r="AU215" s="138" t="s">
        <v>82</v>
      </c>
      <c r="AY215" s="131" t="s">
        <v>150</v>
      </c>
      <c r="BK215" s="139">
        <f>SUM(BK216:BK220)</f>
        <v>0</v>
      </c>
    </row>
    <row r="216" spans="1:65" s="2" customFormat="1" ht="16.5" customHeight="1">
      <c r="A216" s="30"/>
      <c r="B216" s="142"/>
      <c r="C216" s="143" t="s">
        <v>331</v>
      </c>
      <c r="D216" s="143" t="s">
        <v>152</v>
      </c>
      <c r="E216" s="144" t="s">
        <v>998</v>
      </c>
      <c r="F216" s="145" t="s">
        <v>999</v>
      </c>
      <c r="G216" s="146" t="s">
        <v>360</v>
      </c>
      <c r="H216" s="147">
        <v>2</v>
      </c>
      <c r="I216" s="148"/>
      <c r="J216" s="148">
        <f>ROUND(I216*H216,2)</f>
        <v>0</v>
      </c>
      <c r="K216" s="149"/>
      <c r="L216" s="31"/>
      <c r="M216" s="150" t="s">
        <v>1</v>
      </c>
      <c r="N216" s="151" t="s">
        <v>39</v>
      </c>
      <c r="O216" s="152">
        <v>0</v>
      </c>
      <c r="P216" s="152">
        <f>O216*H216</f>
        <v>0</v>
      </c>
      <c r="Q216" s="152">
        <v>0</v>
      </c>
      <c r="R216" s="152">
        <f>Q216*H216</f>
        <v>0</v>
      </c>
      <c r="S216" s="152">
        <v>0.15</v>
      </c>
      <c r="T216" s="153">
        <f>S216*H216</f>
        <v>0.3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54" t="s">
        <v>230</v>
      </c>
      <c r="AT216" s="154" t="s">
        <v>152</v>
      </c>
      <c r="AU216" s="154" t="s">
        <v>84</v>
      </c>
      <c r="AY216" s="18" t="s">
        <v>150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8" t="s">
        <v>82</v>
      </c>
      <c r="BK216" s="155">
        <f>ROUND(I216*H216,2)</f>
        <v>0</v>
      </c>
      <c r="BL216" s="18" t="s">
        <v>230</v>
      </c>
      <c r="BM216" s="154" t="s">
        <v>1000</v>
      </c>
    </row>
    <row r="217" spans="1:65" s="2" customFormat="1" ht="37.8" customHeight="1">
      <c r="A217" s="30"/>
      <c r="B217" s="142"/>
      <c r="C217" s="143" t="s">
        <v>336</v>
      </c>
      <c r="D217" s="143" t="s">
        <v>152</v>
      </c>
      <c r="E217" s="144" t="s">
        <v>1001</v>
      </c>
      <c r="F217" s="145" t="s">
        <v>1002</v>
      </c>
      <c r="G217" s="146" t="s">
        <v>360</v>
      </c>
      <c r="H217" s="147">
        <v>2</v>
      </c>
      <c r="I217" s="148"/>
      <c r="J217" s="148">
        <f>ROUND(I217*H217,2)</f>
        <v>0</v>
      </c>
      <c r="K217" s="149"/>
      <c r="L217" s="31"/>
      <c r="M217" s="150" t="s">
        <v>1</v>
      </c>
      <c r="N217" s="151" t="s">
        <v>39</v>
      </c>
      <c r="O217" s="152">
        <v>0</v>
      </c>
      <c r="P217" s="152">
        <f>O217*H217</f>
        <v>0</v>
      </c>
      <c r="Q217" s="152">
        <v>0</v>
      </c>
      <c r="R217" s="152">
        <f>Q217*H217</f>
        <v>0</v>
      </c>
      <c r="S217" s="152">
        <v>0</v>
      </c>
      <c r="T217" s="153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54" t="s">
        <v>230</v>
      </c>
      <c r="AT217" s="154" t="s">
        <v>152</v>
      </c>
      <c r="AU217" s="154" t="s">
        <v>84</v>
      </c>
      <c r="AY217" s="18" t="s">
        <v>150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8" t="s">
        <v>82</v>
      </c>
      <c r="BK217" s="155">
        <f>ROUND(I217*H217,2)</f>
        <v>0</v>
      </c>
      <c r="BL217" s="18" t="s">
        <v>230</v>
      </c>
      <c r="BM217" s="154" t="s">
        <v>1003</v>
      </c>
    </row>
    <row r="218" spans="1:65" s="2" customFormat="1" ht="24.15" customHeight="1">
      <c r="A218" s="30"/>
      <c r="B218" s="142"/>
      <c r="C218" s="143" t="s">
        <v>341</v>
      </c>
      <c r="D218" s="143" t="s">
        <v>152</v>
      </c>
      <c r="E218" s="144" t="s">
        <v>788</v>
      </c>
      <c r="F218" s="145" t="s">
        <v>789</v>
      </c>
      <c r="G218" s="146" t="s">
        <v>453</v>
      </c>
      <c r="H218" s="147">
        <v>1</v>
      </c>
      <c r="I218" s="148"/>
      <c r="J218" s="148">
        <f>ROUND(I218*H218,2)</f>
        <v>0</v>
      </c>
      <c r="K218" s="149"/>
      <c r="L218" s="31"/>
      <c r="M218" s="150" t="s">
        <v>1</v>
      </c>
      <c r="N218" s="151" t="s">
        <v>39</v>
      </c>
      <c r="O218" s="152">
        <v>0</v>
      </c>
      <c r="P218" s="152">
        <f>O218*H218</f>
        <v>0</v>
      </c>
      <c r="Q218" s="152">
        <v>0</v>
      </c>
      <c r="R218" s="152">
        <f>Q218*H218</f>
        <v>0</v>
      </c>
      <c r="S218" s="152">
        <v>0</v>
      </c>
      <c r="T218" s="153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54" t="s">
        <v>230</v>
      </c>
      <c r="AT218" s="154" t="s">
        <v>152</v>
      </c>
      <c r="AU218" s="154" t="s">
        <v>84</v>
      </c>
      <c r="AY218" s="18" t="s">
        <v>150</v>
      </c>
      <c r="BE218" s="155">
        <f>IF(N218="základní",J218,0)</f>
        <v>0</v>
      </c>
      <c r="BF218" s="155">
        <f>IF(N218="snížená",J218,0)</f>
        <v>0</v>
      </c>
      <c r="BG218" s="155">
        <f>IF(N218="zákl. přenesená",J218,0)</f>
        <v>0</v>
      </c>
      <c r="BH218" s="155">
        <f>IF(N218="sníž. přenesená",J218,0)</f>
        <v>0</v>
      </c>
      <c r="BI218" s="155">
        <f>IF(N218="nulová",J218,0)</f>
        <v>0</v>
      </c>
      <c r="BJ218" s="18" t="s">
        <v>82</v>
      </c>
      <c r="BK218" s="155">
        <f>ROUND(I218*H218,2)</f>
        <v>0</v>
      </c>
      <c r="BL218" s="18" t="s">
        <v>230</v>
      </c>
      <c r="BM218" s="154" t="s">
        <v>1004</v>
      </c>
    </row>
    <row r="219" spans="1:65" s="2" customFormat="1" ht="16.5" customHeight="1">
      <c r="A219" s="30"/>
      <c r="B219" s="142"/>
      <c r="C219" s="143" t="s">
        <v>346</v>
      </c>
      <c r="D219" s="143" t="s">
        <v>152</v>
      </c>
      <c r="E219" s="144" t="s">
        <v>791</v>
      </c>
      <c r="F219" s="145" t="s">
        <v>597</v>
      </c>
      <c r="G219" s="146" t="s">
        <v>360</v>
      </c>
      <c r="H219" s="147">
        <v>1</v>
      </c>
      <c r="I219" s="148"/>
      <c r="J219" s="148">
        <f>ROUND(I219*H219,2)</f>
        <v>0</v>
      </c>
      <c r="K219" s="149"/>
      <c r="L219" s="31"/>
      <c r="M219" s="150" t="s">
        <v>1</v>
      </c>
      <c r="N219" s="151" t="s">
        <v>39</v>
      </c>
      <c r="O219" s="152">
        <v>0</v>
      </c>
      <c r="P219" s="152">
        <f>O219*H219</f>
        <v>0</v>
      </c>
      <c r="Q219" s="152">
        <v>0</v>
      </c>
      <c r="R219" s="152">
        <f>Q219*H219</f>
        <v>0</v>
      </c>
      <c r="S219" s="152">
        <v>0</v>
      </c>
      <c r="T219" s="153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54" t="s">
        <v>230</v>
      </c>
      <c r="AT219" s="154" t="s">
        <v>152</v>
      </c>
      <c r="AU219" s="154" t="s">
        <v>84</v>
      </c>
      <c r="AY219" s="18" t="s">
        <v>150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8" t="s">
        <v>82</v>
      </c>
      <c r="BK219" s="155">
        <f>ROUND(I219*H219,2)</f>
        <v>0</v>
      </c>
      <c r="BL219" s="18" t="s">
        <v>230</v>
      </c>
      <c r="BM219" s="154" t="s">
        <v>1005</v>
      </c>
    </row>
    <row r="220" spans="1:65" s="2" customFormat="1" ht="16.5" customHeight="1">
      <c r="A220" s="30"/>
      <c r="B220" s="142"/>
      <c r="C220" s="143" t="s">
        <v>351</v>
      </c>
      <c r="D220" s="143" t="s">
        <v>152</v>
      </c>
      <c r="E220" s="144" t="s">
        <v>793</v>
      </c>
      <c r="F220" s="145" t="s">
        <v>601</v>
      </c>
      <c r="G220" s="146" t="s">
        <v>360</v>
      </c>
      <c r="H220" s="147">
        <v>1</v>
      </c>
      <c r="I220" s="148"/>
      <c r="J220" s="148">
        <f>ROUND(I220*H220,2)</f>
        <v>0</v>
      </c>
      <c r="K220" s="149"/>
      <c r="L220" s="31"/>
      <c r="M220" s="150" t="s">
        <v>1</v>
      </c>
      <c r="N220" s="151" t="s">
        <v>39</v>
      </c>
      <c r="O220" s="152">
        <v>0</v>
      </c>
      <c r="P220" s="152">
        <f>O220*H220</f>
        <v>0</v>
      </c>
      <c r="Q220" s="152">
        <v>0</v>
      </c>
      <c r="R220" s="152">
        <f>Q220*H220</f>
        <v>0</v>
      </c>
      <c r="S220" s="152">
        <v>0</v>
      </c>
      <c r="T220" s="153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54" t="s">
        <v>230</v>
      </c>
      <c r="AT220" s="154" t="s">
        <v>152</v>
      </c>
      <c r="AU220" s="154" t="s">
        <v>84</v>
      </c>
      <c r="AY220" s="18" t="s">
        <v>150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8" t="s">
        <v>82</v>
      </c>
      <c r="BK220" s="155">
        <f>ROUND(I220*H220,2)</f>
        <v>0</v>
      </c>
      <c r="BL220" s="18" t="s">
        <v>230</v>
      </c>
      <c r="BM220" s="154" t="s">
        <v>1006</v>
      </c>
    </row>
    <row r="221" spans="2:63" s="12" customFormat="1" ht="25.95" customHeight="1">
      <c r="B221" s="130"/>
      <c r="D221" s="131" t="s">
        <v>73</v>
      </c>
      <c r="E221" s="132" t="s">
        <v>607</v>
      </c>
      <c r="F221" s="132" t="s">
        <v>608</v>
      </c>
      <c r="J221" s="133">
        <f>BK221</f>
        <v>0</v>
      </c>
      <c r="L221" s="130"/>
      <c r="M221" s="134"/>
      <c r="N221" s="135"/>
      <c r="O221" s="135"/>
      <c r="P221" s="136">
        <f>P222+P224+P226+P228</f>
        <v>0</v>
      </c>
      <c r="Q221" s="135"/>
      <c r="R221" s="136">
        <f>R222+R224+R226+R228</f>
        <v>0</v>
      </c>
      <c r="S221" s="135"/>
      <c r="T221" s="137">
        <f>T222+T224+T226+T228</f>
        <v>0</v>
      </c>
      <c r="AR221" s="131" t="s">
        <v>172</v>
      </c>
      <c r="AT221" s="138" t="s">
        <v>73</v>
      </c>
      <c r="AU221" s="138" t="s">
        <v>74</v>
      </c>
      <c r="AY221" s="131" t="s">
        <v>150</v>
      </c>
      <c r="BK221" s="139">
        <f>BK222+BK224+BK226+BK228</f>
        <v>0</v>
      </c>
    </row>
    <row r="222" spans="2:63" s="12" customFormat="1" ht="22.8" customHeight="1">
      <c r="B222" s="130"/>
      <c r="D222" s="131" t="s">
        <v>73</v>
      </c>
      <c r="E222" s="140" t="s">
        <v>609</v>
      </c>
      <c r="F222" s="140" t="s">
        <v>610</v>
      </c>
      <c r="J222" s="141">
        <f>BK222</f>
        <v>0</v>
      </c>
      <c r="L222" s="130"/>
      <c r="M222" s="134"/>
      <c r="N222" s="135"/>
      <c r="O222" s="135"/>
      <c r="P222" s="136">
        <f>P223</f>
        <v>0</v>
      </c>
      <c r="Q222" s="135"/>
      <c r="R222" s="136">
        <f>R223</f>
        <v>0</v>
      </c>
      <c r="S222" s="135"/>
      <c r="T222" s="137">
        <f>T223</f>
        <v>0</v>
      </c>
      <c r="AR222" s="131" t="s">
        <v>172</v>
      </c>
      <c r="AT222" s="138" t="s">
        <v>73</v>
      </c>
      <c r="AU222" s="138" t="s">
        <v>82</v>
      </c>
      <c r="AY222" s="131" t="s">
        <v>150</v>
      </c>
      <c r="BK222" s="139">
        <f>BK223</f>
        <v>0</v>
      </c>
    </row>
    <row r="223" spans="1:65" s="2" customFormat="1" ht="21.75" customHeight="1">
      <c r="A223" s="30"/>
      <c r="B223" s="142"/>
      <c r="C223" s="143" t="s">
        <v>357</v>
      </c>
      <c r="D223" s="143" t="s">
        <v>152</v>
      </c>
      <c r="E223" s="144" t="s">
        <v>612</v>
      </c>
      <c r="F223" s="145" t="s">
        <v>613</v>
      </c>
      <c r="G223" s="146" t="s">
        <v>502</v>
      </c>
      <c r="H223" s="147">
        <v>8</v>
      </c>
      <c r="I223" s="148"/>
      <c r="J223" s="148">
        <f>ROUND(I223*H223,2)</f>
        <v>0</v>
      </c>
      <c r="K223" s="149"/>
      <c r="L223" s="31"/>
      <c r="M223" s="150" t="s">
        <v>1</v>
      </c>
      <c r="N223" s="151" t="s">
        <v>39</v>
      </c>
      <c r="O223" s="152">
        <v>0</v>
      </c>
      <c r="P223" s="152">
        <f>O223*H223</f>
        <v>0</v>
      </c>
      <c r="Q223" s="152">
        <v>0</v>
      </c>
      <c r="R223" s="152">
        <f>Q223*H223</f>
        <v>0</v>
      </c>
      <c r="S223" s="152">
        <v>0</v>
      </c>
      <c r="T223" s="153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54" t="s">
        <v>614</v>
      </c>
      <c r="AT223" s="154" t="s">
        <v>152</v>
      </c>
      <c r="AU223" s="154" t="s">
        <v>84</v>
      </c>
      <c r="AY223" s="18" t="s">
        <v>150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8" t="s">
        <v>82</v>
      </c>
      <c r="BK223" s="155">
        <f>ROUND(I223*H223,2)</f>
        <v>0</v>
      </c>
      <c r="BL223" s="18" t="s">
        <v>614</v>
      </c>
      <c r="BM223" s="154" t="s">
        <v>1007</v>
      </c>
    </row>
    <row r="224" spans="2:63" s="12" customFormat="1" ht="22.8" customHeight="1">
      <c r="B224" s="130"/>
      <c r="D224" s="131" t="s">
        <v>73</v>
      </c>
      <c r="E224" s="140" t="s">
        <v>616</v>
      </c>
      <c r="F224" s="140" t="s">
        <v>617</v>
      </c>
      <c r="J224" s="141">
        <f>BK224</f>
        <v>0</v>
      </c>
      <c r="L224" s="130"/>
      <c r="M224" s="134"/>
      <c r="N224" s="135"/>
      <c r="O224" s="135"/>
      <c r="P224" s="136">
        <f>P225</f>
        <v>0</v>
      </c>
      <c r="Q224" s="135"/>
      <c r="R224" s="136">
        <f>R225</f>
        <v>0</v>
      </c>
      <c r="S224" s="135"/>
      <c r="T224" s="137">
        <f>T225</f>
        <v>0</v>
      </c>
      <c r="AR224" s="131" t="s">
        <v>172</v>
      </c>
      <c r="AT224" s="138" t="s">
        <v>73</v>
      </c>
      <c r="AU224" s="138" t="s">
        <v>82</v>
      </c>
      <c r="AY224" s="131" t="s">
        <v>150</v>
      </c>
      <c r="BK224" s="139">
        <f>BK225</f>
        <v>0</v>
      </c>
    </row>
    <row r="225" spans="1:65" s="2" customFormat="1" ht="16.5" customHeight="1">
      <c r="A225" s="30"/>
      <c r="B225" s="142"/>
      <c r="C225" s="143" t="s">
        <v>362</v>
      </c>
      <c r="D225" s="143" t="s">
        <v>152</v>
      </c>
      <c r="E225" s="144" t="s">
        <v>619</v>
      </c>
      <c r="F225" s="145" t="s">
        <v>617</v>
      </c>
      <c r="G225" s="146" t="s">
        <v>576</v>
      </c>
      <c r="H225" s="147"/>
      <c r="I225" s="148"/>
      <c r="J225" s="148">
        <f>ROUND(I225*H225,2)</f>
        <v>0</v>
      </c>
      <c r="K225" s="149"/>
      <c r="L225" s="31"/>
      <c r="M225" s="150" t="s">
        <v>1</v>
      </c>
      <c r="N225" s="151" t="s">
        <v>39</v>
      </c>
      <c r="O225" s="152">
        <v>0</v>
      </c>
      <c r="P225" s="152">
        <f>O225*H225</f>
        <v>0</v>
      </c>
      <c r="Q225" s="152">
        <v>0</v>
      </c>
      <c r="R225" s="152">
        <f>Q225*H225</f>
        <v>0</v>
      </c>
      <c r="S225" s="152">
        <v>0</v>
      </c>
      <c r="T225" s="153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54" t="s">
        <v>614</v>
      </c>
      <c r="AT225" s="154" t="s">
        <v>152</v>
      </c>
      <c r="AU225" s="154" t="s">
        <v>84</v>
      </c>
      <c r="AY225" s="18" t="s">
        <v>150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8" t="s">
        <v>82</v>
      </c>
      <c r="BK225" s="155">
        <f>ROUND(I225*H225,2)</f>
        <v>0</v>
      </c>
      <c r="BL225" s="18" t="s">
        <v>614</v>
      </c>
      <c r="BM225" s="154" t="s">
        <v>1008</v>
      </c>
    </row>
    <row r="226" spans="2:63" s="12" customFormat="1" ht="22.8" customHeight="1">
      <c r="B226" s="130"/>
      <c r="D226" s="131" t="s">
        <v>73</v>
      </c>
      <c r="E226" s="140" t="s">
        <v>621</v>
      </c>
      <c r="F226" s="140" t="s">
        <v>622</v>
      </c>
      <c r="J226" s="141">
        <f>BK226</f>
        <v>0</v>
      </c>
      <c r="L226" s="130"/>
      <c r="M226" s="134"/>
      <c r="N226" s="135"/>
      <c r="O226" s="135"/>
      <c r="P226" s="136">
        <f>P227</f>
        <v>0</v>
      </c>
      <c r="Q226" s="135"/>
      <c r="R226" s="136">
        <f>R227</f>
        <v>0</v>
      </c>
      <c r="S226" s="135"/>
      <c r="T226" s="137">
        <f>T227</f>
        <v>0</v>
      </c>
      <c r="AR226" s="131" t="s">
        <v>172</v>
      </c>
      <c r="AT226" s="138" t="s">
        <v>73</v>
      </c>
      <c r="AU226" s="138" t="s">
        <v>82</v>
      </c>
      <c r="AY226" s="131" t="s">
        <v>150</v>
      </c>
      <c r="BK226" s="139">
        <f>BK227</f>
        <v>0</v>
      </c>
    </row>
    <row r="227" spans="1:65" s="2" customFormat="1" ht="16.5" customHeight="1">
      <c r="A227" s="30"/>
      <c r="B227" s="142"/>
      <c r="C227" s="143" t="s">
        <v>367</v>
      </c>
      <c r="D227" s="143" t="s">
        <v>152</v>
      </c>
      <c r="E227" s="144" t="s">
        <v>624</v>
      </c>
      <c r="F227" s="145" t="s">
        <v>622</v>
      </c>
      <c r="G227" s="146" t="s">
        <v>576</v>
      </c>
      <c r="H227" s="147"/>
      <c r="I227" s="148"/>
      <c r="J227" s="148">
        <f>ROUND(I227*H227,2)</f>
        <v>0</v>
      </c>
      <c r="K227" s="149"/>
      <c r="L227" s="31"/>
      <c r="M227" s="150" t="s">
        <v>1</v>
      </c>
      <c r="N227" s="151" t="s">
        <v>39</v>
      </c>
      <c r="O227" s="152">
        <v>0</v>
      </c>
      <c r="P227" s="152">
        <f>O227*H227</f>
        <v>0</v>
      </c>
      <c r="Q227" s="152">
        <v>0</v>
      </c>
      <c r="R227" s="152">
        <f>Q227*H227</f>
        <v>0</v>
      </c>
      <c r="S227" s="152">
        <v>0</v>
      </c>
      <c r="T227" s="153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54" t="s">
        <v>614</v>
      </c>
      <c r="AT227" s="154" t="s">
        <v>152</v>
      </c>
      <c r="AU227" s="154" t="s">
        <v>84</v>
      </c>
      <c r="AY227" s="18" t="s">
        <v>150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82</v>
      </c>
      <c r="BK227" s="155">
        <f>ROUND(I227*H227,2)</f>
        <v>0</v>
      </c>
      <c r="BL227" s="18" t="s">
        <v>614</v>
      </c>
      <c r="BM227" s="154" t="s">
        <v>1009</v>
      </c>
    </row>
    <row r="228" spans="2:63" s="12" customFormat="1" ht="22.8" customHeight="1">
      <c r="B228" s="130"/>
      <c r="D228" s="131" t="s">
        <v>73</v>
      </c>
      <c r="E228" s="140" t="s">
        <v>626</v>
      </c>
      <c r="F228" s="140" t="s">
        <v>627</v>
      </c>
      <c r="J228" s="141">
        <f>BK228</f>
        <v>0</v>
      </c>
      <c r="L228" s="130"/>
      <c r="M228" s="134"/>
      <c r="N228" s="135"/>
      <c r="O228" s="135"/>
      <c r="P228" s="136">
        <f>P229</f>
        <v>0</v>
      </c>
      <c r="Q228" s="135"/>
      <c r="R228" s="136">
        <f>R229</f>
        <v>0</v>
      </c>
      <c r="S228" s="135"/>
      <c r="T228" s="137">
        <f>T229</f>
        <v>0</v>
      </c>
      <c r="AR228" s="131" t="s">
        <v>172</v>
      </c>
      <c r="AT228" s="138" t="s">
        <v>73</v>
      </c>
      <c r="AU228" s="138" t="s">
        <v>82</v>
      </c>
      <c r="AY228" s="131" t="s">
        <v>150</v>
      </c>
      <c r="BK228" s="139">
        <f>BK229</f>
        <v>0</v>
      </c>
    </row>
    <row r="229" spans="1:65" s="2" customFormat="1" ht="16.5" customHeight="1">
      <c r="A229" s="30"/>
      <c r="B229" s="142"/>
      <c r="C229" s="143" t="s">
        <v>372</v>
      </c>
      <c r="D229" s="143" t="s">
        <v>152</v>
      </c>
      <c r="E229" s="144" t="s">
        <v>629</v>
      </c>
      <c r="F229" s="145" t="s">
        <v>630</v>
      </c>
      <c r="G229" s="146" t="s">
        <v>576</v>
      </c>
      <c r="H229" s="147"/>
      <c r="I229" s="148"/>
      <c r="J229" s="148">
        <f>ROUND(I229*H229,2)</f>
        <v>0</v>
      </c>
      <c r="K229" s="149"/>
      <c r="L229" s="31"/>
      <c r="M229" s="187" t="s">
        <v>1</v>
      </c>
      <c r="N229" s="188" t="s">
        <v>39</v>
      </c>
      <c r="O229" s="189">
        <v>0</v>
      </c>
      <c r="P229" s="189">
        <f>O229*H229</f>
        <v>0</v>
      </c>
      <c r="Q229" s="189">
        <v>0</v>
      </c>
      <c r="R229" s="189">
        <f>Q229*H229</f>
        <v>0</v>
      </c>
      <c r="S229" s="189">
        <v>0</v>
      </c>
      <c r="T229" s="190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54" t="s">
        <v>614</v>
      </c>
      <c r="AT229" s="154" t="s">
        <v>152</v>
      </c>
      <c r="AU229" s="154" t="s">
        <v>84</v>
      </c>
      <c r="AY229" s="18" t="s">
        <v>150</v>
      </c>
      <c r="BE229" s="155">
        <f>IF(N229="základní",J229,0)</f>
        <v>0</v>
      </c>
      <c r="BF229" s="155">
        <f>IF(N229="snížená",J229,0)</f>
        <v>0</v>
      </c>
      <c r="BG229" s="155">
        <f>IF(N229="zákl. přenesená",J229,0)</f>
        <v>0</v>
      </c>
      <c r="BH229" s="155">
        <f>IF(N229="sníž. přenesená",J229,0)</f>
        <v>0</v>
      </c>
      <c r="BI229" s="155">
        <f>IF(N229="nulová",J229,0)</f>
        <v>0</v>
      </c>
      <c r="BJ229" s="18" t="s">
        <v>82</v>
      </c>
      <c r="BK229" s="155">
        <f>ROUND(I229*H229,2)</f>
        <v>0</v>
      </c>
      <c r="BL229" s="18" t="s">
        <v>614</v>
      </c>
      <c r="BM229" s="154" t="s">
        <v>1010</v>
      </c>
    </row>
    <row r="230" spans="1:31" s="2" customFormat="1" ht="6.9" customHeight="1">
      <c r="A230" s="30"/>
      <c r="B230" s="45"/>
      <c r="C230" s="46"/>
      <c r="D230" s="46"/>
      <c r="E230" s="46"/>
      <c r="F230" s="46"/>
      <c r="G230" s="46"/>
      <c r="H230" s="46"/>
      <c r="I230" s="46"/>
      <c r="J230" s="46"/>
      <c r="K230" s="46"/>
      <c r="L230" s="31"/>
      <c r="M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</row>
  </sheetData>
  <autoFilter ref="C133:K229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7"/>
  <sheetViews>
    <sheetView showGridLines="0" workbookViewId="0" topLeftCell="A1">
      <selection activeCell="V335" sqref="V33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" customHeight="1">
      <c r="L2" s="329" t="s">
        <v>5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8" t="s">
        <v>96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" customHeight="1">
      <c r="B4" s="21"/>
      <c r="D4" s="22" t="s">
        <v>110</v>
      </c>
      <c r="L4" s="21"/>
      <c r="M4" s="92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364" t="str">
        <f>'Rekapitulace stavby'!K6</f>
        <v>Modernizace venkovního sportoviště ZŠ Na Výběžku Liberec 1.etapa</v>
      </c>
      <c r="F7" s="365"/>
      <c r="G7" s="365"/>
      <c r="H7" s="365"/>
      <c r="L7" s="21"/>
    </row>
    <row r="8" spans="1:31" s="2" customFormat="1" ht="12" customHeight="1">
      <c r="A8" s="30"/>
      <c r="B8" s="31"/>
      <c r="C8" s="30"/>
      <c r="D8" s="27" t="s">
        <v>111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354" t="s">
        <v>1011</v>
      </c>
      <c r="F9" s="363"/>
      <c r="G9" s="363"/>
      <c r="H9" s="363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19</v>
      </c>
      <c r="G12" s="30"/>
      <c r="H12" s="30"/>
      <c r="I12" s="27" t="s">
        <v>20</v>
      </c>
      <c r="J12" s="53" t="str">
        <f>'Rekapitulace stavby'!AN8</f>
        <v>11. 4. 2024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">
        <v>24</v>
      </c>
      <c r="F15" s="30"/>
      <c r="G15" s="30"/>
      <c r="H15" s="30"/>
      <c r="I15" s="27" t="s">
        <v>25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338" t="str">
        <f>'Rekapitulace stavby'!E14</f>
        <v xml:space="preserve"> </v>
      </c>
      <c r="F18" s="338"/>
      <c r="G18" s="338"/>
      <c r="H18" s="338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29</v>
      </c>
      <c r="F21" s="30"/>
      <c r="G21" s="30"/>
      <c r="H21" s="30"/>
      <c r="I21" s="27" t="s">
        <v>25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31</v>
      </c>
      <c r="E23" s="30"/>
      <c r="F23" s="30"/>
      <c r="G23" s="30"/>
      <c r="H23" s="30"/>
      <c r="I23" s="27" t="s">
        <v>23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32</v>
      </c>
      <c r="F24" s="30"/>
      <c r="G24" s="30"/>
      <c r="H24" s="30"/>
      <c r="I24" s="27" t="s">
        <v>25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340" t="s">
        <v>1</v>
      </c>
      <c r="F27" s="340"/>
      <c r="G27" s="340"/>
      <c r="H27" s="340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ROUND(J132,2)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97" t="s">
        <v>38</v>
      </c>
      <c r="E33" s="27" t="s">
        <v>39</v>
      </c>
      <c r="F33" s="98">
        <f>ROUND((SUM(BE132:BE336)),2)</f>
        <v>0</v>
      </c>
      <c r="G33" s="30"/>
      <c r="H33" s="30"/>
      <c r="I33" s="99">
        <v>0.21</v>
      </c>
      <c r="J33" s="98">
        <f>ROUND(((SUM(BE132:BE336))*I33),2)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7" t="s">
        <v>40</v>
      </c>
      <c r="F34" s="98">
        <f>ROUND((SUM(BF132:BF336)),2)</f>
        <v>0</v>
      </c>
      <c r="G34" s="30"/>
      <c r="H34" s="30"/>
      <c r="I34" s="99">
        <v>0.15</v>
      </c>
      <c r="J34" s="98">
        <f>ROUND(((SUM(BF132:BF336))*I34),2)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customHeight="1" hidden="1">
      <c r="A35" s="30"/>
      <c r="B35" s="31"/>
      <c r="C35" s="30"/>
      <c r="D35" s="30"/>
      <c r="E35" s="27" t="s">
        <v>41</v>
      </c>
      <c r="F35" s="98">
        <f>ROUND((SUM(BG132:BG336)),2)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customHeight="1" hidden="1">
      <c r="A36" s="30"/>
      <c r="B36" s="31"/>
      <c r="C36" s="30"/>
      <c r="D36" s="30"/>
      <c r="E36" s="27" t="s">
        <v>42</v>
      </c>
      <c r="F36" s="98">
        <f>ROUND((SUM(BH132:BH336)),2)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customHeight="1" hidden="1">
      <c r="A37" s="30"/>
      <c r="B37" s="31"/>
      <c r="C37" s="30"/>
      <c r="D37" s="30"/>
      <c r="E37" s="27" t="s">
        <v>43</v>
      </c>
      <c r="F37" s="98">
        <f>ROUND((SUM(BI132:BI336)),2)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" customHeight="1">
      <c r="A82" s="30"/>
      <c r="B82" s="31"/>
      <c r="C82" s="22" t="s">
        <v>113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364" t="str">
        <f>E7</f>
        <v>Modernizace venkovního sportoviště ZŠ Na Výběžku Liberec 1.etapa</v>
      </c>
      <c r="F85" s="365"/>
      <c r="G85" s="365"/>
      <c r="H85" s="36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111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354" t="str">
        <f>E9</f>
        <v>SO-07.1 - Zpevněné plochy a zeleň</v>
      </c>
      <c r="F87" s="363"/>
      <c r="G87" s="363"/>
      <c r="H87" s="363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>Liberec</v>
      </c>
      <c r="G89" s="30"/>
      <c r="H89" s="30"/>
      <c r="I89" s="27" t="s">
        <v>20</v>
      </c>
      <c r="J89" s="53" t="str">
        <f>IF(J12="","",J12)</f>
        <v>11. 4. 2024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25.65" customHeight="1">
      <c r="A91" s="30"/>
      <c r="B91" s="31"/>
      <c r="C91" s="27" t="s">
        <v>22</v>
      </c>
      <c r="D91" s="30"/>
      <c r="E91" s="30"/>
      <c r="F91" s="25" t="str">
        <f>E15</f>
        <v>Město Liberec</v>
      </c>
      <c r="G91" s="30"/>
      <c r="H91" s="30"/>
      <c r="I91" s="27" t="s">
        <v>28</v>
      </c>
      <c r="J91" s="28" t="str">
        <f>E21</f>
        <v>Sportovní projekty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15" customHeight="1">
      <c r="A92" s="30"/>
      <c r="B92" s="31"/>
      <c r="C92" s="27" t="s">
        <v>26</v>
      </c>
      <c r="D92" s="30"/>
      <c r="E92" s="30"/>
      <c r="F92" s="25" t="str">
        <f>IF(E18="","",E18)</f>
        <v xml:space="preserve"> </v>
      </c>
      <c r="G92" s="30"/>
      <c r="H92" s="30"/>
      <c r="I92" s="27" t="s">
        <v>31</v>
      </c>
      <c r="J92" s="28" t="str">
        <f>E24</f>
        <v>F.Pecka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114</v>
      </c>
      <c r="D94" s="100"/>
      <c r="E94" s="100"/>
      <c r="F94" s="100"/>
      <c r="G94" s="100"/>
      <c r="H94" s="100"/>
      <c r="I94" s="100"/>
      <c r="J94" s="109" t="s">
        <v>115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0" t="s">
        <v>116</v>
      </c>
      <c r="D96" s="30"/>
      <c r="E96" s="30"/>
      <c r="F96" s="30"/>
      <c r="G96" s="30"/>
      <c r="H96" s="30"/>
      <c r="I96" s="30"/>
      <c r="J96" s="69">
        <f>J132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117</v>
      </c>
    </row>
    <row r="97" spans="2:12" s="9" customFormat="1" ht="24.9" customHeight="1">
      <c r="B97" s="111"/>
      <c r="D97" s="112" t="s">
        <v>118</v>
      </c>
      <c r="E97" s="113"/>
      <c r="F97" s="113"/>
      <c r="G97" s="113"/>
      <c r="H97" s="113"/>
      <c r="I97" s="113"/>
      <c r="J97" s="114">
        <f>J133</f>
        <v>0</v>
      </c>
      <c r="L97" s="111"/>
    </row>
    <row r="98" spans="2:12" s="10" customFormat="1" ht="19.95" customHeight="1">
      <c r="B98" s="115"/>
      <c r="D98" s="116" t="s">
        <v>119</v>
      </c>
      <c r="E98" s="117"/>
      <c r="F98" s="117"/>
      <c r="G98" s="117"/>
      <c r="H98" s="117"/>
      <c r="I98" s="117"/>
      <c r="J98" s="118">
        <f>J134</f>
        <v>0</v>
      </c>
      <c r="L98" s="115"/>
    </row>
    <row r="99" spans="2:12" s="10" customFormat="1" ht="19.95" customHeight="1">
      <c r="B99" s="115"/>
      <c r="D99" s="116" t="s">
        <v>120</v>
      </c>
      <c r="E99" s="117"/>
      <c r="F99" s="117"/>
      <c r="G99" s="117"/>
      <c r="H99" s="117"/>
      <c r="I99" s="117"/>
      <c r="J99" s="118">
        <f>J232</f>
        <v>0</v>
      </c>
      <c r="L99" s="115"/>
    </row>
    <row r="100" spans="2:12" s="10" customFormat="1" ht="19.95" customHeight="1">
      <c r="B100" s="115"/>
      <c r="D100" s="116" t="s">
        <v>633</v>
      </c>
      <c r="E100" s="117"/>
      <c r="F100" s="117"/>
      <c r="G100" s="117"/>
      <c r="H100" s="117"/>
      <c r="I100" s="117"/>
      <c r="J100" s="118">
        <f>J237</f>
        <v>0</v>
      </c>
      <c r="L100" s="115"/>
    </row>
    <row r="101" spans="2:12" s="10" customFormat="1" ht="19.95" customHeight="1">
      <c r="B101" s="115"/>
      <c r="D101" s="116" t="s">
        <v>121</v>
      </c>
      <c r="E101" s="117"/>
      <c r="F101" s="117"/>
      <c r="G101" s="117"/>
      <c r="H101" s="117"/>
      <c r="I101" s="117"/>
      <c r="J101" s="118">
        <f>J244</f>
        <v>0</v>
      </c>
      <c r="L101" s="115"/>
    </row>
    <row r="102" spans="2:12" s="10" customFormat="1" ht="19.95" customHeight="1">
      <c r="B102" s="115"/>
      <c r="D102" s="116" t="s">
        <v>122</v>
      </c>
      <c r="E102" s="117"/>
      <c r="F102" s="117"/>
      <c r="G102" s="117"/>
      <c r="H102" s="117"/>
      <c r="I102" s="117"/>
      <c r="J102" s="118">
        <f>J269</f>
        <v>0</v>
      </c>
      <c r="L102" s="115"/>
    </row>
    <row r="103" spans="2:12" s="10" customFormat="1" ht="19.95" customHeight="1">
      <c r="B103" s="115"/>
      <c r="D103" s="116" t="s">
        <v>123</v>
      </c>
      <c r="E103" s="117"/>
      <c r="F103" s="117"/>
      <c r="G103" s="117"/>
      <c r="H103" s="117"/>
      <c r="I103" s="117"/>
      <c r="J103" s="118">
        <f>J273</f>
        <v>0</v>
      </c>
      <c r="L103" s="115"/>
    </row>
    <row r="104" spans="2:12" s="10" customFormat="1" ht="19.95" customHeight="1">
      <c r="B104" s="115"/>
      <c r="D104" s="116" t="s">
        <v>124</v>
      </c>
      <c r="E104" s="117"/>
      <c r="F104" s="117"/>
      <c r="G104" s="117"/>
      <c r="H104" s="117"/>
      <c r="I104" s="117"/>
      <c r="J104" s="118">
        <f>J306</f>
        <v>0</v>
      </c>
      <c r="L104" s="115"/>
    </row>
    <row r="105" spans="2:12" s="10" customFormat="1" ht="19.95" customHeight="1">
      <c r="B105" s="115"/>
      <c r="D105" s="116" t="s">
        <v>125</v>
      </c>
      <c r="E105" s="117"/>
      <c r="F105" s="117"/>
      <c r="G105" s="117"/>
      <c r="H105" s="117"/>
      <c r="I105" s="117"/>
      <c r="J105" s="118">
        <f>J319</f>
        <v>0</v>
      </c>
      <c r="L105" s="115"/>
    </row>
    <row r="106" spans="2:12" s="9" customFormat="1" ht="24.9" customHeight="1">
      <c r="B106" s="111"/>
      <c r="D106" s="112" t="s">
        <v>126</v>
      </c>
      <c r="E106" s="113"/>
      <c r="F106" s="113"/>
      <c r="G106" s="113"/>
      <c r="H106" s="113"/>
      <c r="I106" s="113"/>
      <c r="J106" s="114">
        <f>J321</f>
        <v>0</v>
      </c>
      <c r="L106" s="111"/>
    </row>
    <row r="107" spans="2:12" s="10" customFormat="1" ht="19.95" customHeight="1">
      <c r="B107" s="115"/>
      <c r="D107" s="116" t="s">
        <v>801</v>
      </c>
      <c r="E107" s="117"/>
      <c r="F107" s="117"/>
      <c r="G107" s="117"/>
      <c r="H107" s="117"/>
      <c r="I107" s="117"/>
      <c r="J107" s="118">
        <f>J322</f>
        <v>0</v>
      </c>
      <c r="L107" s="115"/>
    </row>
    <row r="108" spans="2:12" s="9" customFormat="1" ht="24.9" customHeight="1">
      <c r="B108" s="111"/>
      <c r="D108" s="112" t="s">
        <v>130</v>
      </c>
      <c r="E108" s="113"/>
      <c r="F108" s="113"/>
      <c r="G108" s="113"/>
      <c r="H108" s="113"/>
      <c r="I108" s="113"/>
      <c r="J108" s="114">
        <f>J328</f>
        <v>0</v>
      </c>
      <c r="L108" s="111"/>
    </row>
    <row r="109" spans="2:12" s="10" customFormat="1" ht="19.95" customHeight="1">
      <c r="B109" s="115"/>
      <c r="D109" s="116" t="s">
        <v>131</v>
      </c>
      <c r="E109" s="117"/>
      <c r="F109" s="117"/>
      <c r="G109" s="117"/>
      <c r="H109" s="117"/>
      <c r="I109" s="117"/>
      <c r="J109" s="118">
        <f>J329</f>
        <v>0</v>
      </c>
      <c r="L109" s="115"/>
    </row>
    <row r="110" spans="2:12" s="10" customFormat="1" ht="19.95" customHeight="1">
      <c r="B110" s="115"/>
      <c r="D110" s="116" t="s">
        <v>132</v>
      </c>
      <c r="E110" s="117"/>
      <c r="F110" s="117"/>
      <c r="G110" s="117"/>
      <c r="H110" s="117"/>
      <c r="I110" s="117"/>
      <c r="J110" s="118">
        <f>J331</f>
        <v>0</v>
      </c>
      <c r="L110" s="115"/>
    </row>
    <row r="111" spans="2:12" s="10" customFormat="1" ht="19.95" customHeight="1">
      <c r="B111" s="115"/>
      <c r="D111" s="116" t="s">
        <v>133</v>
      </c>
      <c r="E111" s="117"/>
      <c r="F111" s="117"/>
      <c r="G111" s="117"/>
      <c r="H111" s="117"/>
      <c r="I111" s="117"/>
      <c r="J111" s="118">
        <f>J333</f>
        <v>0</v>
      </c>
      <c r="L111" s="115"/>
    </row>
    <row r="112" spans="2:12" s="10" customFormat="1" ht="19.95" customHeight="1">
      <c r="B112" s="115"/>
      <c r="D112" s="116" t="s">
        <v>134</v>
      </c>
      <c r="E112" s="117"/>
      <c r="F112" s="117"/>
      <c r="G112" s="117"/>
      <c r="H112" s="117"/>
      <c r="I112" s="117"/>
      <c r="J112" s="118">
        <f>J335</f>
        <v>0</v>
      </c>
      <c r="L112" s="115"/>
    </row>
    <row r="113" spans="1:31" s="2" customFormat="1" ht="21.7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6.9" customHeight="1">
      <c r="A114" s="30"/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8" spans="1:31" s="2" customFormat="1" ht="6.9" customHeight="1">
      <c r="A118" s="30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24.9" customHeight="1">
      <c r="A119" s="30"/>
      <c r="B119" s="31"/>
      <c r="C119" s="22" t="s">
        <v>135</v>
      </c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6.9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2" customHeight="1">
      <c r="A121" s="30"/>
      <c r="B121" s="31"/>
      <c r="C121" s="27" t="s">
        <v>14</v>
      </c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6.5" customHeight="1">
      <c r="A122" s="30"/>
      <c r="B122" s="31"/>
      <c r="C122" s="30"/>
      <c r="D122" s="30"/>
      <c r="E122" s="364" t="str">
        <f>E7</f>
        <v>Modernizace venkovního sportoviště ZŠ Na Výběžku Liberec 1.etapa</v>
      </c>
      <c r="F122" s="365"/>
      <c r="G122" s="365"/>
      <c r="H122" s="365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2" customHeight="1">
      <c r="A123" s="30"/>
      <c r="B123" s="31"/>
      <c r="C123" s="27" t="s">
        <v>111</v>
      </c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6.5" customHeight="1">
      <c r="A124" s="30"/>
      <c r="B124" s="31"/>
      <c r="C124" s="30"/>
      <c r="D124" s="30"/>
      <c r="E124" s="354" t="str">
        <f>E9</f>
        <v>SO-07.1 - Zpevněné plochy a zeleň</v>
      </c>
      <c r="F124" s="363"/>
      <c r="G124" s="363"/>
      <c r="H124" s="363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6.9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2" customHeight="1">
      <c r="A126" s="30"/>
      <c r="B126" s="31"/>
      <c r="C126" s="27" t="s">
        <v>18</v>
      </c>
      <c r="D126" s="30"/>
      <c r="E126" s="30"/>
      <c r="F126" s="25" t="str">
        <f>F12</f>
        <v>Liberec</v>
      </c>
      <c r="G126" s="30"/>
      <c r="H126" s="30"/>
      <c r="I126" s="27" t="s">
        <v>20</v>
      </c>
      <c r="J126" s="53" t="str">
        <f>IF(J12="","",J12)</f>
        <v>11. 4. 2024</v>
      </c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6.9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25.65" customHeight="1">
      <c r="A128" s="30"/>
      <c r="B128" s="31"/>
      <c r="C128" s="27" t="s">
        <v>22</v>
      </c>
      <c r="D128" s="30"/>
      <c r="E128" s="30"/>
      <c r="F128" s="25" t="str">
        <f>E15</f>
        <v>Město Liberec</v>
      </c>
      <c r="G128" s="30"/>
      <c r="H128" s="30"/>
      <c r="I128" s="27" t="s">
        <v>28</v>
      </c>
      <c r="J128" s="28" t="str">
        <f>E21</f>
        <v>Sportovní projekty s.r.o.</v>
      </c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2" customFormat="1" ht="15.15" customHeight="1">
      <c r="A129" s="30"/>
      <c r="B129" s="31"/>
      <c r="C129" s="27" t="s">
        <v>26</v>
      </c>
      <c r="D129" s="30"/>
      <c r="E129" s="30"/>
      <c r="F129" s="25" t="str">
        <f>IF(E18="","",E18)</f>
        <v xml:space="preserve"> </v>
      </c>
      <c r="G129" s="30"/>
      <c r="H129" s="30"/>
      <c r="I129" s="27" t="s">
        <v>31</v>
      </c>
      <c r="J129" s="28" t="str">
        <f>E24</f>
        <v>F.Pecka</v>
      </c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2" customFormat="1" ht="10.35" customHeight="1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11" customFormat="1" ht="29.25" customHeight="1">
      <c r="A131" s="119"/>
      <c r="B131" s="120"/>
      <c r="C131" s="121" t="s">
        <v>136</v>
      </c>
      <c r="D131" s="122" t="s">
        <v>59</v>
      </c>
      <c r="E131" s="122" t="s">
        <v>55</v>
      </c>
      <c r="F131" s="122" t="s">
        <v>56</v>
      </c>
      <c r="G131" s="122" t="s">
        <v>137</v>
      </c>
      <c r="H131" s="122" t="s">
        <v>138</v>
      </c>
      <c r="I131" s="122" t="s">
        <v>139</v>
      </c>
      <c r="J131" s="123" t="s">
        <v>115</v>
      </c>
      <c r="K131" s="124" t="s">
        <v>140</v>
      </c>
      <c r="L131" s="125"/>
      <c r="M131" s="60" t="s">
        <v>1</v>
      </c>
      <c r="N131" s="61" t="s">
        <v>38</v>
      </c>
      <c r="O131" s="61" t="s">
        <v>141</v>
      </c>
      <c r="P131" s="61" t="s">
        <v>142</v>
      </c>
      <c r="Q131" s="61" t="s">
        <v>143</v>
      </c>
      <c r="R131" s="61" t="s">
        <v>144</v>
      </c>
      <c r="S131" s="61" t="s">
        <v>145</v>
      </c>
      <c r="T131" s="62" t="s">
        <v>146</v>
      </c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</row>
    <row r="132" spans="1:63" s="2" customFormat="1" ht="22.8" customHeight="1">
      <c r="A132" s="30"/>
      <c r="B132" s="31"/>
      <c r="C132" s="67" t="s">
        <v>147</v>
      </c>
      <c r="D132" s="30"/>
      <c r="E132" s="30"/>
      <c r="F132" s="30"/>
      <c r="G132" s="30"/>
      <c r="H132" s="30"/>
      <c r="I132" s="30"/>
      <c r="J132" s="126">
        <f>BK132</f>
        <v>0</v>
      </c>
      <c r="K132" s="30"/>
      <c r="L132" s="31"/>
      <c r="M132" s="63"/>
      <c r="N132" s="54"/>
      <c r="O132" s="64"/>
      <c r="P132" s="127">
        <f>P133+P321+P328</f>
        <v>714.7884909999999</v>
      </c>
      <c r="Q132" s="64"/>
      <c r="R132" s="127">
        <f>R133+R321+R328</f>
        <v>193.66361356</v>
      </c>
      <c r="S132" s="64"/>
      <c r="T132" s="128">
        <f>T133+T321+T328</f>
        <v>64.9267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8" t="s">
        <v>73</v>
      </c>
      <c r="AU132" s="18" t="s">
        <v>117</v>
      </c>
      <c r="BK132" s="129">
        <f>BK133+BK321+BK328</f>
        <v>0</v>
      </c>
    </row>
    <row r="133" spans="2:63" s="12" customFormat="1" ht="25.95" customHeight="1">
      <c r="B133" s="130"/>
      <c r="D133" s="131" t="s">
        <v>73</v>
      </c>
      <c r="E133" s="132" t="s">
        <v>148</v>
      </c>
      <c r="F133" s="132" t="s">
        <v>149</v>
      </c>
      <c r="J133" s="133">
        <f>BK133</f>
        <v>0</v>
      </c>
      <c r="L133" s="130"/>
      <c r="M133" s="134"/>
      <c r="N133" s="135"/>
      <c r="O133" s="135"/>
      <c r="P133" s="136">
        <f>P134+P232+P237+P244+P269+P273+P306+P319</f>
        <v>714.7884909999999</v>
      </c>
      <c r="Q133" s="135"/>
      <c r="R133" s="136">
        <f>R134+R232+R237+R244+R269+R273+R306+R319</f>
        <v>193.66361356</v>
      </c>
      <c r="S133" s="135"/>
      <c r="T133" s="137">
        <f>T134+T232+T237+T244+T269+T273+T306+T319</f>
        <v>64.6267</v>
      </c>
      <c r="AR133" s="131" t="s">
        <v>82</v>
      </c>
      <c r="AT133" s="138" t="s">
        <v>73</v>
      </c>
      <c r="AU133" s="138" t="s">
        <v>74</v>
      </c>
      <c r="AY133" s="131" t="s">
        <v>150</v>
      </c>
      <c r="BK133" s="139">
        <f>BK134+BK232+BK237+BK244+BK269+BK273+BK306+BK319</f>
        <v>0</v>
      </c>
    </row>
    <row r="134" spans="2:63" s="12" customFormat="1" ht="22.8" customHeight="1">
      <c r="B134" s="130"/>
      <c r="D134" s="131" t="s">
        <v>73</v>
      </c>
      <c r="E134" s="140" t="s">
        <v>82</v>
      </c>
      <c r="F134" s="140" t="s">
        <v>151</v>
      </c>
      <c r="J134" s="141">
        <f>BK134</f>
        <v>0</v>
      </c>
      <c r="L134" s="130"/>
      <c r="M134" s="134"/>
      <c r="N134" s="135"/>
      <c r="O134" s="135"/>
      <c r="P134" s="136">
        <f>SUM(P135:P231)</f>
        <v>317.623983</v>
      </c>
      <c r="Q134" s="135"/>
      <c r="R134" s="136">
        <f>SUM(R135:R231)</f>
        <v>0.778386</v>
      </c>
      <c r="S134" s="135"/>
      <c r="T134" s="137">
        <f>SUM(T135:T231)</f>
        <v>45.208</v>
      </c>
      <c r="AR134" s="131" t="s">
        <v>82</v>
      </c>
      <c r="AT134" s="138" t="s">
        <v>73</v>
      </c>
      <c r="AU134" s="138" t="s">
        <v>82</v>
      </c>
      <c r="AY134" s="131" t="s">
        <v>150</v>
      </c>
      <c r="BK134" s="139">
        <f>SUM(BK135:BK231)</f>
        <v>0</v>
      </c>
    </row>
    <row r="135" spans="1:65" s="2" customFormat="1" ht="33" customHeight="1">
      <c r="A135" s="30"/>
      <c r="B135" s="142"/>
      <c r="C135" s="143" t="s">
        <v>82</v>
      </c>
      <c r="D135" s="143" t="s">
        <v>152</v>
      </c>
      <c r="E135" s="144" t="s">
        <v>153</v>
      </c>
      <c r="F135" s="145" t="s">
        <v>154</v>
      </c>
      <c r="G135" s="146" t="s">
        <v>155</v>
      </c>
      <c r="H135" s="147">
        <v>554.2</v>
      </c>
      <c r="I135" s="148"/>
      <c r="J135" s="148">
        <f>ROUND(I135*H135,2)</f>
        <v>0</v>
      </c>
      <c r="K135" s="149"/>
      <c r="L135" s="31"/>
      <c r="M135" s="150" t="s">
        <v>1</v>
      </c>
      <c r="N135" s="151" t="s">
        <v>39</v>
      </c>
      <c r="O135" s="152">
        <v>0.014</v>
      </c>
      <c r="P135" s="152">
        <f>O135*H135</f>
        <v>7.758800000000001</v>
      </c>
      <c r="Q135" s="152">
        <v>0</v>
      </c>
      <c r="R135" s="152">
        <f>Q135*H135</f>
        <v>0</v>
      </c>
      <c r="S135" s="152">
        <v>0</v>
      </c>
      <c r="T135" s="153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4" t="s">
        <v>156</v>
      </c>
      <c r="AT135" s="154" t="s">
        <v>152</v>
      </c>
      <c r="AU135" s="154" t="s">
        <v>84</v>
      </c>
      <c r="AY135" s="18" t="s">
        <v>150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8" t="s">
        <v>82</v>
      </c>
      <c r="BK135" s="155">
        <f>ROUND(I135*H135,2)</f>
        <v>0</v>
      </c>
      <c r="BL135" s="18" t="s">
        <v>156</v>
      </c>
      <c r="BM135" s="154" t="s">
        <v>1012</v>
      </c>
    </row>
    <row r="136" spans="2:51" s="13" customFormat="1" ht="12">
      <c r="B136" s="156"/>
      <c r="D136" s="157" t="s">
        <v>158</v>
      </c>
      <c r="E136" s="158" t="s">
        <v>1</v>
      </c>
      <c r="F136" s="159" t="s">
        <v>1013</v>
      </c>
      <c r="H136" s="160">
        <v>554.2</v>
      </c>
      <c r="L136" s="156"/>
      <c r="M136" s="161"/>
      <c r="N136" s="162"/>
      <c r="O136" s="162"/>
      <c r="P136" s="162"/>
      <c r="Q136" s="162"/>
      <c r="R136" s="162"/>
      <c r="S136" s="162"/>
      <c r="T136" s="163"/>
      <c r="AT136" s="158" t="s">
        <v>158</v>
      </c>
      <c r="AU136" s="158" t="s">
        <v>84</v>
      </c>
      <c r="AV136" s="13" t="s">
        <v>84</v>
      </c>
      <c r="AW136" s="13" t="s">
        <v>30</v>
      </c>
      <c r="AX136" s="13" t="s">
        <v>82</v>
      </c>
      <c r="AY136" s="158" t="s">
        <v>150</v>
      </c>
    </row>
    <row r="137" spans="1:65" s="2" customFormat="1" ht="24.15" customHeight="1">
      <c r="A137" s="30"/>
      <c r="B137" s="142"/>
      <c r="C137" s="143" t="s">
        <v>84</v>
      </c>
      <c r="D137" s="143" t="s">
        <v>152</v>
      </c>
      <c r="E137" s="144" t="s">
        <v>1014</v>
      </c>
      <c r="F137" s="145" t="s">
        <v>1015</v>
      </c>
      <c r="G137" s="146" t="s">
        <v>442</v>
      </c>
      <c r="H137" s="147">
        <v>3</v>
      </c>
      <c r="I137" s="148"/>
      <c r="J137" s="148">
        <f aca="true" t="shared" si="0" ref="J137:J143">ROUND(I137*H137,2)</f>
        <v>0</v>
      </c>
      <c r="K137" s="149"/>
      <c r="L137" s="31"/>
      <c r="M137" s="150" t="s">
        <v>1</v>
      </c>
      <c r="N137" s="151" t="s">
        <v>39</v>
      </c>
      <c r="O137" s="152">
        <v>2.778</v>
      </c>
      <c r="P137" s="152">
        <f aca="true" t="shared" si="1" ref="P137:P143">O137*H137</f>
        <v>8.334</v>
      </c>
      <c r="Q137" s="152">
        <v>0</v>
      </c>
      <c r="R137" s="152">
        <f aca="true" t="shared" si="2" ref="R137:R143">Q137*H137</f>
        <v>0</v>
      </c>
      <c r="S137" s="152">
        <v>0</v>
      </c>
      <c r="T137" s="153">
        <f aca="true" t="shared" si="3" ref="T137:T143"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4" t="s">
        <v>156</v>
      </c>
      <c r="AT137" s="154" t="s">
        <v>152</v>
      </c>
      <c r="AU137" s="154" t="s">
        <v>84</v>
      </c>
      <c r="AY137" s="18" t="s">
        <v>150</v>
      </c>
      <c r="BE137" s="155">
        <f aca="true" t="shared" si="4" ref="BE137:BE143">IF(N137="základní",J137,0)</f>
        <v>0</v>
      </c>
      <c r="BF137" s="155">
        <f aca="true" t="shared" si="5" ref="BF137:BF143">IF(N137="snížená",J137,0)</f>
        <v>0</v>
      </c>
      <c r="BG137" s="155">
        <f aca="true" t="shared" si="6" ref="BG137:BG143">IF(N137="zákl. přenesená",J137,0)</f>
        <v>0</v>
      </c>
      <c r="BH137" s="155">
        <f aca="true" t="shared" si="7" ref="BH137:BH143">IF(N137="sníž. přenesená",J137,0)</f>
        <v>0</v>
      </c>
      <c r="BI137" s="155">
        <f aca="true" t="shared" si="8" ref="BI137:BI143">IF(N137="nulová",J137,0)</f>
        <v>0</v>
      </c>
      <c r="BJ137" s="18" t="s">
        <v>82</v>
      </c>
      <c r="BK137" s="155">
        <f aca="true" t="shared" si="9" ref="BK137:BK143">ROUND(I137*H137,2)</f>
        <v>0</v>
      </c>
      <c r="BL137" s="18" t="s">
        <v>156</v>
      </c>
      <c r="BM137" s="154" t="s">
        <v>1016</v>
      </c>
    </row>
    <row r="138" spans="1:65" s="2" customFormat="1" ht="24.15" customHeight="1">
      <c r="A138" s="30"/>
      <c r="B138" s="142"/>
      <c r="C138" s="143" t="s">
        <v>163</v>
      </c>
      <c r="D138" s="143" t="s">
        <v>152</v>
      </c>
      <c r="E138" s="144" t="s">
        <v>1017</v>
      </c>
      <c r="F138" s="145" t="s">
        <v>1018</v>
      </c>
      <c r="G138" s="146" t="s">
        <v>442</v>
      </c>
      <c r="H138" s="147">
        <v>3</v>
      </c>
      <c r="I138" s="148"/>
      <c r="J138" s="148">
        <f t="shared" si="0"/>
        <v>0</v>
      </c>
      <c r="K138" s="149"/>
      <c r="L138" s="31"/>
      <c r="M138" s="150" t="s">
        <v>1</v>
      </c>
      <c r="N138" s="151" t="s">
        <v>39</v>
      </c>
      <c r="O138" s="152">
        <v>20.493</v>
      </c>
      <c r="P138" s="152">
        <f t="shared" si="1"/>
        <v>61.479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4" t="s">
        <v>156</v>
      </c>
      <c r="AT138" s="154" t="s">
        <v>152</v>
      </c>
      <c r="AU138" s="154" t="s">
        <v>84</v>
      </c>
      <c r="AY138" s="18" t="s">
        <v>150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8" t="s">
        <v>82</v>
      </c>
      <c r="BK138" s="155">
        <f t="shared" si="9"/>
        <v>0</v>
      </c>
      <c r="BL138" s="18" t="s">
        <v>156</v>
      </c>
      <c r="BM138" s="154" t="s">
        <v>1019</v>
      </c>
    </row>
    <row r="139" spans="1:65" s="2" customFormat="1" ht="33" customHeight="1">
      <c r="A139" s="30"/>
      <c r="B139" s="142"/>
      <c r="C139" s="143" t="s">
        <v>156</v>
      </c>
      <c r="D139" s="143" t="s">
        <v>152</v>
      </c>
      <c r="E139" s="144" t="s">
        <v>1020</v>
      </c>
      <c r="F139" s="145" t="s">
        <v>1021</v>
      </c>
      <c r="G139" s="146" t="s">
        <v>442</v>
      </c>
      <c r="H139" s="147">
        <v>3</v>
      </c>
      <c r="I139" s="148"/>
      <c r="J139" s="148">
        <f t="shared" si="0"/>
        <v>0</v>
      </c>
      <c r="K139" s="149"/>
      <c r="L139" s="31"/>
      <c r="M139" s="150" t="s">
        <v>1</v>
      </c>
      <c r="N139" s="151" t="s">
        <v>39</v>
      </c>
      <c r="O139" s="152">
        <v>0.27</v>
      </c>
      <c r="P139" s="152">
        <f t="shared" si="1"/>
        <v>0.81</v>
      </c>
      <c r="Q139" s="152">
        <v>0</v>
      </c>
      <c r="R139" s="152">
        <f t="shared" si="2"/>
        <v>0</v>
      </c>
      <c r="S139" s="152">
        <v>0</v>
      </c>
      <c r="T139" s="153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4" t="s">
        <v>156</v>
      </c>
      <c r="AT139" s="154" t="s">
        <v>152</v>
      </c>
      <c r="AU139" s="154" t="s">
        <v>84</v>
      </c>
      <c r="AY139" s="18" t="s">
        <v>150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8" t="s">
        <v>82</v>
      </c>
      <c r="BK139" s="155">
        <f t="shared" si="9"/>
        <v>0</v>
      </c>
      <c r="BL139" s="18" t="s">
        <v>156</v>
      </c>
      <c r="BM139" s="154" t="s">
        <v>1022</v>
      </c>
    </row>
    <row r="140" spans="1:65" s="2" customFormat="1" ht="33" customHeight="1">
      <c r="A140" s="30"/>
      <c r="B140" s="142"/>
      <c r="C140" s="143" t="s">
        <v>172</v>
      </c>
      <c r="D140" s="143" t="s">
        <v>152</v>
      </c>
      <c r="E140" s="144" t="s">
        <v>1023</v>
      </c>
      <c r="F140" s="145" t="s">
        <v>1024</v>
      </c>
      <c r="G140" s="146" t="s">
        <v>442</v>
      </c>
      <c r="H140" s="147">
        <v>3</v>
      </c>
      <c r="I140" s="148"/>
      <c r="J140" s="148">
        <f t="shared" si="0"/>
        <v>0</v>
      </c>
      <c r="K140" s="149"/>
      <c r="L140" s="31"/>
      <c r="M140" s="150" t="s">
        <v>1</v>
      </c>
      <c r="N140" s="151" t="s">
        <v>39</v>
      </c>
      <c r="O140" s="152">
        <v>0.39</v>
      </c>
      <c r="P140" s="152">
        <f t="shared" si="1"/>
        <v>1.17</v>
      </c>
      <c r="Q140" s="152">
        <v>0</v>
      </c>
      <c r="R140" s="152">
        <f t="shared" si="2"/>
        <v>0</v>
      </c>
      <c r="S140" s="152">
        <v>0</v>
      </c>
      <c r="T140" s="153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4" t="s">
        <v>156</v>
      </c>
      <c r="AT140" s="154" t="s">
        <v>152</v>
      </c>
      <c r="AU140" s="154" t="s">
        <v>84</v>
      </c>
      <c r="AY140" s="18" t="s">
        <v>150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8" t="s">
        <v>82</v>
      </c>
      <c r="BK140" s="155">
        <f t="shared" si="9"/>
        <v>0</v>
      </c>
      <c r="BL140" s="18" t="s">
        <v>156</v>
      </c>
      <c r="BM140" s="154" t="s">
        <v>1025</v>
      </c>
    </row>
    <row r="141" spans="1:65" s="2" customFormat="1" ht="33" customHeight="1">
      <c r="A141" s="30"/>
      <c r="B141" s="142"/>
      <c r="C141" s="143" t="s">
        <v>177</v>
      </c>
      <c r="D141" s="143" t="s">
        <v>152</v>
      </c>
      <c r="E141" s="144" t="s">
        <v>1026</v>
      </c>
      <c r="F141" s="145" t="s">
        <v>1027</v>
      </c>
      <c r="G141" s="146" t="s">
        <v>442</v>
      </c>
      <c r="H141" s="147">
        <v>3</v>
      </c>
      <c r="I141" s="148"/>
      <c r="J141" s="148">
        <f t="shared" si="0"/>
        <v>0</v>
      </c>
      <c r="K141" s="149"/>
      <c r="L141" s="31"/>
      <c r="M141" s="150" t="s">
        <v>1</v>
      </c>
      <c r="N141" s="151" t="s">
        <v>39</v>
      </c>
      <c r="O141" s="152">
        <v>2.297</v>
      </c>
      <c r="P141" s="152">
        <f t="shared" si="1"/>
        <v>6.891</v>
      </c>
      <c r="Q141" s="152">
        <v>0</v>
      </c>
      <c r="R141" s="152">
        <f t="shared" si="2"/>
        <v>0</v>
      </c>
      <c r="S141" s="152">
        <v>0</v>
      </c>
      <c r="T141" s="153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4" t="s">
        <v>156</v>
      </c>
      <c r="AT141" s="154" t="s">
        <v>152</v>
      </c>
      <c r="AU141" s="154" t="s">
        <v>84</v>
      </c>
      <c r="AY141" s="18" t="s">
        <v>150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8" t="s">
        <v>82</v>
      </c>
      <c r="BK141" s="155">
        <f t="shared" si="9"/>
        <v>0</v>
      </c>
      <c r="BL141" s="18" t="s">
        <v>156</v>
      </c>
      <c r="BM141" s="154" t="s">
        <v>1028</v>
      </c>
    </row>
    <row r="142" spans="1:65" s="2" customFormat="1" ht="33" customHeight="1">
      <c r="A142" s="30"/>
      <c r="B142" s="142"/>
      <c r="C142" s="143" t="s">
        <v>182</v>
      </c>
      <c r="D142" s="143" t="s">
        <v>152</v>
      </c>
      <c r="E142" s="144" t="s">
        <v>1029</v>
      </c>
      <c r="F142" s="145" t="s">
        <v>1030</v>
      </c>
      <c r="G142" s="146" t="s">
        <v>442</v>
      </c>
      <c r="H142" s="147">
        <v>3</v>
      </c>
      <c r="I142" s="148"/>
      <c r="J142" s="148">
        <f t="shared" si="0"/>
        <v>0</v>
      </c>
      <c r="K142" s="149"/>
      <c r="L142" s="31"/>
      <c r="M142" s="150" t="s">
        <v>1</v>
      </c>
      <c r="N142" s="151" t="s">
        <v>39</v>
      </c>
      <c r="O142" s="152">
        <v>11.239</v>
      </c>
      <c r="P142" s="152">
        <f t="shared" si="1"/>
        <v>33.717</v>
      </c>
      <c r="Q142" s="152">
        <v>0</v>
      </c>
      <c r="R142" s="152">
        <f t="shared" si="2"/>
        <v>0</v>
      </c>
      <c r="S142" s="152">
        <v>0</v>
      </c>
      <c r="T142" s="153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4" t="s">
        <v>156</v>
      </c>
      <c r="AT142" s="154" t="s">
        <v>152</v>
      </c>
      <c r="AU142" s="154" t="s">
        <v>84</v>
      </c>
      <c r="AY142" s="18" t="s">
        <v>150</v>
      </c>
      <c r="BE142" s="155">
        <f t="shared" si="4"/>
        <v>0</v>
      </c>
      <c r="BF142" s="155">
        <f t="shared" si="5"/>
        <v>0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8" t="s">
        <v>82</v>
      </c>
      <c r="BK142" s="155">
        <f t="shared" si="9"/>
        <v>0</v>
      </c>
      <c r="BL142" s="18" t="s">
        <v>156</v>
      </c>
      <c r="BM142" s="154" t="s">
        <v>1031</v>
      </c>
    </row>
    <row r="143" spans="1:65" s="2" customFormat="1" ht="24.15" customHeight="1">
      <c r="A143" s="30"/>
      <c r="B143" s="142"/>
      <c r="C143" s="143" t="s">
        <v>187</v>
      </c>
      <c r="D143" s="143" t="s">
        <v>152</v>
      </c>
      <c r="E143" s="144" t="s">
        <v>1032</v>
      </c>
      <c r="F143" s="145" t="s">
        <v>1033</v>
      </c>
      <c r="G143" s="146" t="s">
        <v>155</v>
      </c>
      <c r="H143" s="147">
        <v>437.8</v>
      </c>
      <c r="I143" s="148"/>
      <c r="J143" s="148">
        <f t="shared" si="0"/>
        <v>0</v>
      </c>
      <c r="K143" s="149"/>
      <c r="L143" s="31"/>
      <c r="M143" s="150" t="s">
        <v>1</v>
      </c>
      <c r="N143" s="151" t="s">
        <v>39</v>
      </c>
      <c r="O143" s="152">
        <v>0.026</v>
      </c>
      <c r="P143" s="152">
        <f t="shared" si="1"/>
        <v>11.3828</v>
      </c>
      <c r="Q143" s="152">
        <v>0</v>
      </c>
      <c r="R143" s="152">
        <f t="shared" si="2"/>
        <v>0</v>
      </c>
      <c r="S143" s="152">
        <v>0</v>
      </c>
      <c r="T143" s="153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4" t="s">
        <v>156</v>
      </c>
      <c r="AT143" s="154" t="s">
        <v>152</v>
      </c>
      <c r="AU143" s="154" t="s">
        <v>84</v>
      </c>
      <c r="AY143" s="18" t="s">
        <v>150</v>
      </c>
      <c r="BE143" s="155">
        <f t="shared" si="4"/>
        <v>0</v>
      </c>
      <c r="BF143" s="155">
        <f t="shared" si="5"/>
        <v>0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8" t="s">
        <v>82</v>
      </c>
      <c r="BK143" s="155">
        <f t="shared" si="9"/>
        <v>0</v>
      </c>
      <c r="BL143" s="18" t="s">
        <v>156</v>
      </c>
      <c r="BM143" s="154" t="s">
        <v>1034</v>
      </c>
    </row>
    <row r="144" spans="2:51" s="13" customFormat="1" ht="12">
      <c r="B144" s="156"/>
      <c r="D144" s="157" t="s">
        <v>158</v>
      </c>
      <c r="E144" s="158" t="s">
        <v>1</v>
      </c>
      <c r="F144" s="159" t="s">
        <v>1035</v>
      </c>
      <c r="H144" s="160">
        <v>378.8</v>
      </c>
      <c r="L144" s="156"/>
      <c r="M144" s="161"/>
      <c r="N144" s="162"/>
      <c r="O144" s="162"/>
      <c r="P144" s="162"/>
      <c r="Q144" s="162"/>
      <c r="R144" s="162"/>
      <c r="S144" s="162"/>
      <c r="T144" s="163"/>
      <c r="AT144" s="158" t="s">
        <v>158</v>
      </c>
      <c r="AU144" s="158" t="s">
        <v>84</v>
      </c>
      <c r="AV144" s="13" t="s">
        <v>84</v>
      </c>
      <c r="AW144" s="13" t="s">
        <v>30</v>
      </c>
      <c r="AX144" s="13" t="s">
        <v>74</v>
      </c>
      <c r="AY144" s="158" t="s">
        <v>150</v>
      </c>
    </row>
    <row r="145" spans="2:51" s="13" customFormat="1" ht="12">
      <c r="B145" s="156"/>
      <c r="D145" s="157" t="s">
        <v>158</v>
      </c>
      <c r="E145" s="158" t="s">
        <v>1</v>
      </c>
      <c r="F145" s="159" t="s">
        <v>1036</v>
      </c>
      <c r="H145" s="160">
        <v>59</v>
      </c>
      <c r="L145" s="156"/>
      <c r="M145" s="161"/>
      <c r="N145" s="162"/>
      <c r="O145" s="162"/>
      <c r="P145" s="162"/>
      <c r="Q145" s="162"/>
      <c r="R145" s="162"/>
      <c r="S145" s="162"/>
      <c r="T145" s="163"/>
      <c r="AT145" s="158" t="s">
        <v>158</v>
      </c>
      <c r="AU145" s="158" t="s">
        <v>84</v>
      </c>
      <c r="AV145" s="13" t="s">
        <v>84</v>
      </c>
      <c r="AW145" s="13" t="s">
        <v>30</v>
      </c>
      <c r="AX145" s="13" t="s">
        <v>74</v>
      </c>
      <c r="AY145" s="158" t="s">
        <v>150</v>
      </c>
    </row>
    <row r="146" spans="2:51" s="14" customFormat="1" ht="12">
      <c r="B146" s="164"/>
      <c r="D146" s="157" t="s">
        <v>158</v>
      </c>
      <c r="E146" s="165" t="s">
        <v>1</v>
      </c>
      <c r="F146" s="166" t="s">
        <v>193</v>
      </c>
      <c r="H146" s="167">
        <v>437.8</v>
      </c>
      <c r="L146" s="164"/>
      <c r="M146" s="168"/>
      <c r="N146" s="169"/>
      <c r="O146" s="169"/>
      <c r="P146" s="169"/>
      <c r="Q146" s="169"/>
      <c r="R146" s="169"/>
      <c r="S146" s="169"/>
      <c r="T146" s="170"/>
      <c r="AT146" s="165" t="s">
        <v>158</v>
      </c>
      <c r="AU146" s="165" t="s">
        <v>84</v>
      </c>
      <c r="AV146" s="14" t="s">
        <v>156</v>
      </c>
      <c r="AW146" s="14" t="s">
        <v>30</v>
      </c>
      <c r="AX146" s="14" t="s">
        <v>82</v>
      </c>
      <c r="AY146" s="165" t="s">
        <v>150</v>
      </c>
    </row>
    <row r="147" spans="1:65" s="2" customFormat="1" ht="24.15" customHeight="1">
      <c r="A147" s="30"/>
      <c r="B147" s="142"/>
      <c r="C147" s="143" t="s">
        <v>194</v>
      </c>
      <c r="D147" s="143" t="s">
        <v>152</v>
      </c>
      <c r="E147" s="144" t="s">
        <v>1037</v>
      </c>
      <c r="F147" s="145" t="s">
        <v>1038</v>
      </c>
      <c r="G147" s="146" t="s">
        <v>155</v>
      </c>
      <c r="H147" s="147">
        <v>36.65</v>
      </c>
      <c r="I147" s="148"/>
      <c r="J147" s="148">
        <f>ROUND(I147*H147,2)</f>
        <v>0</v>
      </c>
      <c r="K147" s="149"/>
      <c r="L147" s="31"/>
      <c r="M147" s="150" t="s">
        <v>1</v>
      </c>
      <c r="N147" s="151" t="s">
        <v>39</v>
      </c>
      <c r="O147" s="152">
        <v>0.05</v>
      </c>
      <c r="P147" s="152">
        <f>O147*H147</f>
        <v>1.8325</v>
      </c>
      <c r="Q147" s="152">
        <v>0</v>
      </c>
      <c r="R147" s="152">
        <f>Q147*H147</f>
        <v>0</v>
      </c>
      <c r="S147" s="152">
        <v>0.18</v>
      </c>
      <c r="T147" s="153">
        <f>S147*H147</f>
        <v>6.5969999999999995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4" t="s">
        <v>156</v>
      </c>
      <c r="AT147" s="154" t="s">
        <v>152</v>
      </c>
      <c r="AU147" s="154" t="s">
        <v>84</v>
      </c>
      <c r="AY147" s="18" t="s">
        <v>150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82</v>
      </c>
      <c r="BK147" s="155">
        <f>ROUND(I147*H147,2)</f>
        <v>0</v>
      </c>
      <c r="BL147" s="18" t="s">
        <v>156</v>
      </c>
      <c r="BM147" s="154" t="s">
        <v>1039</v>
      </c>
    </row>
    <row r="148" spans="2:51" s="13" customFormat="1" ht="12">
      <c r="B148" s="156"/>
      <c r="D148" s="157" t="s">
        <v>158</v>
      </c>
      <c r="E148" s="158" t="s">
        <v>1</v>
      </c>
      <c r="F148" s="159" t="s">
        <v>1040</v>
      </c>
      <c r="H148" s="160">
        <v>36.65</v>
      </c>
      <c r="L148" s="156"/>
      <c r="M148" s="161"/>
      <c r="N148" s="162"/>
      <c r="O148" s="162"/>
      <c r="P148" s="162"/>
      <c r="Q148" s="162"/>
      <c r="R148" s="162"/>
      <c r="S148" s="162"/>
      <c r="T148" s="163"/>
      <c r="AT148" s="158" t="s">
        <v>158</v>
      </c>
      <c r="AU148" s="158" t="s">
        <v>84</v>
      </c>
      <c r="AV148" s="13" t="s">
        <v>84</v>
      </c>
      <c r="AW148" s="13" t="s">
        <v>30</v>
      </c>
      <c r="AX148" s="13" t="s">
        <v>82</v>
      </c>
      <c r="AY148" s="158" t="s">
        <v>150</v>
      </c>
    </row>
    <row r="149" spans="1:65" s="2" customFormat="1" ht="24.15" customHeight="1">
      <c r="A149" s="30"/>
      <c r="B149" s="142"/>
      <c r="C149" s="143" t="s">
        <v>199</v>
      </c>
      <c r="D149" s="143" t="s">
        <v>152</v>
      </c>
      <c r="E149" s="144" t="s">
        <v>1041</v>
      </c>
      <c r="F149" s="145" t="s">
        <v>1042</v>
      </c>
      <c r="G149" s="146" t="s">
        <v>155</v>
      </c>
      <c r="H149" s="147">
        <v>36.65</v>
      </c>
      <c r="I149" s="148"/>
      <c r="J149" s="148">
        <f>ROUND(I149*H149,2)</f>
        <v>0</v>
      </c>
      <c r="K149" s="149"/>
      <c r="L149" s="31"/>
      <c r="M149" s="150" t="s">
        <v>1</v>
      </c>
      <c r="N149" s="151" t="s">
        <v>39</v>
      </c>
      <c r="O149" s="152">
        <v>0.116</v>
      </c>
      <c r="P149" s="152">
        <f>O149*H149</f>
        <v>4.2514</v>
      </c>
      <c r="Q149" s="152">
        <v>0</v>
      </c>
      <c r="R149" s="152">
        <f>Q149*H149</f>
        <v>0</v>
      </c>
      <c r="S149" s="152">
        <v>0.29</v>
      </c>
      <c r="T149" s="153">
        <f>S149*H149</f>
        <v>10.628499999999999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4" t="s">
        <v>156</v>
      </c>
      <c r="AT149" s="154" t="s">
        <v>152</v>
      </c>
      <c r="AU149" s="154" t="s">
        <v>84</v>
      </c>
      <c r="AY149" s="18" t="s">
        <v>150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82</v>
      </c>
      <c r="BK149" s="155">
        <f>ROUND(I149*H149,2)</f>
        <v>0</v>
      </c>
      <c r="BL149" s="18" t="s">
        <v>156</v>
      </c>
      <c r="BM149" s="154" t="s">
        <v>1043</v>
      </c>
    </row>
    <row r="150" spans="2:51" s="13" customFormat="1" ht="12">
      <c r="B150" s="156"/>
      <c r="D150" s="157" t="s">
        <v>158</v>
      </c>
      <c r="E150" s="158" t="s">
        <v>1</v>
      </c>
      <c r="F150" s="159" t="s">
        <v>1040</v>
      </c>
      <c r="H150" s="160">
        <v>36.65</v>
      </c>
      <c r="L150" s="156"/>
      <c r="M150" s="161"/>
      <c r="N150" s="162"/>
      <c r="O150" s="162"/>
      <c r="P150" s="162"/>
      <c r="Q150" s="162"/>
      <c r="R150" s="162"/>
      <c r="S150" s="162"/>
      <c r="T150" s="163"/>
      <c r="AT150" s="158" t="s">
        <v>158</v>
      </c>
      <c r="AU150" s="158" t="s">
        <v>84</v>
      </c>
      <c r="AV150" s="13" t="s">
        <v>84</v>
      </c>
      <c r="AW150" s="13" t="s">
        <v>30</v>
      </c>
      <c r="AX150" s="13" t="s">
        <v>82</v>
      </c>
      <c r="AY150" s="158" t="s">
        <v>150</v>
      </c>
    </row>
    <row r="151" spans="1:65" s="2" customFormat="1" ht="16.5" customHeight="1">
      <c r="A151" s="30"/>
      <c r="B151" s="142"/>
      <c r="C151" s="143" t="s">
        <v>203</v>
      </c>
      <c r="D151" s="143" t="s">
        <v>152</v>
      </c>
      <c r="E151" s="144" t="s">
        <v>188</v>
      </c>
      <c r="F151" s="145" t="s">
        <v>189</v>
      </c>
      <c r="G151" s="146" t="s">
        <v>190</v>
      </c>
      <c r="H151" s="147">
        <v>136.5</v>
      </c>
      <c r="I151" s="148"/>
      <c r="J151" s="148">
        <f>ROUND(I151*H151,2)</f>
        <v>0</v>
      </c>
      <c r="K151" s="149"/>
      <c r="L151" s="31"/>
      <c r="M151" s="150" t="s">
        <v>1</v>
      </c>
      <c r="N151" s="151" t="s">
        <v>39</v>
      </c>
      <c r="O151" s="152">
        <v>0.133</v>
      </c>
      <c r="P151" s="152">
        <f>O151*H151</f>
        <v>18.154500000000002</v>
      </c>
      <c r="Q151" s="152">
        <v>0</v>
      </c>
      <c r="R151" s="152">
        <f>Q151*H151</f>
        <v>0</v>
      </c>
      <c r="S151" s="152">
        <v>0.205</v>
      </c>
      <c r="T151" s="153">
        <f>S151*H151</f>
        <v>27.982499999999998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4" t="s">
        <v>156</v>
      </c>
      <c r="AT151" s="154" t="s">
        <v>152</v>
      </c>
      <c r="AU151" s="154" t="s">
        <v>84</v>
      </c>
      <c r="AY151" s="18" t="s">
        <v>150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82</v>
      </c>
      <c r="BK151" s="155">
        <f>ROUND(I151*H151,2)</f>
        <v>0</v>
      </c>
      <c r="BL151" s="18" t="s">
        <v>156</v>
      </c>
      <c r="BM151" s="154" t="s">
        <v>1044</v>
      </c>
    </row>
    <row r="152" spans="2:51" s="13" customFormat="1" ht="12">
      <c r="B152" s="156"/>
      <c r="D152" s="157" t="s">
        <v>158</v>
      </c>
      <c r="E152" s="158" t="s">
        <v>1</v>
      </c>
      <c r="F152" s="159" t="s">
        <v>1045</v>
      </c>
      <c r="H152" s="160">
        <v>128.5</v>
      </c>
      <c r="L152" s="156"/>
      <c r="M152" s="161"/>
      <c r="N152" s="162"/>
      <c r="O152" s="162"/>
      <c r="P152" s="162"/>
      <c r="Q152" s="162"/>
      <c r="R152" s="162"/>
      <c r="S152" s="162"/>
      <c r="T152" s="163"/>
      <c r="AT152" s="158" t="s">
        <v>158</v>
      </c>
      <c r="AU152" s="158" t="s">
        <v>84</v>
      </c>
      <c r="AV152" s="13" t="s">
        <v>84</v>
      </c>
      <c r="AW152" s="13" t="s">
        <v>30</v>
      </c>
      <c r="AX152" s="13" t="s">
        <v>74</v>
      </c>
      <c r="AY152" s="158" t="s">
        <v>150</v>
      </c>
    </row>
    <row r="153" spans="2:51" s="13" customFormat="1" ht="12">
      <c r="B153" s="156"/>
      <c r="D153" s="157" t="s">
        <v>158</v>
      </c>
      <c r="E153" s="158" t="s">
        <v>1</v>
      </c>
      <c r="F153" s="159" t="s">
        <v>1046</v>
      </c>
      <c r="H153" s="160">
        <v>8</v>
      </c>
      <c r="L153" s="156"/>
      <c r="M153" s="161"/>
      <c r="N153" s="162"/>
      <c r="O153" s="162"/>
      <c r="P153" s="162"/>
      <c r="Q153" s="162"/>
      <c r="R153" s="162"/>
      <c r="S153" s="162"/>
      <c r="T153" s="163"/>
      <c r="AT153" s="158" t="s">
        <v>158</v>
      </c>
      <c r="AU153" s="158" t="s">
        <v>84</v>
      </c>
      <c r="AV153" s="13" t="s">
        <v>84</v>
      </c>
      <c r="AW153" s="13" t="s">
        <v>30</v>
      </c>
      <c r="AX153" s="13" t="s">
        <v>74</v>
      </c>
      <c r="AY153" s="158" t="s">
        <v>150</v>
      </c>
    </row>
    <row r="154" spans="2:51" s="14" customFormat="1" ht="12">
      <c r="B154" s="164"/>
      <c r="D154" s="157" t="s">
        <v>158</v>
      </c>
      <c r="E154" s="165" t="s">
        <v>1</v>
      </c>
      <c r="F154" s="166" t="s">
        <v>193</v>
      </c>
      <c r="H154" s="167">
        <v>136.5</v>
      </c>
      <c r="L154" s="164"/>
      <c r="M154" s="168"/>
      <c r="N154" s="169"/>
      <c r="O154" s="169"/>
      <c r="P154" s="169"/>
      <c r="Q154" s="169"/>
      <c r="R154" s="169"/>
      <c r="S154" s="169"/>
      <c r="T154" s="170"/>
      <c r="AT154" s="165" t="s">
        <v>158</v>
      </c>
      <c r="AU154" s="165" t="s">
        <v>84</v>
      </c>
      <c r="AV154" s="14" t="s">
        <v>156</v>
      </c>
      <c r="AW154" s="14" t="s">
        <v>30</v>
      </c>
      <c r="AX154" s="14" t="s">
        <v>82</v>
      </c>
      <c r="AY154" s="165" t="s">
        <v>150</v>
      </c>
    </row>
    <row r="155" spans="1:65" s="2" customFormat="1" ht="24.15" customHeight="1">
      <c r="A155" s="30"/>
      <c r="B155" s="142"/>
      <c r="C155" s="143" t="s">
        <v>207</v>
      </c>
      <c r="D155" s="143" t="s">
        <v>152</v>
      </c>
      <c r="E155" s="144" t="s">
        <v>195</v>
      </c>
      <c r="F155" s="145" t="s">
        <v>196</v>
      </c>
      <c r="G155" s="146" t="s">
        <v>155</v>
      </c>
      <c r="H155" s="147">
        <v>6.3</v>
      </c>
      <c r="I155" s="148"/>
      <c r="J155" s="148">
        <f>ROUND(I155*H155,2)</f>
        <v>0</v>
      </c>
      <c r="K155" s="149"/>
      <c r="L155" s="31"/>
      <c r="M155" s="150" t="s">
        <v>1</v>
      </c>
      <c r="N155" s="151" t="s">
        <v>39</v>
      </c>
      <c r="O155" s="152">
        <v>0.026</v>
      </c>
      <c r="P155" s="152">
        <f>O155*H155</f>
        <v>0.1638</v>
      </c>
      <c r="Q155" s="152">
        <v>0</v>
      </c>
      <c r="R155" s="152">
        <f>Q155*H155</f>
        <v>0</v>
      </c>
      <c r="S155" s="152">
        <v>0</v>
      </c>
      <c r="T155" s="153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4" t="s">
        <v>156</v>
      </c>
      <c r="AT155" s="154" t="s">
        <v>152</v>
      </c>
      <c r="AU155" s="154" t="s">
        <v>84</v>
      </c>
      <c r="AY155" s="18" t="s">
        <v>150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82</v>
      </c>
      <c r="BK155" s="155">
        <f>ROUND(I155*H155,2)</f>
        <v>0</v>
      </c>
      <c r="BL155" s="18" t="s">
        <v>156</v>
      </c>
      <c r="BM155" s="154" t="s">
        <v>1047</v>
      </c>
    </row>
    <row r="156" spans="2:51" s="13" customFormat="1" ht="12">
      <c r="B156" s="156"/>
      <c r="D156" s="157" t="s">
        <v>158</v>
      </c>
      <c r="E156" s="158" t="s">
        <v>1</v>
      </c>
      <c r="F156" s="159" t="s">
        <v>1048</v>
      </c>
      <c r="H156" s="160">
        <v>6.3</v>
      </c>
      <c r="L156" s="156"/>
      <c r="M156" s="161"/>
      <c r="N156" s="162"/>
      <c r="O156" s="162"/>
      <c r="P156" s="162"/>
      <c r="Q156" s="162"/>
      <c r="R156" s="162"/>
      <c r="S156" s="162"/>
      <c r="T156" s="163"/>
      <c r="AT156" s="158" t="s">
        <v>158</v>
      </c>
      <c r="AU156" s="158" t="s">
        <v>84</v>
      </c>
      <c r="AV156" s="13" t="s">
        <v>84</v>
      </c>
      <c r="AW156" s="13" t="s">
        <v>30</v>
      </c>
      <c r="AX156" s="13" t="s">
        <v>82</v>
      </c>
      <c r="AY156" s="158" t="s">
        <v>150</v>
      </c>
    </row>
    <row r="157" spans="1:65" s="2" customFormat="1" ht="33" customHeight="1">
      <c r="A157" s="30"/>
      <c r="B157" s="142"/>
      <c r="C157" s="143" t="s">
        <v>213</v>
      </c>
      <c r="D157" s="143" t="s">
        <v>152</v>
      </c>
      <c r="E157" s="144" t="s">
        <v>219</v>
      </c>
      <c r="F157" s="145" t="s">
        <v>220</v>
      </c>
      <c r="G157" s="146" t="s">
        <v>210</v>
      </c>
      <c r="H157" s="147">
        <v>19.347</v>
      </c>
      <c r="I157" s="148"/>
      <c r="J157" s="148">
        <f>ROUND(I157*H157,2)</f>
        <v>0</v>
      </c>
      <c r="K157" s="149"/>
      <c r="L157" s="31"/>
      <c r="M157" s="150" t="s">
        <v>1</v>
      </c>
      <c r="N157" s="151" t="s">
        <v>39</v>
      </c>
      <c r="O157" s="152">
        <v>1.72</v>
      </c>
      <c r="P157" s="152">
        <f>O157*H157</f>
        <v>33.27684</v>
      </c>
      <c r="Q157" s="152">
        <v>0</v>
      </c>
      <c r="R157" s="152">
        <f>Q157*H157</f>
        <v>0</v>
      </c>
      <c r="S157" s="152">
        <v>0</v>
      </c>
      <c r="T157" s="153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4" t="s">
        <v>156</v>
      </c>
      <c r="AT157" s="154" t="s">
        <v>152</v>
      </c>
      <c r="AU157" s="154" t="s">
        <v>84</v>
      </c>
      <c r="AY157" s="18" t="s">
        <v>150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82</v>
      </c>
      <c r="BK157" s="155">
        <f>ROUND(I157*H157,2)</f>
        <v>0</v>
      </c>
      <c r="BL157" s="18" t="s">
        <v>156</v>
      </c>
      <c r="BM157" s="154" t="s">
        <v>1049</v>
      </c>
    </row>
    <row r="158" spans="2:51" s="13" customFormat="1" ht="12">
      <c r="B158" s="156"/>
      <c r="D158" s="157" t="s">
        <v>158</v>
      </c>
      <c r="E158" s="158" t="s">
        <v>1</v>
      </c>
      <c r="F158" s="159" t="s">
        <v>1050</v>
      </c>
      <c r="H158" s="160">
        <v>4.05</v>
      </c>
      <c r="L158" s="156"/>
      <c r="M158" s="161"/>
      <c r="N158" s="162"/>
      <c r="O158" s="162"/>
      <c r="P158" s="162"/>
      <c r="Q158" s="162"/>
      <c r="R158" s="162"/>
      <c r="S158" s="162"/>
      <c r="T158" s="163"/>
      <c r="AT158" s="158" t="s">
        <v>158</v>
      </c>
      <c r="AU158" s="158" t="s">
        <v>84</v>
      </c>
      <c r="AV158" s="13" t="s">
        <v>84</v>
      </c>
      <c r="AW158" s="13" t="s">
        <v>30</v>
      </c>
      <c r="AX158" s="13" t="s">
        <v>74</v>
      </c>
      <c r="AY158" s="158" t="s">
        <v>150</v>
      </c>
    </row>
    <row r="159" spans="2:51" s="13" customFormat="1" ht="12">
      <c r="B159" s="156"/>
      <c r="D159" s="157" t="s">
        <v>158</v>
      </c>
      <c r="E159" s="158" t="s">
        <v>1</v>
      </c>
      <c r="F159" s="159" t="s">
        <v>1051</v>
      </c>
      <c r="H159" s="160">
        <v>2.107</v>
      </c>
      <c r="L159" s="156"/>
      <c r="M159" s="161"/>
      <c r="N159" s="162"/>
      <c r="O159" s="162"/>
      <c r="P159" s="162"/>
      <c r="Q159" s="162"/>
      <c r="R159" s="162"/>
      <c r="S159" s="162"/>
      <c r="T159" s="163"/>
      <c r="AT159" s="158" t="s">
        <v>158</v>
      </c>
      <c r="AU159" s="158" t="s">
        <v>84</v>
      </c>
      <c r="AV159" s="13" t="s">
        <v>84</v>
      </c>
      <c r="AW159" s="13" t="s">
        <v>30</v>
      </c>
      <c r="AX159" s="13" t="s">
        <v>74</v>
      </c>
      <c r="AY159" s="158" t="s">
        <v>150</v>
      </c>
    </row>
    <row r="160" spans="2:51" s="13" customFormat="1" ht="12">
      <c r="B160" s="156"/>
      <c r="D160" s="157" t="s">
        <v>158</v>
      </c>
      <c r="E160" s="158" t="s">
        <v>1</v>
      </c>
      <c r="F160" s="159" t="s">
        <v>1052</v>
      </c>
      <c r="H160" s="160">
        <v>10.116</v>
      </c>
      <c r="L160" s="156"/>
      <c r="M160" s="161"/>
      <c r="N160" s="162"/>
      <c r="O160" s="162"/>
      <c r="P160" s="162"/>
      <c r="Q160" s="162"/>
      <c r="R160" s="162"/>
      <c r="S160" s="162"/>
      <c r="T160" s="163"/>
      <c r="AT160" s="158" t="s">
        <v>158</v>
      </c>
      <c r="AU160" s="158" t="s">
        <v>84</v>
      </c>
      <c r="AV160" s="13" t="s">
        <v>84</v>
      </c>
      <c r="AW160" s="13" t="s">
        <v>30</v>
      </c>
      <c r="AX160" s="13" t="s">
        <v>74</v>
      </c>
      <c r="AY160" s="158" t="s">
        <v>150</v>
      </c>
    </row>
    <row r="161" spans="2:51" s="13" customFormat="1" ht="12">
      <c r="B161" s="156"/>
      <c r="D161" s="157" t="s">
        <v>158</v>
      </c>
      <c r="E161" s="158" t="s">
        <v>1</v>
      </c>
      <c r="F161" s="159" t="s">
        <v>1053</v>
      </c>
      <c r="H161" s="160">
        <v>1.3</v>
      </c>
      <c r="L161" s="156"/>
      <c r="M161" s="161"/>
      <c r="N161" s="162"/>
      <c r="O161" s="162"/>
      <c r="P161" s="162"/>
      <c r="Q161" s="162"/>
      <c r="R161" s="162"/>
      <c r="S161" s="162"/>
      <c r="T161" s="163"/>
      <c r="AT161" s="158" t="s">
        <v>158</v>
      </c>
      <c r="AU161" s="158" t="s">
        <v>84</v>
      </c>
      <c r="AV161" s="13" t="s">
        <v>84</v>
      </c>
      <c r="AW161" s="13" t="s">
        <v>30</v>
      </c>
      <c r="AX161" s="13" t="s">
        <v>74</v>
      </c>
      <c r="AY161" s="158" t="s">
        <v>150</v>
      </c>
    </row>
    <row r="162" spans="2:51" s="13" customFormat="1" ht="12">
      <c r="B162" s="156"/>
      <c r="D162" s="157" t="s">
        <v>158</v>
      </c>
      <c r="E162" s="158" t="s">
        <v>1</v>
      </c>
      <c r="F162" s="159" t="s">
        <v>1054</v>
      </c>
      <c r="H162" s="160">
        <v>1.44</v>
      </c>
      <c r="L162" s="156"/>
      <c r="M162" s="161"/>
      <c r="N162" s="162"/>
      <c r="O162" s="162"/>
      <c r="P162" s="162"/>
      <c r="Q162" s="162"/>
      <c r="R162" s="162"/>
      <c r="S162" s="162"/>
      <c r="T162" s="163"/>
      <c r="AT162" s="158" t="s">
        <v>158</v>
      </c>
      <c r="AU162" s="158" t="s">
        <v>84</v>
      </c>
      <c r="AV162" s="13" t="s">
        <v>84</v>
      </c>
      <c r="AW162" s="13" t="s">
        <v>30</v>
      </c>
      <c r="AX162" s="13" t="s">
        <v>74</v>
      </c>
      <c r="AY162" s="158" t="s">
        <v>150</v>
      </c>
    </row>
    <row r="163" spans="2:51" s="15" customFormat="1" ht="12">
      <c r="B163" s="171"/>
      <c r="D163" s="157" t="s">
        <v>158</v>
      </c>
      <c r="E163" s="172" t="s">
        <v>1</v>
      </c>
      <c r="F163" s="173" t="s">
        <v>1055</v>
      </c>
      <c r="H163" s="172" t="s">
        <v>1</v>
      </c>
      <c r="L163" s="171"/>
      <c r="M163" s="174"/>
      <c r="N163" s="175"/>
      <c r="O163" s="175"/>
      <c r="P163" s="175"/>
      <c r="Q163" s="175"/>
      <c r="R163" s="175"/>
      <c r="S163" s="175"/>
      <c r="T163" s="176"/>
      <c r="AT163" s="172" t="s">
        <v>158</v>
      </c>
      <c r="AU163" s="172" t="s">
        <v>84</v>
      </c>
      <c r="AV163" s="15" t="s">
        <v>82</v>
      </c>
      <c r="AW163" s="15" t="s">
        <v>30</v>
      </c>
      <c r="AX163" s="15" t="s">
        <v>74</v>
      </c>
      <c r="AY163" s="172" t="s">
        <v>150</v>
      </c>
    </row>
    <row r="164" spans="2:51" s="13" customFormat="1" ht="12">
      <c r="B164" s="156"/>
      <c r="D164" s="157" t="s">
        <v>158</v>
      </c>
      <c r="E164" s="158" t="s">
        <v>1</v>
      </c>
      <c r="F164" s="159" t="s">
        <v>1056</v>
      </c>
      <c r="H164" s="160">
        <v>0.334</v>
      </c>
      <c r="L164" s="156"/>
      <c r="M164" s="161"/>
      <c r="N164" s="162"/>
      <c r="O164" s="162"/>
      <c r="P164" s="162"/>
      <c r="Q164" s="162"/>
      <c r="R164" s="162"/>
      <c r="S164" s="162"/>
      <c r="T164" s="163"/>
      <c r="AT164" s="158" t="s">
        <v>158</v>
      </c>
      <c r="AU164" s="158" t="s">
        <v>84</v>
      </c>
      <c r="AV164" s="13" t="s">
        <v>84</v>
      </c>
      <c r="AW164" s="13" t="s">
        <v>30</v>
      </c>
      <c r="AX164" s="13" t="s">
        <v>74</v>
      </c>
      <c r="AY164" s="158" t="s">
        <v>150</v>
      </c>
    </row>
    <row r="165" spans="2:51" s="14" customFormat="1" ht="12">
      <c r="B165" s="164"/>
      <c r="D165" s="157" t="s">
        <v>158</v>
      </c>
      <c r="E165" s="165" t="s">
        <v>1</v>
      </c>
      <c r="F165" s="166" t="s">
        <v>193</v>
      </c>
      <c r="H165" s="167">
        <v>19.347</v>
      </c>
      <c r="L165" s="164"/>
      <c r="M165" s="168"/>
      <c r="N165" s="169"/>
      <c r="O165" s="169"/>
      <c r="P165" s="169"/>
      <c r="Q165" s="169"/>
      <c r="R165" s="169"/>
      <c r="S165" s="169"/>
      <c r="T165" s="170"/>
      <c r="AT165" s="165" t="s">
        <v>158</v>
      </c>
      <c r="AU165" s="165" t="s">
        <v>84</v>
      </c>
      <c r="AV165" s="14" t="s">
        <v>156</v>
      </c>
      <c r="AW165" s="14" t="s">
        <v>30</v>
      </c>
      <c r="AX165" s="14" t="s">
        <v>82</v>
      </c>
      <c r="AY165" s="165" t="s">
        <v>150</v>
      </c>
    </row>
    <row r="166" spans="1:65" s="2" customFormat="1" ht="24.15" customHeight="1">
      <c r="A166" s="30"/>
      <c r="B166" s="142"/>
      <c r="C166" s="143" t="s">
        <v>218</v>
      </c>
      <c r="D166" s="143" t="s">
        <v>152</v>
      </c>
      <c r="E166" s="144" t="s">
        <v>1057</v>
      </c>
      <c r="F166" s="145" t="s">
        <v>1058</v>
      </c>
      <c r="G166" s="146" t="s">
        <v>442</v>
      </c>
      <c r="H166" s="147">
        <v>3</v>
      </c>
      <c r="I166" s="148"/>
      <c r="J166" s="148">
        <f>ROUND(I166*H166,2)</f>
        <v>0</v>
      </c>
      <c r="K166" s="149"/>
      <c r="L166" s="31"/>
      <c r="M166" s="150" t="s">
        <v>1</v>
      </c>
      <c r="N166" s="151" t="s">
        <v>39</v>
      </c>
      <c r="O166" s="152">
        <v>0.62</v>
      </c>
      <c r="P166" s="152">
        <f>O166*H166</f>
        <v>1.8599999999999999</v>
      </c>
      <c r="Q166" s="152">
        <v>0</v>
      </c>
      <c r="R166" s="152">
        <f>Q166*H166</f>
        <v>0</v>
      </c>
      <c r="S166" s="152">
        <v>0</v>
      </c>
      <c r="T166" s="153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4" t="s">
        <v>156</v>
      </c>
      <c r="AT166" s="154" t="s">
        <v>152</v>
      </c>
      <c r="AU166" s="154" t="s">
        <v>84</v>
      </c>
      <c r="AY166" s="18" t="s">
        <v>150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82</v>
      </c>
      <c r="BK166" s="155">
        <f>ROUND(I166*H166,2)</f>
        <v>0</v>
      </c>
      <c r="BL166" s="18" t="s">
        <v>156</v>
      </c>
      <c r="BM166" s="154" t="s">
        <v>1059</v>
      </c>
    </row>
    <row r="167" spans="1:65" s="2" customFormat="1" ht="24.15" customHeight="1">
      <c r="A167" s="30"/>
      <c r="B167" s="142"/>
      <c r="C167" s="143" t="s">
        <v>8</v>
      </c>
      <c r="D167" s="143" t="s">
        <v>152</v>
      </c>
      <c r="E167" s="144" t="s">
        <v>1060</v>
      </c>
      <c r="F167" s="145" t="s">
        <v>1061</v>
      </c>
      <c r="G167" s="146" t="s">
        <v>442</v>
      </c>
      <c r="H167" s="147">
        <v>3</v>
      </c>
      <c r="I167" s="148"/>
      <c r="J167" s="148">
        <f>ROUND(I167*H167,2)</f>
        <v>0</v>
      </c>
      <c r="K167" s="149"/>
      <c r="L167" s="31"/>
      <c r="M167" s="150" t="s">
        <v>1</v>
      </c>
      <c r="N167" s="151" t="s">
        <v>39</v>
      </c>
      <c r="O167" s="152">
        <v>1.24</v>
      </c>
      <c r="P167" s="152">
        <f>O167*H167</f>
        <v>3.7199999999999998</v>
      </c>
      <c r="Q167" s="152">
        <v>0</v>
      </c>
      <c r="R167" s="152">
        <f>Q167*H167</f>
        <v>0</v>
      </c>
      <c r="S167" s="152">
        <v>0</v>
      </c>
      <c r="T167" s="153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4" t="s">
        <v>156</v>
      </c>
      <c r="AT167" s="154" t="s">
        <v>152</v>
      </c>
      <c r="AU167" s="154" t="s">
        <v>84</v>
      </c>
      <c r="AY167" s="18" t="s">
        <v>150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82</v>
      </c>
      <c r="BK167" s="155">
        <f>ROUND(I167*H167,2)</f>
        <v>0</v>
      </c>
      <c r="BL167" s="18" t="s">
        <v>156</v>
      </c>
      <c r="BM167" s="154" t="s">
        <v>1062</v>
      </c>
    </row>
    <row r="168" spans="1:65" s="2" customFormat="1" ht="24.15" customHeight="1">
      <c r="A168" s="30"/>
      <c r="B168" s="142"/>
      <c r="C168" s="143" t="s">
        <v>230</v>
      </c>
      <c r="D168" s="143" t="s">
        <v>152</v>
      </c>
      <c r="E168" s="144" t="s">
        <v>1063</v>
      </c>
      <c r="F168" s="145" t="s">
        <v>1064</v>
      </c>
      <c r="G168" s="146" t="s">
        <v>442</v>
      </c>
      <c r="H168" s="147">
        <v>3</v>
      </c>
      <c r="I168" s="148"/>
      <c r="J168" s="148">
        <f>ROUND(I168*H168,2)</f>
        <v>0</v>
      </c>
      <c r="K168" s="149"/>
      <c r="L168" s="31"/>
      <c r="M168" s="150" t="s">
        <v>1</v>
      </c>
      <c r="N168" s="151" t="s">
        <v>39</v>
      </c>
      <c r="O168" s="152">
        <v>0.1</v>
      </c>
      <c r="P168" s="152">
        <f>O168*H168</f>
        <v>0.30000000000000004</v>
      </c>
      <c r="Q168" s="152">
        <v>0</v>
      </c>
      <c r="R168" s="152">
        <f>Q168*H168</f>
        <v>0</v>
      </c>
      <c r="S168" s="152">
        <v>0</v>
      </c>
      <c r="T168" s="153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4" t="s">
        <v>156</v>
      </c>
      <c r="AT168" s="154" t="s">
        <v>152</v>
      </c>
      <c r="AU168" s="154" t="s">
        <v>84</v>
      </c>
      <c r="AY168" s="18" t="s">
        <v>150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82</v>
      </c>
      <c r="BK168" s="155">
        <f>ROUND(I168*H168,2)</f>
        <v>0</v>
      </c>
      <c r="BL168" s="18" t="s">
        <v>156</v>
      </c>
      <c r="BM168" s="154" t="s">
        <v>1065</v>
      </c>
    </row>
    <row r="169" spans="1:65" s="2" customFormat="1" ht="24.15" customHeight="1">
      <c r="A169" s="30"/>
      <c r="B169" s="142"/>
      <c r="C169" s="143" t="s">
        <v>235</v>
      </c>
      <c r="D169" s="143" t="s">
        <v>152</v>
      </c>
      <c r="E169" s="144" t="s">
        <v>1066</v>
      </c>
      <c r="F169" s="145" t="s">
        <v>1067</v>
      </c>
      <c r="G169" s="146" t="s">
        <v>442</v>
      </c>
      <c r="H169" s="147">
        <v>3</v>
      </c>
      <c r="I169" s="148"/>
      <c r="J169" s="148">
        <f>ROUND(I169*H169,2)</f>
        <v>0</v>
      </c>
      <c r="K169" s="149"/>
      <c r="L169" s="31"/>
      <c r="M169" s="150" t="s">
        <v>1</v>
      </c>
      <c r="N169" s="151" t="s">
        <v>39</v>
      </c>
      <c r="O169" s="152">
        <v>0.444</v>
      </c>
      <c r="P169" s="152">
        <f>O169*H169</f>
        <v>1.332</v>
      </c>
      <c r="Q169" s="152">
        <v>0</v>
      </c>
      <c r="R169" s="152">
        <f>Q169*H169</f>
        <v>0</v>
      </c>
      <c r="S169" s="152">
        <v>0</v>
      </c>
      <c r="T169" s="153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4" t="s">
        <v>156</v>
      </c>
      <c r="AT169" s="154" t="s">
        <v>152</v>
      </c>
      <c r="AU169" s="154" t="s">
        <v>84</v>
      </c>
      <c r="AY169" s="18" t="s">
        <v>150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82</v>
      </c>
      <c r="BK169" s="155">
        <f>ROUND(I169*H169,2)</f>
        <v>0</v>
      </c>
      <c r="BL169" s="18" t="s">
        <v>156</v>
      </c>
      <c r="BM169" s="154" t="s">
        <v>1068</v>
      </c>
    </row>
    <row r="170" spans="1:65" s="2" customFormat="1" ht="33" customHeight="1">
      <c r="A170" s="30"/>
      <c r="B170" s="142"/>
      <c r="C170" s="143" t="s">
        <v>241</v>
      </c>
      <c r="D170" s="143" t="s">
        <v>152</v>
      </c>
      <c r="E170" s="144" t="s">
        <v>1069</v>
      </c>
      <c r="F170" s="145" t="s">
        <v>1070</v>
      </c>
      <c r="G170" s="146" t="s">
        <v>442</v>
      </c>
      <c r="H170" s="147">
        <v>57</v>
      </c>
      <c r="I170" s="148"/>
      <c r="J170" s="148">
        <f>ROUND(I170*H170,2)</f>
        <v>0</v>
      </c>
      <c r="K170" s="149"/>
      <c r="L170" s="31"/>
      <c r="M170" s="150" t="s">
        <v>1</v>
      </c>
      <c r="N170" s="151" t="s">
        <v>39</v>
      </c>
      <c r="O170" s="152">
        <v>0.001</v>
      </c>
      <c r="P170" s="152">
        <f>O170*H170</f>
        <v>0.057</v>
      </c>
      <c r="Q170" s="152">
        <v>0</v>
      </c>
      <c r="R170" s="152">
        <f>Q170*H170</f>
        <v>0</v>
      </c>
      <c r="S170" s="152">
        <v>0</v>
      </c>
      <c r="T170" s="153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4" t="s">
        <v>156</v>
      </c>
      <c r="AT170" s="154" t="s">
        <v>152</v>
      </c>
      <c r="AU170" s="154" t="s">
        <v>84</v>
      </c>
      <c r="AY170" s="18" t="s">
        <v>150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82</v>
      </c>
      <c r="BK170" s="155">
        <f>ROUND(I170*H170,2)</f>
        <v>0</v>
      </c>
      <c r="BL170" s="18" t="s">
        <v>156</v>
      </c>
      <c r="BM170" s="154" t="s">
        <v>1071</v>
      </c>
    </row>
    <row r="171" spans="2:51" s="13" customFormat="1" ht="12">
      <c r="B171" s="156"/>
      <c r="D171" s="157" t="s">
        <v>158</v>
      </c>
      <c r="E171" s="158" t="s">
        <v>1</v>
      </c>
      <c r="F171" s="159" t="s">
        <v>1072</v>
      </c>
      <c r="H171" s="160">
        <v>57</v>
      </c>
      <c r="L171" s="156"/>
      <c r="M171" s="161"/>
      <c r="N171" s="162"/>
      <c r="O171" s="162"/>
      <c r="P171" s="162"/>
      <c r="Q171" s="162"/>
      <c r="R171" s="162"/>
      <c r="S171" s="162"/>
      <c r="T171" s="163"/>
      <c r="AT171" s="158" t="s">
        <v>158</v>
      </c>
      <c r="AU171" s="158" t="s">
        <v>84</v>
      </c>
      <c r="AV171" s="13" t="s">
        <v>84</v>
      </c>
      <c r="AW171" s="13" t="s">
        <v>30</v>
      </c>
      <c r="AX171" s="13" t="s">
        <v>82</v>
      </c>
      <c r="AY171" s="158" t="s">
        <v>150</v>
      </c>
    </row>
    <row r="172" spans="1:65" s="2" customFormat="1" ht="33" customHeight="1">
      <c r="A172" s="30"/>
      <c r="B172" s="142"/>
      <c r="C172" s="143" t="s">
        <v>246</v>
      </c>
      <c r="D172" s="143" t="s">
        <v>152</v>
      </c>
      <c r="E172" s="144" t="s">
        <v>1073</v>
      </c>
      <c r="F172" s="145" t="s">
        <v>1074</v>
      </c>
      <c r="G172" s="146" t="s">
        <v>442</v>
      </c>
      <c r="H172" s="147">
        <v>57</v>
      </c>
      <c r="I172" s="148"/>
      <c r="J172" s="148">
        <f>ROUND(I172*H172,2)</f>
        <v>0</v>
      </c>
      <c r="K172" s="149"/>
      <c r="L172" s="31"/>
      <c r="M172" s="150" t="s">
        <v>1</v>
      </c>
      <c r="N172" s="151" t="s">
        <v>39</v>
      </c>
      <c r="O172" s="152">
        <v>0.003</v>
      </c>
      <c r="P172" s="152">
        <f>O172*H172</f>
        <v>0.171</v>
      </c>
      <c r="Q172" s="152">
        <v>0</v>
      </c>
      <c r="R172" s="152">
        <f>Q172*H172</f>
        <v>0</v>
      </c>
      <c r="S172" s="152">
        <v>0</v>
      </c>
      <c r="T172" s="153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4" t="s">
        <v>156</v>
      </c>
      <c r="AT172" s="154" t="s">
        <v>152</v>
      </c>
      <c r="AU172" s="154" t="s">
        <v>84</v>
      </c>
      <c r="AY172" s="18" t="s">
        <v>150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82</v>
      </c>
      <c r="BK172" s="155">
        <f>ROUND(I172*H172,2)</f>
        <v>0</v>
      </c>
      <c r="BL172" s="18" t="s">
        <v>156</v>
      </c>
      <c r="BM172" s="154" t="s">
        <v>1075</v>
      </c>
    </row>
    <row r="173" spans="2:51" s="13" customFormat="1" ht="12">
      <c r="B173" s="156"/>
      <c r="D173" s="157" t="s">
        <v>158</v>
      </c>
      <c r="E173" s="158" t="s">
        <v>1</v>
      </c>
      <c r="F173" s="159" t="s">
        <v>1072</v>
      </c>
      <c r="H173" s="160">
        <v>57</v>
      </c>
      <c r="L173" s="156"/>
      <c r="M173" s="161"/>
      <c r="N173" s="162"/>
      <c r="O173" s="162"/>
      <c r="P173" s="162"/>
      <c r="Q173" s="162"/>
      <c r="R173" s="162"/>
      <c r="S173" s="162"/>
      <c r="T173" s="163"/>
      <c r="AT173" s="158" t="s">
        <v>158</v>
      </c>
      <c r="AU173" s="158" t="s">
        <v>84</v>
      </c>
      <c r="AV173" s="13" t="s">
        <v>84</v>
      </c>
      <c r="AW173" s="13" t="s">
        <v>30</v>
      </c>
      <c r="AX173" s="13" t="s">
        <v>82</v>
      </c>
      <c r="AY173" s="158" t="s">
        <v>150</v>
      </c>
    </row>
    <row r="174" spans="1:65" s="2" customFormat="1" ht="33" customHeight="1">
      <c r="A174" s="30"/>
      <c r="B174" s="142"/>
      <c r="C174" s="143" t="s">
        <v>251</v>
      </c>
      <c r="D174" s="143" t="s">
        <v>152</v>
      </c>
      <c r="E174" s="144" t="s">
        <v>1076</v>
      </c>
      <c r="F174" s="145" t="s">
        <v>1077</v>
      </c>
      <c r="G174" s="146" t="s">
        <v>442</v>
      </c>
      <c r="H174" s="147">
        <v>57</v>
      </c>
      <c r="I174" s="148"/>
      <c r="J174" s="148">
        <f>ROUND(I174*H174,2)</f>
        <v>0</v>
      </c>
      <c r="K174" s="149"/>
      <c r="L174" s="31"/>
      <c r="M174" s="150" t="s">
        <v>1</v>
      </c>
      <c r="N174" s="151" t="s">
        <v>39</v>
      </c>
      <c r="O174" s="152">
        <v>0.001</v>
      </c>
      <c r="P174" s="152">
        <f>O174*H174</f>
        <v>0.057</v>
      </c>
      <c r="Q174" s="152">
        <v>0</v>
      </c>
      <c r="R174" s="152">
        <f>Q174*H174</f>
        <v>0</v>
      </c>
      <c r="S174" s="152">
        <v>0</v>
      </c>
      <c r="T174" s="153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4" t="s">
        <v>156</v>
      </c>
      <c r="AT174" s="154" t="s">
        <v>152</v>
      </c>
      <c r="AU174" s="154" t="s">
        <v>84</v>
      </c>
      <c r="AY174" s="18" t="s">
        <v>150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82</v>
      </c>
      <c r="BK174" s="155">
        <f>ROUND(I174*H174,2)</f>
        <v>0</v>
      </c>
      <c r="BL174" s="18" t="s">
        <v>156</v>
      </c>
      <c r="BM174" s="154" t="s">
        <v>1078</v>
      </c>
    </row>
    <row r="175" spans="2:51" s="13" customFormat="1" ht="12">
      <c r="B175" s="156"/>
      <c r="D175" s="157" t="s">
        <v>158</v>
      </c>
      <c r="E175" s="158" t="s">
        <v>1</v>
      </c>
      <c r="F175" s="159" t="s">
        <v>1072</v>
      </c>
      <c r="H175" s="160">
        <v>57</v>
      </c>
      <c r="L175" s="156"/>
      <c r="M175" s="161"/>
      <c r="N175" s="162"/>
      <c r="O175" s="162"/>
      <c r="P175" s="162"/>
      <c r="Q175" s="162"/>
      <c r="R175" s="162"/>
      <c r="S175" s="162"/>
      <c r="T175" s="163"/>
      <c r="AT175" s="158" t="s">
        <v>158</v>
      </c>
      <c r="AU175" s="158" t="s">
        <v>84</v>
      </c>
      <c r="AV175" s="13" t="s">
        <v>84</v>
      </c>
      <c r="AW175" s="13" t="s">
        <v>30</v>
      </c>
      <c r="AX175" s="13" t="s">
        <v>82</v>
      </c>
      <c r="AY175" s="158" t="s">
        <v>150</v>
      </c>
    </row>
    <row r="176" spans="1:65" s="2" customFormat="1" ht="33" customHeight="1">
      <c r="A176" s="30"/>
      <c r="B176" s="142"/>
      <c r="C176" s="143" t="s">
        <v>7</v>
      </c>
      <c r="D176" s="143" t="s">
        <v>152</v>
      </c>
      <c r="E176" s="144" t="s">
        <v>1079</v>
      </c>
      <c r="F176" s="145" t="s">
        <v>1080</v>
      </c>
      <c r="G176" s="146" t="s">
        <v>442</v>
      </c>
      <c r="H176" s="147">
        <v>57</v>
      </c>
      <c r="I176" s="148"/>
      <c r="J176" s="148">
        <f>ROUND(I176*H176,2)</f>
        <v>0</v>
      </c>
      <c r="K176" s="149"/>
      <c r="L176" s="31"/>
      <c r="M176" s="150" t="s">
        <v>1</v>
      </c>
      <c r="N176" s="151" t="s">
        <v>39</v>
      </c>
      <c r="O176" s="152">
        <v>0.003</v>
      </c>
      <c r="P176" s="152">
        <f>O176*H176</f>
        <v>0.171</v>
      </c>
      <c r="Q176" s="152">
        <v>0</v>
      </c>
      <c r="R176" s="152">
        <f>Q176*H176</f>
        <v>0</v>
      </c>
      <c r="S176" s="152">
        <v>0</v>
      </c>
      <c r="T176" s="153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4" t="s">
        <v>156</v>
      </c>
      <c r="AT176" s="154" t="s">
        <v>152</v>
      </c>
      <c r="AU176" s="154" t="s">
        <v>84</v>
      </c>
      <c r="AY176" s="18" t="s">
        <v>150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82</v>
      </c>
      <c r="BK176" s="155">
        <f>ROUND(I176*H176,2)</f>
        <v>0</v>
      </c>
      <c r="BL176" s="18" t="s">
        <v>156</v>
      </c>
      <c r="BM176" s="154" t="s">
        <v>1081</v>
      </c>
    </row>
    <row r="177" spans="2:51" s="13" customFormat="1" ht="12">
      <c r="B177" s="156"/>
      <c r="D177" s="157" t="s">
        <v>158</v>
      </c>
      <c r="E177" s="158" t="s">
        <v>1</v>
      </c>
      <c r="F177" s="159" t="s">
        <v>1082</v>
      </c>
      <c r="H177" s="160">
        <v>57</v>
      </c>
      <c r="L177" s="156"/>
      <c r="M177" s="161"/>
      <c r="N177" s="162"/>
      <c r="O177" s="162"/>
      <c r="P177" s="162"/>
      <c r="Q177" s="162"/>
      <c r="R177" s="162"/>
      <c r="S177" s="162"/>
      <c r="T177" s="163"/>
      <c r="AT177" s="158" t="s">
        <v>158</v>
      </c>
      <c r="AU177" s="158" t="s">
        <v>84</v>
      </c>
      <c r="AV177" s="13" t="s">
        <v>84</v>
      </c>
      <c r="AW177" s="13" t="s">
        <v>30</v>
      </c>
      <c r="AX177" s="13" t="s">
        <v>82</v>
      </c>
      <c r="AY177" s="158" t="s">
        <v>150</v>
      </c>
    </row>
    <row r="178" spans="1:65" s="2" customFormat="1" ht="24.15" customHeight="1">
      <c r="A178" s="30"/>
      <c r="B178" s="142"/>
      <c r="C178" s="143" t="s">
        <v>262</v>
      </c>
      <c r="D178" s="143" t="s">
        <v>152</v>
      </c>
      <c r="E178" s="144" t="s">
        <v>1083</v>
      </c>
      <c r="F178" s="145" t="s">
        <v>1084</v>
      </c>
      <c r="G178" s="146" t="s">
        <v>442</v>
      </c>
      <c r="H178" s="147">
        <v>57</v>
      </c>
      <c r="I178" s="148"/>
      <c r="J178" s="148">
        <f>ROUND(I178*H178,2)</f>
        <v>0</v>
      </c>
      <c r="K178" s="149"/>
      <c r="L178" s="31"/>
      <c r="M178" s="150" t="s">
        <v>1</v>
      </c>
      <c r="N178" s="151" t="s">
        <v>39</v>
      </c>
      <c r="O178" s="152">
        <v>0.001</v>
      </c>
      <c r="P178" s="152">
        <f>O178*H178</f>
        <v>0.057</v>
      </c>
      <c r="Q178" s="152">
        <v>0</v>
      </c>
      <c r="R178" s="152">
        <f>Q178*H178</f>
        <v>0</v>
      </c>
      <c r="S178" s="152">
        <v>0</v>
      </c>
      <c r="T178" s="153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4" t="s">
        <v>156</v>
      </c>
      <c r="AT178" s="154" t="s">
        <v>152</v>
      </c>
      <c r="AU178" s="154" t="s">
        <v>84</v>
      </c>
      <c r="AY178" s="18" t="s">
        <v>150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82</v>
      </c>
      <c r="BK178" s="155">
        <f>ROUND(I178*H178,2)</f>
        <v>0</v>
      </c>
      <c r="BL178" s="18" t="s">
        <v>156</v>
      </c>
      <c r="BM178" s="154" t="s">
        <v>1085</v>
      </c>
    </row>
    <row r="179" spans="2:51" s="13" customFormat="1" ht="12">
      <c r="B179" s="156"/>
      <c r="D179" s="157" t="s">
        <v>158</v>
      </c>
      <c r="E179" s="158" t="s">
        <v>1</v>
      </c>
      <c r="F179" s="159" t="s">
        <v>1072</v>
      </c>
      <c r="H179" s="160">
        <v>57</v>
      </c>
      <c r="L179" s="156"/>
      <c r="M179" s="161"/>
      <c r="N179" s="162"/>
      <c r="O179" s="162"/>
      <c r="P179" s="162"/>
      <c r="Q179" s="162"/>
      <c r="R179" s="162"/>
      <c r="S179" s="162"/>
      <c r="T179" s="163"/>
      <c r="AT179" s="158" t="s">
        <v>158</v>
      </c>
      <c r="AU179" s="158" t="s">
        <v>84</v>
      </c>
      <c r="AV179" s="13" t="s">
        <v>84</v>
      </c>
      <c r="AW179" s="13" t="s">
        <v>30</v>
      </c>
      <c r="AX179" s="13" t="s">
        <v>82</v>
      </c>
      <c r="AY179" s="158" t="s">
        <v>150</v>
      </c>
    </row>
    <row r="180" spans="1:65" s="2" customFormat="1" ht="24.15" customHeight="1">
      <c r="A180" s="30"/>
      <c r="B180" s="142"/>
      <c r="C180" s="143" t="s">
        <v>269</v>
      </c>
      <c r="D180" s="143" t="s">
        <v>152</v>
      </c>
      <c r="E180" s="144" t="s">
        <v>1086</v>
      </c>
      <c r="F180" s="145" t="s">
        <v>1087</v>
      </c>
      <c r="G180" s="146" t="s">
        <v>442</v>
      </c>
      <c r="H180" s="147">
        <v>57</v>
      </c>
      <c r="I180" s="148"/>
      <c r="J180" s="148">
        <f>ROUND(I180*H180,2)</f>
        <v>0</v>
      </c>
      <c r="K180" s="149"/>
      <c r="L180" s="31"/>
      <c r="M180" s="150" t="s">
        <v>1</v>
      </c>
      <c r="N180" s="151" t="s">
        <v>39</v>
      </c>
      <c r="O180" s="152">
        <v>0.002</v>
      </c>
      <c r="P180" s="152">
        <f>O180*H180</f>
        <v>0.114</v>
      </c>
      <c r="Q180" s="152">
        <v>0</v>
      </c>
      <c r="R180" s="152">
        <f>Q180*H180</f>
        <v>0</v>
      </c>
      <c r="S180" s="152">
        <v>0</v>
      </c>
      <c r="T180" s="153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4" t="s">
        <v>156</v>
      </c>
      <c r="AT180" s="154" t="s">
        <v>152</v>
      </c>
      <c r="AU180" s="154" t="s">
        <v>84</v>
      </c>
      <c r="AY180" s="18" t="s">
        <v>150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82</v>
      </c>
      <c r="BK180" s="155">
        <f>ROUND(I180*H180,2)</f>
        <v>0</v>
      </c>
      <c r="BL180" s="18" t="s">
        <v>156</v>
      </c>
      <c r="BM180" s="154" t="s">
        <v>1088</v>
      </c>
    </row>
    <row r="181" spans="2:51" s="13" customFormat="1" ht="12">
      <c r="B181" s="156"/>
      <c r="D181" s="157" t="s">
        <v>158</v>
      </c>
      <c r="E181" s="158" t="s">
        <v>1</v>
      </c>
      <c r="F181" s="159" t="s">
        <v>1072</v>
      </c>
      <c r="H181" s="160">
        <v>57</v>
      </c>
      <c r="L181" s="156"/>
      <c r="M181" s="161"/>
      <c r="N181" s="162"/>
      <c r="O181" s="162"/>
      <c r="P181" s="162"/>
      <c r="Q181" s="162"/>
      <c r="R181" s="162"/>
      <c r="S181" s="162"/>
      <c r="T181" s="163"/>
      <c r="AT181" s="158" t="s">
        <v>158</v>
      </c>
      <c r="AU181" s="158" t="s">
        <v>84</v>
      </c>
      <c r="AV181" s="13" t="s">
        <v>84</v>
      </c>
      <c r="AW181" s="13" t="s">
        <v>30</v>
      </c>
      <c r="AX181" s="13" t="s">
        <v>82</v>
      </c>
      <c r="AY181" s="158" t="s">
        <v>150</v>
      </c>
    </row>
    <row r="182" spans="1:65" s="2" customFormat="1" ht="37.8" customHeight="1">
      <c r="A182" s="30"/>
      <c r="B182" s="142"/>
      <c r="C182" s="143" t="s">
        <v>274</v>
      </c>
      <c r="D182" s="143" t="s">
        <v>152</v>
      </c>
      <c r="E182" s="144" t="s">
        <v>231</v>
      </c>
      <c r="F182" s="145" t="s">
        <v>232</v>
      </c>
      <c r="G182" s="146" t="s">
        <v>210</v>
      </c>
      <c r="H182" s="147">
        <v>7.032</v>
      </c>
      <c r="I182" s="148"/>
      <c r="J182" s="148">
        <f>ROUND(I182*H182,2)</f>
        <v>0</v>
      </c>
      <c r="K182" s="149"/>
      <c r="L182" s="31"/>
      <c r="M182" s="150" t="s">
        <v>1</v>
      </c>
      <c r="N182" s="151" t="s">
        <v>39</v>
      </c>
      <c r="O182" s="152">
        <v>0.044</v>
      </c>
      <c r="P182" s="152">
        <f>O182*H182</f>
        <v>0.30940799999999996</v>
      </c>
      <c r="Q182" s="152">
        <v>0</v>
      </c>
      <c r="R182" s="152">
        <f>Q182*H182</f>
        <v>0</v>
      </c>
      <c r="S182" s="152">
        <v>0</v>
      </c>
      <c r="T182" s="153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4" t="s">
        <v>156</v>
      </c>
      <c r="AT182" s="154" t="s">
        <v>152</v>
      </c>
      <c r="AU182" s="154" t="s">
        <v>84</v>
      </c>
      <c r="AY182" s="18" t="s">
        <v>150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82</v>
      </c>
      <c r="BK182" s="155">
        <f>ROUND(I182*H182,2)</f>
        <v>0</v>
      </c>
      <c r="BL182" s="18" t="s">
        <v>156</v>
      </c>
      <c r="BM182" s="154" t="s">
        <v>1089</v>
      </c>
    </row>
    <row r="183" spans="2:51" s="13" customFormat="1" ht="12">
      <c r="B183" s="156"/>
      <c r="D183" s="157" t="s">
        <v>158</v>
      </c>
      <c r="E183" s="158" t="s">
        <v>1</v>
      </c>
      <c r="F183" s="159" t="s">
        <v>1090</v>
      </c>
      <c r="H183" s="160">
        <v>2.52</v>
      </c>
      <c r="L183" s="156"/>
      <c r="M183" s="161"/>
      <c r="N183" s="162"/>
      <c r="O183" s="162"/>
      <c r="P183" s="162"/>
      <c r="Q183" s="162"/>
      <c r="R183" s="162"/>
      <c r="S183" s="162"/>
      <c r="T183" s="163"/>
      <c r="AT183" s="158" t="s">
        <v>158</v>
      </c>
      <c r="AU183" s="158" t="s">
        <v>84</v>
      </c>
      <c r="AV183" s="13" t="s">
        <v>84</v>
      </c>
      <c r="AW183" s="13" t="s">
        <v>30</v>
      </c>
      <c r="AX183" s="13" t="s">
        <v>74</v>
      </c>
      <c r="AY183" s="158" t="s">
        <v>150</v>
      </c>
    </row>
    <row r="184" spans="2:51" s="13" customFormat="1" ht="12">
      <c r="B184" s="156"/>
      <c r="D184" s="157" t="s">
        <v>158</v>
      </c>
      <c r="E184" s="158" t="s">
        <v>1</v>
      </c>
      <c r="F184" s="159" t="s">
        <v>1091</v>
      </c>
      <c r="H184" s="160">
        <v>4.512</v>
      </c>
      <c r="L184" s="156"/>
      <c r="M184" s="161"/>
      <c r="N184" s="162"/>
      <c r="O184" s="162"/>
      <c r="P184" s="162"/>
      <c r="Q184" s="162"/>
      <c r="R184" s="162"/>
      <c r="S184" s="162"/>
      <c r="T184" s="163"/>
      <c r="AT184" s="158" t="s">
        <v>158</v>
      </c>
      <c r="AU184" s="158" t="s">
        <v>84</v>
      </c>
      <c r="AV184" s="13" t="s">
        <v>84</v>
      </c>
      <c r="AW184" s="13" t="s">
        <v>30</v>
      </c>
      <c r="AX184" s="13" t="s">
        <v>74</v>
      </c>
      <c r="AY184" s="158" t="s">
        <v>150</v>
      </c>
    </row>
    <row r="185" spans="2:51" s="14" customFormat="1" ht="12">
      <c r="B185" s="164"/>
      <c r="D185" s="157" t="s">
        <v>158</v>
      </c>
      <c r="E185" s="165" t="s">
        <v>1</v>
      </c>
      <c r="F185" s="166" t="s">
        <v>193</v>
      </c>
      <c r="H185" s="167">
        <v>7.032</v>
      </c>
      <c r="L185" s="164"/>
      <c r="M185" s="168"/>
      <c r="N185" s="169"/>
      <c r="O185" s="169"/>
      <c r="P185" s="169"/>
      <c r="Q185" s="169"/>
      <c r="R185" s="169"/>
      <c r="S185" s="169"/>
      <c r="T185" s="170"/>
      <c r="AT185" s="165" t="s">
        <v>158</v>
      </c>
      <c r="AU185" s="165" t="s">
        <v>84</v>
      </c>
      <c r="AV185" s="14" t="s">
        <v>156</v>
      </c>
      <c r="AW185" s="14" t="s">
        <v>30</v>
      </c>
      <c r="AX185" s="14" t="s">
        <v>82</v>
      </c>
      <c r="AY185" s="165" t="s">
        <v>150</v>
      </c>
    </row>
    <row r="186" spans="1:65" s="2" customFormat="1" ht="37.8" customHeight="1">
      <c r="A186" s="30"/>
      <c r="B186" s="142"/>
      <c r="C186" s="143" t="s">
        <v>278</v>
      </c>
      <c r="D186" s="143" t="s">
        <v>152</v>
      </c>
      <c r="E186" s="144" t="s">
        <v>236</v>
      </c>
      <c r="F186" s="145" t="s">
        <v>237</v>
      </c>
      <c r="G186" s="146" t="s">
        <v>210</v>
      </c>
      <c r="H186" s="147">
        <v>19.347</v>
      </c>
      <c r="I186" s="148"/>
      <c r="J186" s="148">
        <f>ROUND(I186*H186,2)</f>
        <v>0</v>
      </c>
      <c r="K186" s="149"/>
      <c r="L186" s="31"/>
      <c r="M186" s="150" t="s">
        <v>1</v>
      </c>
      <c r="N186" s="151" t="s">
        <v>39</v>
      </c>
      <c r="O186" s="152">
        <v>0.087</v>
      </c>
      <c r="P186" s="152">
        <f>O186*H186</f>
        <v>1.683189</v>
      </c>
      <c r="Q186" s="152">
        <v>0</v>
      </c>
      <c r="R186" s="152">
        <f>Q186*H186</f>
        <v>0</v>
      </c>
      <c r="S186" s="152">
        <v>0</v>
      </c>
      <c r="T186" s="153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4" t="s">
        <v>156</v>
      </c>
      <c r="AT186" s="154" t="s">
        <v>152</v>
      </c>
      <c r="AU186" s="154" t="s">
        <v>84</v>
      </c>
      <c r="AY186" s="18" t="s">
        <v>150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82</v>
      </c>
      <c r="BK186" s="155">
        <f>ROUND(I186*H186,2)</f>
        <v>0</v>
      </c>
      <c r="BL186" s="18" t="s">
        <v>156</v>
      </c>
      <c r="BM186" s="154" t="s">
        <v>1092</v>
      </c>
    </row>
    <row r="187" spans="2:51" s="13" customFormat="1" ht="12">
      <c r="B187" s="156"/>
      <c r="D187" s="157" t="s">
        <v>158</v>
      </c>
      <c r="E187" s="158" t="s">
        <v>1</v>
      </c>
      <c r="F187" s="159" t="s">
        <v>1093</v>
      </c>
      <c r="H187" s="160">
        <v>19.347</v>
      </c>
      <c r="L187" s="156"/>
      <c r="M187" s="161"/>
      <c r="N187" s="162"/>
      <c r="O187" s="162"/>
      <c r="P187" s="162"/>
      <c r="Q187" s="162"/>
      <c r="R187" s="162"/>
      <c r="S187" s="162"/>
      <c r="T187" s="163"/>
      <c r="AT187" s="158" t="s">
        <v>158</v>
      </c>
      <c r="AU187" s="158" t="s">
        <v>84</v>
      </c>
      <c r="AV187" s="13" t="s">
        <v>84</v>
      </c>
      <c r="AW187" s="13" t="s">
        <v>30</v>
      </c>
      <c r="AX187" s="13" t="s">
        <v>82</v>
      </c>
      <c r="AY187" s="158" t="s">
        <v>150</v>
      </c>
    </row>
    <row r="188" spans="1:65" s="2" customFormat="1" ht="37.8" customHeight="1">
      <c r="A188" s="30"/>
      <c r="B188" s="142"/>
      <c r="C188" s="143" t="s">
        <v>282</v>
      </c>
      <c r="D188" s="143" t="s">
        <v>152</v>
      </c>
      <c r="E188" s="144" t="s">
        <v>242</v>
      </c>
      <c r="F188" s="145" t="s">
        <v>243</v>
      </c>
      <c r="G188" s="146" t="s">
        <v>210</v>
      </c>
      <c r="H188" s="147">
        <v>193.47</v>
      </c>
      <c r="I188" s="148"/>
      <c r="J188" s="148">
        <f>ROUND(I188*H188,2)</f>
        <v>0</v>
      </c>
      <c r="K188" s="149"/>
      <c r="L188" s="31"/>
      <c r="M188" s="150" t="s">
        <v>1</v>
      </c>
      <c r="N188" s="151" t="s">
        <v>39</v>
      </c>
      <c r="O188" s="152">
        <v>0.005</v>
      </c>
      <c r="P188" s="152">
        <f>O188*H188</f>
        <v>0.96735</v>
      </c>
      <c r="Q188" s="152">
        <v>0</v>
      </c>
      <c r="R188" s="152">
        <f>Q188*H188</f>
        <v>0</v>
      </c>
      <c r="S188" s="152">
        <v>0</v>
      </c>
      <c r="T188" s="153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4" t="s">
        <v>156</v>
      </c>
      <c r="AT188" s="154" t="s">
        <v>152</v>
      </c>
      <c r="AU188" s="154" t="s">
        <v>84</v>
      </c>
      <c r="AY188" s="18" t="s">
        <v>150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82</v>
      </c>
      <c r="BK188" s="155">
        <f>ROUND(I188*H188,2)</f>
        <v>0</v>
      </c>
      <c r="BL188" s="18" t="s">
        <v>156</v>
      </c>
      <c r="BM188" s="154" t="s">
        <v>1094</v>
      </c>
    </row>
    <row r="189" spans="2:51" s="13" customFormat="1" ht="12">
      <c r="B189" s="156"/>
      <c r="D189" s="157" t="s">
        <v>158</v>
      </c>
      <c r="E189" s="158" t="s">
        <v>1</v>
      </c>
      <c r="F189" s="159" t="s">
        <v>1095</v>
      </c>
      <c r="H189" s="160">
        <v>193.47</v>
      </c>
      <c r="L189" s="156"/>
      <c r="M189" s="161"/>
      <c r="N189" s="162"/>
      <c r="O189" s="162"/>
      <c r="P189" s="162"/>
      <c r="Q189" s="162"/>
      <c r="R189" s="162"/>
      <c r="S189" s="162"/>
      <c r="T189" s="163"/>
      <c r="AT189" s="158" t="s">
        <v>158</v>
      </c>
      <c r="AU189" s="158" t="s">
        <v>84</v>
      </c>
      <c r="AV189" s="13" t="s">
        <v>84</v>
      </c>
      <c r="AW189" s="13" t="s">
        <v>30</v>
      </c>
      <c r="AX189" s="13" t="s">
        <v>82</v>
      </c>
      <c r="AY189" s="158" t="s">
        <v>150</v>
      </c>
    </row>
    <row r="190" spans="1:65" s="2" customFormat="1" ht="24.15" customHeight="1">
      <c r="A190" s="30"/>
      <c r="B190" s="142"/>
      <c r="C190" s="143" t="s">
        <v>287</v>
      </c>
      <c r="D190" s="143" t="s">
        <v>152</v>
      </c>
      <c r="E190" s="144" t="s">
        <v>247</v>
      </c>
      <c r="F190" s="145" t="s">
        <v>248</v>
      </c>
      <c r="G190" s="146" t="s">
        <v>210</v>
      </c>
      <c r="H190" s="147">
        <v>1.26</v>
      </c>
      <c r="I190" s="148"/>
      <c r="J190" s="148">
        <f>ROUND(I190*H190,2)</f>
        <v>0</v>
      </c>
      <c r="K190" s="149"/>
      <c r="L190" s="31"/>
      <c r="M190" s="150" t="s">
        <v>1</v>
      </c>
      <c r="N190" s="151" t="s">
        <v>39</v>
      </c>
      <c r="O190" s="152">
        <v>0.197</v>
      </c>
      <c r="P190" s="152">
        <f>O190*H190</f>
        <v>0.24822000000000002</v>
      </c>
      <c r="Q190" s="152">
        <v>0</v>
      </c>
      <c r="R190" s="152">
        <f>Q190*H190</f>
        <v>0</v>
      </c>
      <c r="S190" s="152">
        <v>0</v>
      </c>
      <c r="T190" s="153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4" t="s">
        <v>156</v>
      </c>
      <c r="AT190" s="154" t="s">
        <v>152</v>
      </c>
      <c r="AU190" s="154" t="s">
        <v>84</v>
      </c>
      <c r="AY190" s="18" t="s">
        <v>150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82</v>
      </c>
      <c r="BK190" s="155">
        <f>ROUND(I190*H190,2)</f>
        <v>0</v>
      </c>
      <c r="BL190" s="18" t="s">
        <v>156</v>
      </c>
      <c r="BM190" s="154" t="s">
        <v>1096</v>
      </c>
    </row>
    <row r="191" spans="2:51" s="13" customFormat="1" ht="12">
      <c r="B191" s="156"/>
      <c r="D191" s="157" t="s">
        <v>158</v>
      </c>
      <c r="E191" s="158" t="s">
        <v>1</v>
      </c>
      <c r="F191" s="159" t="s">
        <v>1097</v>
      </c>
      <c r="H191" s="160">
        <v>1.26</v>
      </c>
      <c r="L191" s="156"/>
      <c r="M191" s="161"/>
      <c r="N191" s="162"/>
      <c r="O191" s="162"/>
      <c r="P191" s="162"/>
      <c r="Q191" s="162"/>
      <c r="R191" s="162"/>
      <c r="S191" s="162"/>
      <c r="T191" s="163"/>
      <c r="AT191" s="158" t="s">
        <v>158</v>
      </c>
      <c r="AU191" s="158" t="s">
        <v>84</v>
      </c>
      <c r="AV191" s="13" t="s">
        <v>84</v>
      </c>
      <c r="AW191" s="13" t="s">
        <v>30</v>
      </c>
      <c r="AX191" s="13" t="s">
        <v>74</v>
      </c>
      <c r="AY191" s="158" t="s">
        <v>150</v>
      </c>
    </row>
    <row r="192" spans="2:51" s="14" customFormat="1" ht="12">
      <c r="B192" s="164"/>
      <c r="D192" s="157" t="s">
        <v>158</v>
      </c>
      <c r="E192" s="165" t="s">
        <v>1</v>
      </c>
      <c r="F192" s="166" t="s">
        <v>193</v>
      </c>
      <c r="H192" s="167">
        <v>1.26</v>
      </c>
      <c r="L192" s="164"/>
      <c r="M192" s="168"/>
      <c r="N192" s="169"/>
      <c r="O192" s="169"/>
      <c r="P192" s="169"/>
      <c r="Q192" s="169"/>
      <c r="R192" s="169"/>
      <c r="S192" s="169"/>
      <c r="T192" s="170"/>
      <c r="AT192" s="165" t="s">
        <v>158</v>
      </c>
      <c r="AU192" s="165" t="s">
        <v>84</v>
      </c>
      <c r="AV192" s="14" t="s">
        <v>156</v>
      </c>
      <c r="AW192" s="14" t="s">
        <v>30</v>
      </c>
      <c r="AX192" s="14" t="s">
        <v>82</v>
      </c>
      <c r="AY192" s="165" t="s">
        <v>150</v>
      </c>
    </row>
    <row r="193" spans="1:65" s="2" customFormat="1" ht="24.15" customHeight="1">
      <c r="A193" s="30"/>
      <c r="B193" s="142"/>
      <c r="C193" s="143" t="s">
        <v>292</v>
      </c>
      <c r="D193" s="143" t="s">
        <v>152</v>
      </c>
      <c r="E193" s="144" t="s">
        <v>252</v>
      </c>
      <c r="F193" s="145" t="s">
        <v>253</v>
      </c>
      <c r="G193" s="146" t="s">
        <v>254</v>
      </c>
      <c r="H193" s="147">
        <v>34.825</v>
      </c>
      <c r="I193" s="148"/>
      <c r="J193" s="148">
        <f>ROUND(I193*H193,2)</f>
        <v>0</v>
      </c>
      <c r="K193" s="149"/>
      <c r="L193" s="31"/>
      <c r="M193" s="150" t="s">
        <v>1</v>
      </c>
      <c r="N193" s="151" t="s">
        <v>39</v>
      </c>
      <c r="O193" s="152">
        <v>0</v>
      </c>
      <c r="P193" s="152">
        <f>O193*H193</f>
        <v>0</v>
      </c>
      <c r="Q193" s="152">
        <v>0</v>
      </c>
      <c r="R193" s="152">
        <f>Q193*H193</f>
        <v>0</v>
      </c>
      <c r="S193" s="152">
        <v>0</v>
      </c>
      <c r="T193" s="153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4" t="s">
        <v>156</v>
      </c>
      <c r="AT193" s="154" t="s">
        <v>152</v>
      </c>
      <c r="AU193" s="154" t="s">
        <v>84</v>
      </c>
      <c r="AY193" s="18" t="s">
        <v>150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82</v>
      </c>
      <c r="BK193" s="155">
        <f>ROUND(I193*H193,2)</f>
        <v>0</v>
      </c>
      <c r="BL193" s="18" t="s">
        <v>156</v>
      </c>
      <c r="BM193" s="154" t="s">
        <v>1098</v>
      </c>
    </row>
    <row r="194" spans="2:51" s="13" customFormat="1" ht="12">
      <c r="B194" s="156"/>
      <c r="D194" s="157" t="s">
        <v>158</v>
      </c>
      <c r="E194" s="158" t="s">
        <v>1</v>
      </c>
      <c r="F194" s="159" t="s">
        <v>1099</v>
      </c>
      <c r="H194" s="160">
        <v>34.825</v>
      </c>
      <c r="L194" s="156"/>
      <c r="M194" s="161"/>
      <c r="N194" s="162"/>
      <c r="O194" s="162"/>
      <c r="P194" s="162"/>
      <c r="Q194" s="162"/>
      <c r="R194" s="162"/>
      <c r="S194" s="162"/>
      <c r="T194" s="163"/>
      <c r="AT194" s="158" t="s">
        <v>158</v>
      </c>
      <c r="AU194" s="158" t="s">
        <v>84</v>
      </c>
      <c r="AV194" s="13" t="s">
        <v>84</v>
      </c>
      <c r="AW194" s="13" t="s">
        <v>30</v>
      </c>
      <c r="AX194" s="13" t="s">
        <v>82</v>
      </c>
      <c r="AY194" s="158" t="s">
        <v>150</v>
      </c>
    </row>
    <row r="195" spans="1:65" s="2" customFormat="1" ht="16.5" customHeight="1">
      <c r="A195" s="30"/>
      <c r="B195" s="142"/>
      <c r="C195" s="143" t="s">
        <v>297</v>
      </c>
      <c r="D195" s="143" t="s">
        <v>152</v>
      </c>
      <c r="E195" s="144" t="s">
        <v>270</v>
      </c>
      <c r="F195" s="145" t="s">
        <v>271</v>
      </c>
      <c r="G195" s="146" t="s">
        <v>210</v>
      </c>
      <c r="H195" s="147">
        <v>20.607</v>
      </c>
      <c r="I195" s="148"/>
      <c r="J195" s="148">
        <f>ROUND(I195*H195,2)</f>
        <v>0</v>
      </c>
      <c r="K195" s="149"/>
      <c r="L195" s="31"/>
      <c r="M195" s="150" t="s">
        <v>1</v>
      </c>
      <c r="N195" s="151" t="s">
        <v>39</v>
      </c>
      <c r="O195" s="152">
        <v>0.009</v>
      </c>
      <c r="P195" s="152">
        <f>O195*H195</f>
        <v>0.185463</v>
      </c>
      <c r="Q195" s="152">
        <v>0</v>
      </c>
      <c r="R195" s="152">
        <f>Q195*H195</f>
        <v>0</v>
      </c>
      <c r="S195" s="152">
        <v>0</v>
      </c>
      <c r="T195" s="153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4" t="s">
        <v>156</v>
      </c>
      <c r="AT195" s="154" t="s">
        <v>152</v>
      </c>
      <c r="AU195" s="154" t="s">
        <v>84</v>
      </c>
      <c r="AY195" s="18" t="s">
        <v>150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82</v>
      </c>
      <c r="BK195" s="155">
        <f>ROUND(I195*H195,2)</f>
        <v>0</v>
      </c>
      <c r="BL195" s="18" t="s">
        <v>156</v>
      </c>
      <c r="BM195" s="154" t="s">
        <v>1100</v>
      </c>
    </row>
    <row r="196" spans="2:51" s="13" customFormat="1" ht="12">
      <c r="B196" s="156"/>
      <c r="D196" s="157" t="s">
        <v>158</v>
      </c>
      <c r="E196" s="158" t="s">
        <v>1</v>
      </c>
      <c r="F196" s="159" t="s">
        <v>1093</v>
      </c>
      <c r="H196" s="160">
        <v>19.347</v>
      </c>
      <c r="L196" s="156"/>
      <c r="M196" s="161"/>
      <c r="N196" s="162"/>
      <c r="O196" s="162"/>
      <c r="P196" s="162"/>
      <c r="Q196" s="162"/>
      <c r="R196" s="162"/>
      <c r="S196" s="162"/>
      <c r="T196" s="163"/>
      <c r="AT196" s="158" t="s">
        <v>158</v>
      </c>
      <c r="AU196" s="158" t="s">
        <v>84</v>
      </c>
      <c r="AV196" s="13" t="s">
        <v>84</v>
      </c>
      <c r="AW196" s="13" t="s">
        <v>30</v>
      </c>
      <c r="AX196" s="13" t="s">
        <v>74</v>
      </c>
      <c r="AY196" s="158" t="s">
        <v>150</v>
      </c>
    </row>
    <row r="197" spans="2:51" s="13" customFormat="1" ht="12">
      <c r="B197" s="156"/>
      <c r="D197" s="157" t="s">
        <v>158</v>
      </c>
      <c r="E197" s="158" t="s">
        <v>1</v>
      </c>
      <c r="F197" s="159" t="s">
        <v>1101</v>
      </c>
      <c r="H197" s="160">
        <v>1.26</v>
      </c>
      <c r="L197" s="156"/>
      <c r="M197" s="161"/>
      <c r="N197" s="162"/>
      <c r="O197" s="162"/>
      <c r="P197" s="162"/>
      <c r="Q197" s="162"/>
      <c r="R197" s="162"/>
      <c r="S197" s="162"/>
      <c r="T197" s="163"/>
      <c r="AT197" s="158" t="s">
        <v>158</v>
      </c>
      <c r="AU197" s="158" t="s">
        <v>84</v>
      </c>
      <c r="AV197" s="13" t="s">
        <v>84</v>
      </c>
      <c r="AW197" s="13" t="s">
        <v>30</v>
      </c>
      <c r="AX197" s="13" t="s">
        <v>74</v>
      </c>
      <c r="AY197" s="158" t="s">
        <v>150</v>
      </c>
    </row>
    <row r="198" spans="2:51" s="14" customFormat="1" ht="12">
      <c r="B198" s="164"/>
      <c r="D198" s="157" t="s">
        <v>158</v>
      </c>
      <c r="E198" s="165" t="s">
        <v>1</v>
      </c>
      <c r="F198" s="166" t="s">
        <v>193</v>
      </c>
      <c r="H198" s="167">
        <v>20.607000000000003</v>
      </c>
      <c r="L198" s="164"/>
      <c r="M198" s="168"/>
      <c r="N198" s="169"/>
      <c r="O198" s="169"/>
      <c r="P198" s="169"/>
      <c r="Q198" s="169"/>
      <c r="R198" s="169"/>
      <c r="S198" s="169"/>
      <c r="T198" s="170"/>
      <c r="AT198" s="165" t="s">
        <v>158</v>
      </c>
      <c r="AU198" s="165" t="s">
        <v>84</v>
      </c>
      <c r="AV198" s="14" t="s">
        <v>156</v>
      </c>
      <c r="AW198" s="14" t="s">
        <v>30</v>
      </c>
      <c r="AX198" s="14" t="s">
        <v>82</v>
      </c>
      <c r="AY198" s="165" t="s">
        <v>150</v>
      </c>
    </row>
    <row r="199" spans="1:65" s="2" customFormat="1" ht="44.25" customHeight="1">
      <c r="A199" s="30"/>
      <c r="B199" s="142"/>
      <c r="C199" s="143" t="s">
        <v>302</v>
      </c>
      <c r="D199" s="143" t="s">
        <v>152</v>
      </c>
      <c r="E199" s="144" t="s">
        <v>279</v>
      </c>
      <c r="F199" s="145" t="s">
        <v>280</v>
      </c>
      <c r="G199" s="146" t="s">
        <v>155</v>
      </c>
      <c r="H199" s="147">
        <v>49</v>
      </c>
      <c r="I199" s="148"/>
      <c r="J199" s="148">
        <f>ROUND(I199*H199,2)</f>
        <v>0</v>
      </c>
      <c r="K199" s="149"/>
      <c r="L199" s="31"/>
      <c r="M199" s="150" t="s">
        <v>1</v>
      </c>
      <c r="N199" s="151" t="s">
        <v>39</v>
      </c>
      <c r="O199" s="152">
        <v>0.006</v>
      </c>
      <c r="P199" s="152">
        <f>O199*H199</f>
        <v>0.294</v>
      </c>
      <c r="Q199" s="152">
        <v>0</v>
      </c>
      <c r="R199" s="152">
        <f>Q199*H199</f>
        <v>0</v>
      </c>
      <c r="S199" s="152">
        <v>0</v>
      </c>
      <c r="T199" s="153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4" t="s">
        <v>156</v>
      </c>
      <c r="AT199" s="154" t="s">
        <v>152</v>
      </c>
      <c r="AU199" s="154" t="s">
        <v>84</v>
      </c>
      <c r="AY199" s="18" t="s">
        <v>150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82</v>
      </c>
      <c r="BK199" s="155">
        <f>ROUND(I199*H199,2)</f>
        <v>0</v>
      </c>
      <c r="BL199" s="18" t="s">
        <v>156</v>
      </c>
      <c r="BM199" s="154" t="s">
        <v>1102</v>
      </c>
    </row>
    <row r="200" spans="2:51" s="13" customFormat="1" ht="12">
      <c r="B200" s="156"/>
      <c r="D200" s="157" t="s">
        <v>158</v>
      </c>
      <c r="E200" s="158" t="s">
        <v>1</v>
      </c>
      <c r="F200" s="159" t="s">
        <v>1103</v>
      </c>
      <c r="H200" s="160">
        <v>49</v>
      </c>
      <c r="L200" s="156"/>
      <c r="M200" s="161"/>
      <c r="N200" s="162"/>
      <c r="O200" s="162"/>
      <c r="P200" s="162"/>
      <c r="Q200" s="162"/>
      <c r="R200" s="162"/>
      <c r="S200" s="162"/>
      <c r="T200" s="163"/>
      <c r="AT200" s="158" t="s">
        <v>158</v>
      </c>
      <c r="AU200" s="158" t="s">
        <v>84</v>
      </c>
      <c r="AV200" s="13" t="s">
        <v>84</v>
      </c>
      <c r="AW200" s="13" t="s">
        <v>30</v>
      </c>
      <c r="AX200" s="13" t="s">
        <v>82</v>
      </c>
      <c r="AY200" s="158" t="s">
        <v>150</v>
      </c>
    </row>
    <row r="201" spans="1:65" s="2" customFormat="1" ht="33" customHeight="1">
      <c r="A201" s="30"/>
      <c r="B201" s="142"/>
      <c r="C201" s="143" t="s">
        <v>308</v>
      </c>
      <c r="D201" s="143" t="s">
        <v>152</v>
      </c>
      <c r="E201" s="144" t="s">
        <v>283</v>
      </c>
      <c r="F201" s="145" t="s">
        <v>284</v>
      </c>
      <c r="G201" s="146" t="s">
        <v>155</v>
      </c>
      <c r="H201" s="147">
        <v>49</v>
      </c>
      <c r="I201" s="148"/>
      <c r="J201" s="148">
        <f>ROUND(I201*H201,2)</f>
        <v>0</v>
      </c>
      <c r="K201" s="149"/>
      <c r="L201" s="31"/>
      <c r="M201" s="150" t="s">
        <v>1</v>
      </c>
      <c r="N201" s="151" t="s">
        <v>39</v>
      </c>
      <c r="O201" s="152">
        <v>0.044</v>
      </c>
      <c r="P201" s="152">
        <f>O201*H201</f>
        <v>2.1559999999999997</v>
      </c>
      <c r="Q201" s="152">
        <v>0</v>
      </c>
      <c r="R201" s="152">
        <f>Q201*H201</f>
        <v>0</v>
      </c>
      <c r="S201" s="152">
        <v>0</v>
      </c>
      <c r="T201" s="153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54" t="s">
        <v>156</v>
      </c>
      <c r="AT201" s="154" t="s">
        <v>152</v>
      </c>
      <c r="AU201" s="154" t="s">
        <v>84</v>
      </c>
      <c r="AY201" s="18" t="s">
        <v>150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82</v>
      </c>
      <c r="BK201" s="155">
        <f>ROUND(I201*H201,2)</f>
        <v>0</v>
      </c>
      <c r="BL201" s="18" t="s">
        <v>156</v>
      </c>
      <c r="BM201" s="154" t="s">
        <v>1104</v>
      </c>
    </row>
    <row r="202" spans="2:51" s="13" customFormat="1" ht="12">
      <c r="B202" s="156"/>
      <c r="D202" s="157" t="s">
        <v>158</v>
      </c>
      <c r="E202" s="158" t="s">
        <v>1</v>
      </c>
      <c r="F202" s="159" t="s">
        <v>1103</v>
      </c>
      <c r="H202" s="160">
        <v>49</v>
      </c>
      <c r="L202" s="156"/>
      <c r="M202" s="161"/>
      <c r="N202" s="162"/>
      <c r="O202" s="162"/>
      <c r="P202" s="162"/>
      <c r="Q202" s="162"/>
      <c r="R202" s="162"/>
      <c r="S202" s="162"/>
      <c r="T202" s="163"/>
      <c r="AT202" s="158" t="s">
        <v>158</v>
      </c>
      <c r="AU202" s="158" t="s">
        <v>84</v>
      </c>
      <c r="AV202" s="13" t="s">
        <v>84</v>
      </c>
      <c r="AW202" s="13" t="s">
        <v>30</v>
      </c>
      <c r="AX202" s="13" t="s">
        <v>82</v>
      </c>
      <c r="AY202" s="158" t="s">
        <v>150</v>
      </c>
    </row>
    <row r="203" spans="1:65" s="2" customFormat="1" ht="16.5" customHeight="1">
      <c r="A203" s="30"/>
      <c r="B203" s="142"/>
      <c r="C203" s="177" t="s">
        <v>314</v>
      </c>
      <c r="D203" s="177" t="s">
        <v>263</v>
      </c>
      <c r="E203" s="178" t="s">
        <v>293</v>
      </c>
      <c r="F203" s="179" t="s">
        <v>294</v>
      </c>
      <c r="G203" s="180" t="s">
        <v>210</v>
      </c>
      <c r="H203" s="181">
        <v>2.573</v>
      </c>
      <c r="I203" s="182"/>
      <c r="J203" s="182">
        <f>ROUND(I203*H203,2)</f>
        <v>0</v>
      </c>
      <c r="K203" s="183"/>
      <c r="L203" s="184"/>
      <c r="M203" s="185" t="s">
        <v>1</v>
      </c>
      <c r="N203" s="186" t="s">
        <v>39</v>
      </c>
      <c r="O203" s="152">
        <v>0</v>
      </c>
      <c r="P203" s="152">
        <f>O203*H203</f>
        <v>0</v>
      </c>
      <c r="Q203" s="152">
        <v>0.21</v>
      </c>
      <c r="R203" s="152">
        <f>Q203*H203</f>
        <v>0.54033</v>
      </c>
      <c r="S203" s="152">
        <v>0</v>
      </c>
      <c r="T203" s="153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54" t="s">
        <v>187</v>
      </c>
      <c r="AT203" s="154" t="s">
        <v>263</v>
      </c>
      <c r="AU203" s="154" t="s">
        <v>84</v>
      </c>
      <c r="AY203" s="18" t="s">
        <v>150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8" t="s">
        <v>82</v>
      </c>
      <c r="BK203" s="155">
        <f>ROUND(I203*H203,2)</f>
        <v>0</v>
      </c>
      <c r="BL203" s="18" t="s">
        <v>156</v>
      </c>
      <c r="BM203" s="154" t="s">
        <v>1105</v>
      </c>
    </row>
    <row r="204" spans="2:51" s="13" customFormat="1" ht="12">
      <c r="B204" s="156"/>
      <c r="D204" s="157" t="s">
        <v>158</v>
      </c>
      <c r="E204" s="158" t="s">
        <v>1</v>
      </c>
      <c r="F204" s="159" t="s">
        <v>1106</v>
      </c>
      <c r="H204" s="160">
        <v>2.573</v>
      </c>
      <c r="L204" s="156"/>
      <c r="M204" s="161"/>
      <c r="N204" s="162"/>
      <c r="O204" s="162"/>
      <c r="P204" s="162"/>
      <c r="Q204" s="162"/>
      <c r="R204" s="162"/>
      <c r="S204" s="162"/>
      <c r="T204" s="163"/>
      <c r="AT204" s="158" t="s">
        <v>158</v>
      </c>
      <c r="AU204" s="158" t="s">
        <v>84</v>
      </c>
      <c r="AV204" s="13" t="s">
        <v>84</v>
      </c>
      <c r="AW204" s="13" t="s">
        <v>30</v>
      </c>
      <c r="AX204" s="13" t="s">
        <v>82</v>
      </c>
      <c r="AY204" s="158" t="s">
        <v>150</v>
      </c>
    </row>
    <row r="205" spans="1:65" s="2" customFormat="1" ht="37.8" customHeight="1">
      <c r="A205" s="30"/>
      <c r="B205" s="142"/>
      <c r="C205" s="143" t="s">
        <v>323</v>
      </c>
      <c r="D205" s="143" t="s">
        <v>152</v>
      </c>
      <c r="E205" s="144" t="s">
        <v>298</v>
      </c>
      <c r="F205" s="145" t="s">
        <v>299</v>
      </c>
      <c r="G205" s="146" t="s">
        <v>155</v>
      </c>
      <c r="H205" s="147">
        <v>603.2</v>
      </c>
      <c r="I205" s="148"/>
      <c r="J205" s="148">
        <f>ROUND(I205*H205,2)</f>
        <v>0</v>
      </c>
      <c r="K205" s="149"/>
      <c r="L205" s="31"/>
      <c r="M205" s="150" t="s">
        <v>1</v>
      </c>
      <c r="N205" s="151" t="s">
        <v>39</v>
      </c>
      <c r="O205" s="152">
        <v>0.058</v>
      </c>
      <c r="P205" s="152">
        <f>O205*H205</f>
        <v>34.985600000000005</v>
      </c>
      <c r="Q205" s="152">
        <v>0</v>
      </c>
      <c r="R205" s="152">
        <f>Q205*H205</f>
        <v>0</v>
      </c>
      <c r="S205" s="152">
        <v>0</v>
      </c>
      <c r="T205" s="153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4" t="s">
        <v>156</v>
      </c>
      <c r="AT205" s="154" t="s">
        <v>152</v>
      </c>
      <c r="AU205" s="154" t="s">
        <v>84</v>
      </c>
      <c r="AY205" s="18" t="s">
        <v>150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8" t="s">
        <v>82</v>
      </c>
      <c r="BK205" s="155">
        <f>ROUND(I205*H205,2)</f>
        <v>0</v>
      </c>
      <c r="BL205" s="18" t="s">
        <v>156</v>
      </c>
      <c r="BM205" s="154" t="s">
        <v>1107</v>
      </c>
    </row>
    <row r="206" spans="2:51" s="13" customFormat="1" ht="12">
      <c r="B206" s="156"/>
      <c r="D206" s="157" t="s">
        <v>158</v>
      </c>
      <c r="E206" s="158" t="s">
        <v>1</v>
      </c>
      <c r="F206" s="159" t="s">
        <v>1108</v>
      </c>
      <c r="H206" s="160">
        <v>49</v>
      </c>
      <c r="L206" s="156"/>
      <c r="M206" s="161"/>
      <c r="N206" s="162"/>
      <c r="O206" s="162"/>
      <c r="P206" s="162"/>
      <c r="Q206" s="162"/>
      <c r="R206" s="162"/>
      <c r="S206" s="162"/>
      <c r="T206" s="163"/>
      <c r="AT206" s="158" t="s">
        <v>158</v>
      </c>
      <c r="AU206" s="158" t="s">
        <v>84</v>
      </c>
      <c r="AV206" s="13" t="s">
        <v>84</v>
      </c>
      <c r="AW206" s="13" t="s">
        <v>30</v>
      </c>
      <c r="AX206" s="13" t="s">
        <v>74</v>
      </c>
      <c r="AY206" s="158" t="s">
        <v>150</v>
      </c>
    </row>
    <row r="207" spans="2:51" s="13" customFormat="1" ht="12">
      <c r="B207" s="156"/>
      <c r="D207" s="157" t="s">
        <v>158</v>
      </c>
      <c r="E207" s="158" t="s">
        <v>1</v>
      </c>
      <c r="F207" s="159" t="s">
        <v>1109</v>
      </c>
      <c r="H207" s="160">
        <v>554.2</v>
      </c>
      <c r="L207" s="156"/>
      <c r="M207" s="161"/>
      <c r="N207" s="162"/>
      <c r="O207" s="162"/>
      <c r="P207" s="162"/>
      <c r="Q207" s="162"/>
      <c r="R207" s="162"/>
      <c r="S207" s="162"/>
      <c r="T207" s="163"/>
      <c r="AT207" s="158" t="s">
        <v>158</v>
      </c>
      <c r="AU207" s="158" t="s">
        <v>84</v>
      </c>
      <c r="AV207" s="13" t="s">
        <v>84</v>
      </c>
      <c r="AW207" s="13" t="s">
        <v>30</v>
      </c>
      <c r="AX207" s="13" t="s">
        <v>74</v>
      </c>
      <c r="AY207" s="158" t="s">
        <v>150</v>
      </c>
    </row>
    <row r="208" spans="2:51" s="14" customFormat="1" ht="12">
      <c r="B208" s="164"/>
      <c r="D208" s="157" t="s">
        <v>158</v>
      </c>
      <c r="E208" s="165" t="s">
        <v>1</v>
      </c>
      <c r="F208" s="166" t="s">
        <v>193</v>
      </c>
      <c r="H208" s="167">
        <v>603.2</v>
      </c>
      <c r="L208" s="164"/>
      <c r="M208" s="168"/>
      <c r="N208" s="169"/>
      <c r="O208" s="169"/>
      <c r="P208" s="169"/>
      <c r="Q208" s="169"/>
      <c r="R208" s="169"/>
      <c r="S208" s="169"/>
      <c r="T208" s="170"/>
      <c r="AT208" s="165" t="s">
        <v>158</v>
      </c>
      <c r="AU208" s="165" t="s">
        <v>84</v>
      </c>
      <c r="AV208" s="14" t="s">
        <v>156</v>
      </c>
      <c r="AW208" s="14" t="s">
        <v>30</v>
      </c>
      <c r="AX208" s="14" t="s">
        <v>82</v>
      </c>
      <c r="AY208" s="165" t="s">
        <v>150</v>
      </c>
    </row>
    <row r="209" spans="1:65" s="2" customFormat="1" ht="16.5" customHeight="1">
      <c r="A209" s="30"/>
      <c r="B209" s="142"/>
      <c r="C209" s="177" t="s">
        <v>327</v>
      </c>
      <c r="D209" s="177" t="s">
        <v>263</v>
      </c>
      <c r="E209" s="178" t="s">
        <v>303</v>
      </c>
      <c r="F209" s="179" t="s">
        <v>304</v>
      </c>
      <c r="G209" s="180" t="s">
        <v>266</v>
      </c>
      <c r="H209" s="181">
        <v>18.096</v>
      </c>
      <c r="I209" s="182"/>
      <c r="J209" s="182">
        <f>ROUND(I209*H209,2)</f>
        <v>0</v>
      </c>
      <c r="K209" s="183"/>
      <c r="L209" s="184"/>
      <c r="M209" s="185" t="s">
        <v>1</v>
      </c>
      <c r="N209" s="186" t="s">
        <v>39</v>
      </c>
      <c r="O209" s="152">
        <v>0</v>
      </c>
      <c r="P209" s="152">
        <f>O209*H209</f>
        <v>0</v>
      </c>
      <c r="Q209" s="152">
        <v>0.001</v>
      </c>
      <c r="R209" s="152">
        <f>Q209*H209</f>
        <v>0.018096</v>
      </c>
      <c r="S209" s="152">
        <v>0</v>
      </c>
      <c r="T209" s="153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54" t="s">
        <v>187</v>
      </c>
      <c r="AT209" s="154" t="s">
        <v>263</v>
      </c>
      <c r="AU209" s="154" t="s">
        <v>84</v>
      </c>
      <c r="AY209" s="18" t="s">
        <v>150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8" t="s">
        <v>82</v>
      </c>
      <c r="BK209" s="155">
        <f>ROUND(I209*H209,2)</f>
        <v>0</v>
      </c>
      <c r="BL209" s="18" t="s">
        <v>156</v>
      </c>
      <c r="BM209" s="154" t="s">
        <v>1110</v>
      </c>
    </row>
    <row r="210" spans="2:51" s="13" customFormat="1" ht="12">
      <c r="B210" s="156"/>
      <c r="D210" s="157" t="s">
        <v>158</v>
      </c>
      <c r="E210" s="158" t="s">
        <v>1</v>
      </c>
      <c r="F210" s="159" t="s">
        <v>1111</v>
      </c>
      <c r="H210" s="160">
        <v>603.2</v>
      </c>
      <c r="L210" s="156"/>
      <c r="M210" s="161"/>
      <c r="N210" s="162"/>
      <c r="O210" s="162"/>
      <c r="P210" s="162"/>
      <c r="Q210" s="162"/>
      <c r="R210" s="162"/>
      <c r="S210" s="162"/>
      <c r="T210" s="163"/>
      <c r="AT210" s="158" t="s">
        <v>158</v>
      </c>
      <c r="AU210" s="158" t="s">
        <v>84</v>
      </c>
      <c r="AV210" s="13" t="s">
        <v>84</v>
      </c>
      <c r="AW210" s="13" t="s">
        <v>30</v>
      </c>
      <c r="AX210" s="13" t="s">
        <v>82</v>
      </c>
      <c r="AY210" s="158" t="s">
        <v>150</v>
      </c>
    </row>
    <row r="211" spans="2:51" s="13" customFormat="1" ht="12">
      <c r="B211" s="156"/>
      <c r="D211" s="157" t="s">
        <v>158</v>
      </c>
      <c r="F211" s="159" t="s">
        <v>1112</v>
      </c>
      <c r="H211" s="160">
        <v>18.096</v>
      </c>
      <c r="L211" s="156"/>
      <c r="M211" s="161"/>
      <c r="N211" s="162"/>
      <c r="O211" s="162"/>
      <c r="P211" s="162"/>
      <c r="Q211" s="162"/>
      <c r="R211" s="162"/>
      <c r="S211" s="162"/>
      <c r="T211" s="163"/>
      <c r="AT211" s="158" t="s">
        <v>158</v>
      </c>
      <c r="AU211" s="158" t="s">
        <v>84</v>
      </c>
      <c r="AV211" s="13" t="s">
        <v>84</v>
      </c>
      <c r="AW211" s="13" t="s">
        <v>3</v>
      </c>
      <c r="AX211" s="13" t="s">
        <v>82</v>
      </c>
      <c r="AY211" s="158" t="s">
        <v>150</v>
      </c>
    </row>
    <row r="212" spans="1:65" s="2" customFormat="1" ht="37.8" customHeight="1">
      <c r="A212" s="30"/>
      <c r="B212" s="142"/>
      <c r="C212" s="143" t="s">
        <v>331</v>
      </c>
      <c r="D212" s="143" t="s">
        <v>152</v>
      </c>
      <c r="E212" s="144" t="s">
        <v>315</v>
      </c>
      <c r="F212" s="145" t="s">
        <v>316</v>
      </c>
      <c r="G212" s="146" t="s">
        <v>155</v>
      </c>
      <c r="H212" s="147">
        <v>751</v>
      </c>
      <c r="I212" s="148"/>
      <c r="J212" s="148">
        <f>ROUND(I212*H212,2)</f>
        <v>0</v>
      </c>
      <c r="K212" s="149"/>
      <c r="L212" s="31"/>
      <c r="M212" s="150" t="s">
        <v>1</v>
      </c>
      <c r="N212" s="151" t="s">
        <v>39</v>
      </c>
      <c r="O212" s="152">
        <v>0.025</v>
      </c>
      <c r="P212" s="152">
        <f>O212*H212</f>
        <v>18.775000000000002</v>
      </c>
      <c r="Q212" s="152">
        <v>0</v>
      </c>
      <c r="R212" s="152">
        <f>Q212*H212</f>
        <v>0</v>
      </c>
      <c r="S212" s="152">
        <v>0</v>
      </c>
      <c r="T212" s="153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54" t="s">
        <v>156</v>
      </c>
      <c r="AT212" s="154" t="s">
        <v>152</v>
      </c>
      <c r="AU212" s="154" t="s">
        <v>84</v>
      </c>
      <c r="AY212" s="18" t="s">
        <v>150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8" t="s">
        <v>82</v>
      </c>
      <c r="BK212" s="155">
        <f>ROUND(I212*H212,2)</f>
        <v>0</v>
      </c>
      <c r="BL212" s="18" t="s">
        <v>156</v>
      </c>
      <c r="BM212" s="154" t="s">
        <v>1113</v>
      </c>
    </row>
    <row r="213" spans="2:51" s="13" customFormat="1" ht="12">
      <c r="B213" s="156"/>
      <c r="D213" s="157" t="s">
        <v>158</v>
      </c>
      <c r="E213" s="158" t="s">
        <v>1</v>
      </c>
      <c r="F213" s="159" t="s">
        <v>1114</v>
      </c>
      <c r="H213" s="160">
        <v>603.2</v>
      </c>
      <c r="L213" s="156"/>
      <c r="M213" s="161"/>
      <c r="N213" s="162"/>
      <c r="O213" s="162"/>
      <c r="P213" s="162"/>
      <c r="Q213" s="162"/>
      <c r="R213" s="162"/>
      <c r="S213" s="162"/>
      <c r="T213" s="163"/>
      <c r="AT213" s="158" t="s">
        <v>158</v>
      </c>
      <c r="AU213" s="158" t="s">
        <v>84</v>
      </c>
      <c r="AV213" s="13" t="s">
        <v>84</v>
      </c>
      <c r="AW213" s="13" t="s">
        <v>30</v>
      </c>
      <c r="AX213" s="13" t="s">
        <v>74</v>
      </c>
      <c r="AY213" s="158" t="s">
        <v>150</v>
      </c>
    </row>
    <row r="214" spans="2:51" s="13" customFormat="1" ht="12">
      <c r="B214" s="156"/>
      <c r="D214" s="157" t="s">
        <v>158</v>
      </c>
      <c r="E214" s="158" t="s">
        <v>1</v>
      </c>
      <c r="F214" s="159" t="s">
        <v>1115</v>
      </c>
      <c r="H214" s="160">
        <v>98.5</v>
      </c>
      <c r="L214" s="156"/>
      <c r="M214" s="161"/>
      <c r="N214" s="162"/>
      <c r="O214" s="162"/>
      <c r="P214" s="162"/>
      <c r="Q214" s="162"/>
      <c r="R214" s="162"/>
      <c r="S214" s="162"/>
      <c r="T214" s="163"/>
      <c r="AT214" s="158" t="s">
        <v>158</v>
      </c>
      <c r="AU214" s="158" t="s">
        <v>84</v>
      </c>
      <c r="AV214" s="13" t="s">
        <v>84</v>
      </c>
      <c r="AW214" s="13" t="s">
        <v>30</v>
      </c>
      <c r="AX214" s="13" t="s">
        <v>74</v>
      </c>
      <c r="AY214" s="158" t="s">
        <v>150</v>
      </c>
    </row>
    <row r="215" spans="2:51" s="13" customFormat="1" ht="12">
      <c r="B215" s="156"/>
      <c r="D215" s="157" t="s">
        <v>158</v>
      </c>
      <c r="E215" s="158" t="s">
        <v>1</v>
      </c>
      <c r="F215" s="159" t="s">
        <v>1116</v>
      </c>
      <c r="H215" s="160">
        <v>49.3</v>
      </c>
      <c r="L215" s="156"/>
      <c r="M215" s="161"/>
      <c r="N215" s="162"/>
      <c r="O215" s="162"/>
      <c r="P215" s="162"/>
      <c r="Q215" s="162"/>
      <c r="R215" s="162"/>
      <c r="S215" s="162"/>
      <c r="T215" s="163"/>
      <c r="AT215" s="158" t="s">
        <v>158</v>
      </c>
      <c r="AU215" s="158" t="s">
        <v>84</v>
      </c>
      <c r="AV215" s="13" t="s">
        <v>84</v>
      </c>
      <c r="AW215" s="13" t="s">
        <v>30</v>
      </c>
      <c r="AX215" s="13" t="s">
        <v>74</v>
      </c>
      <c r="AY215" s="158" t="s">
        <v>150</v>
      </c>
    </row>
    <row r="216" spans="2:51" s="14" customFormat="1" ht="12">
      <c r="B216" s="164"/>
      <c r="D216" s="157" t="s">
        <v>158</v>
      </c>
      <c r="E216" s="165" t="s">
        <v>1</v>
      </c>
      <c r="F216" s="166" t="s">
        <v>193</v>
      </c>
      <c r="H216" s="167">
        <v>751</v>
      </c>
      <c r="L216" s="164"/>
      <c r="M216" s="168"/>
      <c r="N216" s="169"/>
      <c r="O216" s="169"/>
      <c r="P216" s="169"/>
      <c r="Q216" s="169"/>
      <c r="R216" s="169"/>
      <c r="S216" s="169"/>
      <c r="T216" s="170"/>
      <c r="AT216" s="165" t="s">
        <v>158</v>
      </c>
      <c r="AU216" s="165" t="s">
        <v>84</v>
      </c>
      <c r="AV216" s="14" t="s">
        <v>156</v>
      </c>
      <c r="AW216" s="14" t="s">
        <v>30</v>
      </c>
      <c r="AX216" s="14" t="s">
        <v>82</v>
      </c>
      <c r="AY216" s="165" t="s">
        <v>150</v>
      </c>
    </row>
    <row r="217" spans="1:65" s="2" customFormat="1" ht="33" customHeight="1">
      <c r="A217" s="30"/>
      <c r="B217" s="142"/>
      <c r="C217" s="143" t="s">
        <v>336</v>
      </c>
      <c r="D217" s="143" t="s">
        <v>152</v>
      </c>
      <c r="E217" s="144" t="s">
        <v>324</v>
      </c>
      <c r="F217" s="145" t="s">
        <v>325</v>
      </c>
      <c r="G217" s="146" t="s">
        <v>155</v>
      </c>
      <c r="H217" s="147">
        <v>554.2</v>
      </c>
      <c r="I217" s="148"/>
      <c r="J217" s="148">
        <f>ROUND(I217*H217,2)</f>
        <v>0</v>
      </c>
      <c r="K217" s="149"/>
      <c r="L217" s="31"/>
      <c r="M217" s="150" t="s">
        <v>1</v>
      </c>
      <c r="N217" s="151" t="s">
        <v>39</v>
      </c>
      <c r="O217" s="152">
        <v>0.067</v>
      </c>
      <c r="P217" s="152">
        <f>O217*H217</f>
        <v>37.131400000000006</v>
      </c>
      <c r="Q217" s="152">
        <v>0</v>
      </c>
      <c r="R217" s="152">
        <f>Q217*H217</f>
        <v>0</v>
      </c>
      <c r="S217" s="152">
        <v>0</v>
      </c>
      <c r="T217" s="153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54" t="s">
        <v>156</v>
      </c>
      <c r="AT217" s="154" t="s">
        <v>152</v>
      </c>
      <c r="AU217" s="154" t="s">
        <v>84</v>
      </c>
      <c r="AY217" s="18" t="s">
        <v>150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8" t="s">
        <v>82</v>
      </c>
      <c r="BK217" s="155">
        <f>ROUND(I217*H217,2)</f>
        <v>0</v>
      </c>
      <c r="BL217" s="18" t="s">
        <v>156</v>
      </c>
      <c r="BM217" s="154" t="s">
        <v>1117</v>
      </c>
    </row>
    <row r="218" spans="2:51" s="13" customFormat="1" ht="12">
      <c r="B218" s="156"/>
      <c r="D218" s="157" t="s">
        <v>158</v>
      </c>
      <c r="E218" s="158" t="s">
        <v>1</v>
      </c>
      <c r="F218" s="159" t="s">
        <v>1013</v>
      </c>
      <c r="H218" s="160">
        <v>554.2</v>
      </c>
      <c r="L218" s="156"/>
      <c r="M218" s="161"/>
      <c r="N218" s="162"/>
      <c r="O218" s="162"/>
      <c r="P218" s="162"/>
      <c r="Q218" s="162"/>
      <c r="R218" s="162"/>
      <c r="S218" s="162"/>
      <c r="T218" s="163"/>
      <c r="AT218" s="158" t="s">
        <v>158</v>
      </c>
      <c r="AU218" s="158" t="s">
        <v>84</v>
      </c>
      <c r="AV218" s="13" t="s">
        <v>84</v>
      </c>
      <c r="AW218" s="13" t="s">
        <v>30</v>
      </c>
      <c r="AX218" s="13" t="s">
        <v>82</v>
      </c>
      <c r="AY218" s="158" t="s">
        <v>150</v>
      </c>
    </row>
    <row r="219" spans="1:65" s="2" customFormat="1" ht="24.15" customHeight="1">
      <c r="A219" s="30"/>
      <c r="B219" s="142"/>
      <c r="C219" s="143" t="s">
        <v>341</v>
      </c>
      <c r="D219" s="143" t="s">
        <v>152</v>
      </c>
      <c r="E219" s="144" t="s">
        <v>1118</v>
      </c>
      <c r="F219" s="145" t="s">
        <v>1119</v>
      </c>
      <c r="G219" s="146" t="s">
        <v>442</v>
      </c>
      <c r="H219" s="147">
        <v>16</v>
      </c>
      <c r="I219" s="148"/>
      <c r="J219" s="148">
        <f>ROUND(I219*H219,2)</f>
        <v>0</v>
      </c>
      <c r="K219" s="149"/>
      <c r="L219" s="31"/>
      <c r="M219" s="150" t="s">
        <v>1</v>
      </c>
      <c r="N219" s="151" t="s">
        <v>39</v>
      </c>
      <c r="O219" s="152">
        <v>1.34</v>
      </c>
      <c r="P219" s="152">
        <f>O219*H219</f>
        <v>21.44</v>
      </c>
      <c r="Q219" s="152">
        <v>0.01281</v>
      </c>
      <c r="R219" s="152">
        <f>Q219*H219</f>
        <v>0.20496</v>
      </c>
      <c r="S219" s="152">
        <v>0</v>
      </c>
      <c r="T219" s="153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54" t="s">
        <v>156</v>
      </c>
      <c r="AT219" s="154" t="s">
        <v>152</v>
      </c>
      <c r="AU219" s="154" t="s">
        <v>84</v>
      </c>
      <c r="AY219" s="18" t="s">
        <v>150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8" t="s">
        <v>82</v>
      </c>
      <c r="BK219" s="155">
        <f>ROUND(I219*H219,2)</f>
        <v>0</v>
      </c>
      <c r="BL219" s="18" t="s">
        <v>156</v>
      </c>
      <c r="BM219" s="154" t="s">
        <v>1120</v>
      </c>
    </row>
    <row r="220" spans="2:51" s="13" customFormat="1" ht="12">
      <c r="B220" s="156"/>
      <c r="D220" s="157" t="s">
        <v>158</v>
      </c>
      <c r="E220" s="158" t="s">
        <v>1</v>
      </c>
      <c r="F220" s="159" t="s">
        <v>230</v>
      </c>
      <c r="H220" s="160">
        <v>16</v>
      </c>
      <c r="L220" s="156"/>
      <c r="M220" s="161"/>
      <c r="N220" s="162"/>
      <c r="O220" s="162"/>
      <c r="P220" s="162"/>
      <c r="Q220" s="162"/>
      <c r="R220" s="162"/>
      <c r="S220" s="162"/>
      <c r="T220" s="163"/>
      <c r="AT220" s="158" t="s">
        <v>158</v>
      </c>
      <c r="AU220" s="158" t="s">
        <v>84</v>
      </c>
      <c r="AV220" s="13" t="s">
        <v>84</v>
      </c>
      <c r="AW220" s="13" t="s">
        <v>30</v>
      </c>
      <c r="AX220" s="13" t="s">
        <v>82</v>
      </c>
      <c r="AY220" s="158" t="s">
        <v>150</v>
      </c>
    </row>
    <row r="221" spans="1:65" s="2" customFormat="1" ht="33" customHeight="1">
      <c r="A221" s="30"/>
      <c r="B221" s="142"/>
      <c r="C221" s="143" t="s">
        <v>346</v>
      </c>
      <c r="D221" s="143" t="s">
        <v>152</v>
      </c>
      <c r="E221" s="144" t="s">
        <v>328</v>
      </c>
      <c r="F221" s="145" t="s">
        <v>329</v>
      </c>
      <c r="G221" s="146" t="s">
        <v>155</v>
      </c>
      <c r="H221" s="147">
        <v>603.2</v>
      </c>
      <c r="I221" s="148"/>
      <c r="J221" s="148">
        <f>ROUND(I221*H221,2)</f>
        <v>0</v>
      </c>
      <c r="K221" s="149"/>
      <c r="L221" s="31"/>
      <c r="M221" s="150" t="s">
        <v>1</v>
      </c>
      <c r="N221" s="151" t="s">
        <v>39</v>
      </c>
      <c r="O221" s="152">
        <v>0.002</v>
      </c>
      <c r="P221" s="152">
        <f>O221*H221</f>
        <v>1.2064000000000001</v>
      </c>
      <c r="Q221" s="152">
        <v>0</v>
      </c>
      <c r="R221" s="152">
        <f>Q221*H221</f>
        <v>0</v>
      </c>
      <c r="S221" s="152">
        <v>0</v>
      </c>
      <c r="T221" s="153">
        <f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54" t="s">
        <v>156</v>
      </c>
      <c r="AT221" s="154" t="s">
        <v>152</v>
      </c>
      <c r="AU221" s="154" t="s">
        <v>84</v>
      </c>
      <c r="AY221" s="18" t="s">
        <v>150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8" t="s">
        <v>82</v>
      </c>
      <c r="BK221" s="155">
        <f>ROUND(I221*H221,2)</f>
        <v>0</v>
      </c>
      <c r="BL221" s="18" t="s">
        <v>156</v>
      </c>
      <c r="BM221" s="154" t="s">
        <v>1121</v>
      </c>
    </row>
    <row r="222" spans="2:51" s="13" customFormat="1" ht="12">
      <c r="B222" s="156"/>
      <c r="D222" s="157" t="s">
        <v>158</v>
      </c>
      <c r="E222" s="158" t="s">
        <v>1</v>
      </c>
      <c r="F222" s="159" t="s">
        <v>1122</v>
      </c>
      <c r="H222" s="160">
        <v>603.2</v>
      </c>
      <c r="L222" s="156"/>
      <c r="M222" s="161"/>
      <c r="N222" s="162"/>
      <c r="O222" s="162"/>
      <c r="P222" s="162"/>
      <c r="Q222" s="162"/>
      <c r="R222" s="162"/>
      <c r="S222" s="162"/>
      <c r="T222" s="163"/>
      <c r="AT222" s="158" t="s">
        <v>158</v>
      </c>
      <c r="AU222" s="158" t="s">
        <v>84</v>
      </c>
      <c r="AV222" s="13" t="s">
        <v>84</v>
      </c>
      <c r="AW222" s="13" t="s">
        <v>30</v>
      </c>
      <c r="AX222" s="13" t="s">
        <v>82</v>
      </c>
      <c r="AY222" s="158" t="s">
        <v>150</v>
      </c>
    </row>
    <row r="223" spans="1:65" s="2" customFormat="1" ht="24.15" customHeight="1">
      <c r="A223" s="30"/>
      <c r="B223" s="142"/>
      <c r="C223" s="143" t="s">
        <v>351</v>
      </c>
      <c r="D223" s="143" t="s">
        <v>152</v>
      </c>
      <c r="E223" s="144" t="s">
        <v>332</v>
      </c>
      <c r="F223" s="145" t="s">
        <v>333</v>
      </c>
      <c r="G223" s="146" t="s">
        <v>254</v>
      </c>
      <c r="H223" s="147">
        <v>0.015</v>
      </c>
      <c r="I223" s="148"/>
      <c r="J223" s="148">
        <f>ROUND(I223*H223,2)</f>
        <v>0</v>
      </c>
      <c r="K223" s="149"/>
      <c r="L223" s="31"/>
      <c r="M223" s="150" t="s">
        <v>1</v>
      </c>
      <c r="N223" s="151" t="s">
        <v>39</v>
      </c>
      <c r="O223" s="152">
        <v>21.429</v>
      </c>
      <c r="P223" s="152">
        <f>O223*H223</f>
        <v>0.32143499999999997</v>
      </c>
      <c r="Q223" s="152">
        <v>0</v>
      </c>
      <c r="R223" s="152">
        <f>Q223*H223</f>
        <v>0</v>
      </c>
      <c r="S223" s="152">
        <v>0</v>
      </c>
      <c r="T223" s="153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54" t="s">
        <v>156</v>
      </c>
      <c r="AT223" s="154" t="s">
        <v>152</v>
      </c>
      <c r="AU223" s="154" t="s">
        <v>84</v>
      </c>
      <c r="AY223" s="18" t="s">
        <v>150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8" t="s">
        <v>82</v>
      </c>
      <c r="BK223" s="155">
        <f>ROUND(I223*H223,2)</f>
        <v>0</v>
      </c>
      <c r="BL223" s="18" t="s">
        <v>156</v>
      </c>
      <c r="BM223" s="154" t="s">
        <v>1123</v>
      </c>
    </row>
    <row r="224" spans="2:51" s="13" customFormat="1" ht="12">
      <c r="B224" s="156"/>
      <c r="D224" s="157" t="s">
        <v>158</v>
      </c>
      <c r="E224" s="158" t="s">
        <v>1</v>
      </c>
      <c r="F224" s="159" t="s">
        <v>1124</v>
      </c>
      <c r="H224" s="160">
        <v>0.015</v>
      </c>
      <c r="L224" s="156"/>
      <c r="M224" s="161"/>
      <c r="N224" s="162"/>
      <c r="O224" s="162"/>
      <c r="P224" s="162"/>
      <c r="Q224" s="162"/>
      <c r="R224" s="162"/>
      <c r="S224" s="162"/>
      <c r="T224" s="163"/>
      <c r="AT224" s="158" t="s">
        <v>158</v>
      </c>
      <c r="AU224" s="158" t="s">
        <v>84</v>
      </c>
      <c r="AV224" s="13" t="s">
        <v>84</v>
      </c>
      <c r="AW224" s="13" t="s">
        <v>30</v>
      </c>
      <c r="AX224" s="13" t="s">
        <v>82</v>
      </c>
      <c r="AY224" s="158" t="s">
        <v>150</v>
      </c>
    </row>
    <row r="225" spans="1:65" s="2" customFormat="1" ht="16.5" customHeight="1">
      <c r="A225" s="30"/>
      <c r="B225" s="142"/>
      <c r="C225" s="177" t="s">
        <v>357</v>
      </c>
      <c r="D225" s="177" t="s">
        <v>263</v>
      </c>
      <c r="E225" s="178" t="s">
        <v>337</v>
      </c>
      <c r="F225" s="179" t="s">
        <v>338</v>
      </c>
      <c r="G225" s="180" t="s">
        <v>266</v>
      </c>
      <c r="H225" s="181">
        <v>15</v>
      </c>
      <c r="I225" s="182"/>
      <c r="J225" s="182">
        <f>ROUND(I225*H225,2)</f>
        <v>0</v>
      </c>
      <c r="K225" s="183"/>
      <c r="L225" s="184"/>
      <c r="M225" s="185" t="s">
        <v>1</v>
      </c>
      <c r="N225" s="186" t="s">
        <v>39</v>
      </c>
      <c r="O225" s="152">
        <v>0</v>
      </c>
      <c r="P225" s="152">
        <f>O225*H225</f>
        <v>0</v>
      </c>
      <c r="Q225" s="152">
        <v>0.001</v>
      </c>
      <c r="R225" s="152">
        <f>Q225*H225</f>
        <v>0.015</v>
      </c>
      <c r="S225" s="152">
        <v>0</v>
      </c>
      <c r="T225" s="153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54" t="s">
        <v>187</v>
      </c>
      <c r="AT225" s="154" t="s">
        <v>263</v>
      </c>
      <c r="AU225" s="154" t="s">
        <v>84</v>
      </c>
      <c r="AY225" s="18" t="s">
        <v>150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8" t="s">
        <v>82</v>
      </c>
      <c r="BK225" s="155">
        <f>ROUND(I225*H225,2)</f>
        <v>0</v>
      </c>
      <c r="BL225" s="18" t="s">
        <v>156</v>
      </c>
      <c r="BM225" s="154" t="s">
        <v>1125</v>
      </c>
    </row>
    <row r="226" spans="2:51" s="13" customFormat="1" ht="12">
      <c r="B226" s="156"/>
      <c r="D226" s="157" t="s">
        <v>158</v>
      </c>
      <c r="F226" s="159" t="s">
        <v>1126</v>
      </c>
      <c r="H226" s="160">
        <v>15</v>
      </c>
      <c r="L226" s="156"/>
      <c r="M226" s="161"/>
      <c r="N226" s="162"/>
      <c r="O226" s="162"/>
      <c r="P226" s="162"/>
      <c r="Q226" s="162"/>
      <c r="R226" s="162"/>
      <c r="S226" s="162"/>
      <c r="T226" s="163"/>
      <c r="AT226" s="158" t="s">
        <v>158</v>
      </c>
      <c r="AU226" s="158" t="s">
        <v>84</v>
      </c>
      <c r="AV226" s="13" t="s">
        <v>84</v>
      </c>
      <c r="AW226" s="13" t="s">
        <v>3</v>
      </c>
      <c r="AX226" s="13" t="s">
        <v>82</v>
      </c>
      <c r="AY226" s="158" t="s">
        <v>150</v>
      </c>
    </row>
    <row r="227" spans="1:65" s="2" customFormat="1" ht="16.5" customHeight="1">
      <c r="A227" s="30"/>
      <c r="B227" s="142"/>
      <c r="C227" s="143" t="s">
        <v>362</v>
      </c>
      <c r="D227" s="143" t="s">
        <v>152</v>
      </c>
      <c r="E227" s="144" t="s">
        <v>342</v>
      </c>
      <c r="F227" s="145" t="s">
        <v>343</v>
      </c>
      <c r="G227" s="146" t="s">
        <v>210</v>
      </c>
      <c r="H227" s="147">
        <v>1.206</v>
      </c>
      <c r="I227" s="148"/>
      <c r="J227" s="148">
        <f>ROUND(I227*H227,2)</f>
        <v>0</v>
      </c>
      <c r="K227" s="149"/>
      <c r="L227" s="31"/>
      <c r="M227" s="150" t="s">
        <v>1</v>
      </c>
      <c r="N227" s="151" t="s">
        <v>39</v>
      </c>
      <c r="O227" s="152">
        <v>0.261</v>
      </c>
      <c r="P227" s="152">
        <f>O227*H227</f>
        <v>0.314766</v>
      </c>
      <c r="Q227" s="152">
        <v>0</v>
      </c>
      <c r="R227" s="152">
        <f>Q227*H227</f>
        <v>0</v>
      </c>
      <c r="S227" s="152">
        <v>0</v>
      </c>
      <c r="T227" s="153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54" t="s">
        <v>156</v>
      </c>
      <c r="AT227" s="154" t="s">
        <v>152</v>
      </c>
      <c r="AU227" s="154" t="s">
        <v>84</v>
      </c>
      <c r="AY227" s="18" t="s">
        <v>150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82</v>
      </c>
      <c r="BK227" s="155">
        <f>ROUND(I227*H227,2)</f>
        <v>0</v>
      </c>
      <c r="BL227" s="18" t="s">
        <v>156</v>
      </c>
      <c r="BM227" s="154" t="s">
        <v>1127</v>
      </c>
    </row>
    <row r="228" spans="2:51" s="13" customFormat="1" ht="12">
      <c r="B228" s="156"/>
      <c r="D228" s="157" t="s">
        <v>158</v>
      </c>
      <c r="E228" s="158" t="s">
        <v>1</v>
      </c>
      <c r="F228" s="159" t="s">
        <v>1128</v>
      </c>
      <c r="H228" s="160">
        <v>1.206</v>
      </c>
      <c r="L228" s="156"/>
      <c r="M228" s="161"/>
      <c r="N228" s="162"/>
      <c r="O228" s="162"/>
      <c r="P228" s="162"/>
      <c r="Q228" s="162"/>
      <c r="R228" s="162"/>
      <c r="S228" s="162"/>
      <c r="T228" s="163"/>
      <c r="AT228" s="158" t="s">
        <v>158</v>
      </c>
      <c r="AU228" s="158" t="s">
        <v>84</v>
      </c>
      <c r="AV228" s="13" t="s">
        <v>84</v>
      </c>
      <c r="AW228" s="13" t="s">
        <v>30</v>
      </c>
      <c r="AX228" s="13" t="s">
        <v>82</v>
      </c>
      <c r="AY228" s="158" t="s">
        <v>150</v>
      </c>
    </row>
    <row r="229" spans="1:65" s="2" customFormat="1" ht="21.75" customHeight="1">
      <c r="A229" s="30"/>
      <c r="B229" s="142"/>
      <c r="C229" s="143" t="s">
        <v>367</v>
      </c>
      <c r="D229" s="143" t="s">
        <v>152</v>
      </c>
      <c r="E229" s="144" t="s">
        <v>347</v>
      </c>
      <c r="F229" s="145" t="s">
        <v>348</v>
      </c>
      <c r="G229" s="146" t="s">
        <v>210</v>
      </c>
      <c r="H229" s="147">
        <v>1.206</v>
      </c>
      <c r="I229" s="148"/>
      <c r="J229" s="148">
        <f>ROUND(I229*H229,2)</f>
        <v>0</v>
      </c>
      <c r="K229" s="149"/>
      <c r="L229" s="31"/>
      <c r="M229" s="150" t="s">
        <v>1</v>
      </c>
      <c r="N229" s="151" t="s">
        <v>39</v>
      </c>
      <c r="O229" s="152">
        <v>0.452</v>
      </c>
      <c r="P229" s="152">
        <f>O229*H229</f>
        <v>0.545112</v>
      </c>
      <c r="Q229" s="152">
        <v>0</v>
      </c>
      <c r="R229" s="152">
        <f>Q229*H229</f>
        <v>0</v>
      </c>
      <c r="S229" s="152">
        <v>0</v>
      </c>
      <c r="T229" s="153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54" t="s">
        <v>156</v>
      </c>
      <c r="AT229" s="154" t="s">
        <v>152</v>
      </c>
      <c r="AU229" s="154" t="s">
        <v>84</v>
      </c>
      <c r="AY229" s="18" t="s">
        <v>150</v>
      </c>
      <c r="BE229" s="155">
        <f>IF(N229="základní",J229,0)</f>
        <v>0</v>
      </c>
      <c r="BF229" s="155">
        <f>IF(N229="snížená",J229,0)</f>
        <v>0</v>
      </c>
      <c r="BG229" s="155">
        <f>IF(N229="zákl. přenesená",J229,0)</f>
        <v>0</v>
      </c>
      <c r="BH229" s="155">
        <f>IF(N229="sníž. přenesená",J229,0)</f>
        <v>0</v>
      </c>
      <c r="BI229" s="155">
        <f>IF(N229="nulová",J229,0)</f>
        <v>0</v>
      </c>
      <c r="BJ229" s="18" t="s">
        <v>82</v>
      </c>
      <c r="BK229" s="155">
        <f>ROUND(I229*H229,2)</f>
        <v>0</v>
      </c>
      <c r="BL229" s="18" t="s">
        <v>156</v>
      </c>
      <c r="BM229" s="154" t="s">
        <v>1129</v>
      </c>
    </row>
    <row r="230" spans="2:51" s="13" customFormat="1" ht="12">
      <c r="B230" s="156"/>
      <c r="D230" s="157" t="s">
        <v>158</v>
      </c>
      <c r="E230" s="158" t="s">
        <v>1</v>
      </c>
      <c r="F230" s="159" t="s">
        <v>1128</v>
      </c>
      <c r="H230" s="160">
        <v>1.206</v>
      </c>
      <c r="L230" s="156"/>
      <c r="M230" s="161"/>
      <c r="N230" s="162"/>
      <c r="O230" s="162"/>
      <c r="P230" s="162"/>
      <c r="Q230" s="162"/>
      <c r="R230" s="162"/>
      <c r="S230" s="162"/>
      <c r="T230" s="163"/>
      <c r="AT230" s="158" t="s">
        <v>158</v>
      </c>
      <c r="AU230" s="158" t="s">
        <v>84</v>
      </c>
      <c r="AV230" s="13" t="s">
        <v>84</v>
      </c>
      <c r="AW230" s="13" t="s">
        <v>30</v>
      </c>
      <c r="AX230" s="13" t="s">
        <v>74</v>
      </c>
      <c r="AY230" s="158" t="s">
        <v>150</v>
      </c>
    </row>
    <row r="231" spans="2:51" s="14" customFormat="1" ht="12">
      <c r="B231" s="164"/>
      <c r="D231" s="157" t="s">
        <v>158</v>
      </c>
      <c r="E231" s="165" t="s">
        <v>1</v>
      </c>
      <c r="F231" s="166" t="s">
        <v>193</v>
      </c>
      <c r="H231" s="167">
        <v>1.206</v>
      </c>
      <c r="L231" s="164"/>
      <c r="M231" s="168"/>
      <c r="N231" s="169"/>
      <c r="O231" s="169"/>
      <c r="P231" s="169"/>
      <c r="Q231" s="169"/>
      <c r="R231" s="169"/>
      <c r="S231" s="169"/>
      <c r="T231" s="170"/>
      <c r="AT231" s="165" t="s">
        <v>158</v>
      </c>
      <c r="AU231" s="165" t="s">
        <v>84</v>
      </c>
      <c r="AV231" s="14" t="s">
        <v>156</v>
      </c>
      <c r="AW231" s="14" t="s">
        <v>30</v>
      </c>
      <c r="AX231" s="14" t="s">
        <v>82</v>
      </c>
      <c r="AY231" s="165" t="s">
        <v>150</v>
      </c>
    </row>
    <row r="232" spans="2:63" s="12" customFormat="1" ht="22.8" customHeight="1">
      <c r="B232" s="130"/>
      <c r="D232" s="131" t="s">
        <v>73</v>
      </c>
      <c r="E232" s="140" t="s">
        <v>84</v>
      </c>
      <c r="F232" s="140" t="s">
        <v>350</v>
      </c>
      <c r="J232" s="141">
        <f>BK232</f>
        <v>0</v>
      </c>
      <c r="L232" s="130"/>
      <c r="M232" s="134"/>
      <c r="N232" s="135"/>
      <c r="O232" s="135"/>
      <c r="P232" s="136">
        <f>SUM(P233:P236)</f>
        <v>0.228928</v>
      </c>
      <c r="Q232" s="135"/>
      <c r="R232" s="136">
        <f>SUM(R233:R236)</f>
        <v>0.98073304</v>
      </c>
      <c r="S232" s="135"/>
      <c r="T232" s="137">
        <f>SUM(T233:T236)</f>
        <v>0</v>
      </c>
      <c r="AR232" s="131" t="s">
        <v>82</v>
      </c>
      <c r="AT232" s="138" t="s">
        <v>73</v>
      </c>
      <c r="AU232" s="138" t="s">
        <v>82</v>
      </c>
      <c r="AY232" s="131" t="s">
        <v>150</v>
      </c>
      <c r="BK232" s="139">
        <f>SUM(BK233:BK236)</f>
        <v>0</v>
      </c>
    </row>
    <row r="233" spans="1:65" s="2" customFormat="1" ht="16.5" customHeight="1">
      <c r="A233" s="30"/>
      <c r="B233" s="142"/>
      <c r="C233" s="143" t="s">
        <v>372</v>
      </c>
      <c r="D233" s="143" t="s">
        <v>152</v>
      </c>
      <c r="E233" s="144" t="s">
        <v>1130</v>
      </c>
      <c r="F233" s="145" t="s">
        <v>1131</v>
      </c>
      <c r="G233" s="146" t="s">
        <v>210</v>
      </c>
      <c r="H233" s="147">
        <v>0.392</v>
      </c>
      <c r="I233" s="148"/>
      <c r="J233" s="148">
        <f>ROUND(I233*H233,2)</f>
        <v>0</v>
      </c>
      <c r="K233" s="149"/>
      <c r="L233" s="31"/>
      <c r="M233" s="150" t="s">
        <v>1</v>
      </c>
      <c r="N233" s="151" t="s">
        <v>39</v>
      </c>
      <c r="O233" s="152">
        <v>0.584</v>
      </c>
      <c r="P233" s="152">
        <f>O233*H233</f>
        <v>0.228928</v>
      </c>
      <c r="Q233" s="152">
        <v>2.50187</v>
      </c>
      <c r="R233" s="152">
        <f>Q233*H233</f>
        <v>0.98073304</v>
      </c>
      <c r="S233" s="152">
        <v>0</v>
      </c>
      <c r="T233" s="153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54" t="s">
        <v>156</v>
      </c>
      <c r="AT233" s="154" t="s">
        <v>152</v>
      </c>
      <c r="AU233" s="154" t="s">
        <v>84</v>
      </c>
      <c r="AY233" s="18" t="s">
        <v>150</v>
      </c>
      <c r="BE233" s="155">
        <f>IF(N233="základní",J233,0)</f>
        <v>0</v>
      </c>
      <c r="BF233" s="155">
        <f>IF(N233="snížená",J233,0)</f>
        <v>0</v>
      </c>
      <c r="BG233" s="155">
        <f>IF(N233="zákl. přenesená",J233,0)</f>
        <v>0</v>
      </c>
      <c r="BH233" s="155">
        <f>IF(N233="sníž. přenesená",J233,0)</f>
        <v>0</v>
      </c>
      <c r="BI233" s="155">
        <f>IF(N233="nulová",J233,0)</f>
        <v>0</v>
      </c>
      <c r="BJ233" s="18" t="s">
        <v>82</v>
      </c>
      <c r="BK233" s="155">
        <f>ROUND(I233*H233,2)</f>
        <v>0</v>
      </c>
      <c r="BL233" s="18" t="s">
        <v>156</v>
      </c>
      <c r="BM233" s="154" t="s">
        <v>1132</v>
      </c>
    </row>
    <row r="234" spans="2:51" s="15" customFormat="1" ht="12">
      <c r="B234" s="171"/>
      <c r="D234" s="157" t="s">
        <v>158</v>
      </c>
      <c r="E234" s="172" t="s">
        <v>1</v>
      </c>
      <c r="F234" s="173" t="s">
        <v>1055</v>
      </c>
      <c r="H234" s="172" t="s">
        <v>1</v>
      </c>
      <c r="L234" s="171"/>
      <c r="M234" s="174"/>
      <c r="N234" s="175"/>
      <c r="O234" s="175"/>
      <c r="P234" s="175"/>
      <c r="Q234" s="175"/>
      <c r="R234" s="175"/>
      <c r="S234" s="175"/>
      <c r="T234" s="176"/>
      <c r="AT234" s="172" t="s">
        <v>158</v>
      </c>
      <c r="AU234" s="172" t="s">
        <v>84</v>
      </c>
      <c r="AV234" s="15" t="s">
        <v>82</v>
      </c>
      <c r="AW234" s="15" t="s">
        <v>30</v>
      </c>
      <c r="AX234" s="15" t="s">
        <v>74</v>
      </c>
      <c r="AY234" s="172" t="s">
        <v>150</v>
      </c>
    </row>
    <row r="235" spans="2:51" s="13" customFormat="1" ht="12">
      <c r="B235" s="156"/>
      <c r="D235" s="157" t="s">
        <v>158</v>
      </c>
      <c r="E235" s="158" t="s">
        <v>1</v>
      </c>
      <c r="F235" s="159" t="s">
        <v>1133</v>
      </c>
      <c r="H235" s="160">
        <v>0.379</v>
      </c>
      <c r="L235" s="156"/>
      <c r="M235" s="161"/>
      <c r="N235" s="162"/>
      <c r="O235" s="162"/>
      <c r="P235" s="162"/>
      <c r="Q235" s="162"/>
      <c r="R235" s="162"/>
      <c r="S235" s="162"/>
      <c r="T235" s="163"/>
      <c r="AT235" s="158" t="s">
        <v>158</v>
      </c>
      <c r="AU235" s="158" t="s">
        <v>84</v>
      </c>
      <c r="AV235" s="13" t="s">
        <v>84</v>
      </c>
      <c r="AW235" s="13" t="s">
        <v>30</v>
      </c>
      <c r="AX235" s="13" t="s">
        <v>82</v>
      </c>
      <c r="AY235" s="158" t="s">
        <v>150</v>
      </c>
    </row>
    <row r="236" spans="2:51" s="13" customFormat="1" ht="12">
      <c r="B236" s="156"/>
      <c r="D236" s="157" t="s">
        <v>158</v>
      </c>
      <c r="F236" s="159" t="s">
        <v>1134</v>
      </c>
      <c r="H236" s="160">
        <v>0.392</v>
      </c>
      <c r="L236" s="156"/>
      <c r="M236" s="161"/>
      <c r="N236" s="162"/>
      <c r="O236" s="162"/>
      <c r="P236" s="162"/>
      <c r="Q236" s="162"/>
      <c r="R236" s="162"/>
      <c r="S236" s="162"/>
      <c r="T236" s="163"/>
      <c r="AT236" s="158" t="s">
        <v>158</v>
      </c>
      <c r="AU236" s="158" t="s">
        <v>84</v>
      </c>
      <c r="AV236" s="13" t="s">
        <v>84</v>
      </c>
      <c r="AW236" s="13" t="s">
        <v>3</v>
      </c>
      <c r="AX236" s="13" t="s">
        <v>82</v>
      </c>
      <c r="AY236" s="158" t="s">
        <v>150</v>
      </c>
    </row>
    <row r="237" spans="2:63" s="12" customFormat="1" ht="22.8" customHeight="1">
      <c r="B237" s="130"/>
      <c r="D237" s="131" t="s">
        <v>73</v>
      </c>
      <c r="E237" s="140" t="s">
        <v>163</v>
      </c>
      <c r="F237" s="140" t="s">
        <v>652</v>
      </c>
      <c r="J237" s="141">
        <f>BK237</f>
        <v>0</v>
      </c>
      <c r="L237" s="130"/>
      <c r="M237" s="134"/>
      <c r="N237" s="135"/>
      <c r="O237" s="135"/>
      <c r="P237" s="136">
        <f>SUM(P238:P243)</f>
        <v>2.7792</v>
      </c>
      <c r="Q237" s="135"/>
      <c r="R237" s="136">
        <f>SUM(R238:R243)</f>
        <v>1.2336576</v>
      </c>
      <c r="S237" s="135"/>
      <c r="T237" s="137">
        <f>SUM(T238:T243)</f>
        <v>0</v>
      </c>
      <c r="AR237" s="131" t="s">
        <v>82</v>
      </c>
      <c r="AT237" s="138" t="s">
        <v>73</v>
      </c>
      <c r="AU237" s="138" t="s">
        <v>82</v>
      </c>
      <c r="AY237" s="131" t="s">
        <v>150</v>
      </c>
      <c r="BK237" s="139">
        <f>SUM(BK238:BK243)</f>
        <v>0</v>
      </c>
    </row>
    <row r="238" spans="1:65" s="2" customFormat="1" ht="24.15" customHeight="1">
      <c r="A238" s="30"/>
      <c r="B238" s="142"/>
      <c r="C238" s="143" t="s">
        <v>378</v>
      </c>
      <c r="D238" s="143" t="s">
        <v>152</v>
      </c>
      <c r="E238" s="144" t="s">
        <v>1135</v>
      </c>
      <c r="F238" s="145" t="s">
        <v>1136</v>
      </c>
      <c r="G238" s="146" t="s">
        <v>190</v>
      </c>
      <c r="H238" s="147">
        <v>2.88</v>
      </c>
      <c r="I238" s="148"/>
      <c r="J238" s="148">
        <f>ROUND(I238*H238,2)</f>
        <v>0</v>
      </c>
      <c r="K238" s="149"/>
      <c r="L238" s="31"/>
      <c r="M238" s="150" t="s">
        <v>1</v>
      </c>
      <c r="N238" s="151" t="s">
        <v>39</v>
      </c>
      <c r="O238" s="152">
        <v>0.965</v>
      </c>
      <c r="P238" s="152">
        <f>O238*H238</f>
        <v>2.7792</v>
      </c>
      <c r="Q238" s="152">
        <v>0.24127</v>
      </c>
      <c r="R238" s="152">
        <f>Q238*H238</f>
        <v>0.6948576</v>
      </c>
      <c r="S238" s="152">
        <v>0</v>
      </c>
      <c r="T238" s="153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54" t="s">
        <v>156</v>
      </c>
      <c r="AT238" s="154" t="s">
        <v>152</v>
      </c>
      <c r="AU238" s="154" t="s">
        <v>84</v>
      </c>
      <c r="AY238" s="18" t="s">
        <v>150</v>
      </c>
      <c r="BE238" s="155">
        <f>IF(N238="základní",J238,0)</f>
        <v>0</v>
      </c>
      <c r="BF238" s="155">
        <f>IF(N238="snížená",J238,0)</f>
        <v>0</v>
      </c>
      <c r="BG238" s="155">
        <f>IF(N238="zákl. přenesená",J238,0)</f>
        <v>0</v>
      </c>
      <c r="BH238" s="155">
        <f>IF(N238="sníž. přenesená",J238,0)</f>
        <v>0</v>
      </c>
      <c r="BI238" s="155">
        <f>IF(N238="nulová",J238,0)</f>
        <v>0</v>
      </c>
      <c r="BJ238" s="18" t="s">
        <v>82</v>
      </c>
      <c r="BK238" s="155">
        <f>ROUND(I238*H238,2)</f>
        <v>0</v>
      </c>
      <c r="BL238" s="18" t="s">
        <v>156</v>
      </c>
      <c r="BM238" s="154" t="s">
        <v>1137</v>
      </c>
    </row>
    <row r="239" spans="2:51" s="13" customFormat="1" ht="12">
      <c r="B239" s="156"/>
      <c r="D239" s="157" t="s">
        <v>158</v>
      </c>
      <c r="E239" s="158" t="s">
        <v>1</v>
      </c>
      <c r="F239" s="159" t="s">
        <v>1138</v>
      </c>
      <c r="H239" s="160">
        <v>0.96</v>
      </c>
      <c r="L239" s="156"/>
      <c r="M239" s="161"/>
      <c r="N239" s="162"/>
      <c r="O239" s="162"/>
      <c r="P239" s="162"/>
      <c r="Q239" s="162"/>
      <c r="R239" s="162"/>
      <c r="S239" s="162"/>
      <c r="T239" s="163"/>
      <c r="AT239" s="158" t="s">
        <v>158</v>
      </c>
      <c r="AU239" s="158" t="s">
        <v>84</v>
      </c>
      <c r="AV239" s="13" t="s">
        <v>84</v>
      </c>
      <c r="AW239" s="13" t="s">
        <v>30</v>
      </c>
      <c r="AX239" s="13" t="s">
        <v>74</v>
      </c>
      <c r="AY239" s="158" t="s">
        <v>150</v>
      </c>
    </row>
    <row r="240" spans="2:51" s="13" customFormat="1" ht="12">
      <c r="B240" s="156"/>
      <c r="D240" s="157" t="s">
        <v>158</v>
      </c>
      <c r="E240" s="158" t="s">
        <v>1</v>
      </c>
      <c r="F240" s="159" t="s">
        <v>1139</v>
      </c>
      <c r="H240" s="160">
        <v>1.92</v>
      </c>
      <c r="L240" s="156"/>
      <c r="M240" s="161"/>
      <c r="N240" s="162"/>
      <c r="O240" s="162"/>
      <c r="P240" s="162"/>
      <c r="Q240" s="162"/>
      <c r="R240" s="162"/>
      <c r="S240" s="162"/>
      <c r="T240" s="163"/>
      <c r="AT240" s="158" t="s">
        <v>158</v>
      </c>
      <c r="AU240" s="158" t="s">
        <v>84</v>
      </c>
      <c r="AV240" s="13" t="s">
        <v>84</v>
      </c>
      <c r="AW240" s="13" t="s">
        <v>30</v>
      </c>
      <c r="AX240" s="13" t="s">
        <v>74</v>
      </c>
      <c r="AY240" s="158" t="s">
        <v>150</v>
      </c>
    </row>
    <row r="241" spans="2:51" s="14" customFormat="1" ht="12">
      <c r="B241" s="164"/>
      <c r="D241" s="157" t="s">
        <v>158</v>
      </c>
      <c r="E241" s="165" t="s">
        <v>1</v>
      </c>
      <c r="F241" s="166" t="s">
        <v>193</v>
      </c>
      <c r="H241" s="167">
        <v>2.88</v>
      </c>
      <c r="L241" s="164"/>
      <c r="M241" s="168"/>
      <c r="N241" s="169"/>
      <c r="O241" s="169"/>
      <c r="P241" s="169"/>
      <c r="Q241" s="169"/>
      <c r="R241" s="169"/>
      <c r="S241" s="169"/>
      <c r="T241" s="170"/>
      <c r="AT241" s="165" t="s">
        <v>158</v>
      </c>
      <c r="AU241" s="165" t="s">
        <v>84</v>
      </c>
      <c r="AV241" s="14" t="s">
        <v>156</v>
      </c>
      <c r="AW241" s="14" t="s">
        <v>30</v>
      </c>
      <c r="AX241" s="14" t="s">
        <v>82</v>
      </c>
      <c r="AY241" s="165" t="s">
        <v>150</v>
      </c>
    </row>
    <row r="242" spans="1:65" s="2" customFormat="1" ht="24.15" customHeight="1">
      <c r="A242" s="30"/>
      <c r="B242" s="142"/>
      <c r="C242" s="177" t="s">
        <v>382</v>
      </c>
      <c r="D242" s="177" t="s">
        <v>263</v>
      </c>
      <c r="E242" s="178" t="s">
        <v>1140</v>
      </c>
      <c r="F242" s="179" t="s">
        <v>1141</v>
      </c>
      <c r="G242" s="180" t="s">
        <v>442</v>
      </c>
      <c r="H242" s="181">
        <v>6</v>
      </c>
      <c r="I242" s="182"/>
      <c r="J242" s="182">
        <f>ROUND(I242*H242,2)</f>
        <v>0</v>
      </c>
      <c r="K242" s="183"/>
      <c r="L242" s="184"/>
      <c r="M242" s="185" t="s">
        <v>1</v>
      </c>
      <c r="N242" s="186" t="s">
        <v>39</v>
      </c>
      <c r="O242" s="152">
        <v>0</v>
      </c>
      <c r="P242" s="152">
        <f>O242*H242</f>
        <v>0</v>
      </c>
      <c r="Q242" s="152">
        <v>0.026</v>
      </c>
      <c r="R242" s="152">
        <f>Q242*H242</f>
        <v>0.156</v>
      </c>
      <c r="S242" s="152">
        <v>0</v>
      </c>
      <c r="T242" s="153">
        <f>S242*H242</f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54" t="s">
        <v>187</v>
      </c>
      <c r="AT242" s="154" t="s">
        <v>263</v>
      </c>
      <c r="AU242" s="154" t="s">
        <v>84</v>
      </c>
      <c r="AY242" s="18" t="s">
        <v>150</v>
      </c>
      <c r="BE242" s="155">
        <f>IF(N242="základní",J242,0)</f>
        <v>0</v>
      </c>
      <c r="BF242" s="155">
        <f>IF(N242="snížená",J242,0)</f>
        <v>0</v>
      </c>
      <c r="BG242" s="155">
        <f>IF(N242="zákl. přenesená",J242,0)</f>
        <v>0</v>
      </c>
      <c r="BH242" s="155">
        <f>IF(N242="sníž. přenesená",J242,0)</f>
        <v>0</v>
      </c>
      <c r="BI242" s="155">
        <f>IF(N242="nulová",J242,0)</f>
        <v>0</v>
      </c>
      <c r="BJ242" s="18" t="s">
        <v>82</v>
      </c>
      <c r="BK242" s="155">
        <f>ROUND(I242*H242,2)</f>
        <v>0</v>
      </c>
      <c r="BL242" s="18" t="s">
        <v>156</v>
      </c>
      <c r="BM242" s="154" t="s">
        <v>1142</v>
      </c>
    </row>
    <row r="243" spans="1:65" s="2" customFormat="1" ht="24.15" customHeight="1">
      <c r="A243" s="30"/>
      <c r="B243" s="142"/>
      <c r="C243" s="177" t="s">
        <v>386</v>
      </c>
      <c r="D243" s="177" t="s">
        <v>263</v>
      </c>
      <c r="E243" s="178" t="s">
        <v>1143</v>
      </c>
      <c r="F243" s="179" t="s">
        <v>1144</v>
      </c>
      <c r="G243" s="180" t="s">
        <v>442</v>
      </c>
      <c r="H243" s="181">
        <v>11</v>
      </c>
      <c r="I243" s="182"/>
      <c r="J243" s="182">
        <f>ROUND(I243*H243,2)</f>
        <v>0</v>
      </c>
      <c r="K243" s="183"/>
      <c r="L243" s="184"/>
      <c r="M243" s="185" t="s">
        <v>1</v>
      </c>
      <c r="N243" s="186" t="s">
        <v>39</v>
      </c>
      <c r="O243" s="152">
        <v>0</v>
      </c>
      <c r="P243" s="152">
        <f>O243*H243</f>
        <v>0</v>
      </c>
      <c r="Q243" s="152">
        <v>0.0348</v>
      </c>
      <c r="R243" s="152">
        <f>Q243*H243</f>
        <v>0.3828</v>
      </c>
      <c r="S243" s="152">
        <v>0</v>
      </c>
      <c r="T243" s="153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54" t="s">
        <v>187</v>
      </c>
      <c r="AT243" s="154" t="s">
        <v>263</v>
      </c>
      <c r="AU243" s="154" t="s">
        <v>84</v>
      </c>
      <c r="AY243" s="18" t="s">
        <v>150</v>
      </c>
      <c r="BE243" s="155">
        <f>IF(N243="základní",J243,0)</f>
        <v>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8" t="s">
        <v>82</v>
      </c>
      <c r="BK243" s="155">
        <f>ROUND(I243*H243,2)</f>
        <v>0</v>
      </c>
      <c r="BL243" s="18" t="s">
        <v>156</v>
      </c>
      <c r="BM243" s="154" t="s">
        <v>1145</v>
      </c>
    </row>
    <row r="244" spans="2:63" s="12" customFormat="1" ht="22.8" customHeight="1">
      <c r="B244" s="130"/>
      <c r="D244" s="131" t="s">
        <v>73</v>
      </c>
      <c r="E244" s="140" t="s">
        <v>172</v>
      </c>
      <c r="F244" s="140" t="s">
        <v>377</v>
      </c>
      <c r="J244" s="141">
        <f>BK244</f>
        <v>0</v>
      </c>
      <c r="L244" s="130"/>
      <c r="M244" s="134"/>
      <c r="N244" s="135"/>
      <c r="O244" s="135"/>
      <c r="P244" s="136">
        <f>SUM(P245:P268)</f>
        <v>76.92308</v>
      </c>
      <c r="Q244" s="135"/>
      <c r="R244" s="136">
        <f>SUM(R245:R268)</f>
        <v>116.592197</v>
      </c>
      <c r="S244" s="135"/>
      <c r="T244" s="137">
        <f>SUM(T245:T268)</f>
        <v>0</v>
      </c>
      <c r="AR244" s="131" t="s">
        <v>82</v>
      </c>
      <c r="AT244" s="138" t="s">
        <v>73</v>
      </c>
      <c r="AU244" s="138" t="s">
        <v>82</v>
      </c>
      <c r="AY244" s="131" t="s">
        <v>150</v>
      </c>
      <c r="BK244" s="139">
        <f>SUM(BK245:BK268)</f>
        <v>0</v>
      </c>
    </row>
    <row r="245" spans="1:65" s="2" customFormat="1" ht="24.15" customHeight="1">
      <c r="A245" s="30"/>
      <c r="B245" s="142"/>
      <c r="C245" s="143" t="s">
        <v>390</v>
      </c>
      <c r="D245" s="143" t="s">
        <v>152</v>
      </c>
      <c r="E245" s="144" t="s">
        <v>395</v>
      </c>
      <c r="F245" s="145" t="s">
        <v>396</v>
      </c>
      <c r="G245" s="146" t="s">
        <v>155</v>
      </c>
      <c r="H245" s="147">
        <v>406.24</v>
      </c>
      <c r="I245" s="148"/>
      <c r="J245" s="148">
        <f>ROUND(I245*H245,2)</f>
        <v>0</v>
      </c>
      <c r="K245" s="149"/>
      <c r="L245" s="31"/>
      <c r="M245" s="150" t="s">
        <v>1</v>
      </c>
      <c r="N245" s="151" t="s">
        <v>39</v>
      </c>
      <c r="O245" s="152">
        <v>0.078</v>
      </c>
      <c r="P245" s="152">
        <f>O245*H245</f>
        <v>31.68672</v>
      </c>
      <c r="Q245" s="152">
        <v>0.106</v>
      </c>
      <c r="R245" s="152">
        <f>Q245*H245</f>
        <v>43.06144</v>
      </c>
      <c r="S245" s="152">
        <v>0</v>
      </c>
      <c r="T245" s="153">
        <f>S245*H245</f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54" t="s">
        <v>156</v>
      </c>
      <c r="AT245" s="154" t="s">
        <v>152</v>
      </c>
      <c r="AU245" s="154" t="s">
        <v>84</v>
      </c>
      <c r="AY245" s="18" t="s">
        <v>150</v>
      </c>
      <c r="BE245" s="155">
        <f>IF(N245="základní",J245,0)</f>
        <v>0</v>
      </c>
      <c r="BF245" s="155">
        <f>IF(N245="snížená",J245,0)</f>
        <v>0</v>
      </c>
      <c r="BG245" s="155">
        <f>IF(N245="zákl. přenesená",J245,0)</f>
        <v>0</v>
      </c>
      <c r="BH245" s="155">
        <f>IF(N245="sníž. přenesená",J245,0)</f>
        <v>0</v>
      </c>
      <c r="BI245" s="155">
        <f>IF(N245="nulová",J245,0)</f>
        <v>0</v>
      </c>
      <c r="BJ245" s="18" t="s">
        <v>82</v>
      </c>
      <c r="BK245" s="155">
        <f>ROUND(I245*H245,2)</f>
        <v>0</v>
      </c>
      <c r="BL245" s="18" t="s">
        <v>156</v>
      </c>
      <c r="BM245" s="154" t="s">
        <v>1146</v>
      </c>
    </row>
    <row r="246" spans="2:51" s="13" customFormat="1" ht="12">
      <c r="B246" s="156"/>
      <c r="D246" s="157" t="s">
        <v>158</v>
      </c>
      <c r="E246" s="158" t="s">
        <v>1</v>
      </c>
      <c r="F246" s="159" t="s">
        <v>1147</v>
      </c>
      <c r="H246" s="160">
        <v>356.94</v>
      </c>
      <c r="L246" s="156"/>
      <c r="M246" s="161"/>
      <c r="N246" s="162"/>
      <c r="O246" s="162"/>
      <c r="P246" s="162"/>
      <c r="Q246" s="162"/>
      <c r="R246" s="162"/>
      <c r="S246" s="162"/>
      <c r="T246" s="163"/>
      <c r="AT246" s="158" t="s">
        <v>158</v>
      </c>
      <c r="AU246" s="158" t="s">
        <v>84</v>
      </c>
      <c r="AV246" s="13" t="s">
        <v>84</v>
      </c>
      <c r="AW246" s="13" t="s">
        <v>30</v>
      </c>
      <c r="AX246" s="13" t="s">
        <v>74</v>
      </c>
      <c r="AY246" s="158" t="s">
        <v>150</v>
      </c>
    </row>
    <row r="247" spans="2:51" s="13" customFormat="1" ht="12">
      <c r="B247" s="156"/>
      <c r="D247" s="157" t="s">
        <v>158</v>
      </c>
      <c r="E247" s="158" t="s">
        <v>1</v>
      </c>
      <c r="F247" s="159" t="s">
        <v>1148</v>
      </c>
      <c r="H247" s="160">
        <v>49.3</v>
      </c>
      <c r="L247" s="156"/>
      <c r="M247" s="161"/>
      <c r="N247" s="162"/>
      <c r="O247" s="162"/>
      <c r="P247" s="162"/>
      <c r="Q247" s="162"/>
      <c r="R247" s="162"/>
      <c r="S247" s="162"/>
      <c r="T247" s="163"/>
      <c r="AT247" s="158" t="s">
        <v>158</v>
      </c>
      <c r="AU247" s="158" t="s">
        <v>84</v>
      </c>
      <c r="AV247" s="13" t="s">
        <v>84</v>
      </c>
      <c r="AW247" s="13" t="s">
        <v>30</v>
      </c>
      <c r="AX247" s="13" t="s">
        <v>74</v>
      </c>
      <c r="AY247" s="158" t="s">
        <v>150</v>
      </c>
    </row>
    <row r="248" spans="2:51" s="14" customFormat="1" ht="12">
      <c r="B248" s="164"/>
      <c r="D248" s="157" t="s">
        <v>158</v>
      </c>
      <c r="E248" s="165" t="s">
        <v>1</v>
      </c>
      <c r="F248" s="166" t="s">
        <v>193</v>
      </c>
      <c r="H248" s="167">
        <v>406.24</v>
      </c>
      <c r="L248" s="164"/>
      <c r="M248" s="168"/>
      <c r="N248" s="169"/>
      <c r="O248" s="169"/>
      <c r="P248" s="169"/>
      <c r="Q248" s="169"/>
      <c r="R248" s="169"/>
      <c r="S248" s="169"/>
      <c r="T248" s="170"/>
      <c r="AT248" s="165" t="s">
        <v>158</v>
      </c>
      <c r="AU248" s="165" t="s">
        <v>84</v>
      </c>
      <c r="AV248" s="14" t="s">
        <v>156</v>
      </c>
      <c r="AW248" s="14" t="s">
        <v>30</v>
      </c>
      <c r="AX248" s="14" t="s">
        <v>82</v>
      </c>
      <c r="AY248" s="165" t="s">
        <v>150</v>
      </c>
    </row>
    <row r="249" spans="1:65" s="2" customFormat="1" ht="24.15" customHeight="1">
      <c r="A249" s="30"/>
      <c r="B249" s="142"/>
      <c r="C249" s="143" t="s">
        <v>394</v>
      </c>
      <c r="D249" s="143" t="s">
        <v>152</v>
      </c>
      <c r="E249" s="144" t="s">
        <v>1149</v>
      </c>
      <c r="F249" s="145" t="s">
        <v>1150</v>
      </c>
      <c r="G249" s="146" t="s">
        <v>155</v>
      </c>
      <c r="H249" s="147">
        <v>30.52</v>
      </c>
      <c r="I249" s="148"/>
      <c r="J249" s="148">
        <f>ROUND(I249*H249,2)</f>
        <v>0</v>
      </c>
      <c r="K249" s="149"/>
      <c r="L249" s="31"/>
      <c r="M249" s="150" t="s">
        <v>1</v>
      </c>
      <c r="N249" s="151" t="s">
        <v>39</v>
      </c>
      <c r="O249" s="152">
        <v>0.093</v>
      </c>
      <c r="P249" s="152">
        <f>O249*H249</f>
        <v>2.8383599999999998</v>
      </c>
      <c r="Q249" s="152">
        <v>0.199</v>
      </c>
      <c r="R249" s="152">
        <f>Q249*H249</f>
        <v>6.07348</v>
      </c>
      <c r="S249" s="152">
        <v>0</v>
      </c>
      <c r="T249" s="153">
        <f>S249*H249</f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54" t="s">
        <v>156</v>
      </c>
      <c r="AT249" s="154" t="s">
        <v>152</v>
      </c>
      <c r="AU249" s="154" t="s">
        <v>84</v>
      </c>
      <c r="AY249" s="18" t="s">
        <v>150</v>
      </c>
      <c r="BE249" s="155">
        <f>IF(N249="základní",J249,0)</f>
        <v>0</v>
      </c>
      <c r="BF249" s="155">
        <f>IF(N249="snížená",J249,0)</f>
        <v>0</v>
      </c>
      <c r="BG249" s="155">
        <f>IF(N249="zákl. přenesená",J249,0)</f>
        <v>0</v>
      </c>
      <c r="BH249" s="155">
        <f>IF(N249="sníž. přenesená",J249,0)</f>
        <v>0</v>
      </c>
      <c r="BI249" s="155">
        <f>IF(N249="nulová",J249,0)</f>
        <v>0</v>
      </c>
      <c r="BJ249" s="18" t="s">
        <v>82</v>
      </c>
      <c r="BK249" s="155">
        <f>ROUND(I249*H249,2)</f>
        <v>0</v>
      </c>
      <c r="BL249" s="18" t="s">
        <v>156</v>
      </c>
      <c r="BM249" s="154" t="s">
        <v>1151</v>
      </c>
    </row>
    <row r="250" spans="2:51" s="13" customFormat="1" ht="12">
      <c r="B250" s="156"/>
      <c r="D250" s="157" t="s">
        <v>158</v>
      </c>
      <c r="E250" s="158" t="s">
        <v>1</v>
      </c>
      <c r="F250" s="159" t="s">
        <v>1152</v>
      </c>
      <c r="H250" s="160">
        <v>30.52</v>
      </c>
      <c r="L250" s="156"/>
      <c r="M250" s="161"/>
      <c r="N250" s="162"/>
      <c r="O250" s="162"/>
      <c r="P250" s="162"/>
      <c r="Q250" s="162"/>
      <c r="R250" s="162"/>
      <c r="S250" s="162"/>
      <c r="T250" s="163"/>
      <c r="AT250" s="158" t="s">
        <v>158</v>
      </c>
      <c r="AU250" s="158" t="s">
        <v>84</v>
      </c>
      <c r="AV250" s="13" t="s">
        <v>84</v>
      </c>
      <c r="AW250" s="13" t="s">
        <v>30</v>
      </c>
      <c r="AX250" s="13" t="s">
        <v>82</v>
      </c>
      <c r="AY250" s="158" t="s">
        <v>150</v>
      </c>
    </row>
    <row r="251" spans="1:65" s="2" customFormat="1" ht="24.15" customHeight="1">
      <c r="A251" s="30"/>
      <c r="B251" s="142"/>
      <c r="C251" s="143" t="s">
        <v>399</v>
      </c>
      <c r="D251" s="143" t="s">
        <v>152</v>
      </c>
      <c r="E251" s="144" t="s">
        <v>405</v>
      </c>
      <c r="F251" s="145" t="s">
        <v>406</v>
      </c>
      <c r="G251" s="146" t="s">
        <v>155</v>
      </c>
      <c r="H251" s="147">
        <v>49.3</v>
      </c>
      <c r="I251" s="148"/>
      <c r="J251" s="148">
        <f>ROUND(I251*H251,2)</f>
        <v>0</v>
      </c>
      <c r="K251" s="149"/>
      <c r="L251" s="31"/>
      <c r="M251" s="150" t="s">
        <v>1</v>
      </c>
      <c r="N251" s="151" t="s">
        <v>39</v>
      </c>
      <c r="O251" s="152">
        <v>0.083</v>
      </c>
      <c r="P251" s="152">
        <f>O251*H251</f>
        <v>4.0919</v>
      </c>
      <c r="Q251" s="152">
        <v>0.23</v>
      </c>
      <c r="R251" s="152">
        <f>Q251*H251</f>
        <v>11.339</v>
      </c>
      <c r="S251" s="152">
        <v>0</v>
      </c>
      <c r="T251" s="153">
        <f>S251*H251</f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54" t="s">
        <v>156</v>
      </c>
      <c r="AT251" s="154" t="s">
        <v>152</v>
      </c>
      <c r="AU251" s="154" t="s">
        <v>84</v>
      </c>
      <c r="AY251" s="18" t="s">
        <v>150</v>
      </c>
      <c r="BE251" s="155">
        <f>IF(N251="základní",J251,0)</f>
        <v>0</v>
      </c>
      <c r="BF251" s="155">
        <f>IF(N251="snížená",J251,0)</f>
        <v>0</v>
      </c>
      <c r="BG251" s="155">
        <f>IF(N251="zákl. přenesená",J251,0)</f>
        <v>0</v>
      </c>
      <c r="BH251" s="155">
        <f>IF(N251="sníž. přenesená",J251,0)</f>
        <v>0</v>
      </c>
      <c r="BI251" s="155">
        <f>IF(N251="nulová",J251,0)</f>
        <v>0</v>
      </c>
      <c r="BJ251" s="18" t="s">
        <v>82</v>
      </c>
      <c r="BK251" s="155">
        <f>ROUND(I251*H251,2)</f>
        <v>0</v>
      </c>
      <c r="BL251" s="18" t="s">
        <v>156</v>
      </c>
      <c r="BM251" s="154" t="s">
        <v>1153</v>
      </c>
    </row>
    <row r="252" spans="2:51" s="13" customFormat="1" ht="12">
      <c r="B252" s="156"/>
      <c r="D252" s="157" t="s">
        <v>158</v>
      </c>
      <c r="E252" s="158" t="s">
        <v>1</v>
      </c>
      <c r="F252" s="159" t="s">
        <v>1148</v>
      </c>
      <c r="H252" s="160">
        <v>49.3</v>
      </c>
      <c r="L252" s="156"/>
      <c r="M252" s="161"/>
      <c r="N252" s="162"/>
      <c r="O252" s="162"/>
      <c r="P252" s="162"/>
      <c r="Q252" s="162"/>
      <c r="R252" s="162"/>
      <c r="S252" s="162"/>
      <c r="T252" s="163"/>
      <c r="AT252" s="158" t="s">
        <v>158</v>
      </c>
      <c r="AU252" s="158" t="s">
        <v>84</v>
      </c>
      <c r="AV252" s="13" t="s">
        <v>84</v>
      </c>
      <c r="AW252" s="13" t="s">
        <v>30</v>
      </c>
      <c r="AX252" s="13" t="s">
        <v>74</v>
      </c>
      <c r="AY252" s="158" t="s">
        <v>150</v>
      </c>
    </row>
    <row r="253" spans="2:51" s="14" customFormat="1" ht="12">
      <c r="B253" s="164"/>
      <c r="D253" s="157" t="s">
        <v>158</v>
      </c>
      <c r="E253" s="165" t="s">
        <v>1</v>
      </c>
      <c r="F253" s="166" t="s">
        <v>193</v>
      </c>
      <c r="H253" s="167">
        <v>49.3</v>
      </c>
      <c r="L253" s="164"/>
      <c r="M253" s="168"/>
      <c r="N253" s="169"/>
      <c r="O253" s="169"/>
      <c r="P253" s="169"/>
      <c r="Q253" s="169"/>
      <c r="R253" s="169"/>
      <c r="S253" s="169"/>
      <c r="T253" s="170"/>
      <c r="AT253" s="165" t="s">
        <v>158</v>
      </c>
      <c r="AU253" s="165" t="s">
        <v>84</v>
      </c>
      <c r="AV253" s="14" t="s">
        <v>156</v>
      </c>
      <c r="AW253" s="14" t="s">
        <v>30</v>
      </c>
      <c r="AX253" s="14" t="s">
        <v>82</v>
      </c>
      <c r="AY253" s="165" t="s">
        <v>150</v>
      </c>
    </row>
    <row r="254" spans="1:65" s="2" customFormat="1" ht="21.75" customHeight="1">
      <c r="A254" s="30"/>
      <c r="B254" s="142"/>
      <c r="C254" s="143" t="s">
        <v>404</v>
      </c>
      <c r="D254" s="143" t="s">
        <v>152</v>
      </c>
      <c r="E254" s="144" t="s">
        <v>423</v>
      </c>
      <c r="F254" s="145" t="s">
        <v>424</v>
      </c>
      <c r="G254" s="146" t="s">
        <v>155</v>
      </c>
      <c r="H254" s="147">
        <v>387.461</v>
      </c>
      <c r="I254" s="148"/>
      <c r="J254" s="148">
        <f>ROUND(I254*H254,2)</f>
        <v>0</v>
      </c>
      <c r="K254" s="149"/>
      <c r="L254" s="31"/>
      <c r="M254" s="150" t="s">
        <v>1</v>
      </c>
      <c r="N254" s="151" t="s">
        <v>39</v>
      </c>
      <c r="O254" s="152">
        <v>0</v>
      </c>
      <c r="P254" s="152">
        <f>O254*H254</f>
        <v>0</v>
      </c>
      <c r="Q254" s="152">
        <v>0.101</v>
      </c>
      <c r="R254" s="152">
        <f>Q254*H254</f>
        <v>39.133561</v>
      </c>
      <c r="S254" s="152">
        <v>0</v>
      </c>
      <c r="T254" s="153">
        <f>S254*H254</f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54" t="s">
        <v>156</v>
      </c>
      <c r="AT254" s="154" t="s">
        <v>152</v>
      </c>
      <c r="AU254" s="154" t="s">
        <v>84</v>
      </c>
      <c r="AY254" s="18" t="s">
        <v>150</v>
      </c>
      <c r="BE254" s="155">
        <f>IF(N254="základní",J254,0)</f>
        <v>0</v>
      </c>
      <c r="BF254" s="155">
        <f>IF(N254="snížená",J254,0)</f>
        <v>0</v>
      </c>
      <c r="BG254" s="155">
        <f>IF(N254="zákl. přenesená",J254,0)</f>
        <v>0</v>
      </c>
      <c r="BH254" s="155">
        <f>IF(N254="sníž. přenesená",J254,0)</f>
        <v>0</v>
      </c>
      <c r="BI254" s="155">
        <f>IF(N254="nulová",J254,0)</f>
        <v>0</v>
      </c>
      <c r="BJ254" s="18" t="s">
        <v>82</v>
      </c>
      <c r="BK254" s="155">
        <f>ROUND(I254*H254,2)</f>
        <v>0</v>
      </c>
      <c r="BL254" s="18" t="s">
        <v>156</v>
      </c>
      <c r="BM254" s="154" t="s">
        <v>1154</v>
      </c>
    </row>
    <row r="255" spans="2:51" s="13" customFormat="1" ht="12">
      <c r="B255" s="156"/>
      <c r="D255" s="157" t="s">
        <v>158</v>
      </c>
      <c r="E255" s="158" t="s">
        <v>1</v>
      </c>
      <c r="F255" s="159" t="s">
        <v>1155</v>
      </c>
      <c r="H255" s="160">
        <v>30.52</v>
      </c>
      <c r="L255" s="156"/>
      <c r="M255" s="161"/>
      <c r="N255" s="162"/>
      <c r="O255" s="162"/>
      <c r="P255" s="162"/>
      <c r="Q255" s="162"/>
      <c r="R255" s="162"/>
      <c r="S255" s="162"/>
      <c r="T255" s="163"/>
      <c r="AT255" s="158" t="s">
        <v>158</v>
      </c>
      <c r="AU255" s="158" t="s">
        <v>84</v>
      </c>
      <c r="AV255" s="13" t="s">
        <v>84</v>
      </c>
      <c r="AW255" s="13" t="s">
        <v>30</v>
      </c>
      <c r="AX255" s="13" t="s">
        <v>74</v>
      </c>
      <c r="AY255" s="158" t="s">
        <v>150</v>
      </c>
    </row>
    <row r="256" spans="2:51" s="13" customFormat="1" ht="12">
      <c r="B256" s="156"/>
      <c r="D256" s="157" t="s">
        <v>158</v>
      </c>
      <c r="E256" s="158" t="s">
        <v>1</v>
      </c>
      <c r="F256" s="159" t="s">
        <v>1156</v>
      </c>
      <c r="H256" s="160">
        <v>356.941</v>
      </c>
      <c r="L256" s="156"/>
      <c r="M256" s="161"/>
      <c r="N256" s="162"/>
      <c r="O256" s="162"/>
      <c r="P256" s="162"/>
      <c r="Q256" s="162"/>
      <c r="R256" s="162"/>
      <c r="S256" s="162"/>
      <c r="T256" s="163"/>
      <c r="AT256" s="158" t="s">
        <v>158</v>
      </c>
      <c r="AU256" s="158" t="s">
        <v>84</v>
      </c>
      <c r="AV256" s="13" t="s">
        <v>84</v>
      </c>
      <c r="AW256" s="13" t="s">
        <v>30</v>
      </c>
      <c r="AX256" s="13" t="s">
        <v>74</v>
      </c>
      <c r="AY256" s="158" t="s">
        <v>150</v>
      </c>
    </row>
    <row r="257" spans="2:51" s="14" customFormat="1" ht="12">
      <c r="B257" s="164"/>
      <c r="D257" s="157" t="s">
        <v>158</v>
      </c>
      <c r="E257" s="165" t="s">
        <v>1</v>
      </c>
      <c r="F257" s="166" t="s">
        <v>193</v>
      </c>
      <c r="H257" s="167">
        <v>387.46099999999996</v>
      </c>
      <c r="L257" s="164"/>
      <c r="M257" s="168"/>
      <c r="N257" s="169"/>
      <c r="O257" s="169"/>
      <c r="P257" s="169"/>
      <c r="Q257" s="169"/>
      <c r="R257" s="169"/>
      <c r="S257" s="169"/>
      <c r="T257" s="170"/>
      <c r="AT257" s="165" t="s">
        <v>158</v>
      </c>
      <c r="AU257" s="165" t="s">
        <v>84</v>
      </c>
      <c r="AV257" s="14" t="s">
        <v>156</v>
      </c>
      <c r="AW257" s="14" t="s">
        <v>30</v>
      </c>
      <c r="AX257" s="14" t="s">
        <v>82</v>
      </c>
      <c r="AY257" s="165" t="s">
        <v>150</v>
      </c>
    </row>
    <row r="258" spans="1:65" s="2" customFormat="1" ht="33" customHeight="1">
      <c r="A258" s="30"/>
      <c r="B258" s="142"/>
      <c r="C258" s="143" t="s">
        <v>408</v>
      </c>
      <c r="D258" s="143" t="s">
        <v>152</v>
      </c>
      <c r="E258" s="144" t="s">
        <v>428</v>
      </c>
      <c r="F258" s="145" t="s">
        <v>429</v>
      </c>
      <c r="G258" s="146" t="s">
        <v>155</v>
      </c>
      <c r="H258" s="147">
        <v>49.3</v>
      </c>
      <c r="I258" s="148"/>
      <c r="J258" s="148">
        <f>ROUND(I258*H258,2)</f>
        <v>0</v>
      </c>
      <c r="K258" s="149"/>
      <c r="L258" s="31"/>
      <c r="M258" s="150" t="s">
        <v>1</v>
      </c>
      <c r="N258" s="151" t="s">
        <v>39</v>
      </c>
      <c r="O258" s="152">
        <v>0.777</v>
      </c>
      <c r="P258" s="152">
        <f>O258*H258</f>
        <v>38.3061</v>
      </c>
      <c r="Q258" s="152">
        <v>0.101</v>
      </c>
      <c r="R258" s="152">
        <f>Q258*H258</f>
        <v>4.9793</v>
      </c>
      <c r="S258" s="152">
        <v>0</v>
      </c>
      <c r="T258" s="153">
        <f>S258*H258</f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54" t="s">
        <v>156</v>
      </c>
      <c r="AT258" s="154" t="s">
        <v>152</v>
      </c>
      <c r="AU258" s="154" t="s">
        <v>84</v>
      </c>
      <c r="AY258" s="18" t="s">
        <v>150</v>
      </c>
      <c r="BE258" s="155">
        <f>IF(N258="základní",J258,0)</f>
        <v>0</v>
      </c>
      <c r="BF258" s="155">
        <f>IF(N258="snížená",J258,0)</f>
        <v>0</v>
      </c>
      <c r="BG258" s="155">
        <f>IF(N258="zákl. přenesená",J258,0)</f>
        <v>0</v>
      </c>
      <c r="BH258" s="155">
        <f>IF(N258="sníž. přenesená",J258,0)</f>
        <v>0</v>
      </c>
      <c r="BI258" s="155">
        <f>IF(N258="nulová",J258,0)</f>
        <v>0</v>
      </c>
      <c r="BJ258" s="18" t="s">
        <v>82</v>
      </c>
      <c r="BK258" s="155">
        <f>ROUND(I258*H258,2)</f>
        <v>0</v>
      </c>
      <c r="BL258" s="18" t="s">
        <v>156</v>
      </c>
      <c r="BM258" s="154" t="s">
        <v>1157</v>
      </c>
    </row>
    <row r="259" spans="2:51" s="13" customFormat="1" ht="12">
      <c r="B259" s="156"/>
      <c r="D259" s="157" t="s">
        <v>158</v>
      </c>
      <c r="E259" s="158" t="s">
        <v>1</v>
      </c>
      <c r="F259" s="159" t="s">
        <v>1148</v>
      </c>
      <c r="H259" s="160">
        <v>49.3</v>
      </c>
      <c r="L259" s="156"/>
      <c r="M259" s="161"/>
      <c r="N259" s="162"/>
      <c r="O259" s="162"/>
      <c r="P259" s="162"/>
      <c r="Q259" s="162"/>
      <c r="R259" s="162"/>
      <c r="S259" s="162"/>
      <c r="T259" s="163"/>
      <c r="AT259" s="158" t="s">
        <v>158</v>
      </c>
      <c r="AU259" s="158" t="s">
        <v>84</v>
      </c>
      <c r="AV259" s="13" t="s">
        <v>84</v>
      </c>
      <c r="AW259" s="13" t="s">
        <v>30</v>
      </c>
      <c r="AX259" s="13" t="s">
        <v>74</v>
      </c>
      <c r="AY259" s="158" t="s">
        <v>150</v>
      </c>
    </row>
    <row r="260" spans="2:51" s="14" customFormat="1" ht="12">
      <c r="B260" s="164"/>
      <c r="D260" s="157" t="s">
        <v>158</v>
      </c>
      <c r="E260" s="165" t="s">
        <v>1</v>
      </c>
      <c r="F260" s="166" t="s">
        <v>193</v>
      </c>
      <c r="H260" s="167">
        <v>49.3</v>
      </c>
      <c r="L260" s="164"/>
      <c r="M260" s="168"/>
      <c r="N260" s="169"/>
      <c r="O260" s="169"/>
      <c r="P260" s="169"/>
      <c r="Q260" s="169"/>
      <c r="R260" s="169"/>
      <c r="S260" s="169"/>
      <c r="T260" s="170"/>
      <c r="AT260" s="165" t="s">
        <v>158</v>
      </c>
      <c r="AU260" s="165" t="s">
        <v>84</v>
      </c>
      <c r="AV260" s="14" t="s">
        <v>156</v>
      </c>
      <c r="AW260" s="14" t="s">
        <v>30</v>
      </c>
      <c r="AX260" s="14" t="s">
        <v>82</v>
      </c>
      <c r="AY260" s="165" t="s">
        <v>150</v>
      </c>
    </row>
    <row r="261" spans="1:65" s="2" customFormat="1" ht="21.75" customHeight="1">
      <c r="A261" s="30"/>
      <c r="B261" s="142"/>
      <c r="C261" s="177" t="s">
        <v>412</v>
      </c>
      <c r="D261" s="177" t="s">
        <v>263</v>
      </c>
      <c r="E261" s="178" t="s">
        <v>432</v>
      </c>
      <c r="F261" s="179" t="s">
        <v>433</v>
      </c>
      <c r="G261" s="180" t="s">
        <v>155</v>
      </c>
      <c r="H261" s="181">
        <v>87.544</v>
      </c>
      <c r="I261" s="182"/>
      <c r="J261" s="182">
        <f>ROUND(I261*H261,2)</f>
        <v>0</v>
      </c>
      <c r="K261" s="183"/>
      <c r="L261" s="184"/>
      <c r="M261" s="185" t="s">
        <v>1</v>
      </c>
      <c r="N261" s="186" t="s">
        <v>39</v>
      </c>
      <c r="O261" s="152">
        <v>0</v>
      </c>
      <c r="P261" s="152">
        <f>O261*H261</f>
        <v>0</v>
      </c>
      <c r="Q261" s="152">
        <v>0.131</v>
      </c>
      <c r="R261" s="152">
        <f>Q261*H261</f>
        <v>11.468264</v>
      </c>
      <c r="S261" s="152">
        <v>0</v>
      </c>
      <c r="T261" s="153">
        <f>S261*H261</f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54" t="s">
        <v>187</v>
      </c>
      <c r="AT261" s="154" t="s">
        <v>263</v>
      </c>
      <c r="AU261" s="154" t="s">
        <v>84</v>
      </c>
      <c r="AY261" s="18" t="s">
        <v>150</v>
      </c>
      <c r="BE261" s="155">
        <f>IF(N261="základní",J261,0)</f>
        <v>0</v>
      </c>
      <c r="BF261" s="155">
        <f>IF(N261="snížená",J261,0)</f>
        <v>0</v>
      </c>
      <c r="BG261" s="155">
        <f>IF(N261="zákl. přenesená",J261,0)</f>
        <v>0</v>
      </c>
      <c r="BH261" s="155">
        <f>IF(N261="sníž. přenesená",J261,0)</f>
        <v>0</v>
      </c>
      <c r="BI261" s="155">
        <f>IF(N261="nulová",J261,0)</f>
        <v>0</v>
      </c>
      <c r="BJ261" s="18" t="s">
        <v>82</v>
      </c>
      <c r="BK261" s="155">
        <f>ROUND(I261*H261,2)</f>
        <v>0</v>
      </c>
      <c r="BL261" s="18" t="s">
        <v>156</v>
      </c>
      <c r="BM261" s="154" t="s">
        <v>1158</v>
      </c>
    </row>
    <row r="262" spans="2:51" s="13" customFormat="1" ht="12">
      <c r="B262" s="156"/>
      <c r="D262" s="157" t="s">
        <v>158</v>
      </c>
      <c r="E262" s="158" t="s">
        <v>1</v>
      </c>
      <c r="F262" s="159" t="s">
        <v>1159</v>
      </c>
      <c r="H262" s="160">
        <v>35.694</v>
      </c>
      <c r="L262" s="156"/>
      <c r="M262" s="161"/>
      <c r="N262" s="162"/>
      <c r="O262" s="162"/>
      <c r="P262" s="162"/>
      <c r="Q262" s="162"/>
      <c r="R262" s="162"/>
      <c r="S262" s="162"/>
      <c r="T262" s="163"/>
      <c r="AT262" s="158" t="s">
        <v>158</v>
      </c>
      <c r="AU262" s="158" t="s">
        <v>84</v>
      </c>
      <c r="AV262" s="13" t="s">
        <v>84</v>
      </c>
      <c r="AW262" s="13" t="s">
        <v>30</v>
      </c>
      <c r="AX262" s="13" t="s">
        <v>74</v>
      </c>
      <c r="AY262" s="158" t="s">
        <v>150</v>
      </c>
    </row>
    <row r="263" spans="2:51" s="13" customFormat="1" ht="12">
      <c r="B263" s="156"/>
      <c r="D263" s="157" t="s">
        <v>158</v>
      </c>
      <c r="E263" s="158" t="s">
        <v>1</v>
      </c>
      <c r="F263" s="159" t="s">
        <v>1160</v>
      </c>
      <c r="H263" s="160">
        <v>49.3</v>
      </c>
      <c r="L263" s="156"/>
      <c r="M263" s="161"/>
      <c r="N263" s="162"/>
      <c r="O263" s="162"/>
      <c r="P263" s="162"/>
      <c r="Q263" s="162"/>
      <c r="R263" s="162"/>
      <c r="S263" s="162"/>
      <c r="T263" s="163"/>
      <c r="AT263" s="158" t="s">
        <v>158</v>
      </c>
      <c r="AU263" s="158" t="s">
        <v>84</v>
      </c>
      <c r="AV263" s="13" t="s">
        <v>84</v>
      </c>
      <c r="AW263" s="13" t="s">
        <v>30</v>
      </c>
      <c r="AX263" s="13" t="s">
        <v>74</v>
      </c>
      <c r="AY263" s="158" t="s">
        <v>150</v>
      </c>
    </row>
    <row r="264" spans="2:51" s="14" customFormat="1" ht="12">
      <c r="B264" s="164"/>
      <c r="D264" s="157" t="s">
        <v>158</v>
      </c>
      <c r="E264" s="165" t="s">
        <v>1</v>
      </c>
      <c r="F264" s="166" t="s">
        <v>193</v>
      </c>
      <c r="H264" s="167">
        <v>84.994</v>
      </c>
      <c r="L264" s="164"/>
      <c r="M264" s="168"/>
      <c r="N264" s="169"/>
      <c r="O264" s="169"/>
      <c r="P264" s="169"/>
      <c r="Q264" s="169"/>
      <c r="R264" s="169"/>
      <c r="S264" s="169"/>
      <c r="T264" s="170"/>
      <c r="AT264" s="165" t="s">
        <v>158</v>
      </c>
      <c r="AU264" s="165" t="s">
        <v>84</v>
      </c>
      <c r="AV264" s="14" t="s">
        <v>156</v>
      </c>
      <c r="AW264" s="14" t="s">
        <v>30</v>
      </c>
      <c r="AX264" s="14" t="s">
        <v>82</v>
      </c>
      <c r="AY264" s="165" t="s">
        <v>150</v>
      </c>
    </row>
    <row r="265" spans="2:51" s="13" customFormat="1" ht="12">
      <c r="B265" s="156"/>
      <c r="D265" s="157" t="s">
        <v>158</v>
      </c>
      <c r="F265" s="159" t="s">
        <v>1161</v>
      </c>
      <c r="H265" s="160">
        <v>87.544</v>
      </c>
      <c r="L265" s="156"/>
      <c r="M265" s="161"/>
      <c r="N265" s="162"/>
      <c r="O265" s="162"/>
      <c r="P265" s="162"/>
      <c r="Q265" s="162"/>
      <c r="R265" s="162"/>
      <c r="S265" s="162"/>
      <c r="T265" s="163"/>
      <c r="AT265" s="158" t="s">
        <v>158</v>
      </c>
      <c r="AU265" s="158" t="s">
        <v>84</v>
      </c>
      <c r="AV265" s="13" t="s">
        <v>84</v>
      </c>
      <c r="AW265" s="13" t="s">
        <v>3</v>
      </c>
      <c r="AX265" s="13" t="s">
        <v>82</v>
      </c>
      <c r="AY265" s="158" t="s">
        <v>150</v>
      </c>
    </row>
    <row r="266" spans="1:65" s="2" customFormat="1" ht="21.75" customHeight="1">
      <c r="A266" s="30"/>
      <c r="B266" s="142"/>
      <c r="C266" s="177" t="s">
        <v>416</v>
      </c>
      <c r="D266" s="177" t="s">
        <v>263</v>
      </c>
      <c r="E266" s="178" t="s">
        <v>1162</v>
      </c>
      <c r="F266" s="179" t="s">
        <v>1163</v>
      </c>
      <c r="G266" s="180" t="s">
        <v>155</v>
      </c>
      <c r="H266" s="181">
        <v>3.052</v>
      </c>
      <c r="I266" s="182"/>
      <c r="J266" s="182">
        <f>ROUND(I266*H266,2)</f>
        <v>0</v>
      </c>
      <c r="K266" s="183"/>
      <c r="L266" s="184"/>
      <c r="M266" s="185" t="s">
        <v>1</v>
      </c>
      <c r="N266" s="186" t="s">
        <v>39</v>
      </c>
      <c r="O266" s="152">
        <v>0</v>
      </c>
      <c r="P266" s="152">
        <f>O266*H266</f>
        <v>0</v>
      </c>
      <c r="Q266" s="152">
        <v>0.176</v>
      </c>
      <c r="R266" s="152">
        <f>Q266*H266</f>
        <v>0.537152</v>
      </c>
      <c r="S266" s="152">
        <v>0</v>
      </c>
      <c r="T266" s="153">
        <f>S266*H266</f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54" t="s">
        <v>187</v>
      </c>
      <c r="AT266" s="154" t="s">
        <v>263</v>
      </c>
      <c r="AU266" s="154" t="s">
        <v>84</v>
      </c>
      <c r="AY266" s="18" t="s">
        <v>150</v>
      </c>
      <c r="BE266" s="155">
        <f>IF(N266="základní",J266,0)</f>
        <v>0</v>
      </c>
      <c r="BF266" s="155">
        <f>IF(N266="snížená",J266,0)</f>
        <v>0</v>
      </c>
      <c r="BG266" s="155">
        <f>IF(N266="zákl. přenesená",J266,0)</f>
        <v>0</v>
      </c>
      <c r="BH266" s="155">
        <f>IF(N266="sníž. přenesená",J266,0)</f>
        <v>0</v>
      </c>
      <c r="BI266" s="155">
        <f>IF(N266="nulová",J266,0)</f>
        <v>0</v>
      </c>
      <c r="BJ266" s="18" t="s">
        <v>82</v>
      </c>
      <c r="BK266" s="155">
        <f>ROUND(I266*H266,2)</f>
        <v>0</v>
      </c>
      <c r="BL266" s="18" t="s">
        <v>156</v>
      </c>
      <c r="BM266" s="154" t="s">
        <v>1164</v>
      </c>
    </row>
    <row r="267" spans="2:51" s="13" customFormat="1" ht="12">
      <c r="B267" s="156"/>
      <c r="D267" s="157" t="s">
        <v>158</v>
      </c>
      <c r="E267" s="158" t="s">
        <v>1</v>
      </c>
      <c r="F267" s="159" t="s">
        <v>1165</v>
      </c>
      <c r="H267" s="160">
        <v>3.052</v>
      </c>
      <c r="L267" s="156"/>
      <c r="M267" s="161"/>
      <c r="N267" s="162"/>
      <c r="O267" s="162"/>
      <c r="P267" s="162"/>
      <c r="Q267" s="162"/>
      <c r="R267" s="162"/>
      <c r="S267" s="162"/>
      <c r="T267" s="163"/>
      <c r="AT267" s="158" t="s">
        <v>158</v>
      </c>
      <c r="AU267" s="158" t="s">
        <v>84</v>
      </c>
      <c r="AV267" s="13" t="s">
        <v>84</v>
      </c>
      <c r="AW267" s="13" t="s">
        <v>30</v>
      </c>
      <c r="AX267" s="13" t="s">
        <v>74</v>
      </c>
      <c r="AY267" s="158" t="s">
        <v>150</v>
      </c>
    </row>
    <row r="268" spans="2:51" s="14" customFormat="1" ht="12">
      <c r="B268" s="164"/>
      <c r="D268" s="157" t="s">
        <v>158</v>
      </c>
      <c r="E268" s="165" t="s">
        <v>1</v>
      </c>
      <c r="F268" s="166" t="s">
        <v>193</v>
      </c>
      <c r="H268" s="167">
        <v>3.052</v>
      </c>
      <c r="L268" s="164"/>
      <c r="M268" s="168"/>
      <c r="N268" s="169"/>
      <c r="O268" s="169"/>
      <c r="P268" s="169"/>
      <c r="Q268" s="169"/>
      <c r="R268" s="169"/>
      <c r="S268" s="169"/>
      <c r="T268" s="170"/>
      <c r="AT268" s="165" t="s">
        <v>158</v>
      </c>
      <c r="AU268" s="165" t="s">
        <v>84</v>
      </c>
      <c r="AV268" s="14" t="s">
        <v>156</v>
      </c>
      <c r="AW268" s="14" t="s">
        <v>30</v>
      </c>
      <c r="AX268" s="14" t="s">
        <v>82</v>
      </c>
      <c r="AY268" s="165" t="s">
        <v>150</v>
      </c>
    </row>
    <row r="269" spans="2:63" s="12" customFormat="1" ht="22.8" customHeight="1">
      <c r="B269" s="130"/>
      <c r="D269" s="131" t="s">
        <v>73</v>
      </c>
      <c r="E269" s="140" t="s">
        <v>187</v>
      </c>
      <c r="F269" s="140" t="s">
        <v>438</v>
      </c>
      <c r="J269" s="141">
        <f>BK269</f>
        <v>0</v>
      </c>
      <c r="L269" s="130"/>
      <c r="M269" s="134"/>
      <c r="N269" s="135"/>
      <c r="O269" s="135"/>
      <c r="P269" s="136">
        <f>SUM(P270:P272)</f>
        <v>19.106</v>
      </c>
      <c r="Q269" s="135"/>
      <c r="R269" s="136">
        <f>SUM(R270:R272)</f>
        <v>0</v>
      </c>
      <c r="S269" s="135"/>
      <c r="T269" s="137">
        <f>SUM(T270:T272)</f>
        <v>17.892500000000002</v>
      </c>
      <c r="AR269" s="131" t="s">
        <v>82</v>
      </c>
      <c r="AT269" s="138" t="s">
        <v>73</v>
      </c>
      <c r="AU269" s="138" t="s">
        <v>82</v>
      </c>
      <c r="AY269" s="131" t="s">
        <v>150</v>
      </c>
      <c r="BK269" s="139">
        <f>SUM(BK270:BK272)</f>
        <v>0</v>
      </c>
    </row>
    <row r="270" spans="1:65" s="2" customFormat="1" ht="16.5" customHeight="1">
      <c r="A270" s="30"/>
      <c r="B270" s="142"/>
      <c r="C270" s="143" t="s">
        <v>422</v>
      </c>
      <c r="D270" s="143" t="s">
        <v>152</v>
      </c>
      <c r="E270" s="144" t="s">
        <v>1166</v>
      </c>
      <c r="F270" s="145" t="s">
        <v>1167</v>
      </c>
      <c r="G270" s="146" t="s">
        <v>190</v>
      </c>
      <c r="H270" s="147">
        <v>113.5</v>
      </c>
      <c r="I270" s="148"/>
      <c r="J270" s="148">
        <f>ROUND(I270*H270,2)</f>
        <v>0</v>
      </c>
      <c r="K270" s="149"/>
      <c r="L270" s="31"/>
      <c r="M270" s="150" t="s">
        <v>1</v>
      </c>
      <c r="N270" s="151" t="s">
        <v>39</v>
      </c>
      <c r="O270" s="152">
        <v>0.164</v>
      </c>
      <c r="P270" s="152">
        <f>O270*H270</f>
        <v>18.614</v>
      </c>
      <c r="Q270" s="152">
        <v>0</v>
      </c>
      <c r="R270" s="152">
        <f>Q270*H270</f>
        <v>0</v>
      </c>
      <c r="S270" s="152">
        <v>0.155</v>
      </c>
      <c r="T270" s="153">
        <f>S270*H270</f>
        <v>17.5925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154" t="s">
        <v>156</v>
      </c>
      <c r="AT270" s="154" t="s">
        <v>152</v>
      </c>
      <c r="AU270" s="154" t="s">
        <v>84</v>
      </c>
      <c r="AY270" s="18" t="s">
        <v>150</v>
      </c>
      <c r="BE270" s="155">
        <f>IF(N270="základní",J270,0)</f>
        <v>0</v>
      </c>
      <c r="BF270" s="155">
        <f>IF(N270="snížená",J270,0)</f>
        <v>0</v>
      </c>
      <c r="BG270" s="155">
        <f>IF(N270="zákl. přenesená",J270,0)</f>
        <v>0</v>
      </c>
      <c r="BH270" s="155">
        <f>IF(N270="sníž. přenesená",J270,0)</f>
        <v>0</v>
      </c>
      <c r="BI270" s="155">
        <f>IF(N270="nulová",J270,0)</f>
        <v>0</v>
      </c>
      <c r="BJ270" s="18" t="s">
        <v>82</v>
      </c>
      <c r="BK270" s="155">
        <f>ROUND(I270*H270,2)</f>
        <v>0</v>
      </c>
      <c r="BL270" s="18" t="s">
        <v>156</v>
      </c>
      <c r="BM270" s="154" t="s">
        <v>1168</v>
      </c>
    </row>
    <row r="271" spans="2:51" s="13" customFormat="1" ht="30.6">
      <c r="B271" s="156"/>
      <c r="D271" s="157" t="s">
        <v>158</v>
      </c>
      <c r="E271" s="158" t="s">
        <v>1</v>
      </c>
      <c r="F271" s="159" t="s">
        <v>1169</v>
      </c>
      <c r="H271" s="160">
        <v>113.5</v>
      </c>
      <c r="L271" s="156"/>
      <c r="M271" s="161"/>
      <c r="N271" s="162"/>
      <c r="O271" s="162"/>
      <c r="P271" s="162"/>
      <c r="Q271" s="162"/>
      <c r="R271" s="162"/>
      <c r="S271" s="162"/>
      <c r="T271" s="163"/>
      <c r="AT271" s="158" t="s">
        <v>158</v>
      </c>
      <c r="AU271" s="158" t="s">
        <v>84</v>
      </c>
      <c r="AV271" s="13" t="s">
        <v>84</v>
      </c>
      <c r="AW271" s="13" t="s">
        <v>30</v>
      </c>
      <c r="AX271" s="13" t="s">
        <v>82</v>
      </c>
      <c r="AY271" s="158" t="s">
        <v>150</v>
      </c>
    </row>
    <row r="272" spans="1:65" s="2" customFormat="1" ht="16.5" customHeight="1">
      <c r="A272" s="30"/>
      <c r="B272" s="142"/>
      <c r="C272" s="143" t="s">
        <v>427</v>
      </c>
      <c r="D272" s="143" t="s">
        <v>152</v>
      </c>
      <c r="E272" s="144" t="s">
        <v>1170</v>
      </c>
      <c r="F272" s="145" t="s">
        <v>1171</v>
      </c>
      <c r="G272" s="146" t="s">
        <v>453</v>
      </c>
      <c r="H272" s="147">
        <v>3</v>
      </c>
      <c r="I272" s="148"/>
      <c r="J272" s="148">
        <f>ROUND(I272*H272,2)</f>
        <v>0</v>
      </c>
      <c r="K272" s="149"/>
      <c r="L272" s="31"/>
      <c r="M272" s="150" t="s">
        <v>1</v>
      </c>
      <c r="N272" s="151" t="s">
        <v>39</v>
      </c>
      <c r="O272" s="152">
        <v>0.164</v>
      </c>
      <c r="P272" s="152">
        <f>O272*H272</f>
        <v>0.492</v>
      </c>
      <c r="Q272" s="152">
        <v>0</v>
      </c>
      <c r="R272" s="152">
        <f>Q272*H272</f>
        <v>0</v>
      </c>
      <c r="S272" s="152">
        <v>0.1</v>
      </c>
      <c r="T272" s="153">
        <f>S272*H272</f>
        <v>0.30000000000000004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R272" s="154" t="s">
        <v>156</v>
      </c>
      <c r="AT272" s="154" t="s">
        <v>152</v>
      </c>
      <c r="AU272" s="154" t="s">
        <v>84</v>
      </c>
      <c r="AY272" s="18" t="s">
        <v>150</v>
      </c>
      <c r="BE272" s="155">
        <f>IF(N272="základní",J272,0)</f>
        <v>0</v>
      </c>
      <c r="BF272" s="155">
        <f>IF(N272="snížená",J272,0)</f>
        <v>0</v>
      </c>
      <c r="BG272" s="155">
        <f>IF(N272="zákl. přenesená",J272,0)</f>
        <v>0</v>
      </c>
      <c r="BH272" s="155">
        <f>IF(N272="sníž. přenesená",J272,0)</f>
        <v>0</v>
      </c>
      <c r="BI272" s="155">
        <f>IF(N272="nulová",J272,0)</f>
        <v>0</v>
      </c>
      <c r="BJ272" s="18" t="s">
        <v>82</v>
      </c>
      <c r="BK272" s="155">
        <f>ROUND(I272*H272,2)</f>
        <v>0</v>
      </c>
      <c r="BL272" s="18" t="s">
        <v>156</v>
      </c>
      <c r="BM272" s="154" t="s">
        <v>1172</v>
      </c>
    </row>
    <row r="273" spans="2:63" s="12" customFormat="1" ht="22.8" customHeight="1">
      <c r="B273" s="130"/>
      <c r="D273" s="131" t="s">
        <v>73</v>
      </c>
      <c r="E273" s="140" t="s">
        <v>194</v>
      </c>
      <c r="F273" s="140" t="s">
        <v>444</v>
      </c>
      <c r="J273" s="141">
        <f>BK273</f>
        <v>0</v>
      </c>
      <c r="L273" s="130"/>
      <c r="M273" s="134"/>
      <c r="N273" s="135"/>
      <c r="O273" s="135"/>
      <c r="P273" s="136">
        <f>SUM(P274:P305)</f>
        <v>121.384966</v>
      </c>
      <c r="Q273" s="135"/>
      <c r="R273" s="136">
        <f>SUM(R274:R305)</f>
        <v>74.07863992</v>
      </c>
      <c r="S273" s="135"/>
      <c r="T273" s="137">
        <f>SUM(T274:T305)</f>
        <v>1.5262</v>
      </c>
      <c r="AR273" s="131" t="s">
        <v>82</v>
      </c>
      <c r="AT273" s="138" t="s">
        <v>73</v>
      </c>
      <c r="AU273" s="138" t="s">
        <v>82</v>
      </c>
      <c r="AY273" s="131" t="s">
        <v>150</v>
      </c>
      <c r="BK273" s="139">
        <f>SUM(BK274:BK305)</f>
        <v>0</v>
      </c>
    </row>
    <row r="274" spans="1:65" s="2" customFormat="1" ht="24.15" customHeight="1">
      <c r="A274" s="30"/>
      <c r="B274" s="142"/>
      <c r="C274" s="143" t="s">
        <v>431</v>
      </c>
      <c r="D274" s="143" t="s">
        <v>152</v>
      </c>
      <c r="E274" s="144" t="s">
        <v>1173</v>
      </c>
      <c r="F274" s="145" t="s">
        <v>1174</v>
      </c>
      <c r="G274" s="146" t="s">
        <v>190</v>
      </c>
      <c r="H274" s="147">
        <v>13</v>
      </c>
      <c r="I274" s="148"/>
      <c r="J274" s="148">
        <f>ROUND(I274*H274,2)</f>
        <v>0</v>
      </c>
      <c r="K274" s="149"/>
      <c r="L274" s="31"/>
      <c r="M274" s="150" t="s">
        <v>1</v>
      </c>
      <c r="N274" s="151" t="s">
        <v>39</v>
      </c>
      <c r="O274" s="152">
        <v>0.325</v>
      </c>
      <c r="P274" s="152">
        <f>O274*H274</f>
        <v>4.2250000000000005</v>
      </c>
      <c r="Q274" s="152">
        <v>0.20219</v>
      </c>
      <c r="R274" s="152">
        <f>Q274*H274</f>
        <v>2.62847</v>
      </c>
      <c r="S274" s="152">
        <v>0</v>
      </c>
      <c r="T274" s="153">
        <f>S274*H274</f>
        <v>0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54" t="s">
        <v>156</v>
      </c>
      <c r="AT274" s="154" t="s">
        <v>152</v>
      </c>
      <c r="AU274" s="154" t="s">
        <v>84</v>
      </c>
      <c r="AY274" s="18" t="s">
        <v>150</v>
      </c>
      <c r="BE274" s="155">
        <f>IF(N274="základní",J274,0)</f>
        <v>0</v>
      </c>
      <c r="BF274" s="155">
        <f>IF(N274="snížená",J274,0)</f>
        <v>0</v>
      </c>
      <c r="BG274" s="155">
        <f>IF(N274="zákl. přenesená",J274,0)</f>
        <v>0</v>
      </c>
      <c r="BH274" s="155">
        <f>IF(N274="sníž. přenesená",J274,0)</f>
        <v>0</v>
      </c>
      <c r="BI274" s="155">
        <f>IF(N274="nulová",J274,0)</f>
        <v>0</v>
      </c>
      <c r="BJ274" s="18" t="s">
        <v>82</v>
      </c>
      <c r="BK274" s="155">
        <f>ROUND(I274*H274,2)</f>
        <v>0</v>
      </c>
      <c r="BL274" s="18" t="s">
        <v>156</v>
      </c>
      <c r="BM274" s="154" t="s">
        <v>1175</v>
      </c>
    </row>
    <row r="275" spans="2:51" s="13" customFormat="1" ht="12">
      <c r="B275" s="156"/>
      <c r="D275" s="157" t="s">
        <v>158</v>
      </c>
      <c r="E275" s="158" t="s">
        <v>1</v>
      </c>
      <c r="F275" s="159" t="s">
        <v>1176</v>
      </c>
      <c r="H275" s="160">
        <v>13</v>
      </c>
      <c r="L275" s="156"/>
      <c r="M275" s="161"/>
      <c r="N275" s="162"/>
      <c r="O275" s="162"/>
      <c r="P275" s="162"/>
      <c r="Q275" s="162"/>
      <c r="R275" s="162"/>
      <c r="S275" s="162"/>
      <c r="T275" s="163"/>
      <c r="AT275" s="158" t="s">
        <v>158</v>
      </c>
      <c r="AU275" s="158" t="s">
        <v>84</v>
      </c>
      <c r="AV275" s="13" t="s">
        <v>84</v>
      </c>
      <c r="AW275" s="13" t="s">
        <v>30</v>
      </c>
      <c r="AX275" s="13" t="s">
        <v>82</v>
      </c>
      <c r="AY275" s="158" t="s">
        <v>150</v>
      </c>
    </row>
    <row r="276" spans="1:65" s="2" customFormat="1" ht="16.5" customHeight="1">
      <c r="A276" s="30"/>
      <c r="B276" s="142"/>
      <c r="C276" s="177" t="s">
        <v>439</v>
      </c>
      <c r="D276" s="177" t="s">
        <v>263</v>
      </c>
      <c r="E276" s="178" t="s">
        <v>1177</v>
      </c>
      <c r="F276" s="179" t="s">
        <v>1178</v>
      </c>
      <c r="G276" s="180" t="s">
        <v>190</v>
      </c>
      <c r="H276" s="181">
        <v>13.39</v>
      </c>
      <c r="I276" s="182"/>
      <c r="J276" s="182">
        <f>ROUND(I276*H276,2)</f>
        <v>0</v>
      </c>
      <c r="K276" s="183"/>
      <c r="L276" s="184"/>
      <c r="M276" s="185" t="s">
        <v>1</v>
      </c>
      <c r="N276" s="186" t="s">
        <v>39</v>
      </c>
      <c r="O276" s="152">
        <v>0</v>
      </c>
      <c r="P276" s="152">
        <f>O276*H276</f>
        <v>0</v>
      </c>
      <c r="Q276" s="152">
        <v>0.102</v>
      </c>
      <c r="R276" s="152">
        <f>Q276*H276</f>
        <v>1.36578</v>
      </c>
      <c r="S276" s="152">
        <v>0</v>
      </c>
      <c r="T276" s="153">
        <f>S276*H276</f>
        <v>0</v>
      </c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R276" s="154" t="s">
        <v>187</v>
      </c>
      <c r="AT276" s="154" t="s">
        <v>263</v>
      </c>
      <c r="AU276" s="154" t="s">
        <v>84</v>
      </c>
      <c r="AY276" s="18" t="s">
        <v>150</v>
      </c>
      <c r="BE276" s="155">
        <f>IF(N276="základní",J276,0)</f>
        <v>0</v>
      </c>
      <c r="BF276" s="155">
        <f>IF(N276="snížená",J276,0)</f>
        <v>0</v>
      </c>
      <c r="BG276" s="155">
        <f>IF(N276="zákl. přenesená",J276,0)</f>
        <v>0</v>
      </c>
      <c r="BH276" s="155">
        <f>IF(N276="sníž. přenesená",J276,0)</f>
        <v>0</v>
      </c>
      <c r="BI276" s="155">
        <f>IF(N276="nulová",J276,0)</f>
        <v>0</v>
      </c>
      <c r="BJ276" s="18" t="s">
        <v>82</v>
      </c>
      <c r="BK276" s="155">
        <f>ROUND(I276*H276,2)</f>
        <v>0</v>
      </c>
      <c r="BL276" s="18" t="s">
        <v>156</v>
      </c>
      <c r="BM276" s="154" t="s">
        <v>1179</v>
      </c>
    </row>
    <row r="277" spans="2:51" s="13" customFormat="1" ht="12">
      <c r="B277" s="156"/>
      <c r="D277" s="157" t="s">
        <v>158</v>
      </c>
      <c r="F277" s="159" t="s">
        <v>1180</v>
      </c>
      <c r="H277" s="160">
        <v>13.39</v>
      </c>
      <c r="L277" s="156"/>
      <c r="M277" s="161"/>
      <c r="N277" s="162"/>
      <c r="O277" s="162"/>
      <c r="P277" s="162"/>
      <c r="Q277" s="162"/>
      <c r="R277" s="162"/>
      <c r="S277" s="162"/>
      <c r="T277" s="163"/>
      <c r="AT277" s="158" t="s">
        <v>158</v>
      </c>
      <c r="AU277" s="158" t="s">
        <v>84</v>
      </c>
      <c r="AV277" s="13" t="s">
        <v>84</v>
      </c>
      <c r="AW277" s="13" t="s">
        <v>3</v>
      </c>
      <c r="AX277" s="13" t="s">
        <v>82</v>
      </c>
      <c r="AY277" s="158" t="s">
        <v>150</v>
      </c>
    </row>
    <row r="278" spans="1:65" s="2" customFormat="1" ht="33" customHeight="1">
      <c r="A278" s="30"/>
      <c r="B278" s="142"/>
      <c r="C278" s="143" t="s">
        <v>445</v>
      </c>
      <c r="D278" s="143" t="s">
        <v>152</v>
      </c>
      <c r="E278" s="144" t="s">
        <v>1181</v>
      </c>
      <c r="F278" s="145" t="s">
        <v>1182</v>
      </c>
      <c r="G278" s="146" t="s">
        <v>190</v>
      </c>
      <c r="H278" s="147">
        <v>100.3</v>
      </c>
      <c r="I278" s="148"/>
      <c r="J278" s="148">
        <f>ROUND(I278*H278,2)</f>
        <v>0</v>
      </c>
      <c r="K278" s="149"/>
      <c r="L278" s="31"/>
      <c r="M278" s="150" t="s">
        <v>1</v>
      </c>
      <c r="N278" s="151" t="s">
        <v>39</v>
      </c>
      <c r="O278" s="152">
        <v>0.239</v>
      </c>
      <c r="P278" s="152">
        <f>O278*H278</f>
        <v>23.9717</v>
      </c>
      <c r="Q278" s="152">
        <v>0.1295</v>
      </c>
      <c r="R278" s="152">
        <f>Q278*H278</f>
        <v>12.98885</v>
      </c>
      <c r="S278" s="152">
        <v>0</v>
      </c>
      <c r="T278" s="153">
        <f>S278*H278</f>
        <v>0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R278" s="154" t="s">
        <v>156</v>
      </c>
      <c r="AT278" s="154" t="s">
        <v>152</v>
      </c>
      <c r="AU278" s="154" t="s">
        <v>84</v>
      </c>
      <c r="AY278" s="18" t="s">
        <v>150</v>
      </c>
      <c r="BE278" s="155">
        <f>IF(N278="základní",J278,0)</f>
        <v>0</v>
      </c>
      <c r="BF278" s="155">
        <f>IF(N278="snížená",J278,0)</f>
        <v>0</v>
      </c>
      <c r="BG278" s="155">
        <f>IF(N278="zákl. přenesená",J278,0)</f>
        <v>0</v>
      </c>
      <c r="BH278" s="155">
        <f>IF(N278="sníž. přenesená",J278,0)</f>
        <v>0</v>
      </c>
      <c r="BI278" s="155">
        <f>IF(N278="nulová",J278,0)</f>
        <v>0</v>
      </c>
      <c r="BJ278" s="18" t="s">
        <v>82</v>
      </c>
      <c r="BK278" s="155">
        <f>ROUND(I278*H278,2)</f>
        <v>0</v>
      </c>
      <c r="BL278" s="18" t="s">
        <v>156</v>
      </c>
      <c r="BM278" s="154" t="s">
        <v>1183</v>
      </c>
    </row>
    <row r="279" spans="2:51" s="13" customFormat="1" ht="12">
      <c r="B279" s="156"/>
      <c r="D279" s="157" t="s">
        <v>158</v>
      </c>
      <c r="E279" s="158" t="s">
        <v>1</v>
      </c>
      <c r="F279" s="159" t="s">
        <v>1184</v>
      </c>
      <c r="H279" s="160">
        <v>84.3</v>
      </c>
      <c r="L279" s="156"/>
      <c r="M279" s="161"/>
      <c r="N279" s="162"/>
      <c r="O279" s="162"/>
      <c r="P279" s="162"/>
      <c r="Q279" s="162"/>
      <c r="R279" s="162"/>
      <c r="S279" s="162"/>
      <c r="T279" s="163"/>
      <c r="AT279" s="158" t="s">
        <v>158</v>
      </c>
      <c r="AU279" s="158" t="s">
        <v>84</v>
      </c>
      <c r="AV279" s="13" t="s">
        <v>84</v>
      </c>
      <c r="AW279" s="13" t="s">
        <v>30</v>
      </c>
      <c r="AX279" s="13" t="s">
        <v>74</v>
      </c>
      <c r="AY279" s="158" t="s">
        <v>150</v>
      </c>
    </row>
    <row r="280" spans="2:51" s="13" customFormat="1" ht="12">
      <c r="B280" s="156"/>
      <c r="D280" s="157" t="s">
        <v>158</v>
      </c>
      <c r="E280" s="158" t="s">
        <v>1</v>
      </c>
      <c r="F280" s="159" t="s">
        <v>1185</v>
      </c>
      <c r="H280" s="160">
        <v>16</v>
      </c>
      <c r="L280" s="156"/>
      <c r="M280" s="161"/>
      <c r="N280" s="162"/>
      <c r="O280" s="162"/>
      <c r="P280" s="162"/>
      <c r="Q280" s="162"/>
      <c r="R280" s="162"/>
      <c r="S280" s="162"/>
      <c r="T280" s="163"/>
      <c r="AT280" s="158" t="s">
        <v>158</v>
      </c>
      <c r="AU280" s="158" t="s">
        <v>84</v>
      </c>
      <c r="AV280" s="13" t="s">
        <v>84</v>
      </c>
      <c r="AW280" s="13" t="s">
        <v>30</v>
      </c>
      <c r="AX280" s="13" t="s">
        <v>74</v>
      </c>
      <c r="AY280" s="158" t="s">
        <v>150</v>
      </c>
    </row>
    <row r="281" spans="2:51" s="14" customFormat="1" ht="12">
      <c r="B281" s="164"/>
      <c r="D281" s="157" t="s">
        <v>158</v>
      </c>
      <c r="E281" s="165" t="s">
        <v>1</v>
      </c>
      <c r="F281" s="166" t="s">
        <v>193</v>
      </c>
      <c r="H281" s="167">
        <v>100.3</v>
      </c>
      <c r="L281" s="164"/>
      <c r="M281" s="168"/>
      <c r="N281" s="169"/>
      <c r="O281" s="169"/>
      <c r="P281" s="169"/>
      <c r="Q281" s="169"/>
      <c r="R281" s="169"/>
      <c r="S281" s="169"/>
      <c r="T281" s="170"/>
      <c r="AT281" s="165" t="s">
        <v>158</v>
      </c>
      <c r="AU281" s="165" t="s">
        <v>84</v>
      </c>
      <c r="AV281" s="14" t="s">
        <v>156</v>
      </c>
      <c r="AW281" s="14" t="s">
        <v>30</v>
      </c>
      <c r="AX281" s="14" t="s">
        <v>82</v>
      </c>
      <c r="AY281" s="165" t="s">
        <v>150</v>
      </c>
    </row>
    <row r="282" spans="1:65" s="2" customFormat="1" ht="16.5" customHeight="1">
      <c r="A282" s="30"/>
      <c r="B282" s="142"/>
      <c r="C282" s="177" t="s">
        <v>450</v>
      </c>
      <c r="D282" s="177" t="s">
        <v>263</v>
      </c>
      <c r="E282" s="178" t="s">
        <v>1186</v>
      </c>
      <c r="F282" s="179" t="s">
        <v>1187</v>
      </c>
      <c r="G282" s="180" t="s">
        <v>190</v>
      </c>
      <c r="H282" s="181">
        <v>86.829</v>
      </c>
      <c r="I282" s="182"/>
      <c r="J282" s="182">
        <f>ROUND(I282*H282,2)</f>
        <v>0</v>
      </c>
      <c r="K282" s="183"/>
      <c r="L282" s="184"/>
      <c r="M282" s="185" t="s">
        <v>1</v>
      </c>
      <c r="N282" s="186" t="s">
        <v>39</v>
      </c>
      <c r="O282" s="152">
        <v>0</v>
      </c>
      <c r="P282" s="152">
        <f>O282*H282</f>
        <v>0</v>
      </c>
      <c r="Q282" s="152">
        <v>0.108</v>
      </c>
      <c r="R282" s="152">
        <f>Q282*H282</f>
        <v>9.377531999999999</v>
      </c>
      <c r="S282" s="152">
        <v>0</v>
      </c>
      <c r="T282" s="153">
        <f>S282*H282</f>
        <v>0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R282" s="154" t="s">
        <v>187</v>
      </c>
      <c r="AT282" s="154" t="s">
        <v>263</v>
      </c>
      <c r="AU282" s="154" t="s">
        <v>84</v>
      </c>
      <c r="AY282" s="18" t="s">
        <v>150</v>
      </c>
      <c r="BE282" s="155">
        <f>IF(N282="základní",J282,0)</f>
        <v>0</v>
      </c>
      <c r="BF282" s="155">
        <f>IF(N282="snížená",J282,0)</f>
        <v>0</v>
      </c>
      <c r="BG282" s="155">
        <f>IF(N282="zákl. přenesená",J282,0)</f>
        <v>0</v>
      </c>
      <c r="BH282" s="155">
        <f>IF(N282="sníž. přenesená",J282,0)</f>
        <v>0</v>
      </c>
      <c r="BI282" s="155">
        <f>IF(N282="nulová",J282,0)</f>
        <v>0</v>
      </c>
      <c r="BJ282" s="18" t="s">
        <v>82</v>
      </c>
      <c r="BK282" s="155">
        <f>ROUND(I282*H282,2)</f>
        <v>0</v>
      </c>
      <c r="BL282" s="18" t="s">
        <v>156</v>
      </c>
      <c r="BM282" s="154" t="s">
        <v>1188</v>
      </c>
    </row>
    <row r="283" spans="2:51" s="13" customFormat="1" ht="12">
      <c r="B283" s="156"/>
      <c r="D283" s="157" t="s">
        <v>158</v>
      </c>
      <c r="F283" s="159" t="s">
        <v>1189</v>
      </c>
      <c r="H283" s="160">
        <v>86.829</v>
      </c>
      <c r="L283" s="156"/>
      <c r="M283" s="161"/>
      <c r="N283" s="162"/>
      <c r="O283" s="162"/>
      <c r="P283" s="162"/>
      <c r="Q283" s="162"/>
      <c r="R283" s="162"/>
      <c r="S283" s="162"/>
      <c r="T283" s="163"/>
      <c r="AT283" s="158" t="s">
        <v>158</v>
      </c>
      <c r="AU283" s="158" t="s">
        <v>84</v>
      </c>
      <c r="AV283" s="13" t="s">
        <v>84</v>
      </c>
      <c r="AW283" s="13" t="s">
        <v>3</v>
      </c>
      <c r="AX283" s="13" t="s">
        <v>82</v>
      </c>
      <c r="AY283" s="158" t="s">
        <v>150</v>
      </c>
    </row>
    <row r="284" spans="1:65" s="2" customFormat="1" ht="16.5" customHeight="1">
      <c r="A284" s="30"/>
      <c r="B284" s="142"/>
      <c r="C284" s="177" t="s">
        <v>457</v>
      </c>
      <c r="D284" s="177" t="s">
        <v>263</v>
      </c>
      <c r="E284" s="178" t="s">
        <v>1190</v>
      </c>
      <c r="F284" s="179" t="s">
        <v>1191</v>
      </c>
      <c r="G284" s="180" t="s">
        <v>190</v>
      </c>
      <c r="H284" s="181">
        <v>16.48</v>
      </c>
      <c r="I284" s="182"/>
      <c r="J284" s="182">
        <f>ROUND(I284*H284,2)</f>
        <v>0</v>
      </c>
      <c r="K284" s="183"/>
      <c r="L284" s="184"/>
      <c r="M284" s="185" t="s">
        <v>1</v>
      </c>
      <c r="N284" s="186" t="s">
        <v>39</v>
      </c>
      <c r="O284" s="152">
        <v>0</v>
      </c>
      <c r="P284" s="152">
        <f>O284*H284</f>
        <v>0</v>
      </c>
      <c r="Q284" s="152">
        <v>0.108</v>
      </c>
      <c r="R284" s="152">
        <f>Q284*H284</f>
        <v>1.77984</v>
      </c>
      <c r="S284" s="152">
        <v>0</v>
      </c>
      <c r="T284" s="153">
        <f>S284*H284</f>
        <v>0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R284" s="154" t="s">
        <v>187</v>
      </c>
      <c r="AT284" s="154" t="s">
        <v>263</v>
      </c>
      <c r="AU284" s="154" t="s">
        <v>84</v>
      </c>
      <c r="AY284" s="18" t="s">
        <v>150</v>
      </c>
      <c r="BE284" s="155">
        <f>IF(N284="základní",J284,0)</f>
        <v>0</v>
      </c>
      <c r="BF284" s="155">
        <f>IF(N284="snížená",J284,0)</f>
        <v>0</v>
      </c>
      <c r="BG284" s="155">
        <f>IF(N284="zákl. přenesená",J284,0)</f>
        <v>0</v>
      </c>
      <c r="BH284" s="155">
        <f>IF(N284="sníž. přenesená",J284,0)</f>
        <v>0</v>
      </c>
      <c r="BI284" s="155">
        <f>IF(N284="nulová",J284,0)</f>
        <v>0</v>
      </c>
      <c r="BJ284" s="18" t="s">
        <v>82</v>
      </c>
      <c r="BK284" s="155">
        <f>ROUND(I284*H284,2)</f>
        <v>0</v>
      </c>
      <c r="BL284" s="18" t="s">
        <v>156</v>
      </c>
      <c r="BM284" s="154" t="s">
        <v>1192</v>
      </c>
    </row>
    <row r="285" spans="2:51" s="13" customFormat="1" ht="12">
      <c r="B285" s="156"/>
      <c r="D285" s="157" t="s">
        <v>158</v>
      </c>
      <c r="F285" s="159" t="s">
        <v>1193</v>
      </c>
      <c r="H285" s="160">
        <v>16.48</v>
      </c>
      <c r="L285" s="156"/>
      <c r="M285" s="161"/>
      <c r="N285" s="162"/>
      <c r="O285" s="162"/>
      <c r="P285" s="162"/>
      <c r="Q285" s="162"/>
      <c r="R285" s="162"/>
      <c r="S285" s="162"/>
      <c r="T285" s="163"/>
      <c r="AT285" s="158" t="s">
        <v>158</v>
      </c>
      <c r="AU285" s="158" t="s">
        <v>84</v>
      </c>
      <c r="AV285" s="13" t="s">
        <v>84</v>
      </c>
      <c r="AW285" s="13" t="s">
        <v>3</v>
      </c>
      <c r="AX285" s="13" t="s">
        <v>82</v>
      </c>
      <c r="AY285" s="158" t="s">
        <v>150</v>
      </c>
    </row>
    <row r="286" spans="1:65" s="2" customFormat="1" ht="24.15" customHeight="1">
      <c r="A286" s="30"/>
      <c r="B286" s="142"/>
      <c r="C286" s="143" t="s">
        <v>462</v>
      </c>
      <c r="D286" s="143" t="s">
        <v>152</v>
      </c>
      <c r="E286" s="144" t="s">
        <v>458</v>
      </c>
      <c r="F286" s="145" t="s">
        <v>459</v>
      </c>
      <c r="G286" s="146" t="s">
        <v>190</v>
      </c>
      <c r="H286" s="147">
        <v>23.41</v>
      </c>
      <c r="I286" s="148"/>
      <c r="J286" s="148">
        <f>ROUND(I286*H286,2)</f>
        <v>0</v>
      </c>
      <c r="K286" s="149"/>
      <c r="L286" s="31"/>
      <c r="M286" s="150" t="s">
        <v>1</v>
      </c>
      <c r="N286" s="151" t="s">
        <v>39</v>
      </c>
      <c r="O286" s="152">
        <v>0.14</v>
      </c>
      <c r="P286" s="152">
        <f>O286*H286</f>
        <v>3.2774000000000005</v>
      </c>
      <c r="Q286" s="152">
        <v>0.10095</v>
      </c>
      <c r="R286" s="152">
        <f>Q286*H286</f>
        <v>2.3632395</v>
      </c>
      <c r="S286" s="152">
        <v>0</v>
      </c>
      <c r="T286" s="153">
        <f>S286*H286</f>
        <v>0</v>
      </c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R286" s="154" t="s">
        <v>156</v>
      </c>
      <c r="AT286" s="154" t="s">
        <v>152</v>
      </c>
      <c r="AU286" s="154" t="s">
        <v>84</v>
      </c>
      <c r="AY286" s="18" t="s">
        <v>150</v>
      </c>
      <c r="BE286" s="155">
        <f>IF(N286="základní",J286,0)</f>
        <v>0</v>
      </c>
      <c r="BF286" s="155">
        <f>IF(N286="snížená",J286,0)</f>
        <v>0</v>
      </c>
      <c r="BG286" s="155">
        <f>IF(N286="zákl. přenesená",J286,0)</f>
        <v>0</v>
      </c>
      <c r="BH286" s="155">
        <f>IF(N286="sníž. přenesená",J286,0)</f>
        <v>0</v>
      </c>
      <c r="BI286" s="155">
        <f>IF(N286="nulová",J286,0)</f>
        <v>0</v>
      </c>
      <c r="BJ286" s="18" t="s">
        <v>82</v>
      </c>
      <c r="BK286" s="155">
        <f>ROUND(I286*H286,2)</f>
        <v>0</v>
      </c>
      <c r="BL286" s="18" t="s">
        <v>156</v>
      </c>
      <c r="BM286" s="154" t="s">
        <v>1194</v>
      </c>
    </row>
    <row r="287" spans="2:51" s="13" customFormat="1" ht="12">
      <c r="B287" s="156"/>
      <c r="D287" s="157" t="s">
        <v>158</v>
      </c>
      <c r="E287" s="158" t="s">
        <v>1</v>
      </c>
      <c r="F287" s="159" t="s">
        <v>1195</v>
      </c>
      <c r="H287" s="160">
        <v>23.41</v>
      </c>
      <c r="L287" s="156"/>
      <c r="M287" s="161"/>
      <c r="N287" s="162"/>
      <c r="O287" s="162"/>
      <c r="P287" s="162"/>
      <c r="Q287" s="162"/>
      <c r="R287" s="162"/>
      <c r="S287" s="162"/>
      <c r="T287" s="163"/>
      <c r="AT287" s="158" t="s">
        <v>158</v>
      </c>
      <c r="AU287" s="158" t="s">
        <v>84</v>
      </c>
      <c r="AV287" s="13" t="s">
        <v>84</v>
      </c>
      <c r="AW287" s="13" t="s">
        <v>30</v>
      </c>
      <c r="AX287" s="13" t="s">
        <v>82</v>
      </c>
      <c r="AY287" s="158" t="s">
        <v>150</v>
      </c>
    </row>
    <row r="288" spans="1:65" s="2" customFormat="1" ht="16.5" customHeight="1">
      <c r="A288" s="30"/>
      <c r="B288" s="142"/>
      <c r="C288" s="177" t="s">
        <v>467</v>
      </c>
      <c r="D288" s="177" t="s">
        <v>263</v>
      </c>
      <c r="E288" s="178" t="s">
        <v>463</v>
      </c>
      <c r="F288" s="179" t="s">
        <v>464</v>
      </c>
      <c r="G288" s="180" t="s">
        <v>190</v>
      </c>
      <c r="H288" s="181">
        <v>24.112</v>
      </c>
      <c r="I288" s="182"/>
      <c r="J288" s="182">
        <f>ROUND(I288*H288,2)</f>
        <v>0</v>
      </c>
      <c r="K288" s="183"/>
      <c r="L288" s="184"/>
      <c r="M288" s="185" t="s">
        <v>1</v>
      </c>
      <c r="N288" s="186" t="s">
        <v>39</v>
      </c>
      <c r="O288" s="152">
        <v>0</v>
      </c>
      <c r="P288" s="152">
        <f>O288*H288</f>
        <v>0</v>
      </c>
      <c r="Q288" s="152">
        <v>0.028</v>
      </c>
      <c r="R288" s="152">
        <f>Q288*H288</f>
        <v>0.675136</v>
      </c>
      <c r="S288" s="152">
        <v>0</v>
      </c>
      <c r="T288" s="153">
        <f>S288*H288</f>
        <v>0</v>
      </c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R288" s="154" t="s">
        <v>187</v>
      </c>
      <c r="AT288" s="154" t="s">
        <v>263</v>
      </c>
      <c r="AU288" s="154" t="s">
        <v>84</v>
      </c>
      <c r="AY288" s="18" t="s">
        <v>150</v>
      </c>
      <c r="BE288" s="155">
        <f>IF(N288="základní",J288,0)</f>
        <v>0</v>
      </c>
      <c r="BF288" s="155">
        <f>IF(N288="snížená",J288,0)</f>
        <v>0</v>
      </c>
      <c r="BG288" s="155">
        <f>IF(N288="zákl. přenesená",J288,0)</f>
        <v>0</v>
      </c>
      <c r="BH288" s="155">
        <f>IF(N288="sníž. přenesená",J288,0)</f>
        <v>0</v>
      </c>
      <c r="BI288" s="155">
        <f>IF(N288="nulová",J288,0)</f>
        <v>0</v>
      </c>
      <c r="BJ288" s="18" t="s">
        <v>82</v>
      </c>
      <c r="BK288" s="155">
        <f>ROUND(I288*H288,2)</f>
        <v>0</v>
      </c>
      <c r="BL288" s="18" t="s">
        <v>156</v>
      </c>
      <c r="BM288" s="154" t="s">
        <v>1196</v>
      </c>
    </row>
    <row r="289" spans="2:51" s="13" customFormat="1" ht="12">
      <c r="B289" s="156"/>
      <c r="D289" s="157" t="s">
        <v>158</v>
      </c>
      <c r="E289" s="158" t="s">
        <v>1</v>
      </c>
      <c r="F289" s="159" t="s">
        <v>1195</v>
      </c>
      <c r="H289" s="160">
        <v>23.41</v>
      </c>
      <c r="L289" s="156"/>
      <c r="M289" s="161"/>
      <c r="N289" s="162"/>
      <c r="O289" s="162"/>
      <c r="P289" s="162"/>
      <c r="Q289" s="162"/>
      <c r="R289" s="162"/>
      <c r="S289" s="162"/>
      <c r="T289" s="163"/>
      <c r="AT289" s="158" t="s">
        <v>158</v>
      </c>
      <c r="AU289" s="158" t="s">
        <v>84</v>
      </c>
      <c r="AV289" s="13" t="s">
        <v>84</v>
      </c>
      <c r="AW289" s="13" t="s">
        <v>30</v>
      </c>
      <c r="AX289" s="13" t="s">
        <v>82</v>
      </c>
      <c r="AY289" s="158" t="s">
        <v>150</v>
      </c>
    </row>
    <row r="290" spans="2:51" s="13" customFormat="1" ht="12">
      <c r="B290" s="156"/>
      <c r="D290" s="157" t="s">
        <v>158</v>
      </c>
      <c r="F290" s="159" t="s">
        <v>1197</v>
      </c>
      <c r="H290" s="160">
        <v>24.112</v>
      </c>
      <c r="L290" s="156"/>
      <c r="M290" s="161"/>
      <c r="N290" s="162"/>
      <c r="O290" s="162"/>
      <c r="P290" s="162"/>
      <c r="Q290" s="162"/>
      <c r="R290" s="162"/>
      <c r="S290" s="162"/>
      <c r="T290" s="163"/>
      <c r="AT290" s="158" t="s">
        <v>158</v>
      </c>
      <c r="AU290" s="158" t="s">
        <v>84</v>
      </c>
      <c r="AV290" s="13" t="s">
        <v>84</v>
      </c>
      <c r="AW290" s="13" t="s">
        <v>3</v>
      </c>
      <c r="AX290" s="13" t="s">
        <v>82</v>
      </c>
      <c r="AY290" s="158" t="s">
        <v>150</v>
      </c>
    </row>
    <row r="291" spans="1:65" s="2" customFormat="1" ht="21.75" customHeight="1">
      <c r="A291" s="30"/>
      <c r="B291" s="142"/>
      <c r="C291" s="143" t="s">
        <v>472</v>
      </c>
      <c r="D291" s="143" t="s">
        <v>152</v>
      </c>
      <c r="E291" s="144" t="s">
        <v>491</v>
      </c>
      <c r="F291" s="145" t="s">
        <v>492</v>
      </c>
      <c r="G291" s="146" t="s">
        <v>155</v>
      </c>
      <c r="H291" s="147">
        <v>436.76</v>
      </c>
      <c r="I291" s="148"/>
      <c r="J291" s="148">
        <f>ROUND(I291*H291,2)</f>
        <v>0</v>
      </c>
      <c r="K291" s="149"/>
      <c r="L291" s="31"/>
      <c r="M291" s="150" t="s">
        <v>1</v>
      </c>
      <c r="N291" s="151" t="s">
        <v>39</v>
      </c>
      <c r="O291" s="152">
        <v>0.139</v>
      </c>
      <c r="P291" s="152">
        <f>O291*H291</f>
        <v>60.70964000000001</v>
      </c>
      <c r="Q291" s="152">
        <v>0</v>
      </c>
      <c r="R291" s="152">
        <f>Q291*H291</f>
        <v>0</v>
      </c>
      <c r="S291" s="152">
        <v>0</v>
      </c>
      <c r="T291" s="153">
        <f>S291*H291</f>
        <v>0</v>
      </c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R291" s="154" t="s">
        <v>156</v>
      </c>
      <c r="AT291" s="154" t="s">
        <v>152</v>
      </c>
      <c r="AU291" s="154" t="s">
        <v>84</v>
      </c>
      <c r="AY291" s="18" t="s">
        <v>150</v>
      </c>
      <c r="BE291" s="155">
        <f>IF(N291="základní",J291,0)</f>
        <v>0</v>
      </c>
      <c r="BF291" s="155">
        <f>IF(N291="snížená",J291,0)</f>
        <v>0</v>
      </c>
      <c r="BG291" s="155">
        <f>IF(N291="zákl. přenesená",J291,0)</f>
        <v>0</v>
      </c>
      <c r="BH291" s="155">
        <f>IF(N291="sníž. přenesená",J291,0)</f>
        <v>0</v>
      </c>
      <c r="BI291" s="155">
        <f>IF(N291="nulová",J291,0)</f>
        <v>0</v>
      </c>
      <c r="BJ291" s="18" t="s">
        <v>82</v>
      </c>
      <c r="BK291" s="155">
        <f>ROUND(I291*H291,2)</f>
        <v>0</v>
      </c>
      <c r="BL291" s="18" t="s">
        <v>156</v>
      </c>
      <c r="BM291" s="154" t="s">
        <v>1198</v>
      </c>
    </row>
    <row r="292" spans="2:51" s="13" customFormat="1" ht="12">
      <c r="B292" s="156"/>
      <c r="D292" s="157" t="s">
        <v>158</v>
      </c>
      <c r="E292" s="158" t="s">
        <v>1</v>
      </c>
      <c r="F292" s="159" t="s">
        <v>1116</v>
      </c>
      <c r="H292" s="160">
        <v>49.3</v>
      </c>
      <c r="L292" s="156"/>
      <c r="M292" s="161"/>
      <c r="N292" s="162"/>
      <c r="O292" s="162"/>
      <c r="P292" s="162"/>
      <c r="Q292" s="162"/>
      <c r="R292" s="162"/>
      <c r="S292" s="162"/>
      <c r="T292" s="163"/>
      <c r="AT292" s="158" t="s">
        <v>158</v>
      </c>
      <c r="AU292" s="158" t="s">
        <v>84</v>
      </c>
      <c r="AV292" s="13" t="s">
        <v>84</v>
      </c>
      <c r="AW292" s="13" t="s">
        <v>30</v>
      </c>
      <c r="AX292" s="13" t="s">
        <v>74</v>
      </c>
      <c r="AY292" s="158" t="s">
        <v>150</v>
      </c>
    </row>
    <row r="293" spans="2:51" s="13" customFormat="1" ht="12">
      <c r="B293" s="156"/>
      <c r="D293" s="157" t="s">
        <v>158</v>
      </c>
      <c r="E293" s="158" t="s">
        <v>1</v>
      </c>
      <c r="F293" s="159" t="s">
        <v>1152</v>
      </c>
      <c r="H293" s="160">
        <v>30.52</v>
      </c>
      <c r="L293" s="156"/>
      <c r="M293" s="161"/>
      <c r="N293" s="162"/>
      <c r="O293" s="162"/>
      <c r="P293" s="162"/>
      <c r="Q293" s="162"/>
      <c r="R293" s="162"/>
      <c r="S293" s="162"/>
      <c r="T293" s="163"/>
      <c r="AT293" s="158" t="s">
        <v>158</v>
      </c>
      <c r="AU293" s="158" t="s">
        <v>84</v>
      </c>
      <c r="AV293" s="13" t="s">
        <v>84</v>
      </c>
      <c r="AW293" s="13" t="s">
        <v>30</v>
      </c>
      <c r="AX293" s="13" t="s">
        <v>74</v>
      </c>
      <c r="AY293" s="158" t="s">
        <v>150</v>
      </c>
    </row>
    <row r="294" spans="2:51" s="13" customFormat="1" ht="12">
      <c r="B294" s="156"/>
      <c r="D294" s="157" t="s">
        <v>158</v>
      </c>
      <c r="E294" s="158" t="s">
        <v>1</v>
      </c>
      <c r="F294" s="159" t="s">
        <v>1147</v>
      </c>
      <c r="H294" s="160">
        <v>356.94</v>
      </c>
      <c r="L294" s="156"/>
      <c r="M294" s="161"/>
      <c r="N294" s="162"/>
      <c r="O294" s="162"/>
      <c r="P294" s="162"/>
      <c r="Q294" s="162"/>
      <c r="R294" s="162"/>
      <c r="S294" s="162"/>
      <c r="T294" s="163"/>
      <c r="AT294" s="158" t="s">
        <v>158</v>
      </c>
      <c r="AU294" s="158" t="s">
        <v>84</v>
      </c>
      <c r="AV294" s="13" t="s">
        <v>84</v>
      </c>
      <c r="AW294" s="13" t="s">
        <v>30</v>
      </c>
      <c r="AX294" s="13" t="s">
        <v>74</v>
      </c>
      <c r="AY294" s="158" t="s">
        <v>150</v>
      </c>
    </row>
    <row r="295" spans="2:51" s="14" customFormat="1" ht="12">
      <c r="B295" s="164"/>
      <c r="D295" s="157" t="s">
        <v>158</v>
      </c>
      <c r="E295" s="165" t="s">
        <v>1</v>
      </c>
      <c r="F295" s="166" t="s">
        <v>193</v>
      </c>
      <c r="H295" s="167">
        <v>436.76</v>
      </c>
      <c r="L295" s="164"/>
      <c r="M295" s="168"/>
      <c r="N295" s="169"/>
      <c r="O295" s="169"/>
      <c r="P295" s="169"/>
      <c r="Q295" s="169"/>
      <c r="R295" s="169"/>
      <c r="S295" s="169"/>
      <c r="T295" s="170"/>
      <c r="AT295" s="165" t="s">
        <v>158</v>
      </c>
      <c r="AU295" s="165" t="s">
        <v>84</v>
      </c>
      <c r="AV295" s="14" t="s">
        <v>156</v>
      </c>
      <c r="AW295" s="14" t="s">
        <v>30</v>
      </c>
      <c r="AX295" s="14" t="s">
        <v>82</v>
      </c>
      <c r="AY295" s="165" t="s">
        <v>150</v>
      </c>
    </row>
    <row r="296" spans="1:65" s="2" customFormat="1" ht="16.5" customHeight="1">
      <c r="A296" s="30"/>
      <c r="B296" s="142"/>
      <c r="C296" s="143" t="s">
        <v>477</v>
      </c>
      <c r="D296" s="143" t="s">
        <v>152</v>
      </c>
      <c r="E296" s="144" t="s">
        <v>1199</v>
      </c>
      <c r="F296" s="145" t="s">
        <v>1200</v>
      </c>
      <c r="G296" s="146" t="s">
        <v>210</v>
      </c>
      <c r="H296" s="147">
        <v>0.587</v>
      </c>
      <c r="I296" s="148"/>
      <c r="J296" s="148">
        <f>ROUND(I296*H296,2)</f>
        <v>0</v>
      </c>
      <c r="K296" s="149"/>
      <c r="L296" s="31"/>
      <c r="M296" s="150" t="s">
        <v>1</v>
      </c>
      <c r="N296" s="151" t="s">
        <v>39</v>
      </c>
      <c r="O296" s="152">
        <v>3.04</v>
      </c>
      <c r="P296" s="152">
        <f>O296*H296</f>
        <v>1.7844799999999998</v>
      </c>
      <c r="Q296" s="152">
        <v>0</v>
      </c>
      <c r="R296" s="152">
        <f>Q296*H296</f>
        <v>0</v>
      </c>
      <c r="S296" s="152">
        <v>2.6</v>
      </c>
      <c r="T296" s="153">
        <f>S296*H296</f>
        <v>1.5262</v>
      </c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R296" s="154" t="s">
        <v>156</v>
      </c>
      <c r="AT296" s="154" t="s">
        <v>152</v>
      </c>
      <c r="AU296" s="154" t="s">
        <v>84</v>
      </c>
      <c r="AY296" s="18" t="s">
        <v>150</v>
      </c>
      <c r="BE296" s="155">
        <f>IF(N296="základní",J296,0)</f>
        <v>0</v>
      </c>
      <c r="BF296" s="155">
        <f>IF(N296="snížená",J296,0)</f>
        <v>0</v>
      </c>
      <c r="BG296" s="155">
        <f>IF(N296="zákl. přenesená",J296,0)</f>
        <v>0</v>
      </c>
      <c r="BH296" s="155">
        <f>IF(N296="sníž. přenesená",J296,0)</f>
        <v>0</v>
      </c>
      <c r="BI296" s="155">
        <f>IF(N296="nulová",J296,0)</f>
        <v>0</v>
      </c>
      <c r="BJ296" s="18" t="s">
        <v>82</v>
      </c>
      <c r="BK296" s="155">
        <f>ROUND(I296*H296,2)</f>
        <v>0</v>
      </c>
      <c r="BL296" s="18" t="s">
        <v>156</v>
      </c>
      <c r="BM296" s="154" t="s">
        <v>1201</v>
      </c>
    </row>
    <row r="297" spans="2:51" s="13" customFormat="1" ht="12">
      <c r="B297" s="156"/>
      <c r="D297" s="157" t="s">
        <v>158</v>
      </c>
      <c r="E297" s="158" t="s">
        <v>1</v>
      </c>
      <c r="F297" s="159" t="s">
        <v>1202</v>
      </c>
      <c r="H297" s="160">
        <v>0.587</v>
      </c>
      <c r="L297" s="156"/>
      <c r="M297" s="161"/>
      <c r="N297" s="162"/>
      <c r="O297" s="162"/>
      <c r="P297" s="162"/>
      <c r="Q297" s="162"/>
      <c r="R297" s="162"/>
      <c r="S297" s="162"/>
      <c r="T297" s="163"/>
      <c r="AT297" s="158" t="s">
        <v>158</v>
      </c>
      <c r="AU297" s="158" t="s">
        <v>84</v>
      </c>
      <c r="AV297" s="13" t="s">
        <v>84</v>
      </c>
      <c r="AW297" s="13" t="s">
        <v>30</v>
      </c>
      <c r="AX297" s="13" t="s">
        <v>82</v>
      </c>
      <c r="AY297" s="158" t="s">
        <v>150</v>
      </c>
    </row>
    <row r="298" spans="1:65" s="2" customFormat="1" ht="16.5" customHeight="1">
      <c r="A298" s="30"/>
      <c r="B298" s="142"/>
      <c r="C298" s="143" t="s">
        <v>490</v>
      </c>
      <c r="D298" s="143" t="s">
        <v>152</v>
      </c>
      <c r="E298" s="144" t="s">
        <v>500</v>
      </c>
      <c r="F298" s="145" t="s">
        <v>501</v>
      </c>
      <c r="G298" s="146" t="s">
        <v>502</v>
      </c>
      <c r="H298" s="147">
        <v>30</v>
      </c>
      <c r="I298" s="148"/>
      <c r="J298" s="148">
        <f>ROUND(I298*H298,2)</f>
        <v>0</v>
      </c>
      <c r="K298" s="149"/>
      <c r="L298" s="31"/>
      <c r="M298" s="150" t="s">
        <v>1</v>
      </c>
      <c r="N298" s="151" t="s">
        <v>39</v>
      </c>
      <c r="O298" s="152">
        <v>0</v>
      </c>
      <c r="P298" s="152">
        <f>O298*H298</f>
        <v>0</v>
      </c>
      <c r="Q298" s="152">
        <v>0</v>
      </c>
      <c r="R298" s="152">
        <f>Q298*H298</f>
        <v>0</v>
      </c>
      <c r="S298" s="152">
        <v>0</v>
      </c>
      <c r="T298" s="153">
        <f>S298*H298</f>
        <v>0</v>
      </c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R298" s="154" t="s">
        <v>156</v>
      </c>
      <c r="AT298" s="154" t="s">
        <v>152</v>
      </c>
      <c r="AU298" s="154" t="s">
        <v>84</v>
      </c>
      <c r="AY298" s="18" t="s">
        <v>150</v>
      </c>
      <c r="BE298" s="155">
        <f>IF(N298="základní",J298,0)</f>
        <v>0</v>
      </c>
      <c r="BF298" s="155">
        <f>IF(N298="snížená",J298,0)</f>
        <v>0</v>
      </c>
      <c r="BG298" s="155">
        <f>IF(N298="zákl. přenesená",J298,0)</f>
        <v>0</v>
      </c>
      <c r="BH298" s="155">
        <f>IF(N298="sníž. přenesená",J298,0)</f>
        <v>0</v>
      </c>
      <c r="BI298" s="155">
        <f>IF(N298="nulová",J298,0)</f>
        <v>0</v>
      </c>
      <c r="BJ298" s="18" t="s">
        <v>82</v>
      </c>
      <c r="BK298" s="155">
        <f>ROUND(I298*H298,2)</f>
        <v>0</v>
      </c>
      <c r="BL298" s="18" t="s">
        <v>156</v>
      </c>
      <c r="BM298" s="154" t="s">
        <v>1203</v>
      </c>
    </row>
    <row r="299" spans="1:65" s="2" customFormat="1" ht="16.5" customHeight="1">
      <c r="A299" s="30"/>
      <c r="B299" s="142"/>
      <c r="C299" s="143" t="s">
        <v>495</v>
      </c>
      <c r="D299" s="143" t="s">
        <v>152</v>
      </c>
      <c r="E299" s="144" t="s">
        <v>468</v>
      </c>
      <c r="F299" s="145" t="s">
        <v>469</v>
      </c>
      <c r="G299" s="146" t="s">
        <v>210</v>
      </c>
      <c r="H299" s="147">
        <v>19.013</v>
      </c>
      <c r="I299" s="148"/>
      <c r="J299" s="148">
        <f>ROUND(I299*H299,2)</f>
        <v>0</v>
      </c>
      <c r="K299" s="149"/>
      <c r="L299" s="31"/>
      <c r="M299" s="150" t="s">
        <v>1</v>
      </c>
      <c r="N299" s="151" t="s">
        <v>39</v>
      </c>
      <c r="O299" s="152">
        <v>1.442</v>
      </c>
      <c r="P299" s="152">
        <f>O299*H299</f>
        <v>27.416746</v>
      </c>
      <c r="Q299" s="152">
        <v>2.25634</v>
      </c>
      <c r="R299" s="152">
        <f>Q299*H299</f>
        <v>42.89979242</v>
      </c>
      <c r="S299" s="152">
        <v>0</v>
      </c>
      <c r="T299" s="153">
        <f>S299*H299</f>
        <v>0</v>
      </c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R299" s="154" t="s">
        <v>156</v>
      </c>
      <c r="AT299" s="154" t="s">
        <v>152</v>
      </c>
      <c r="AU299" s="154" t="s">
        <v>84</v>
      </c>
      <c r="AY299" s="18" t="s">
        <v>150</v>
      </c>
      <c r="BE299" s="155">
        <f>IF(N299="základní",J299,0)</f>
        <v>0</v>
      </c>
      <c r="BF299" s="155">
        <f>IF(N299="snížená",J299,0)</f>
        <v>0</v>
      </c>
      <c r="BG299" s="155">
        <f>IF(N299="zákl. přenesená",J299,0)</f>
        <v>0</v>
      </c>
      <c r="BH299" s="155">
        <f>IF(N299="sníž. přenesená",J299,0)</f>
        <v>0</v>
      </c>
      <c r="BI299" s="155">
        <f>IF(N299="nulová",J299,0)</f>
        <v>0</v>
      </c>
      <c r="BJ299" s="18" t="s">
        <v>82</v>
      </c>
      <c r="BK299" s="155">
        <f>ROUND(I299*H299,2)</f>
        <v>0</v>
      </c>
      <c r="BL299" s="18" t="s">
        <v>156</v>
      </c>
      <c r="BM299" s="154" t="s">
        <v>1204</v>
      </c>
    </row>
    <row r="300" spans="2:51" s="13" customFormat="1" ht="12">
      <c r="B300" s="156"/>
      <c r="D300" s="157" t="s">
        <v>158</v>
      </c>
      <c r="E300" s="158" t="s">
        <v>1</v>
      </c>
      <c r="F300" s="159" t="s">
        <v>1050</v>
      </c>
      <c r="H300" s="160">
        <v>4.05</v>
      </c>
      <c r="L300" s="156"/>
      <c r="M300" s="161"/>
      <c r="N300" s="162"/>
      <c r="O300" s="162"/>
      <c r="P300" s="162"/>
      <c r="Q300" s="162"/>
      <c r="R300" s="162"/>
      <c r="S300" s="162"/>
      <c r="T300" s="163"/>
      <c r="AT300" s="158" t="s">
        <v>158</v>
      </c>
      <c r="AU300" s="158" t="s">
        <v>84</v>
      </c>
      <c r="AV300" s="13" t="s">
        <v>84</v>
      </c>
      <c r="AW300" s="13" t="s">
        <v>30</v>
      </c>
      <c r="AX300" s="13" t="s">
        <v>74</v>
      </c>
      <c r="AY300" s="158" t="s">
        <v>150</v>
      </c>
    </row>
    <row r="301" spans="2:51" s="13" customFormat="1" ht="12">
      <c r="B301" s="156"/>
      <c r="D301" s="157" t="s">
        <v>158</v>
      </c>
      <c r="E301" s="158" t="s">
        <v>1</v>
      </c>
      <c r="F301" s="159" t="s">
        <v>1051</v>
      </c>
      <c r="H301" s="160">
        <v>2.107</v>
      </c>
      <c r="L301" s="156"/>
      <c r="M301" s="161"/>
      <c r="N301" s="162"/>
      <c r="O301" s="162"/>
      <c r="P301" s="162"/>
      <c r="Q301" s="162"/>
      <c r="R301" s="162"/>
      <c r="S301" s="162"/>
      <c r="T301" s="163"/>
      <c r="AT301" s="158" t="s">
        <v>158</v>
      </c>
      <c r="AU301" s="158" t="s">
        <v>84</v>
      </c>
      <c r="AV301" s="13" t="s">
        <v>84</v>
      </c>
      <c r="AW301" s="13" t="s">
        <v>30</v>
      </c>
      <c r="AX301" s="13" t="s">
        <v>74</v>
      </c>
      <c r="AY301" s="158" t="s">
        <v>150</v>
      </c>
    </row>
    <row r="302" spans="2:51" s="13" customFormat="1" ht="12">
      <c r="B302" s="156"/>
      <c r="D302" s="157" t="s">
        <v>158</v>
      </c>
      <c r="E302" s="158" t="s">
        <v>1</v>
      </c>
      <c r="F302" s="159" t="s">
        <v>1052</v>
      </c>
      <c r="H302" s="160">
        <v>10.116</v>
      </c>
      <c r="L302" s="156"/>
      <c r="M302" s="161"/>
      <c r="N302" s="162"/>
      <c r="O302" s="162"/>
      <c r="P302" s="162"/>
      <c r="Q302" s="162"/>
      <c r="R302" s="162"/>
      <c r="S302" s="162"/>
      <c r="T302" s="163"/>
      <c r="AT302" s="158" t="s">
        <v>158</v>
      </c>
      <c r="AU302" s="158" t="s">
        <v>84</v>
      </c>
      <c r="AV302" s="13" t="s">
        <v>84</v>
      </c>
      <c r="AW302" s="13" t="s">
        <v>30</v>
      </c>
      <c r="AX302" s="13" t="s">
        <v>74</v>
      </c>
      <c r="AY302" s="158" t="s">
        <v>150</v>
      </c>
    </row>
    <row r="303" spans="2:51" s="13" customFormat="1" ht="12">
      <c r="B303" s="156"/>
      <c r="D303" s="157" t="s">
        <v>158</v>
      </c>
      <c r="E303" s="158" t="s">
        <v>1</v>
      </c>
      <c r="F303" s="159" t="s">
        <v>1053</v>
      </c>
      <c r="H303" s="160">
        <v>1.3</v>
      </c>
      <c r="L303" s="156"/>
      <c r="M303" s="161"/>
      <c r="N303" s="162"/>
      <c r="O303" s="162"/>
      <c r="P303" s="162"/>
      <c r="Q303" s="162"/>
      <c r="R303" s="162"/>
      <c r="S303" s="162"/>
      <c r="T303" s="163"/>
      <c r="AT303" s="158" t="s">
        <v>158</v>
      </c>
      <c r="AU303" s="158" t="s">
        <v>84</v>
      </c>
      <c r="AV303" s="13" t="s">
        <v>84</v>
      </c>
      <c r="AW303" s="13" t="s">
        <v>30</v>
      </c>
      <c r="AX303" s="13" t="s">
        <v>74</v>
      </c>
      <c r="AY303" s="158" t="s">
        <v>150</v>
      </c>
    </row>
    <row r="304" spans="2:51" s="13" customFormat="1" ht="12">
      <c r="B304" s="156"/>
      <c r="D304" s="157" t="s">
        <v>158</v>
      </c>
      <c r="E304" s="158" t="s">
        <v>1</v>
      </c>
      <c r="F304" s="159" t="s">
        <v>1054</v>
      </c>
      <c r="H304" s="160">
        <v>1.44</v>
      </c>
      <c r="L304" s="156"/>
      <c r="M304" s="161"/>
      <c r="N304" s="162"/>
      <c r="O304" s="162"/>
      <c r="P304" s="162"/>
      <c r="Q304" s="162"/>
      <c r="R304" s="162"/>
      <c r="S304" s="162"/>
      <c r="T304" s="163"/>
      <c r="AT304" s="158" t="s">
        <v>158</v>
      </c>
      <c r="AU304" s="158" t="s">
        <v>84</v>
      </c>
      <c r="AV304" s="13" t="s">
        <v>84</v>
      </c>
      <c r="AW304" s="13" t="s">
        <v>30</v>
      </c>
      <c r="AX304" s="13" t="s">
        <v>74</v>
      </c>
      <c r="AY304" s="158" t="s">
        <v>150</v>
      </c>
    </row>
    <row r="305" spans="2:51" s="14" customFormat="1" ht="12">
      <c r="B305" s="164"/>
      <c r="D305" s="157" t="s">
        <v>158</v>
      </c>
      <c r="E305" s="165" t="s">
        <v>1</v>
      </c>
      <c r="F305" s="166" t="s">
        <v>193</v>
      </c>
      <c r="H305" s="167">
        <v>19.013</v>
      </c>
      <c r="L305" s="164"/>
      <c r="M305" s="168"/>
      <c r="N305" s="169"/>
      <c r="O305" s="169"/>
      <c r="P305" s="169"/>
      <c r="Q305" s="169"/>
      <c r="R305" s="169"/>
      <c r="S305" s="169"/>
      <c r="T305" s="170"/>
      <c r="AT305" s="165" t="s">
        <v>158</v>
      </c>
      <c r="AU305" s="165" t="s">
        <v>84</v>
      </c>
      <c r="AV305" s="14" t="s">
        <v>156</v>
      </c>
      <c r="AW305" s="14" t="s">
        <v>30</v>
      </c>
      <c r="AX305" s="14" t="s">
        <v>82</v>
      </c>
      <c r="AY305" s="165" t="s">
        <v>150</v>
      </c>
    </row>
    <row r="306" spans="2:63" s="12" customFormat="1" ht="22.8" customHeight="1">
      <c r="B306" s="130"/>
      <c r="D306" s="131" t="s">
        <v>73</v>
      </c>
      <c r="E306" s="140" t="s">
        <v>510</v>
      </c>
      <c r="F306" s="140" t="s">
        <v>511</v>
      </c>
      <c r="J306" s="141">
        <f>BK306</f>
        <v>0</v>
      </c>
      <c r="L306" s="130"/>
      <c r="M306" s="134"/>
      <c r="N306" s="135"/>
      <c r="O306" s="135"/>
      <c r="P306" s="136">
        <f>SUM(P307:P318)</f>
        <v>99.85772600000001</v>
      </c>
      <c r="Q306" s="135"/>
      <c r="R306" s="136">
        <f>SUM(R307:R318)</f>
        <v>0</v>
      </c>
      <c r="S306" s="135"/>
      <c r="T306" s="137">
        <f>SUM(T307:T318)</f>
        <v>0</v>
      </c>
      <c r="AR306" s="131" t="s">
        <v>82</v>
      </c>
      <c r="AT306" s="138" t="s">
        <v>73</v>
      </c>
      <c r="AU306" s="138" t="s">
        <v>82</v>
      </c>
      <c r="AY306" s="131" t="s">
        <v>150</v>
      </c>
      <c r="BK306" s="139">
        <f>SUM(BK307:BK318)</f>
        <v>0</v>
      </c>
    </row>
    <row r="307" spans="1:65" s="2" customFormat="1" ht="24.15" customHeight="1">
      <c r="A307" s="30"/>
      <c r="B307" s="142"/>
      <c r="C307" s="143" t="s">
        <v>512</v>
      </c>
      <c r="D307" s="143" t="s">
        <v>152</v>
      </c>
      <c r="E307" s="144" t="s">
        <v>513</v>
      </c>
      <c r="F307" s="145" t="s">
        <v>514</v>
      </c>
      <c r="G307" s="146" t="s">
        <v>254</v>
      </c>
      <c r="H307" s="147">
        <v>64.927</v>
      </c>
      <c r="I307" s="148"/>
      <c r="J307" s="148">
        <f>ROUND(I307*H307,2)</f>
        <v>0</v>
      </c>
      <c r="K307" s="149"/>
      <c r="L307" s="31"/>
      <c r="M307" s="150" t="s">
        <v>1</v>
      </c>
      <c r="N307" s="151" t="s">
        <v>39</v>
      </c>
      <c r="O307" s="152">
        <v>1.47</v>
      </c>
      <c r="P307" s="152">
        <f>O307*H307</f>
        <v>95.44269000000001</v>
      </c>
      <c r="Q307" s="152">
        <v>0</v>
      </c>
      <c r="R307" s="152">
        <f>Q307*H307</f>
        <v>0</v>
      </c>
      <c r="S307" s="152">
        <v>0</v>
      </c>
      <c r="T307" s="153">
        <f>S307*H307</f>
        <v>0</v>
      </c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R307" s="154" t="s">
        <v>156</v>
      </c>
      <c r="AT307" s="154" t="s">
        <v>152</v>
      </c>
      <c r="AU307" s="154" t="s">
        <v>84</v>
      </c>
      <c r="AY307" s="18" t="s">
        <v>150</v>
      </c>
      <c r="BE307" s="155">
        <f>IF(N307="základní",J307,0)</f>
        <v>0</v>
      </c>
      <c r="BF307" s="155">
        <f>IF(N307="snížená",J307,0)</f>
        <v>0</v>
      </c>
      <c r="BG307" s="155">
        <f>IF(N307="zákl. přenesená",J307,0)</f>
        <v>0</v>
      </c>
      <c r="BH307" s="155">
        <f>IF(N307="sníž. přenesená",J307,0)</f>
        <v>0</v>
      </c>
      <c r="BI307" s="155">
        <f>IF(N307="nulová",J307,0)</f>
        <v>0</v>
      </c>
      <c r="BJ307" s="18" t="s">
        <v>82</v>
      </c>
      <c r="BK307" s="155">
        <f>ROUND(I307*H307,2)</f>
        <v>0</v>
      </c>
      <c r="BL307" s="18" t="s">
        <v>156</v>
      </c>
      <c r="BM307" s="154" t="s">
        <v>1205</v>
      </c>
    </row>
    <row r="308" spans="1:65" s="2" customFormat="1" ht="33" customHeight="1">
      <c r="A308" s="30"/>
      <c r="B308" s="142"/>
      <c r="C308" s="143" t="s">
        <v>516</v>
      </c>
      <c r="D308" s="143" t="s">
        <v>152</v>
      </c>
      <c r="E308" s="144" t="s">
        <v>517</v>
      </c>
      <c r="F308" s="145" t="s">
        <v>518</v>
      </c>
      <c r="G308" s="146" t="s">
        <v>254</v>
      </c>
      <c r="H308" s="147">
        <v>29.509</v>
      </c>
      <c r="I308" s="148"/>
      <c r="J308" s="148">
        <f>ROUND(I308*H308,2)</f>
        <v>0</v>
      </c>
      <c r="K308" s="149"/>
      <c r="L308" s="31"/>
      <c r="M308" s="150" t="s">
        <v>1</v>
      </c>
      <c r="N308" s="151" t="s">
        <v>39</v>
      </c>
      <c r="O308" s="152">
        <v>0</v>
      </c>
      <c r="P308" s="152">
        <f>O308*H308</f>
        <v>0</v>
      </c>
      <c r="Q308" s="152">
        <v>0</v>
      </c>
      <c r="R308" s="152">
        <f>Q308*H308</f>
        <v>0</v>
      </c>
      <c r="S308" s="152">
        <v>0</v>
      </c>
      <c r="T308" s="153">
        <f>S308*H308</f>
        <v>0</v>
      </c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R308" s="154" t="s">
        <v>156</v>
      </c>
      <c r="AT308" s="154" t="s">
        <v>152</v>
      </c>
      <c r="AU308" s="154" t="s">
        <v>84</v>
      </c>
      <c r="AY308" s="18" t="s">
        <v>150</v>
      </c>
      <c r="BE308" s="155">
        <f>IF(N308="základní",J308,0)</f>
        <v>0</v>
      </c>
      <c r="BF308" s="155">
        <f>IF(N308="snížená",J308,0)</f>
        <v>0</v>
      </c>
      <c r="BG308" s="155">
        <f>IF(N308="zákl. přenesená",J308,0)</f>
        <v>0</v>
      </c>
      <c r="BH308" s="155">
        <f>IF(N308="sníž. přenesená",J308,0)</f>
        <v>0</v>
      </c>
      <c r="BI308" s="155">
        <f>IF(N308="nulová",J308,0)</f>
        <v>0</v>
      </c>
      <c r="BJ308" s="18" t="s">
        <v>82</v>
      </c>
      <c r="BK308" s="155">
        <f>ROUND(I308*H308,2)</f>
        <v>0</v>
      </c>
      <c r="BL308" s="18" t="s">
        <v>156</v>
      </c>
      <c r="BM308" s="154" t="s">
        <v>1206</v>
      </c>
    </row>
    <row r="309" spans="2:51" s="13" customFormat="1" ht="12">
      <c r="B309" s="156"/>
      <c r="D309" s="157" t="s">
        <v>158</v>
      </c>
      <c r="E309" s="158" t="s">
        <v>1</v>
      </c>
      <c r="F309" s="159" t="s">
        <v>1207</v>
      </c>
      <c r="H309" s="160">
        <v>29.509</v>
      </c>
      <c r="L309" s="156"/>
      <c r="M309" s="161"/>
      <c r="N309" s="162"/>
      <c r="O309" s="162"/>
      <c r="P309" s="162"/>
      <c r="Q309" s="162"/>
      <c r="R309" s="162"/>
      <c r="S309" s="162"/>
      <c r="T309" s="163"/>
      <c r="AT309" s="158" t="s">
        <v>158</v>
      </c>
      <c r="AU309" s="158" t="s">
        <v>84</v>
      </c>
      <c r="AV309" s="13" t="s">
        <v>84</v>
      </c>
      <c r="AW309" s="13" t="s">
        <v>30</v>
      </c>
      <c r="AX309" s="13" t="s">
        <v>82</v>
      </c>
      <c r="AY309" s="158" t="s">
        <v>150</v>
      </c>
    </row>
    <row r="310" spans="1:65" s="2" customFormat="1" ht="33" customHeight="1">
      <c r="A310" s="30"/>
      <c r="B310" s="142"/>
      <c r="C310" s="143" t="s">
        <v>521</v>
      </c>
      <c r="D310" s="143" t="s">
        <v>152</v>
      </c>
      <c r="E310" s="144" t="s">
        <v>869</v>
      </c>
      <c r="F310" s="145" t="s">
        <v>870</v>
      </c>
      <c r="G310" s="146" t="s">
        <v>254</v>
      </c>
      <c r="H310" s="147">
        <v>17.893</v>
      </c>
      <c r="I310" s="148"/>
      <c r="J310" s="148">
        <f>ROUND(I310*H310,2)</f>
        <v>0</v>
      </c>
      <c r="K310" s="149"/>
      <c r="L310" s="31"/>
      <c r="M310" s="150" t="s">
        <v>1</v>
      </c>
      <c r="N310" s="151" t="s">
        <v>39</v>
      </c>
      <c r="O310" s="152">
        <v>0</v>
      </c>
      <c r="P310" s="152">
        <f>O310*H310</f>
        <v>0</v>
      </c>
      <c r="Q310" s="152">
        <v>0</v>
      </c>
      <c r="R310" s="152">
        <f>Q310*H310</f>
        <v>0</v>
      </c>
      <c r="S310" s="152">
        <v>0</v>
      </c>
      <c r="T310" s="153">
        <f>S310*H310</f>
        <v>0</v>
      </c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R310" s="154" t="s">
        <v>156</v>
      </c>
      <c r="AT310" s="154" t="s">
        <v>152</v>
      </c>
      <c r="AU310" s="154" t="s">
        <v>84</v>
      </c>
      <c r="AY310" s="18" t="s">
        <v>150</v>
      </c>
      <c r="BE310" s="155">
        <f>IF(N310="základní",J310,0)</f>
        <v>0</v>
      </c>
      <c r="BF310" s="155">
        <f>IF(N310="snížená",J310,0)</f>
        <v>0</v>
      </c>
      <c r="BG310" s="155">
        <f>IF(N310="zákl. přenesená",J310,0)</f>
        <v>0</v>
      </c>
      <c r="BH310" s="155">
        <f>IF(N310="sníž. přenesená",J310,0)</f>
        <v>0</v>
      </c>
      <c r="BI310" s="155">
        <f>IF(N310="nulová",J310,0)</f>
        <v>0</v>
      </c>
      <c r="BJ310" s="18" t="s">
        <v>82</v>
      </c>
      <c r="BK310" s="155">
        <f>ROUND(I310*H310,2)</f>
        <v>0</v>
      </c>
      <c r="BL310" s="18" t="s">
        <v>156</v>
      </c>
      <c r="BM310" s="154" t="s">
        <v>1208</v>
      </c>
    </row>
    <row r="311" spans="2:51" s="13" customFormat="1" ht="12">
      <c r="B311" s="156"/>
      <c r="D311" s="157" t="s">
        <v>158</v>
      </c>
      <c r="E311" s="158" t="s">
        <v>1</v>
      </c>
      <c r="F311" s="159" t="s">
        <v>1209</v>
      </c>
      <c r="H311" s="160">
        <v>17.893</v>
      </c>
      <c r="L311" s="156"/>
      <c r="M311" s="161"/>
      <c r="N311" s="162"/>
      <c r="O311" s="162"/>
      <c r="P311" s="162"/>
      <c r="Q311" s="162"/>
      <c r="R311" s="162"/>
      <c r="S311" s="162"/>
      <c r="T311" s="163"/>
      <c r="AT311" s="158" t="s">
        <v>158</v>
      </c>
      <c r="AU311" s="158" t="s">
        <v>84</v>
      </c>
      <c r="AV311" s="13" t="s">
        <v>84</v>
      </c>
      <c r="AW311" s="13" t="s">
        <v>30</v>
      </c>
      <c r="AX311" s="13" t="s">
        <v>82</v>
      </c>
      <c r="AY311" s="158" t="s">
        <v>150</v>
      </c>
    </row>
    <row r="312" spans="1:65" s="2" customFormat="1" ht="24.15" customHeight="1">
      <c r="A312" s="30"/>
      <c r="B312" s="142"/>
      <c r="C312" s="143" t="s">
        <v>526</v>
      </c>
      <c r="D312" s="143" t="s">
        <v>152</v>
      </c>
      <c r="E312" s="144" t="s">
        <v>527</v>
      </c>
      <c r="F312" s="145" t="s">
        <v>253</v>
      </c>
      <c r="G312" s="146" t="s">
        <v>254</v>
      </c>
      <c r="H312" s="147">
        <v>17.226</v>
      </c>
      <c r="I312" s="148"/>
      <c r="J312" s="148">
        <f>ROUND(I312*H312,2)</f>
        <v>0</v>
      </c>
      <c r="K312" s="149"/>
      <c r="L312" s="31"/>
      <c r="M312" s="150" t="s">
        <v>1</v>
      </c>
      <c r="N312" s="151" t="s">
        <v>39</v>
      </c>
      <c r="O312" s="152">
        <v>0</v>
      </c>
      <c r="P312" s="152">
        <f>O312*H312</f>
        <v>0</v>
      </c>
      <c r="Q312" s="152">
        <v>0</v>
      </c>
      <c r="R312" s="152">
        <f>Q312*H312</f>
        <v>0</v>
      </c>
      <c r="S312" s="152">
        <v>0</v>
      </c>
      <c r="T312" s="153">
        <f>S312*H312</f>
        <v>0</v>
      </c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R312" s="154" t="s">
        <v>156</v>
      </c>
      <c r="AT312" s="154" t="s">
        <v>152</v>
      </c>
      <c r="AU312" s="154" t="s">
        <v>84</v>
      </c>
      <c r="AY312" s="18" t="s">
        <v>150</v>
      </c>
      <c r="BE312" s="155">
        <f>IF(N312="základní",J312,0)</f>
        <v>0</v>
      </c>
      <c r="BF312" s="155">
        <f>IF(N312="snížená",J312,0)</f>
        <v>0</v>
      </c>
      <c r="BG312" s="155">
        <f>IF(N312="zákl. přenesená",J312,0)</f>
        <v>0</v>
      </c>
      <c r="BH312" s="155">
        <f>IF(N312="sníž. přenesená",J312,0)</f>
        <v>0</v>
      </c>
      <c r="BI312" s="155">
        <f>IF(N312="nulová",J312,0)</f>
        <v>0</v>
      </c>
      <c r="BJ312" s="18" t="s">
        <v>82</v>
      </c>
      <c r="BK312" s="155">
        <f>ROUND(I312*H312,2)</f>
        <v>0</v>
      </c>
      <c r="BL312" s="18" t="s">
        <v>156</v>
      </c>
      <c r="BM312" s="154" t="s">
        <v>1210</v>
      </c>
    </row>
    <row r="313" spans="2:51" s="13" customFormat="1" ht="12">
      <c r="B313" s="156"/>
      <c r="D313" s="157" t="s">
        <v>158</v>
      </c>
      <c r="E313" s="158" t="s">
        <v>1</v>
      </c>
      <c r="F313" s="159" t="s">
        <v>1211</v>
      </c>
      <c r="H313" s="160">
        <v>17.226</v>
      </c>
      <c r="L313" s="156"/>
      <c r="M313" s="161"/>
      <c r="N313" s="162"/>
      <c r="O313" s="162"/>
      <c r="P313" s="162"/>
      <c r="Q313" s="162"/>
      <c r="R313" s="162"/>
      <c r="S313" s="162"/>
      <c r="T313" s="163"/>
      <c r="AT313" s="158" t="s">
        <v>158</v>
      </c>
      <c r="AU313" s="158" t="s">
        <v>84</v>
      </c>
      <c r="AV313" s="13" t="s">
        <v>84</v>
      </c>
      <c r="AW313" s="13" t="s">
        <v>30</v>
      </c>
      <c r="AX313" s="13" t="s">
        <v>82</v>
      </c>
      <c r="AY313" s="158" t="s">
        <v>150</v>
      </c>
    </row>
    <row r="314" spans="1:65" s="2" customFormat="1" ht="33" customHeight="1">
      <c r="A314" s="30"/>
      <c r="B314" s="142"/>
      <c r="C314" s="143" t="s">
        <v>530</v>
      </c>
      <c r="D314" s="143" t="s">
        <v>152</v>
      </c>
      <c r="E314" s="144" t="s">
        <v>681</v>
      </c>
      <c r="F314" s="145" t="s">
        <v>682</v>
      </c>
      <c r="G314" s="146" t="s">
        <v>254</v>
      </c>
      <c r="H314" s="147">
        <v>0.3</v>
      </c>
      <c r="I314" s="148"/>
      <c r="J314" s="148">
        <f>ROUND(I314*H314,2)</f>
        <v>0</v>
      </c>
      <c r="K314" s="149"/>
      <c r="L314" s="31"/>
      <c r="M314" s="150" t="s">
        <v>1</v>
      </c>
      <c r="N314" s="151" t="s">
        <v>39</v>
      </c>
      <c r="O314" s="152">
        <v>0</v>
      </c>
      <c r="P314" s="152">
        <f>O314*H314</f>
        <v>0</v>
      </c>
      <c r="Q314" s="152">
        <v>0</v>
      </c>
      <c r="R314" s="152">
        <f>Q314*H314</f>
        <v>0</v>
      </c>
      <c r="S314" s="152">
        <v>0</v>
      </c>
      <c r="T314" s="153">
        <f>S314*H314</f>
        <v>0</v>
      </c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R314" s="154" t="s">
        <v>156</v>
      </c>
      <c r="AT314" s="154" t="s">
        <v>152</v>
      </c>
      <c r="AU314" s="154" t="s">
        <v>84</v>
      </c>
      <c r="AY314" s="18" t="s">
        <v>150</v>
      </c>
      <c r="BE314" s="155">
        <f>IF(N314="základní",J314,0)</f>
        <v>0</v>
      </c>
      <c r="BF314" s="155">
        <f>IF(N314="snížená",J314,0)</f>
        <v>0</v>
      </c>
      <c r="BG314" s="155">
        <f>IF(N314="zákl. přenesená",J314,0)</f>
        <v>0</v>
      </c>
      <c r="BH314" s="155">
        <f>IF(N314="sníž. přenesená",J314,0)</f>
        <v>0</v>
      </c>
      <c r="BI314" s="155">
        <f>IF(N314="nulová",J314,0)</f>
        <v>0</v>
      </c>
      <c r="BJ314" s="18" t="s">
        <v>82</v>
      </c>
      <c r="BK314" s="155">
        <f>ROUND(I314*H314,2)</f>
        <v>0</v>
      </c>
      <c r="BL314" s="18" t="s">
        <v>156</v>
      </c>
      <c r="BM314" s="154" t="s">
        <v>1212</v>
      </c>
    </row>
    <row r="315" spans="2:51" s="13" customFormat="1" ht="12">
      <c r="B315" s="156"/>
      <c r="D315" s="157" t="s">
        <v>158</v>
      </c>
      <c r="E315" s="158" t="s">
        <v>1</v>
      </c>
      <c r="F315" s="159" t="s">
        <v>969</v>
      </c>
      <c r="H315" s="160">
        <v>0.3</v>
      </c>
      <c r="L315" s="156"/>
      <c r="M315" s="161"/>
      <c r="N315" s="162"/>
      <c r="O315" s="162"/>
      <c r="P315" s="162"/>
      <c r="Q315" s="162"/>
      <c r="R315" s="162"/>
      <c r="S315" s="162"/>
      <c r="T315" s="163"/>
      <c r="AT315" s="158" t="s">
        <v>158</v>
      </c>
      <c r="AU315" s="158" t="s">
        <v>84</v>
      </c>
      <c r="AV315" s="13" t="s">
        <v>84</v>
      </c>
      <c r="AW315" s="13" t="s">
        <v>30</v>
      </c>
      <c r="AX315" s="13" t="s">
        <v>82</v>
      </c>
      <c r="AY315" s="158" t="s">
        <v>150</v>
      </c>
    </row>
    <row r="316" spans="1:65" s="2" customFormat="1" ht="16.5" customHeight="1">
      <c r="A316" s="30"/>
      <c r="B316" s="142"/>
      <c r="C316" s="143" t="s">
        <v>535</v>
      </c>
      <c r="D316" s="143" t="s">
        <v>152</v>
      </c>
      <c r="E316" s="144" t="s">
        <v>541</v>
      </c>
      <c r="F316" s="145" t="s">
        <v>542</v>
      </c>
      <c r="G316" s="146" t="s">
        <v>254</v>
      </c>
      <c r="H316" s="147">
        <v>64.927</v>
      </c>
      <c r="I316" s="148"/>
      <c r="J316" s="148">
        <f>ROUND(I316*H316,2)</f>
        <v>0</v>
      </c>
      <c r="K316" s="149"/>
      <c r="L316" s="31"/>
      <c r="M316" s="150" t="s">
        <v>1</v>
      </c>
      <c r="N316" s="151" t="s">
        <v>39</v>
      </c>
      <c r="O316" s="152">
        <v>0.03</v>
      </c>
      <c r="P316" s="152">
        <f>O316*H316</f>
        <v>1.94781</v>
      </c>
      <c r="Q316" s="152">
        <v>0</v>
      </c>
      <c r="R316" s="152">
        <f>Q316*H316</f>
        <v>0</v>
      </c>
      <c r="S316" s="152">
        <v>0</v>
      </c>
      <c r="T316" s="153">
        <f>S316*H316</f>
        <v>0</v>
      </c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R316" s="154" t="s">
        <v>156</v>
      </c>
      <c r="AT316" s="154" t="s">
        <v>152</v>
      </c>
      <c r="AU316" s="154" t="s">
        <v>84</v>
      </c>
      <c r="AY316" s="18" t="s">
        <v>150</v>
      </c>
      <c r="BE316" s="155">
        <f>IF(N316="základní",J316,0)</f>
        <v>0</v>
      </c>
      <c r="BF316" s="155">
        <f>IF(N316="snížená",J316,0)</f>
        <v>0</v>
      </c>
      <c r="BG316" s="155">
        <f>IF(N316="zákl. přenesená",J316,0)</f>
        <v>0</v>
      </c>
      <c r="BH316" s="155">
        <f>IF(N316="sníž. přenesená",J316,0)</f>
        <v>0</v>
      </c>
      <c r="BI316" s="155">
        <f>IF(N316="nulová",J316,0)</f>
        <v>0</v>
      </c>
      <c r="BJ316" s="18" t="s">
        <v>82</v>
      </c>
      <c r="BK316" s="155">
        <f>ROUND(I316*H316,2)</f>
        <v>0</v>
      </c>
      <c r="BL316" s="18" t="s">
        <v>156</v>
      </c>
      <c r="BM316" s="154" t="s">
        <v>1213</v>
      </c>
    </row>
    <row r="317" spans="1:65" s="2" customFormat="1" ht="16.5" customHeight="1">
      <c r="A317" s="30"/>
      <c r="B317" s="142"/>
      <c r="C317" s="143" t="s">
        <v>540</v>
      </c>
      <c r="D317" s="143" t="s">
        <v>152</v>
      </c>
      <c r="E317" s="144" t="s">
        <v>545</v>
      </c>
      <c r="F317" s="145" t="s">
        <v>877</v>
      </c>
      <c r="G317" s="146" t="s">
        <v>254</v>
      </c>
      <c r="H317" s="147">
        <v>1233.613</v>
      </c>
      <c r="I317" s="148"/>
      <c r="J317" s="148">
        <f>ROUND(I317*H317,2)</f>
        <v>0</v>
      </c>
      <c r="K317" s="149"/>
      <c r="L317" s="31"/>
      <c r="M317" s="150" t="s">
        <v>1</v>
      </c>
      <c r="N317" s="151" t="s">
        <v>39</v>
      </c>
      <c r="O317" s="152">
        <v>0.002</v>
      </c>
      <c r="P317" s="152">
        <f>O317*H317</f>
        <v>2.467226</v>
      </c>
      <c r="Q317" s="152">
        <v>0</v>
      </c>
      <c r="R317" s="152">
        <f>Q317*H317</f>
        <v>0</v>
      </c>
      <c r="S317" s="152">
        <v>0</v>
      </c>
      <c r="T317" s="153">
        <f>S317*H317</f>
        <v>0</v>
      </c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R317" s="154" t="s">
        <v>156</v>
      </c>
      <c r="AT317" s="154" t="s">
        <v>152</v>
      </c>
      <c r="AU317" s="154" t="s">
        <v>84</v>
      </c>
      <c r="AY317" s="18" t="s">
        <v>150</v>
      </c>
      <c r="BE317" s="155">
        <f>IF(N317="základní",J317,0)</f>
        <v>0</v>
      </c>
      <c r="BF317" s="155">
        <f>IF(N317="snížená",J317,0)</f>
        <v>0</v>
      </c>
      <c r="BG317" s="155">
        <f>IF(N317="zákl. přenesená",J317,0)</f>
        <v>0</v>
      </c>
      <c r="BH317" s="155">
        <f>IF(N317="sníž. přenesená",J317,0)</f>
        <v>0</v>
      </c>
      <c r="BI317" s="155">
        <f>IF(N317="nulová",J317,0)</f>
        <v>0</v>
      </c>
      <c r="BJ317" s="18" t="s">
        <v>82</v>
      </c>
      <c r="BK317" s="155">
        <f>ROUND(I317*H317,2)</f>
        <v>0</v>
      </c>
      <c r="BL317" s="18" t="s">
        <v>156</v>
      </c>
      <c r="BM317" s="154" t="s">
        <v>1214</v>
      </c>
    </row>
    <row r="318" spans="2:51" s="13" customFormat="1" ht="12">
      <c r="B318" s="156"/>
      <c r="D318" s="157" t="s">
        <v>158</v>
      </c>
      <c r="E318" s="158" t="s">
        <v>1</v>
      </c>
      <c r="F318" s="159" t="s">
        <v>1215</v>
      </c>
      <c r="H318" s="160">
        <v>1233.613</v>
      </c>
      <c r="L318" s="156"/>
      <c r="M318" s="161"/>
      <c r="N318" s="162"/>
      <c r="O318" s="162"/>
      <c r="P318" s="162"/>
      <c r="Q318" s="162"/>
      <c r="R318" s="162"/>
      <c r="S318" s="162"/>
      <c r="T318" s="163"/>
      <c r="AT318" s="158" t="s">
        <v>158</v>
      </c>
      <c r="AU318" s="158" t="s">
        <v>84</v>
      </c>
      <c r="AV318" s="13" t="s">
        <v>84</v>
      </c>
      <c r="AW318" s="13" t="s">
        <v>30</v>
      </c>
      <c r="AX318" s="13" t="s">
        <v>82</v>
      </c>
      <c r="AY318" s="158" t="s">
        <v>150</v>
      </c>
    </row>
    <row r="319" spans="2:63" s="12" customFormat="1" ht="22.8" customHeight="1">
      <c r="B319" s="130"/>
      <c r="D319" s="131" t="s">
        <v>73</v>
      </c>
      <c r="E319" s="140" t="s">
        <v>549</v>
      </c>
      <c r="F319" s="140" t="s">
        <v>550</v>
      </c>
      <c r="J319" s="141">
        <f>BK319</f>
        <v>0</v>
      </c>
      <c r="L319" s="130"/>
      <c r="M319" s="134"/>
      <c r="N319" s="135"/>
      <c r="O319" s="135"/>
      <c r="P319" s="136">
        <f>P320</f>
        <v>76.884608</v>
      </c>
      <c r="Q319" s="135"/>
      <c r="R319" s="136">
        <f>R320</f>
        <v>0</v>
      </c>
      <c r="S319" s="135"/>
      <c r="T319" s="137">
        <f>T320</f>
        <v>0</v>
      </c>
      <c r="AR319" s="131" t="s">
        <v>82</v>
      </c>
      <c r="AT319" s="138" t="s">
        <v>73</v>
      </c>
      <c r="AU319" s="138" t="s">
        <v>82</v>
      </c>
      <c r="AY319" s="131" t="s">
        <v>150</v>
      </c>
      <c r="BK319" s="139">
        <f>BK320</f>
        <v>0</v>
      </c>
    </row>
    <row r="320" spans="1:65" s="2" customFormat="1" ht="24.15" customHeight="1">
      <c r="A320" s="30"/>
      <c r="B320" s="142"/>
      <c r="C320" s="143" t="s">
        <v>544</v>
      </c>
      <c r="D320" s="143" t="s">
        <v>152</v>
      </c>
      <c r="E320" s="144" t="s">
        <v>1216</v>
      </c>
      <c r="F320" s="145" t="s">
        <v>1217</v>
      </c>
      <c r="G320" s="146" t="s">
        <v>254</v>
      </c>
      <c r="H320" s="147">
        <v>193.664</v>
      </c>
      <c r="I320" s="148"/>
      <c r="J320" s="148">
        <f>ROUND(I320*H320,2)</f>
        <v>0</v>
      </c>
      <c r="K320" s="149"/>
      <c r="L320" s="31"/>
      <c r="M320" s="150" t="s">
        <v>1</v>
      </c>
      <c r="N320" s="151" t="s">
        <v>39</v>
      </c>
      <c r="O320" s="152">
        <v>0.397</v>
      </c>
      <c r="P320" s="152">
        <f>O320*H320</f>
        <v>76.884608</v>
      </c>
      <c r="Q320" s="152">
        <v>0</v>
      </c>
      <c r="R320" s="152">
        <f>Q320*H320</f>
        <v>0</v>
      </c>
      <c r="S320" s="152">
        <v>0</v>
      </c>
      <c r="T320" s="153">
        <f>S320*H320</f>
        <v>0</v>
      </c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R320" s="154" t="s">
        <v>156</v>
      </c>
      <c r="AT320" s="154" t="s">
        <v>152</v>
      </c>
      <c r="AU320" s="154" t="s">
        <v>84</v>
      </c>
      <c r="AY320" s="18" t="s">
        <v>150</v>
      </c>
      <c r="BE320" s="155">
        <f>IF(N320="základní",J320,0)</f>
        <v>0</v>
      </c>
      <c r="BF320" s="155">
        <f>IF(N320="snížená",J320,0)</f>
        <v>0</v>
      </c>
      <c r="BG320" s="155">
        <f>IF(N320="zákl. přenesená",J320,0)</f>
        <v>0</v>
      </c>
      <c r="BH320" s="155">
        <f>IF(N320="sníž. přenesená",J320,0)</f>
        <v>0</v>
      </c>
      <c r="BI320" s="155">
        <f>IF(N320="nulová",J320,0)</f>
        <v>0</v>
      </c>
      <c r="BJ320" s="18" t="s">
        <v>82</v>
      </c>
      <c r="BK320" s="155">
        <f>ROUND(I320*H320,2)</f>
        <v>0</v>
      </c>
      <c r="BL320" s="18" t="s">
        <v>156</v>
      </c>
      <c r="BM320" s="154" t="s">
        <v>1218</v>
      </c>
    </row>
    <row r="321" spans="2:63" s="12" customFormat="1" ht="25.95" customHeight="1">
      <c r="B321" s="130"/>
      <c r="D321" s="131" t="s">
        <v>73</v>
      </c>
      <c r="E321" s="132" t="s">
        <v>555</v>
      </c>
      <c r="F321" s="132" t="s">
        <v>556</v>
      </c>
      <c r="J321" s="133">
        <f>BK321</f>
        <v>0</v>
      </c>
      <c r="L321" s="130"/>
      <c r="M321" s="134"/>
      <c r="N321" s="135"/>
      <c r="O321" s="135"/>
      <c r="P321" s="136">
        <f>P322</f>
        <v>0</v>
      </c>
      <c r="Q321" s="135"/>
      <c r="R321" s="136">
        <f>R322</f>
        <v>0</v>
      </c>
      <c r="S321" s="135"/>
      <c r="T321" s="137">
        <f>T322</f>
        <v>0.30000000000000004</v>
      </c>
      <c r="AR321" s="131" t="s">
        <v>84</v>
      </c>
      <c r="AT321" s="138" t="s">
        <v>73</v>
      </c>
      <c r="AU321" s="138" t="s">
        <v>74</v>
      </c>
      <c r="AY321" s="131" t="s">
        <v>150</v>
      </c>
      <c r="BK321" s="139">
        <f>BK322</f>
        <v>0</v>
      </c>
    </row>
    <row r="322" spans="2:63" s="12" customFormat="1" ht="22.8" customHeight="1">
      <c r="B322" s="130"/>
      <c r="D322" s="131" t="s">
        <v>73</v>
      </c>
      <c r="E322" s="140" t="s">
        <v>917</v>
      </c>
      <c r="F322" s="140" t="s">
        <v>918</v>
      </c>
      <c r="J322" s="141">
        <f>BK322</f>
        <v>0</v>
      </c>
      <c r="L322" s="130"/>
      <c r="M322" s="134"/>
      <c r="N322" s="135"/>
      <c r="O322" s="135"/>
      <c r="P322" s="136">
        <f>SUM(P323:P327)</f>
        <v>0</v>
      </c>
      <c r="Q322" s="135"/>
      <c r="R322" s="136">
        <f>SUM(R323:R327)</f>
        <v>0</v>
      </c>
      <c r="S322" s="135"/>
      <c r="T322" s="137">
        <f>SUM(T323:T327)</f>
        <v>0.30000000000000004</v>
      </c>
      <c r="AR322" s="131" t="s">
        <v>84</v>
      </c>
      <c r="AT322" s="138" t="s">
        <v>73</v>
      </c>
      <c r="AU322" s="138" t="s">
        <v>82</v>
      </c>
      <c r="AY322" s="131" t="s">
        <v>150</v>
      </c>
      <c r="BK322" s="139">
        <f>SUM(BK323:BK327)</f>
        <v>0</v>
      </c>
    </row>
    <row r="323" spans="1:65" s="2" customFormat="1" ht="16.5" customHeight="1">
      <c r="A323" s="30"/>
      <c r="B323" s="142"/>
      <c r="C323" s="143" t="s">
        <v>551</v>
      </c>
      <c r="D323" s="143" t="s">
        <v>152</v>
      </c>
      <c r="E323" s="144" t="s">
        <v>1219</v>
      </c>
      <c r="F323" s="145" t="s">
        <v>1220</v>
      </c>
      <c r="G323" s="146" t="s">
        <v>453</v>
      </c>
      <c r="H323" s="147">
        <v>3</v>
      </c>
      <c r="I323" s="148"/>
      <c r="J323" s="148">
        <f>ROUND(I323*H323,2)</f>
        <v>0</v>
      </c>
      <c r="K323" s="149"/>
      <c r="L323" s="31"/>
      <c r="M323" s="150" t="s">
        <v>1</v>
      </c>
      <c r="N323" s="151" t="s">
        <v>39</v>
      </c>
      <c r="O323" s="152">
        <v>0</v>
      </c>
      <c r="P323" s="152">
        <f>O323*H323</f>
        <v>0</v>
      </c>
      <c r="Q323" s="152">
        <v>0</v>
      </c>
      <c r="R323" s="152">
        <f>Q323*H323</f>
        <v>0</v>
      </c>
      <c r="S323" s="152">
        <v>0.1</v>
      </c>
      <c r="T323" s="153">
        <f>S323*H323</f>
        <v>0.30000000000000004</v>
      </c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R323" s="154" t="s">
        <v>230</v>
      </c>
      <c r="AT323" s="154" t="s">
        <v>152</v>
      </c>
      <c r="AU323" s="154" t="s">
        <v>84</v>
      </c>
      <c r="AY323" s="18" t="s">
        <v>150</v>
      </c>
      <c r="BE323" s="155">
        <f>IF(N323="základní",J323,0)</f>
        <v>0</v>
      </c>
      <c r="BF323" s="155">
        <f>IF(N323="snížená",J323,0)</f>
        <v>0</v>
      </c>
      <c r="BG323" s="155">
        <f>IF(N323="zákl. přenesená",J323,0)</f>
        <v>0</v>
      </c>
      <c r="BH323" s="155">
        <f>IF(N323="sníž. přenesená",J323,0)</f>
        <v>0</v>
      </c>
      <c r="BI323" s="155">
        <f>IF(N323="nulová",J323,0)</f>
        <v>0</v>
      </c>
      <c r="BJ323" s="18" t="s">
        <v>82</v>
      </c>
      <c r="BK323" s="155">
        <f>ROUND(I323*H323,2)</f>
        <v>0</v>
      </c>
      <c r="BL323" s="18" t="s">
        <v>230</v>
      </c>
      <c r="BM323" s="154" t="s">
        <v>1221</v>
      </c>
    </row>
    <row r="324" spans="1:65" s="2" customFormat="1" ht="24.15" customHeight="1">
      <c r="A324" s="30"/>
      <c r="B324" s="142"/>
      <c r="C324" s="143" t="s">
        <v>559</v>
      </c>
      <c r="D324" s="143" t="s">
        <v>152</v>
      </c>
      <c r="E324" s="144" t="s">
        <v>1222</v>
      </c>
      <c r="F324" s="145" t="s">
        <v>1223</v>
      </c>
      <c r="G324" s="146" t="s">
        <v>453</v>
      </c>
      <c r="H324" s="147">
        <v>6</v>
      </c>
      <c r="I324" s="148"/>
      <c r="J324" s="148">
        <f>ROUND(I324*H324,2)</f>
        <v>0</v>
      </c>
      <c r="K324" s="149"/>
      <c r="L324" s="31"/>
      <c r="M324" s="150" t="s">
        <v>1</v>
      </c>
      <c r="N324" s="151" t="s">
        <v>39</v>
      </c>
      <c r="O324" s="152">
        <v>0</v>
      </c>
      <c r="P324" s="152">
        <f>O324*H324</f>
        <v>0</v>
      </c>
      <c r="Q324" s="152">
        <v>0</v>
      </c>
      <c r="R324" s="152">
        <f>Q324*H324</f>
        <v>0</v>
      </c>
      <c r="S324" s="152">
        <v>0</v>
      </c>
      <c r="T324" s="153">
        <f>S324*H324</f>
        <v>0</v>
      </c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R324" s="154" t="s">
        <v>230</v>
      </c>
      <c r="AT324" s="154" t="s">
        <v>152</v>
      </c>
      <c r="AU324" s="154" t="s">
        <v>84</v>
      </c>
      <c r="AY324" s="18" t="s">
        <v>150</v>
      </c>
      <c r="BE324" s="155">
        <f>IF(N324="základní",J324,0)</f>
        <v>0</v>
      </c>
      <c r="BF324" s="155">
        <f>IF(N324="snížená",J324,0)</f>
        <v>0</v>
      </c>
      <c r="BG324" s="155">
        <f>IF(N324="zákl. přenesená",J324,0)</f>
        <v>0</v>
      </c>
      <c r="BH324" s="155">
        <f>IF(N324="sníž. přenesená",J324,0)</f>
        <v>0</v>
      </c>
      <c r="BI324" s="155">
        <f>IF(N324="nulová",J324,0)</f>
        <v>0</v>
      </c>
      <c r="BJ324" s="18" t="s">
        <v>82</v>
      </c>
      <c r="BK324" s="155">
        <f>ROUND(I324*H324,2)</f>
        <v>0</v>
      </c>
      <c r="BL324" s="18" t="s">
        <v>230</v>
      </c>
      <c r="BM324" s="154" t="s">
        <v>1224</v>
      </c>
    </row>
    <row r="325" spans="1:65" s="2" customFormat="1" ht="37.8" customHeight="1">
      <c r="A325" s="30"/>
      <c r="B325" s="142"/>
      <c r="C325" s="143" t="s">
        <v>563</v>
      </c>
      <c r="D325" s="143" t="s">
        <v>152</v>
      </c>
      <c r="E325" s="144" t="s">
        <v>1225</v>
      </c>
      <c r="F325" s="145" t="s">
        <v>926</v>
      </c>
      <c r="G325" s="146" t="s">
        <v>453</v>
      </c>
      <c r="H325" s="147">
        <v>2</v>
      </c>
      <c r="I325" s="148"/>
      <c r="J325" s="148">
        <f>ROUND(I325*H325,2)</f>
        <v>0</v>
      </c>
      <c r="K325" s="149"/>
      <c r="L325" s="31"/>
      <c r="M325" s="150" t="s">
        <v>1</v>
      </c>
      <c r="N325" s="151" t="s">
        <v>39</v>
      </c>
      <c r="O325" s="152">
        <v>0</v>
      </c>
      <c r="P325" s="152">
        <f>O325*H325</f>
        <v>0</v>
      </c>
      <c r="Q325" s="152">
        <v>0</v>
      </c>
      <c r="R325" s="152">
        <f>Q325*H325</f>
        <v>0</v>
      </c>
      <c r="S325" s="152">
        <v>0</v>
      </c>
      <c r="T325" s="153">
        <f>S325*H325</f>
        <v>0</v>
      </c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R325" s="154" t="s">
        <v>230</v>
      </c>
      <c r="AT325" s="154" t="s">
        <v>152</v>
      </c>
      <c r="AU325" s="154" t="s">
        <v>84</v>
      </c>
      <c r="AY325" s="18" t="s">
        <v>150</v>
      </c>
      <c r="BE325" s="155">
        <f>IF(N325="základní",J325,0)</f>
        <v>0</v>
      </c>
      <c r="BF325" s="155">
        <f>IF(N325="snížená",J325,0)</f>
        <v>0</v>
      </c>
      <c r="BG325" s="155">
        <f>IF(N325="zákl. přenesená",J325,0)</f>
        <v>0</v>
      </c>
      <c r="BH325" s="155">
        <f>IF(N325="sníž. přenesená",J325,0)</f>
        <v>0</v>
      </c>
      <c r="BI325" s="155">
        <f>IF(N325="nulová",J325,0)</f>
        <v>0</v>
      </c>
      <c r="BJ325" s="18" t="s">
        <v>82</v>
      </c>
      <c r="BK325" s="155">
        <f>ROUND(I325*H325,2)</f>
        <v>0</v>
      </c>
      <c r="BL325" s="18" t="s">
        <v>230</v>
      </c>
      <c r="BM325" s="154" t="s">
        <v>1226</v>
      </c>
    </row>
    <row r="326" spans="1:65" s="2" customFormat="1" ht="24.15" customHeight="1">
      <c r="A326" s="30"/>
      <c r="B326" s="142"/>
      <c r="C326" s="143" t="s">
        <v>567</v>
      </c>
      <c r="D326" s="143" t="s">
        <v>152</v>
      </c>
      <c r="E326" s="144" t="s">
        <v>1227</v>
      </c>
      <c r="F326" s="145" t="s">
        <v>1228</v>
      </c>
      <c r="G326" s="146" t="s">
        <v>453</v>
      </c>
      <c r="H326" s="147">
        <v>3</v>
      </c>
      <c r="I326" s="148"/>
      <c r="J326" s="148">
        <f>ROUND(I326*H326,2)</f>
        <v>0</v>
      </c>
      <c r="K326" s="149"/>
      <c r="L326" s="31"/>
      <c r="M326" s="150" t="s">
        <v>1</v>
      </c>
      <c r="N326" s="151" t="s">
        <v>39</v>
      </c>
      <c r="O326" s="152">
        <v>0</v>
      </c>
      <c r="P326" s="152">
        <f>O326*H326</f>
        <v>0</v>
      </c>
      <c r="Q326" s="152">
        <v>0</v>
      </c>
      <c r="R326" s="152">
        <f>Q326*H326</f>
        <v>0</v>
      </c>
      <c r="S326" s="152">
        <v>0</v>
      </c>
      <c r="T326" s="153">
        <f>S326*H326</f>
        <v>0</v>
      </c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R326" s="154" t="s">
        <v>230</v>
      </c>
      <c r="AT326" s="154" t="s">
        <v>152</v>
      </c>
      <c r="AU326" s="154" t="s">
        <v>84</v>
      </c>
      <c r="AY326" s="18" t="s">
        <v>150</v>
      </c>
      <c r="BE326" s="155">
        <f>IF(N326="základní",J326,0)</f>
        <v>0</v>
      </c>
      <c r="BF326" s="155">
        <f>IF(N326="snížená",J326,0)</f>
        <v>0</v>
      </c>
      <c r="BG326" s="155">
        <f>IF(N326="zákl. přenesená",J326,0)</f>
        <v>0</v>
      </c>
      <c r="BH326" s="155">
        <f>IF(N326="sníž. přenesená",J326,0)</f>
        <v>0</v>
      </c>
      <c r="BI326" s="155">
        <f>IF(N326="nulová",J326,0)</f>
        <v>0</v>
      </c>
      <c r="BJ326" s="18" t="s">
        <v>82</v>
      </c>
      <c r="BK326" s="155">
        <f>ROUND(I326*H326,2)</f>
        <v>0</v>
      </c>
      <c r="BL326" s="18" t="s">
        <v>230</v>
      </c>
      <c r="BM326" s="154" t="s">
        <v>1229</v>
      </c>
    </row>
    <row r="327" spans="1:65" s="2" customFormat="1" ht="16.5" customHeight="1">
      <c r="A327" s="30"/>
      <c r="B327" s="142"/>
      <c r="C327" s="143" t="s">
        <v>573</v>
      </c>
      <c r="D327" s="143" t="s">
        <v>152</v>
      </c>
      <c r="E327" s="144" t="s">
        <v>1230</v>
      </c>
      <c r="F327" s="145" t="s">
        <v>929</v>
      </c>
      <c r="G327" s="146" t="s">
        <v>453</v>
      </c>
      <c r="H327" s="147">
        <v>1</v>
      </c>
      <c r="I327" s="148"/>
      <c r="J327" s="148">
        <f>ROUND(I327*H327,2)</f>
        <v>0</v>
      </c>
      <c r="K327" s="149"/>
      <c r="L327" s="31"/>
      <c r="M327" s="150" t="s">
        <v>1</v>
      </c>
      <c r="N327" s="151" t="s">
        <v>39</v>
      </c>
      <c r="O327" s="152">
        <v>0</v>
      </c>
      <c r="P327" s="152">
        <f>O327*H327</f>
        <v>0</v>
      </c>
      <c r="Q327" s="152">
        <v>0</v>
      </c>
      <c r="R327" s="152">
        <f>Q327*H327</f>
        <v>0</v>
      </c>
      <c r="S327" s="152">
        <v>0</v>
      </c>
      <c r="T327" s="153">
        <f>S327*H327</f>
        <v>0</v>
      </c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R327" s="154" t="s">
        <v>230</v>
      </c>
      <c r="AT327" s="154" t="s">
        <v>152</v>
      </c>
      <c r="AU327" s="154" t="s">
        <v>84</v>
      </c>
      <c r="AY327" s="18" t="s">
        <v>150</v>
      </c>
      <c r="BE327" s="155">
        <f>IF(N327="základní",J327,0)</f>
        <v>0</v>
      </c>
      <c r="BF327" s="155">
        <f>IF(N327="snížená",J327,0)</f>
        <v>0</v>
      </c>
      <c r="BG327" s="155">
        <f>IF(N327="zákl. přenesená",J327,0)</f>
        <v>0</v>
      </c>
      <c r="BH327" s="155">
        <f>IF(N327="sníž. přenesená",J327,0)</f>
        <v>0</v>
      </c>
      <c r="BI327" s="155">
        <f>IF(N327="nulová",J327,0)</f>
        <v>0</v>
      </c>
      <c r="BJ327" s="18" t="s">
        <v>82</v>
      </c>
      <c r="BK327" s="155">
        <f>ROUND(I327*H327,2)</f>
        <v>0</v>
      </c>
      <c r="BL327" s="18" t="s">
        <v>230</v>
      </c>
      <c r="BM327" s="154" t="s">
        <v>1231</v>
      </c>
    </row>
    <row r="328" spans="2:63" s="12" customFormat="1" ht="25.95" customHeight="1">
      <c r="B328" s="130"/>
      <c r="D328" s="131" t="s">
        <v>73</v>
      </c>
      <c r="E328" s="132" t="s">
        <v>607</v>
      </c>
      <c r="F328" s="132" t="s">
        <v>608</v>
      </c>
      <c r="J328" s="133">
        <f>BK328</f>
        <v>0</v>
      </c>
      <c r="L328" s="130"/>
      <c r="M328" s="134"/>
      <c r="N328" s="135"/>
      <c r="O328" s="135"/>
      <c r="P328" s="136">
        <f>P329+P331+P333+P335</f>
        <v>0</v>
      </c>
      <c r="Q328" s="135"/>
      <c r="R328" s="136">
        <f>R329+R331+R333+R335</f>
        <v>0</v>
      </c>
      <c r="S328" s="135"/>
      <c r="T328" s="137">
        <f>T329+T331+T333+T335</f>
        <v>0</v>
      </c>
      <c r="AR328" s="131" t="s">
        <v>172</v>
      </c>
      <c r="AT328" s="138" t="s">
        <v>73</v>
      </c>
      <c r="AU328" s="138" t="s">
        <v>74</v>
      </c>
      <c r="AY328" s="131" t="s">
        <v>150</v>
      </c>
      <c r="BK328" s="139">
        <f>BK329+BK331+BK333+BK335</f>
        <v>0</v>
      </c>
    </row>
    <row r="329" spans="2:63" s="12" customFormat="1" ht="22.8" customHeight="1">
      <c r="B329" s="130"/>
      <c r="D329" s="131" t="s">
        <v>73</v>
      </c>
      <c r="E329" s="140" t="s">
        <v>609</v>
      </c>
      <c r="F329" s="140" t="s">
        <v>610</v>
      </c>
      <c r="J329" s="141">
        <f>BK329</f>
        <v>0</v>
      </c>
      <c r="L329" s="130"/>
      <c r="M329" s="134"/>
      <c r="N329" s="135"/>
      <c r="O329" s="135"/>
      <c r="P329" s="136">
        <f>P330</f>
        <v>0</v>
      </c>
      <c r="Q329" s="135"/>
      <c r="R329" s="136">
        <f>R330</f>
        <v>0</v>
      </c>
      <c r="S329" s="135"/>
      <c r="T329" s="137">
        <f>T330</f>
        <v>0</v>
      </c>
      <c r="AR329" s="131" t="s">
        <v>172</v>
      </c>
      <c r="AT329" s="138" t="s">
        <v>73</v>
      </c>
      <c r="AU329" s="138" t="s">
        <v>82</v>
      </c>
      <c r="AY329" s="131" t="s">
        <v>150</v>
      </c>
      <c r="BK329" s="139">
        <f>BK330</f>
        <v>0</v>
      </c>
    </row>
    <row r="330" spans="1:65" s="2" customFormat="1" ht="21.75" customHeight="1">
      <c r="A330" s="30"/>
      <c r="B330" s="142"/>
      <c r="C330" s="143" t="s">
        <v>580</v>
      </c>
      <c r="D330" s="143" t="s">
        <v>152</v>
      </c>
      <c r="E330" s="144" t="s">
        <v>612</v>
      </c>
      <c r="F330" s="145" t="s">
        <v>613</v>
      </c>
      <c r="G330" s="146" t="s">
        <v>502</v>
      </c>
      <c r="H330" s="147">
        <v>34</v>
      </c>
      <c r="I330" s="148"/>
      <c r="J330" s="148">
        <f>ROUND(I330*H330,2)</f>
        <v>0</v>
      </c>
      <c r="K330" s="149"/>
      <c r="L330" s="31"/>
      <c r="M330" s="150" t="s">
        <v>1</v>
      </c>
      <c r="N330" s="151" t="s">
        <v>39</v>
      </c>
      <c r="O330" s="152">
        <v>0</v>
      </c>
      <c r="P330" s="152">
        <f>O330*H330</f>
        <v>0</v>
      </c>
      <c r="Q330" s="152">
        <v>0</v>
      </c>
      <c r="R330" s="152">
        <f>Q330*H330</f>
        <v>0</v>
      </c>
      <c r="S330" s="152">
        <v>0</v>
      </c>
      <c r="T330" s="153">
        <f>S330*H330</f>
        <v>0</v>
      </c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R330" s="154" t="s">
        <v>614</v>
      </c>
      <c r="AT330" s="154" t="s">
        <v>152</v>
      </c>
      <c r="AU330" s="154" t="s">
        <v>84</v>
      </c>
      <c r="AY330" s="18" t="s">
        <v>150</v>
      </c>
      <c r="BE330" s="155">
        <f>IF(N330="základní",J330,0)</f>
        <v>0</v>
      </c>
      <c r="BF330" s="155">
        <f>IF(N330="snížená",J330,0)</f>
        <v>0</v>
      </c>
      <c r="BG330" s="155">
        <f>IF(N330="zákl. přenesená",J330,0)</f>
        <v>0</v>
      </c>
      <c r="BH330" s="155">
        <f>IF(N330="sníž. přenesená",J330,0)</f>
        <v>0</v>
      </c>
      <c r="BI330" s="155">
        <f>IF(N330="nulová",J330,0)</f>
        <v>0</v>
      </c>
      <c r="BJ330" s="18" t="s">
        <v>82</v>
      </c>
      <c r="BK330" s="155">
        <f>ROUND(I330*H330,2)</f>
        <v>0</v>
      </c>
      <c r="BL330" s="18" t="s">
        <v>614</v>
      </c>
      <c r="BM330" s="154" t="s">
        <v>1232</v>
      </c>
    </row>
    <row r="331" spans="2:63" s="12" customFormat="1" ht="22.8" customHeight="1">
      <c r="B331" s="130"/>
      <c r="D331" s="131" t="s">
        <v>73</v>
      </c>
      <c r="E331" s="140" t="s">
        <v>616</v>
      </c>
      <c r="F331" s="140" t="s">
        <v>617</v>
      </c>
      <c r="J331" s="141">
        <f>BK331</f>
        <v>0</v>
      </c>
      <c r="L331" s="130"/>
      <c r="M331" s="134"/>
      <c r="N331" s="135"/>
      <c r="O331" s="135"/>
      <c r="P331" s="136">
        <f>P332</f>
        <v>0</v>
      </c>
      <c r="Q331" s="135"/>
      <c r="R331" s="136">
        <f>R332</f>
        <v>0</v>
      </c>
      <c r="S331" s="135"/>
      <c r="T331" s="137">
        <f>T332</f>
        <v>0</v>
      </c>
      <c r="AR331" s="131" t="s">
        <v>172</v>
      </c>
      <c r="AT331" s="138" t="s">
        <v>73</v>
      </c>
      <c r="AU331" s="138" t="s">
        <v>82</v>
      </c>
      <c r="AY331" s="131" t="s">
        <v>150</v>
      </c>
      <c r="BK331" s="139">
        <f>BK332</f>
        <v>0</v>
      </c>
    </row>
    <row r="332" spans="1:65" s="2" customFormat="1" ht="16.5" customHeight="1">
      <c r="A332" s="30"/>
      <c r="B332" s="142"/>
      <c r="C332" s="143" t="s">
        <v>587</v>
      </c>
      <c r="D332" s="143" t="s">
        <v>152</v>
      </c>
      <c r="E332" s="144" t="s">
        <v>619</v>
      </c>
      <c r="F332" s="145" t="s">
        <v>617</v>
      </c>
      <c r="G332" s="146" t="s">
        <v>576</v>
      </c>
      <c r="H332" s="147"/>
      <c r="I332" s="148"/>
      <c r="J332" s="148">
        <f>ROUND(I332*H332,2)</f>
        <v>0</v>
      </c>
      <c r="K332" s="149"/>
      <c r="L332" s="31"/>
      <c r="M332" s="150" t="s">
        <v>1</v>
      </c>
      <c r="N332" s="151" t="s">
        <v>39</v>
      </c>
      <c r="O332" s="152">
        <v>0</v>
      </c>
      <c r="P332" s="152">
        <f>O332*H332</f>
        <v>0</v>
      </c>
      <c r="Q332" s="152">
        <v>0</v>
      </c>
      <c r="R332" s="152">
        <f>Q332*H332</f>
        <v>0</v>
      </c>
      <c r="S332" s="152">
        <v>0</v>
      </c>
      <c r="T332" s="153">
        <f>S332*H332</f>
        <v>0</v>
      </c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R332" s="154" t="s">
        <v>614</v>
      </c>
      <c r="AT332" s="154" t="s">
        <v>152</v>
      </c>
      <c r="AU332" s="154" t="s">
        <v>84</v>
      </c>
      <c r="AY332" s="18" t="s">
        <v>150</v>
      </c>
      <c r="BE332" s="155">
        <f>IF(N332="základní",J332,0)</f>
        <v>0</v>
      </c>
      <c r="BF332" s="155">
        <f>IF(N332="snížená",J332,0)</f>
        <v>0</v>
      </c>
      <c r="BG332" s="155">
        <f>IF(N332="zákl. přenesená",J332,0)</f>
        <v>0</v>
      </c>
      <c r="BH332" s="155">
        <f>IF(N332="sníž. přenesená",J332,0)</f>
        <v>0</v>
      </c>
      <c r="BI332" s="155">
        <f>IF(N332="nulová",J332,0)</f>
        <v>0</v>
      </c>
      <c r="BJ332" s="18" t="s">
        <v>82</v>
      </c>
      <c r="BK332" s="155">
        <f>ROUND(I332*H332,2)</f>
        <v>0</v>
      </c>
      <c r="BL332" s="18" t="s">
        <v>614</v>
      </c>
      <c r="BM332" s="154" t="s">
        <v>1233</v>
      </c>
    </row>
    <row r="333" spans="2:63" s="12" customFormat="1" ht="22.8" customHeight="1">
      <c r="B333" s="130"/>
      <c r="D333" s="131" t="s">
        <v>73</v>
      </c>
      <c r="E333" s="140" t="s">
        <v>621</v>
      </c>
      <c r="F333" s="140" t="s">
        <v>622</v>
      </c>
      <c r="J333" s="141">
        <f>BK333</f>
        <v>0</v>
      </c>
      <c r="L333" s="130"/>
      <c r="M333" s="134"/>
      <c r="N333" s="135"/>
      <c r="O333" s="135"/>
      <c r="P333" s="136">
        <f>P334</f>
        <v>0</v>
      </c>
      <c r="Q333" s="135"/>
      <c r="R333" s="136">
        <f>R334</f>
        <v>0</v>
      </c>
      <c r="S333" s="135"/>
      <c r="T333" s="137">
        <f>T334</f>
        <v>0</v>
      </c>
      <c r="AR333" s="131" t="s">
        <v>172</v>
      </c>
      <c r="AT333" s="138" t="s">
        <v>73</v>
      </c>
      <c r="AU333" s="138" t="s">
        <v>82</v>
      </c>
      <c r="AY333" s="131" t="s">
        <v>150</v>
      </c>
      <c r="BK333" s="139">
        <f>BK334</f>
        <v>0</v>
      </c>
    </row>
    <row r="334" spans="1:65" s="2" customFormat="1" ht="16.5" customHeight="1">
      <c r="A334" s="30"/>
      <c r="B334" s="142"/>
      <c r="C334" s="143" t="s">
        <v>591</v>
      </c>
      <c r="D334" s="143" t="s">
        <v>152</v>
      </c>
      <c r="E334" s="144" t="s">
        <v>624</v>
      </c>
      <c r="F334" s="145" t="s">
        <v>622</v>
      </c>
      <c r="G334" s="146" t="s">
        <v>576</v>
      </c>
      <c r="H334" s="147"/>
      <c r="I334" s="148"/>
      <c r="J334" s="148">
        <f>ROUND(I334*H334,2)</f>
        <v>0</v>
      </c>
      <c r="K334" s="149"/>
      <c r="L334" s="31"/>
      <c r="M334" s="150" t="s">
        <v>1</v>
      </c>
      <c r="N334" s="151" t="s">
        <v>39</v>
      </c>
      <c r="O334" s="152">
        <v>0</v>
      </c>
      <c r="P334" s="152">
        <f>O334*H334</f>
        <v>0</v>
      </c>
      <c r="Q334" s="152">
        <v>0</v>
      </c>
      <c r="R334" s="152">
        <f>Q334*H334</f>
        <v>0</v>
      </c>
      <c r="S334" s="152">
        <v>0</v>
      </c>
      <c r="T334" s="153">
        <f>S334*H334</f>
        <v>0</v>
      </c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R334" s="154" t="s">
        <v>614</v>
      </c>
      <c r="AT334" s="154" t="s">
        <v>152</v>
      </c>
      <c r="AU334" s="154" t="s">
        <v>84</v>
      </c>
      <c r="AY334" s="18" t="s">
        <v>150</v>
      </c>
      <c r="BE334" s="155">
        <f>IF(N334="základní",J334,0)</f>
        <v>0</v>
      </c>
      <c r="BF334" s="155">
        <f>IF(N334="snížená",J334,0)</f>
        <v>0</v>
      </c>
      <c r="BG334" s="155">
        <f>IF(N334="zákl. přenesená",J334,0)</f>
        <v>0</v>
      </c>
      <c r="BH334" s="155">
        <f>IF(N334="sníž. přenesená",J334,0)</f>
        <v>0</v>
      </c>
      <c r="BI334" s="155">
        <f>IF(N334="nulová",J334,0)</f>
        <v>0</v>
      </c>
      <c r="BJ334" s="18" t="s">
        <v>82</v>
      </c>
      <c r="BK334" s="155">
        <f>ROUND(I334*H334,2)</f>
        <v>0</v>
      </c>
      <c r="BL334" s="18" t="s">
        <v>614</v>
      </c>
      <c r="BM334" s="154" t="s">
        <v>1234</v>
      </c>
    </row>
    <row r="335" spans="2:63" s="12" customFormat="1" ht="22.8" customHeight="1">
      <c r="B335" s="130"/>
      <c r="D335" s="131" t="s">
        <v>73</v>
      </c>
      <c r="E335" s="140" t="s">
        <v>626</v>
      </c>
      <c r="F335" s="140" t="s">
        <v>627</v>
      </c>
      <c r="J335" s="141">
        <f>BK335</f>
        <v>0</v>
      </c>
      <c r="L335" s="130"/>
      <c r="M335" s="134"/>
      <c r="N335" s="135"/>
      <c r="O335" s="135"/>
      <c r="P335" s="136">
        <f>P336</f>
        <v>0</v>
      </c>
      <c r="Q335" s="135"/>
      <c r="R335" s="136">
        <f>R336</f>
        <v>0</v>
      </c>
      <c r="S335" s="135"/>
      <c r="T335" s="137">
        <f>T336</f>
        <v>0</v>
      </c>
      <c r="AR335" s="131" t="s">
        <v>172</v>
      </c>
      <c r="AT335" s="138" t="s">
        <v>73</v>
      </c>
      <c r="AU335" s="138" t="s">
        <v>82</v>
      </c>
      <c r="AY335" s="131" t="s">
        <v>150</v>
      </c>
      <c r="BK335" s="139">
        <f>BK336</f>
        <v>0</v>
      </c>
    </row>
    <row r="336" spans="1:65" s="2" customFormat="1" ht="16.5" customHeight="1">
      <c r="A336" s="30"/>
      <c r="B336" s="142"/>
      <c r="C336" s="143" t="s">
        <v>595</v>
      </c>
      <c r="D336" s="143" t="s">
        <v>152</v>
      </c>
      <c r="E336" s="144" t="s">
        <v>629</v>
      </c>
      <c r="F336" s="145" t="s">
        <v>630</v>
      </c>
      <c r="G336" s="146" t="s">
        <v>576</v>
      </c>
      <c r="H336" s="147"/>
      <c r="I336" s="148"/>
      <c r="J336" s="148">
        <f>ROUND(I336*H336,2)</f>
        <v>0</v>
      </c>
      <c r="K336" s="149"/>
      <c r="L336" s="31"/>
      <c r="M336" s="187" t="s">
        <v>1</v>
      </c>
      <c r="N336" s="188" t="s">
        <v>39</v>
      </c>
      <c r="O336" s="189">
        <v>0</v>
      </c>
      <c r="P336" s="189">
        <f>O336*H336</f>
        <v>0</v>
      </c>
      <c r="Q336" s="189">
        <v>0</v>
      </c>
      <c r="R336" s="189">
        <f>Q336*H336</f>
        <v>0</v>
      </c>
      <c r="S336" s="189">
        <v>0</v>
      </c>
      <c r="T336" s="190">
        <f>S336*H336</f>
        <v>0</v>
      </c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R336" s="154" t="s">
        <v>614</v>
      </c>
      <c r="AT336" s="154" t="s">
        <v>152</v>
      </c>
      <c r="AU336" s="154" t="s">
        <v>84</v>
      </c>
      <c r="AY336" s="18" t="s">
        <v>150</v>
      </c>
      <c r="BE336" s="155">
        <f>IF(N336="základní",J336,0)</f>
        <v>0</v>
      </c>
      <c r="BF336" s="155">
        <f>IF(N336="snížená",J336,0)</f>
        <v>0</v>
      </c>
      <c r="BG336" s="155">
        <f>IF(N336="zákl. přenesená",J336,0)</f>
        <v>0</v>
      </c>
      <c r="BH336" s="155">
        <f>IF(N336="sníž. přenesená",J336,0)</f>
        <v>0</v>
      </c>
      <c r="BI336" s="155">
        <f>IF(N336="nulová",J336,0)</f>
        <v>0</v>
      </c>
      <c r="BJ336" s="18" t="s">
        <v>82</v>
      </c>
      <c r="BK336" s="155">
        <f>ROUND(I336*H336,2)</f>
        <v>0</v>
      </c>
      <c r="BL336" s="18" t="s">
        <v>614</v>
      </c>
      <c r="BM336" s="154" t="s">
        <v>1235</v>
      </c>
    </row>
    <row r="337" spans="1:31" s="2" customFormat="1" ht="6.9" customHeight="1">
      <c r="A337" s="30"/>
      <c r="B337" s="45"/>
      <c r="C337" s="46"/>
      <c r="D337" s="46"/>
      <c r="E337" s="46"/>
      <c r="F337" s="46"/>
      <c r="G337" s="46"/>
      <c r="H337" s="46"/>
      <c r="I337" s="46"/>
      <c r="J337" s="46"/>
      <c r="K337" s="46"/>
      <c r="L337" s="31"/>
      <c r="M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</row>
  </sheetData>
  <autoFilter ref="C131:K336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43"/>
  <sheetViews>
    <sheetView showGridLines="0" workbookViewId="0" topLeftCell="A1">
      <selection activeCell="H238" sqref="H238:H24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" customHeight="1">
      <c r="L2" s="329" t="s">
        <v>5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8" t="s">
        <v>99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" customHeight="1">
      <c r="B4" s="21"/>
      <c r="D4" s="22" t="s">
        <v>110</v>
      </c>
      <c r="L4" s="21"/>
      <c r="M4" s="92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364" t="str">
        <f>'Rekapitulace stavby'!K6</f>
        <v>Modernizace venkovního sportoviště ZŠ Na Výběžku Liberec 1.etapa</v>
      </c>
      <c r="F7" s="365"/>
      <c r="G7" s="365"/>
      <c r="H7" s="365"/>
      <c r="L7" s="21"/>
    </row>
    <row r="8" spans="1:31" s="2" customFormat="1" ht="12" customHeight="1">
      <c r="A8" s="30"/>
      <c r="B8" s="31"/>
      <c r="C8" s="30"/>
      <c r="D8" s="27" t="s">
        <v>111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354" t="s">
        <v>1236</v>
      </c>
      <c r="F9" s="363"/>
      <c r="G9" s="363"/>
      <c r="H9" s="363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19</v>
      </c>
      <c r="G12" s="30"/>
      <c r="H12" s="30"/>
      <c r="I12" s="27" t="s">
        <v>20</v>
      </c>
      <c r="J12" s="53" t="str">
        <f>'Rekapitulace stavby'!AN8</f>
        <v>11. 4. 2024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">
        <v>24</v>
      </c>
      <c r="F15" s="30"/>
      <c r="G15" s="30"/>
      <c r="H15" s="30"/>
      <c r="I15" s="27" t="s">
        <v>25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338" t="str">
        <f>'Rekapitulace stavby'!E14</f>
        <v xml:space="preserve"> </v>
      </c>
      <c r="F18" s="338"/>
      <c r="G18" s="338"/>
      <c r="H18" s="338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29</v>
      </c>
      <c r="F21" s="30"/>
      <c r="G21" s="30"/>
      <c r="H21" s="30"/>
      <c r="I21" s="27" t="s">
        <v>25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31</v>
      </c>
      <c r="E23" s="30"/>
      <c r="F23" s="30"/>
      <c r="G23" s="30"/>
      <c r="H23" s="30"/>
      <c r="I23" s="27" t="s">
        <v>23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32</v>
      </c>
      <c r="F24" s="30"/>
      <c r="G24" s="30"/>
      <c r="H24" s="30"/>
      <c r="I24" s="27" t="s">
        <v>25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340" t="s">
        <v>1</v>
      </c>
      <c r="F27" s="340"/>
      <c r="G27" s="340"/>
      <c r="H27" s="340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ROUND(J129,2)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97" t="s">
        <v>38</v>
      </c>
      <c r="E33" s="27" t="s">
        <v>39</v>
      </c>
      <c r="F33" s="98">
        <f>ROUND((SUM(BE129:BE242)),2)</f>
        <v>0</v>
      </c>
      <c r="G33" s="30"/>
      <c r="H33" s="30"/>
      <c r="I33" s="99">
        <v>0.21</v>
      </c>
      <c r="J33" s="98">
        <f>ROUND(((SUM(BE129:BE242))*I33),2)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7" t="s">
        <v>40</v>
      </c>
      <c r="F34" s="98">
        <f>ROUND((SUM(BF129:BF242)),2)</f>
        <v>0</v>
      </c>
      <c r="G34" s="30"/>
      <c r="H34" s="30"/>
      <c r="I34" s="99">
        <v>0.15</v>
      </c>
      <c r="J34" s="98">
        <f>ROUND(((SUM(BF129:BF242))*I34),2)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customHeight="1" hidden="1">
      <c r="A35" s="30"/>
      <c r="B35" s="31"/>
      <c r="C35" s="30"/>
      <c r="D35" s="30"/>
      <c r="E35" s="27" t="s">
        <v>41</v>
      </c>
      <c r="F35" s="98">
        <f>ROUND((SUM(BG129:BG242)),2)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customHeight="1" hidden="1">
      <c r="A36" s="30"/>
      <c r="B36" s="31"/>
      <c r="C36" s="30"/>
      <c r="D36" s="30"/>
      <c r="E36" s="27" t="s">
        <v>42</v>
      </c>
      <c r="F36" s="98">
        <f>ROUND((SUM(BH129:BH242)),2)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customHeight="1" hidden="1">
      <c r="A37" s="30"/>
      <c r="B37" s="31"/>
      <c r="C37" s="30"/>
      <c r="D37" s="30"/>
      <c r="E37" s="27" t="s">
        <v>43</v>
      </c>
      <c r="F37" s="98">
        <f>ROUND((SUM(BI129:BI242)),2)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" customHeight="1">
      <c r="A82" s="30"/>
      <c r="B82" s="31"/>
      <c r="C82" s="22" t="s">
        <v>113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364" t="str">
        <f>E7</f>
        <v>Modernizace venkovního sportoviště ZŠ Na Výběžku Liberec 1.etapa</v>
      </c>
      <c r="F85" s="365"/>
      <c r="G85" s="365"/>
      <c r="H85" s="36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111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354" t="str">
        <f>E9</f>
        <v>SO-09 - Oplocení</v>
      </c>
      <c r="F87" s="363"/>
      <c r="G87" s="363"/>
      <c r="H87" s="363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>Liberec</v>
      </c>
      <c r="G89" s="30"/>
      <c r="H89" s="30"/>
      <c r="I89" s="27" t="s">
        <v>20</v>
      </c>
      <c r="J89" s="53" t="str">
        <f>IF(J12="","",J12)</f>
        <v>11. 4. 2024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25.65" customHeight="1">
      <c r="A91" s="30"/>
      <c r="B91" s="31"/>
      <c r="C91" s="27" t="s">
        <v>22</v>
      </c>
      <c r="D91" s="30"/>
      <c r="E91" s="30"/>
      <c r="F91" s="25" t="str">
        <f>E15</f>
        <v>Město Liberec</v>
      </c>
      <c r="G91" s="30"/>
      <c r="H91" s="30"/>
      <c r="I91" s="27" t="s">
        <v>28</v>
      </c>
      <c r="J91" s="28" t="str">
        <f>E21</f>
        <v>Sportovní projekty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15" customHeight="1">
      <c r="A92" s="30"/>
      <c r="B92" s="31"/>
      <c r="C92" s="27" t="s">
        <v>26</v>
      </c>
      <c r="D92" s="30"/>
      <c r="E92" s="30"/>
      <c r="F92" s="25" t="str">
        <f>IF(E18="","",E18)</f>
        <v xml:space="preserve"> </v>
      </c>
      <c r="G92" s="30"/>
      <c r="H92" s="30"/>
      <c r="I92" s="27" t="s">
        <v>31</v>
      </c>
      <c r="J92" s="28" t="str">
        <f>E24</f>
        <v>F.Pecka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114</v>
      </c>
      <c r="D94" s="100"/>
      <c r="E94" s="100"/>
      <c r="F94" s="100"/>
      <c r="G94" s="100"/>
      <c r="H94" s="100"/>
      <c r="I94" s="100"/>
      <c r="J94" s="109" t="s">
        <v>115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0" t="s">
        <v>116</v>
      </c>
      <c r="D96" s="30"/>
      <c r="E96" s="30"/>
      <c r="F96" s="30"/>
      <c r="G96" s="30"/>
      <c r="H96" s="30"/>
      <c r="I96" s="30"/>
      <c r="J96" s="69">
        <f>J129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117</v>
      </c>
    </row>
    <row r="97" spans="2:12" s="9" customFormat="1" ht="24.9" customHeight="1">
      <c r="B97" s="111"/>
      <c r="D97" s="112" t="s">
        <v>118</v>
      </c>
      <c r="E97" s="113"/>
      <c r="F97" s="113"/>
      <c r="G97" s="113"/>
      <c r="H97" s="113"/>
      <c r="I97" s="113"/>
      <c r="J97" s="114">
        <f>J130</f>
        <v>0</v>
      </c>
      <c r="L97" s="111"/>
    </row>
    <row r="98" spans="2:12" s="10" customFormat="1" ht="19.95" customHeight="1">
      <c r="B98" s="115"/>
      <c r="D98" s="116" t="s">
        <v>119</v>
      </c>
      <c r="E98" s="117"/>
      <c r="F98" s="117"/>
      <c r="G98" s="117"/>
      <c r="H98" s="117"/>
      <c r="I98" s="117"/>
      <c r="J98" s="118">
        <f>J131</f>
        <v>0</v>
      </c>
      <c r="L98" s="115"/>
    </row>
    <row r="99" spans="2:12" s="10" customFormat="1" ht="19.95" customHeight="1">
      <c r="B99" s="115"/>
      <c r="D99" s="116" t="s">
        <v>120</v>
      </c>
      <c r="E99" s="117"/>
      <c r="F99" s="117"/>
      <c r="G99" s="117"/>
      <c r="H99" s="117"/>
      <c r="I99" s="117"/>
      <c r="J99" s="118">
        <f>J164</f>
        <v>0</v>
      </c>
      <c r="L99" s="115"/>
    </row>
    <row r="100" spans="2:12" s="10" customFormat="1" ht="19.95" customHeight="1">
      <c r="B100" s="115"/>
      <c r="D100" s="116" t="s">
        <v>633</v>
      </c>
      <c r="E100" s="117"/>
      <c r="F100" s="117"/>
      <c r="G100" s="117"/>
      <c r="H100" s="117"/>
      <c r="I100" s="117"/>
      <c r="J100" s="118">
        <f>J178</f>
        <v>0</v>
      </c>
      <c r="L100" s="115"/>
    </row>
    <row r="101" spans="2:12" s="10" customFormat="1" ht="19.95" customHeight="1">
      <c r="B101" s="115"/>
      <c r="D101" s="116" t="s">
        <v>121</v>
      </c>
      <c r="E101" s="117"/>
      <c r="F101" s="117"/>
      <c r="G101" s="117"/>
      <c r="H101" s="117"/>
      <c r="I101" s="117"/>
      <c r="J101" s="118">
        <f>J203</f>
        <v>0</v>
      </c>
      <c r="L101" s="115"/>
    </row>
    <row r="102" spans="2:12" s="10" customFormat="1" ht="19.95" customHeight="1">
      <c r="B102" s="115"/>
      <c r="D102" s="116" t="s">
        <v>123</v>
      </c>
      <c r="E102" s="117"/>
      <c r="F102" s="117"/>
      <c r="G102" s="117"/>
      <c r="H102" s="117"/>
      <c r="I102" s="117"/>
      <c r="J102" s="118">
        <f>J214</f>
        <v>0</v>
      </c>
      <c r="L102" s="115"/>
    </row>
    <row r="103" spans="2:12" s="10" customFormat="1" ht="19.95" customHeight="1">
      <c r="B103" s="115"/>
      <c r="D103" s="116" t="s">
        <v>124</v>
      </c>
      <c r="E103" s="117"/>
      <c r="F103" s="117"/>
      <c r="G103" s="117"/>
      <c r="H103" s="117"/>
      <c r="I103" s="117"/>
      <c r="J103" s="118">
        <f>J225</f>
        <v>0</v>
      </c>
      <c r="L103" s="115"/>
    </row>
    <row r="104" spans="2:12" s="10" customFormat="1" ht="19.95" customHeight="1">
      <c r="B104" s="115"/>
      <c r="D104" s="116" t="s">
        <v>125</v>
      </c>
      <c r="E104" s="117"/>
      <c r="F104" s="117"/>
      <c r="G104" s="117"/>
      <c r="H104" s="117"/>
      <c r="I104" s="117"/>
      <c r="J104" s="118">
        <f>J232</f>
        <v>0</v>
      </c>
      <c r="L104" s="115"/>
    </row>
    <row r="105" spans="2:12" s="9" customFormat="1" ht="24.9" customHeight="1">
      <c r="B105" s="111"/>
      <c r="D105" s="112" t="s">
        <v>130</v>
      </c>
      <c r="E105" s="113"/>
      <c r="F105" s="113"/>
      <c r="G105" s="113"/>
      <c r="H105" s="113"/>
      <c r="I105" s="113"/>
      <c r="J105" s="114">
        <f>J234</f>
        <v>0</v>
      </c>
      <c r="L105" s="111"/>
    </row>
    <row r="106" spans="2:12" s="10" customFormat="1" ht="19.95" customHeight="1">
      <c r="B106" s="115"/>
      <c r="D106" s="116" t="s">
        <v>131</v>
      </c>
      <c r="E106" s="117"/>
      <c r="F106" s="117"/>
      <c r="G106" s="117"/>
      <c r="H106" s="117"/>
      <c r="I106" s="117"/>
      <c r="J106" s="118">
        <f>J235</f>
        <v>0</v>
      </c>
      <c r="L106" s="115"/>
    </row>
    <row r="107" spans="2:12" s="10" customFormat="1" ht="19.95" customHeight="1">
      <c r="B107" s="115"/>
      <c r="D107" s="116" t="s">
        <v>132</v>
      </c>
      <c r="E107" s="117"/>
      <c r="F107" s="117"/>
      <c r="G107" s="117"/>
      <c r="H107" s="117"/>
      <c r="I107" s="117"/>
      <c r="J107" s="118">
        <f>J237</f>
        <v>0</v>
      </c>
      <c r="L107" s="115"/>
    </row>
    <row r="108" spans="2:12" s="10" customFormat="1" ht="19.95" customHeight="1">
      <c r="B108" s="115"/>
      <c r="D108" s="116" t="s">
        <v>133</v>
      </c>
      <c r="E108" s="117"/>
      <c r="F108" s="117"/>
      <c r="G108" s="117"/>
      <c r="H108" s="117"/>
      <c r="I108" s="117"/>
      <c r="J108" s="118">
        <f>J239</f>
        <v>0</v>
      </c>
      <c r="L108" s="115"/>
    </row>
    <row r="109" spans="2:12" s="10" customFormat="1" ht="19.95" customHeight="1">
      <c r="B109" s="115"/>
      <c r="D109" s="116" t="s">
        <v>134</v>
      </c>
      <c r="E109" s="117"/>
      <c r="F109" s="117"/>
      <c r="G109" s="117"/>
      <c r="H109" s="117"/>
      <c r="I109" s="117"/>
      <c r="J109" s="118">
        <f>J241</f>
        <v>0</v>
      </c>
      <c r="L109" s="115"/>
    </row>
    <row r="110" spans="1:31" s="2" customFormat="1" ht="21.7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" customHeight="1">
      <c r="A111" s="30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5" spans="1:31" s="2" customFormat="1" ht="6.9" customHeight="1">
      <c r="A115" s="30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24.9" customHeight="1">
      <c r="A116" s="30"/>
      <c r="B116" s="31"/>
      <c r="C116" s="22" t="s">
        <v>135</v>
      </c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6.9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2" customHeight="1">
      <c r="A118" s="30"/>
      <c r="B118" s="31"/>
      <c r="C118" s="27" t="s">
        <v>14</v>
      </c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6.5" customHeight="1">
      <c r="A119" s="30"/>
      <c r="B119" s="31"/>
      <c r="C119" s="30"/>
      <c r="D119" s="30"/>
      <c r="E119" s="364" t="str">
        <f>E7</f>
        <v>Modernizace venkovního sportoviště ZŠ Na Výběžku Liberec 1.etapa</v>
      </c>
      <c r="F119" s="365"/>
      <c r="G119" s="365"/>
      <c r="H119" s="365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2" customHeight="1">
      <c r="A120" s="30"/>
      <c r="B120" s="31"/>
      <c r="C120" s="27" t="s">
        <v>111</v>
      </c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6.5" customHeight="1">
      <c r="A121" s="30"/>
      <c r="B121" s="31"/>
      <c r="C121" s="30"/>
      <c r="D121" s="30"/>
      <c r="E121" s="354" t="str">
        <f>E9</f>
        <v>SO-09 - Oplocení</v>
      </c>
      <c r="F121" s="363"/>
      <c r="G121" s="363"/>
      <c r="H121" s="363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6.9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2" customHeight="1">
      <c r="A123" s="30"/>
      <c r="B123" s="31"/>
      <c r="C123" s="27" t="s">
        <v>18</v>
      </c>
      <c r="D123" s="30"/>
      <c r="E123" s="30"/>
      <c r="F123" s="25" t="str">
        <f>F12</f>
        <v>Liberec</v>
      </c>
      <c r="G123" s="30"/>
      <c r="H123" s="30"/>
      <c r="I123" s="27" t="s">
        <v>20</v>
      </c>
      <c r="J123" s="53" t="str">
        <f>IF(J12="","",J12)</f>
        <v>11. 4. 2024</v>
      </c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6.9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25.65" customHeight="1">
      <c r="A125" s="30"/>
      <c r="B125" s="31"/>
      <c r="C125" s="27" t="s">
        <v>22</v>
      </c>
      <c r="D125" s="30"/>
      <c r="E125" s="30"/>
      <c r="F125" s="25" t="str">
        <f>E15</f>
        <v>Město Liberec</v>
      </c>
      <c r="G125" s="30"/>
      <c r="H125" s="30"/>
      <c r="I125" s="27" t="s">
        <v>28</v>
      </c>
      <c r="J125" s="28" t="str">
        <f>E21</f>
        <v>Sportovní projekty s.r.o.</v>
      </c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5.15" customHeight="1">
      <c r="A126" s="30"/>
      <c r="B126" s="31"/>
      <c r="C126" s="27" t="s">
        <v>26</v>
      </c>
      <c r="D126" s="30"/>
      <c r="E126" s="30"/>
      <c r="F126" s="25" t="str">
        <f>IF(E18="","",E18)</f>
        <v xml:space="preserve"> </v>
      </c>
      <c r="G126" s="30"/>
      <c r="H126" s="30"/>
      <c r="I126" s="27" t="s">
        <v>31</v>
      </c>
      <c r="J126" s="28" t="str">
        <f>E24</f>
        <v>F.Pecka</v>
      </c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0.35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11" customFormat="1" ht="29.25" customHeight="1">
      <c r="A128" s="119"/>
      <c r="B128" s="120"/>
      <c r="C128" s="121" t="s">
        <v>136</v>
      </c>
      <c r="D128" s="122" t="s">
        <v>59</v>
      </c>
      <c r="E128" s="122" t="s">
        <v>55</v>
      </c>
      <c r="F128" s="122" t="s">
        <v>56</v>
      </c>
      <c r="G128" s="122" t="s">
        <v>137</v>
      </c>
      <c r="H128" s="122" t="s">
        <v>138</v>
      </c>
      <c r="I128" s="122" t="s">
        <v>139</v>
      </c>
      <c r="J128" s="123" t="s">
        <v>115</v>
      </c>
      <c r="K128" s="124" t="s">
        <v>140</v>
      </c>
      <c r="L128" s="125"/>
      <c r="M128" s="60" t="s">
        <v>1</v>
      </c>
      <c r="N128" s="61" t="s">
        <v>38</v>
      </c>
      <c r="O128" s="61" t="s">
        <v>141</v>
      </c>
      <c r="P128" s="61" t="s">
        <v>142</v>
      </c>
      <c r="Q128" s="61" t="s">
        <v>143</v>
      </c>
      <c r="R128" s="61" t="s">
        <v>144</v>
      </c>
      <c r="S128" s="61" t="s">
        <v>145</v>
      </c>
      <c r="T128" s="62" t="s">
        <v>146</v>
      </c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</row>
    <row r="129" spans="1:63" s="2" customFormat="1" ht="22.8" customHeight="1">
      <c r="A129" s="30"/>
      <c r="B129" s="31"/>
      <c r="C129" s="67" t="s">
        <v>147</v>
      </c>
      <c r="D129" s="30"/>
      <c r="E129" s="30"/>
      <c r="F129" s="30"/>
      <c r="G129" s="30"/>
      <c r="H129" s="30"/>
      <c r="I129" s="30"/>
      <c r="J129" s="126">
        <f>BK129</f>
        <v>0</v>
      </c>
      <c r="K129" s="30"/>
      <c r="L129" s="31"/>
      <c r="M129" s="63"/>
      <c r="N129" s="54"/>
      <c r="O129" s="64"/>
      <c r="P129" s="127">
        <f>P130+P234</f>
        <v>272.460146</v>
      </c>
      <c r="Q129" s="64"/>
      <c r="R129" s="127">
        <f>R130+R234</f>
        <v>105.77938931</v>
      </c>
      <c r="S129" s="64"/>
      <c r="T129" s="128">
        <f>T130+T234</f>
        <v>0.28276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8" t="s">
        <v>73</v>
      </c>
      <c r="AU129" s="18" t="s">
        <v>117</v>
      </c>
      <c r="BK129" s="129">
        <f>BK130+BK234</f>
        <v>0</v>
      </c>
    </row>
    <row r="130" spans="2:63" s="12" customFormat="1" ht="25.95" customHeight="1">
      <c r="B130" s="130"/>
      <c r="D130" s="131" t="s">
        <v>73</v>
      </c>
      <c r="E130" s="132" t="s">
        <v>148</v>
      </c>
      <c r="F130" s="132" t="s">
        <v>149</v>
      </c>
      <c r="J130" s="133">
        <f>BK130</f>
        <v>0</v>
      </c>
      <c r="L130" s="130"/>
      <c r="M130" s="134"/>
      <c r="N130" s="135"/>
      <c r="O130" s="135"/>
      <c r="P130" s="136">
        <f>P131+P164+P178+P203+P214+P225+P232</f>
        <v>272.460146</v>
      </c>
      <c r="Q130" s="135"/>
      <c r="R130" s="136">
        <f>R131+R164+R178+R203+R214+R225+R232</f>
        <v>105.77938931</v>
      </c>
      <c r="S130" s="135"/>
      <c r="T130" s="137">
        <f>T131+T164+T178+T203+T214+T225+T232</f>
        <v>0.28276</v>
      </c>
      <c r="AR130" s="131" t="s">
        <v>82</v>
      </c>
      <c r="AT130" s="138" t="s">
        <v>73</v>
      </c>
      <c r="AU130" s="138" t="s">
        <v>74</v>
      </c>
      <c r="AY130" s="131" t="s">
        <v>150</v>
      </c>
      <c r="BK130" s="139">
        <f>BK131+BK164+BK178+BK203+BK214+BK225+BK232</f>
        <v>0</v>
      </c>
    </row>
    <row r="131" spans="2:63" s="12" customFormat="1" ht="22.8" customHeight="1">
      <c r="B131" s="130"/>
      <c r="D131" s="131" t="s">
        <v>73</v>
      </c>
      <c r="E131" s="140" t="s">
        <v>82</v>
      </c>
      <c r="F131" s="140" t="s">
        <v>151</v>
      </c>
      <c r="J131" s="141">
        <f>BK131</f>
        <v>0</v>
      </c>
      <c r="L131" s="130"/>
      <c r="M131" s="134"/>
      <c r="N131" s="135"/>
      <c r="O131" s="135"/>
      <c r="P131" s="136">
        <f>SUM(P132:P163)</f>
        <v>47.312011999999996</v>
      </c>
      <c r="Q131" s="135"/>
      <c r="R131" s="136">
        <f>SUM(R132:R163)</f>
        <v>0</v>
      </c>
      <c r="S131" s="135"/>
      <c r="T131" s="137">
        <f>SUM(T132:T163)</f>
        <v>0</v>
      </c>
      <c r="AR131" s="131" t="s">
        <v>82</v>
      </c>
      <c r="AT131" s="138" t="s">
        <v>73</v>
      </c>
      <c r="AU131" s="138" t="s">
        <v>82</v>
      </c>
      <c r="AY131" s="131" t="s">
        <v>150</v>
      </c>
      <c r="BK131" s="139">
        <f>SUM(BK132:BK163)</f>
        <v>0</v>
      </c>
    </row>
    <row r="132" spans="1:65" s="2" customFormat="1" ht="24.15" customHeight="1">
      <c r="A132" s="30"/>
      <c r="B132" s="142"/>
      <c r="C132" s="143" t="s">
        <v>82</v>
      </c>
      <c r="D132" s="143" t="s">
        <v>152</v>
      </c>
      <c r="E132" s="144" t="s">
        <v>812</v>
      </c>
      <c r="F132" s="145" t="s">
        <v>813</v>
      </c>
      <c r="G132" s="146" t="s">
        <v>155</v>
      </c>
      <c r="H132" s="147">
        <v>6.8</v>
      </c>
      <c r="I132" s="148"/>
      <c r="J132" s="148">
        <f>ROUND(I132*H132,2)</f>
        <v>0</v>
      </c>
      <c r="K132" s="149"/>
      <c r="L132" s="31"/>
      <c r="M132" s="150" t="s">
        <v>1</v>
      </c>
      <c r="N132" s="151" t="s">
        <v>39</v>
      </c>
      <c r="O132" s="152">
        <v>0.076</v>
      </c>
      <c r="P132" s="152">
        <f>O132*H132</f>
        <v>0.5167999999999999</v>
      </c>
      <c r="Q132" s="152">
        <v>0</v>
      </c>
      <c r="R132" s="152">
        <f>Q132*H132</f>
        <v>0</v>
      </c>
      <c r="S132" s="152">
        <v>0</v>
      </c>
      <c r="T132" s="153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4" t="s">
        <v>156</v>
      </c>
      <c r="AT132" s="154" t="s">
        <v>152</v>
      </c>
      <c r="AU132" s="154" t="s">
        <v>84</v>
      </c>
      <c r="AY132" s="18" t="s">
        <v>150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8" t="s">
        <v>82</v>
      </c>
      <c r="BK132" s="155">
        <f>ROUND(I132*H132,2)</f>
        <v>0</v>
      </c>
      <c r="BL132" s="18" t="s">
        <v>156</v>
      </c>
      <c r="BM132" s="154" t="s">
        <v>1237</v>
      </c>
    </row>
    <row r="133" spans="2:51" s="13" customFormat="1" ht="12">
      <c r="B133" s="156"/>
      <c r="D133" s="157" t="s">
        <v>158</v>
      </c>
      <c r="E133" s="158" t="s">
        <v>1</v>
      </c>
      <c r="F133" s="159" t="s">
        <v>1238</v>
      </c>
      <c r="H133" s="160">
        <v>6.8</v>
      </c>
      <c r="L133" s="156"/>
      <c r="M133" s="161"/>
      <c r="N133" s="162"/>
      <c r="O133" s="162"/>
      <c r="P133" s="162"/>
      <c r="Q133" s="162"/>
      <c r="R133" s="162"/>
      <c r="S133" s="162"/>
      <c r="T133" s="163"/>
      <c r="AT133" s="158" t="s">
        <v>158</v>
      </c>
      <c r="AU133" s="158" t="s">
        <v>84</v>
      </c>
      <c r="AV133" s="13" t="s">
        <v>84</v>
      </c>
      <c r="AW133" s="13" t="s">
        <v>30</v>
      </c>
      <c r="AX133" s="13" t="s">
        <v>82</v>
      </c>
      <c r="AY133" s="158" t="s">
        <v>150</v>
      </c>
    </row>
    <row r="134" spans="1:65" s="2" customFormat="1" ht="33" customHeight="1">
      <c r="A134" s="30"/>
      <c r="B134" s="142"/>
      <c r="C134" s="143" t="s">
        <v>84</v>
      </c>
      <c r="D134" s="143" t="s">
        <v>152</v>
      </c>
      <c r="E134" s="144" t="s">
        <v>1239</v>
      </c>
      <c r="F134" s="145" t="s">
        <v>1240</v>
      </c>
      <c r="G134" s="146" t="s">
        <v>210</v>
      </c>
      <c r="H134" s="147">
        <v>34.342</v>
      </c>
      <c r="I134" s="148"/>
      <c r="J134" s="148">
        <f>ROUND(I134*H134,2)</f>
        <v>0</v>
      </c>
      <c r="K134" s="149"/>
      <c r="L134" s="31"/>
      <c r="M134" s="150" t="s">
        <v>1</v>
      </c>
      <c r="N134" s="151" t="s">
        <v>39</v>
      </c>
      <c r="O134" s="152">
        <v>1.122</v>
      </c>
      <c r="P134" s="152">
        <f>O134*H134</f>
        <v>38.531724000000004</v>
      </c>
      <c r="Q134" s="152">
        <v>0</v>
      </c>
      <c r="R134" s="152">
        <f>Q134*H134</f>
        <v>0</v>
      </c>
      <c r="S134" s="152">
        <v>0</v>
      </c>
      <c r="T134" s="153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54" t="s">
        <v>156</v>
      </c>
      <c r="AT134" s="154" t="s">
        <v>152</v>
      </c>
      <c r="AU134" s="154" t="s">
        <v>84</v>
      </c>
      <c r="AY134" s="18" t="s">
        <v>150</v>
      </c>
      <c r="BE134" s="155">
        <f>IF(N134="základní",J134,0)</f>
        <v>0</v>
      </c>
      <c r="BF134" s="155">
        <f>IF(N134="snížená",J134,0)</f>
        <v>0</v>
      </c>
      <c r="BG134" s="155">
        <f>IF(N134="zákl. přenesená",J134,0)</f>
        <v>0</v>
      </c>
      <c r="BH134" s="155">
        <f>IF(N134="sníž. přenesená",J134,0)</f>
        <v>0</v>
      </c>
      <c r="BI134" s="155">
        <f>IF(N134="nulová",J134,0)</f>
        <v>0</v>
      </c>
      <c r="BJ134" s="18" t="s">
        <v>82</v>
      </c>
      <c r="BK134" s="155">
        <f>ROUND(I134*H134,2)</f>
        <v>0</v>
      </c>
      <c r="BL134" s="18" t="s">
        <v>156</v>
      </c>
      <c r="BM134" s="154" t="s">
        <v>1241</v>
      </c>
    </row>
    <row r="135" spans="2:51" s="15" customFormat="1" ht="12">
      <c r="B135" s="171"/>
      <c r="D135" s="157" t="s">
        <v>158</v>
      </c>
      <c r="E135" s="172" t="s">
        <v>1</v>
      </c>
      <c r="F135" s="173" t="s">
        <v>1242</v>
      </c>
      <c r="H135" s="172" t="s">
        <v>1</v>
      </c>
      <c r="L135" s="171"/>
      <c r="M135" s="174"/>
      <c r="N135" s="175"/>
      <c r="O135" s="175"/>
      <c r="P135" s="175"/>
      <c r="Q135" s="175"/>
      <c r="R135" s="175"/>
      <c r="S135" s="175"/>
      <c r="T135" s="176"/>
      <c r="AT135" s="172" t="s">
        <v>158</v>
      </c>
      <c r="AU135" s="172" t="s">
        <v>84</v>
      </c>
      <c r="AV135" s="15" t="s">
        <v>82</v>
      </c>
      <c r="AW135" s="15" t="s">
        <v>30</v>
      </c>
      <c r="AX135" s="15" t="s">
        <v>74</v>
      </c>
      <c r="AY135" s="172" t="s">
        <v>150</v>
      </c>
    </row>
    <row r="136" spans="2:51" s="13" customFormat="1" ht="12">
      <c r="B136" s="156"/>
      <c r="D136" s="157" t="s">
        <v>158</v>
      </c>
      <c r="E136" s="158" t="s">
        <v>1</v>
      </c>
      <c r="F136" s="159" t="s">
        <v>1243</v>
      </c>
      <c r="H136" s="160">
        <v>5.115</v>
      </c>
      <c r="L136" s="156"/>
      <c r="M136" s="161"/>
      <c r="N136" s="162"/>
      <c r="O136" s="162"/>
      <c r="P136" s="162"/>
      <c r="Q136" s="162"/>
      <c r="R136" s="162"/>
      <c r="S136" s="162"/>
      <c r="T136" s="163"/>
      <c r="AT136" s="158" t="s">
        <v>158</v>
      </c>
      <c r="AU136" s="158" t="s">
        <v>84</v>
      </c>
      <c r="AV136" s="13" t="s">
        <v>84</v>
      </c>
      <c r="AW136" s="13" t="s">
        <v>30</v>
      </c>
      <c r="AX136" s="13" t="s">
        <v>74</v>
      </c>
      <c r="AY136" s="158" t="s">
        <v>150</v>
      </c>
    </row>
    <row r="137" spans="2:51" s="13" customFormat="1" ht="12">
      <c r="B137" s="156"/>
      <c r="D137" s="157" t="s">
        <v>158</v>
      </c>
      <c r="E137" s="158" t="s">
        <v>1</v>
      </c>
      <c r="F137" s="159" t="s">
        <v>1244</v>
      </c>
      <c r="H137" s="160">
        <v>13.2</v>
      </c>
      <c r="L137" s="156"/>
      <c r="M137" s="161"/>
      <c r="N137" s="162"/>
      <c r="O137" s="162"/>
      <c r="P137" s="162"/>
      <c r="Q137" s="162"/>
      <c r="R137" s="162"/>
      <c r="S137" s="162"/>
      <c r="T137" s="163"/>
      <c r="AT137" s="158" t="s">
        <v>158</v>
      </c>
      <c r="AU137" s="158" t="s">
        <v>84</v>
      </c>
      <c r="AV137" s="13" t="s">
        <v>84</v>
      </c>
      <c r="AW137" s="13" t="s">
        <v>30</v>
      </c>
      <c r="AX137" s="13" t="s">
        <v>74</v>
      </c>
      <c r="AY137" s="158" t="s">
        <v>150</v>
      </c>
    </row>
    <row r="138" spans="2:51" s="13" customFormat="1" ht="12">
      <c r="B138" s="156"/>
      <c r="D138" s="157" t="s">
        <v>158</v>
      </c>
      <c r="E138" s="158" t="s">
        <v>1</v>
      </c>
      <c r="F138" s="159" t="s">
        <v>1245</v>
      </c>
      <c r="H138" s="160">
        <v>10.296</v>
      </c>
      <c r="L138" s="156"/>
      <c r="M138" s="161"/>
      <c r="N138" s="162"/>
      <c r="O138" s="162"/>
      <c r="P138" s="162"/>
      <c r="Q138" s="162"/>
      <c r="R138" s="162"/>
      <c r="S138" s="162"/>
      <c r="T138" s="163"/>
      <c r="AT138" s="158" t="s">
        <v>158</v>
      </c>
      <c r="AU138" s="158" t="s">
        <v>84</v>
      </c>
      <c r="AV138" s="13" t="s">
        <v>84</v>
      </c>
      <c r="AW138" s="13" t="s">
        <v>30</v>
      </c>
      <c r="AX138" s="13" t="s">
        <v>74</v>
      </c>
      <c r="AY138" s="158" t="s">
        <v>150</v>
      </c>
    </row>
    <row r="139" spans="2:51" s="13" customFormat="1" ht="12">
      <c r="B139" s="156"/>
      <c r="D139" s="157" t="s">
        <v>158</v>
      </c>
      <c r="E139" s="158" t="s">
        <v>1</v>
      </c>
      <c r="F139" s="159" t="s">
        <v>1246</v>
      </c>
      <c r="H139" s="160">
        <v>3.96</v>
      </c>
      <c r="L139" s="156"/>
      <c r="M139" s="161"/>
      <c r="N139" s="162"/>
      <c r="O139" s="162"/>
      <c r="P139" s="162"/>
      <c r="Q139" s="162"/>
      <c r="R139" s="162"/>
      <c r="S139" s="162"/>
      <c r="T139" s="163"/>
      <c r="AT139" s="158" t="s">
        <v>158</v>
      </c>
      <c r="AU139" s="158" t="s">
        <v>84</v>
      </c>
      <c r="AV139" s="13" t="s">
        <v>84</v>
      </c>
      <c r="AW139" s="13" t="s">
        <v>30</v>
      </c>
      <c r="AX139" s="13" t="s">
        <v>74</v>
      </c>
      <c r="AY139" s="158" t="s">
        <v>150</v>
      </c>
    </row>
    <row r="140" spans="2:51" s="13" customFormat="1" ht="12">
      <c r="B140" s="156"/>
      <c r="D140" s="157" t="s">
        <v>158</v>
      </c>
      <c r="E140" s="158" t="s">
        <v>1</v>
      </c>
      <c r="F140" s="159" t="s">
        <v>1247</v>
      </c>
      <c r="H140" s="160">
        <v>1.584</v>
      </c>
      <c r="L140" s="156"/>
      <c r="M140" s="161"/>
      <c r="N140" s="162"/>
      <c r="O140" s="162"/>
      <c r="P140" s="162"/>
      <c r="Q140" s="162"/>
      <c r="R140" s="162"/>
      <c r="S140" s="162"/>
      <c r="T140" s="163"/>
      <c r="AT140" s="158" t="s">
        <v>158</v>
      </c>
      <c r="AU140" s="158" t="s">
        <v>84</v>
      </c>
      <c r="AV140" s="13" t="s">
        <v>84</v>
      </c>
      <c r="AW140" s="13" t="s">
        <v>30</v>
      </c>
      <c r="AX140" s="13" t="s">
        <v>74</v>
      </c>
      <c r="AY140" s="158" t="s">
        <v>150</v>
      </c>
    </row>
    <row r="141" spans="2:51" s="15" customFormat="1" ht="12">
      <c r="B141" s="171"/>
      <c r="D141" s="157" t="s">
        <v>158</v>
      </c>
      <c r="E141" s="172" t="s">
        <v>1</v>
      </c>
      <c r="F141" s="173" t="s">
        <v>1248</v>
      </c>
      <c r="H141" s="172" t="s">
        <v>1</v>
      </c>
      <c r="L141" s="171"/>
      <c r="M141" s="174"/>
      <c r="N141" s="175"/>
      <c r="O141" s="175"/>
      <c r="P141" s="175"/>
      <c r="Q141" s="175"/>
      <c r="R141" s="175"/>
      <c r="S141" s="175"/>
      <c r="T141" s="176"/>
      <c r="AT141" s="172" t="s">
        <v>158</v>
      </c>
      <c r="AU141" s="172" t="s">
        <v>84</v>
      </c>
      <c r="AV141" s="15" t="s">
        <v>82</v>
      </c>
      <c r="AW141" s="15" t="s">
        <v>30</v>
      </c>
      <c r="AX141" s="15" t="s">
        <v>74</v>
      </c>
      <c r="AY141" s="172" t="s">
        <v>150</v>
      </c>
    </row>
    <row r="142" spans="2:51" s="13" customFormat="1" ht="12">
      <c r="B142" s="156"/>
      <c r="D142" s="157" t="s">
        <v>158</v>
      </c>
      <c r="E142" s="158" t="s">
        <v>1</v>
      </c>
      <c r="F142" s="159" t="s">
        <v>1249</v>
      </c>
      <c r="H142" s="160">
        <v>0.187</v>
      </c>
      <c r="L142" s="156"/>
      <c r="M142" s="161"/>
      <c r="N142" s="162"/>
      <c r="O142" s="162"/>
      <c r="P142" s="162"/>
      <c r="Q142" s="162"/>
      <c r="R142" s="162"/>
      <c r="S142" s="162"/>
      <c r="T142" s="163"/>
      <c r="AT142" s="158" t="s">
        <v>158</v>
      </c>
      <c r="AU142" s="158" t="s">
        <v>84</v>
      </c>
      <c r="AV142" s="13" t="s">
        <v>84</v>
      </c>
      <c r="AW142" s="13" t="s">
        <v>30</v>
      </c>
      <c r="AX142" s="13" t="s">
        <v>74</v>
      </c>
      <c r="AY142" s="158" t="s">
        <v>150</v>
      </c>
    </row>
    <row r="143" spans="2:51" s="14" customFormat="1" ht="12">
      <c r="B143" s="164"/>
      <c r="D143" s="157" t="s">
        <v>158</v>
      </c>
      <c r="E143" s="165" t="s">
        <v>1</v>
      </c>
      <c r="F143" s="166" t="s">
        <v>193</v>
      </c>
      <c r="H143" s="167">
        <v>34.342</v>
      </c>
      <c r="L143" s="164"/>
      <c r="M143" s="168"/>
      <c r="N143" s="169"/>
      <c r="O143" s="169"/>
      <c r="P143" s="169"/>
      <c r="Q143" s="169"/>
      <c r="R143" s="169"/>
      <c r="S143" s="169"/>
      <c r="T143" s="170"/>
      <c r="AT143" s="165" t="s">
        <v>158</v>
      </c>
      <c r="AU143" s="165" t="s">
        <v>84</v>
      </c>
      <c r="AV143" s="14" t="s">
        <v>156</v>
      </c>
      <c r="AW143" s="14" t="s">
        <v>30</v>
      </c>
      <c r="AX143" s="14" t="s">
        <v>82</v>
      </c>
      <c r="AY143" s="165" t="s">
        <v>150</v>
      </c>
    </row>
    <row r="144" spans="1:65" s="2" customFormat="1" ht="33" customHeight="1">
      <c r="A144" s="30"/>
      <c r="B144" s="142"/>
      <c r="C144" s="143" t="s">
        <v>163</v>
      </c>
      <c r="D144" s="143" t="s">
        <v>152</v>
      </c>
      <c r="E144" s="144" t="s">
        <v>1250</v>
      </c>
      <c r="F144" s="145" t="s">
        <v>1251</v>
      </c>
      <c r="G144" s="146" t="s">
        <v>210</v>
      </c>
      <c r="H144" s="147">
        <v>0.384</v>
      </c>
      <c r="I144" s="148"/>
      <c r="J144" s="148">
        <f>ROUND(I144*H144,2)</f>
        <v>0</v>
      </c>
      <c r="K144" s="149"/>
      <c r="L144" s="31"/>
      <c r="M144" s="150" t="s">
        <v>1</v>
      </c>
      <c r="N144" s="151" t="s">
        <v>39</v>
      </c>
      <c r="O144" s="152">
        <v>7.133</v>
      </c>
      <c r="P144" s="152">
        <f>O144*H144</f>
        <v>2.739072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4" t="s">
        <v>156</v>
      </c>
      <c r="AT144" s="154" t="s">
        <v>152</v>
      </c>
      <c r="AU144" s="154" t="s">
        <v>84</v>
      </c>
      <c r="AY144" s="18" t="s">
        <v>150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82</v>
      </c>
      <c r="BK144" s="155">
        <f>ROUND(I144*H144,2)</f>
        <v>0</v>
      </c>
      <c r="BL144" s="18" t="s">
        <v>156</v>
      </c>
      <c r="BM144" s="154" t="s">
        <v>1252</v>
      </c>
    </row>
    <row r="145" spans="2:51" s="15" customFormat="1" ht="12">
      <c r="B145" s="171"/>
      <c r="D145" s="157" t="s">
        <v>158</v>
      </c>
      <c r="E145" s="172" t="s">
        <v>1</v>
      </c>
      <c r="F145" s="173" t="s">
        <v>1242</v>
      </c>
      <c r="H145" s="172" t="s">
        <v>1</v>
      </c>
      <c r="L145" s="171"/>
      <c r="M145" s="174"/>
      <c r="N145" s="175"/>
      <c r="O145" s="175"/>
      <c r="P145" s="175"/>
      <c r="Q145" s="175"/>
      <c r="R145" s="175"/>
      <c r="S145" s="175"/>
      <c r="T145" s="176"/>
      <c r="AT145" s="172" t="s">
        <v>158</v>
      </c>
      <c r="AU145" s="172" t="s">
        <v>84</v>
      </c>
      <c r="AV145" s="15" t="s">
        <v>82</v>
      </c>
      <c r="AW145" s="15" t="s">
        <v>30</v>
      </c>
      <c r="AX145" s="15" t="s">
        <v>74</v>
      </c>
      <c r="AY145" s="172" t="s">
        <v>150</v>
      </c>
    </row>
    <row r="146" spans="2:51" s="13" customFormat="1" ht="12">
      <c r="B146" s="156"/>
      <c r="D146" s="157" t="s">
        <v>158</v>
      </c>
      <c r="E146" s="158" t="s">
        <v>1</v>
      </c>
      <c r="F146" s="159" t="s">
        <v>1253</v>
      </c>
      <c r="H146" s="160">
        <v>0.384</v>
      </c>
      <c r="L146" s="156"/>
      <c r="M146" s="161"/>
      <c r="N146" s="162"/>
      <c r="O146" s="162"/>
      <c r="P146" s="162"/>
      <c r="Q146" s="162"/>
      <c r="R146" s="162"/>
      <c r="S146" s="162"/>
      <c r="T146" s="163"/>
      <c r="AT146" s="158" t="s">
        <v>158</v>
      </c>
      <c r="AU146" s="158" t="s">
        <v>84</v>
      </c>
      <c r="AV146" s="13" t="s">
        <v>84</v>
      </c>
      <c r="AW146" s="13" t="s">
        <v>30</v>
      </c>
      <c r="AX146" s="13" t="s">
        <v>82</v>
      </c>
      <c r="AY146" s="158" t="s">
        <v>150</v>
      </c>
    </row>
    <row r="147" spans="1:65" s="2" customFormat="1" ht="37.8" customHeight="1">
      <c r="A147" s="30"/>
      <c r="B147" s="142"/>
      <c r="C147" s="143" t="s">
        <v>156</v>
      </c>
      <c r="D147" s="143" t="s">
        <v>152</v>
      </c>
      <c r="E147" s="144" t="s">
        <v>231</v>
      </c>
      <c r="F147" s="145" t="s">
        <v>232</v>
      </c>
      <c r="G147" s="146" t="s">
        <v>210</v>
      </c>
      <c r="H147" s="147">
        <v>2.72</v>
      </c>
      <c r="I147" s="148"/>
      <c r="J147" s="148">
        <f>ROUND(I147*H147,2)</f>
        <v>0</v>
      </c>
      <c r="K147" s="149"/>
      <c r="L147" s="31"/>
      <c r="M147" s="150" t="s">
        <v>1</v>
      </c>
      <c r="N147" s="151" t="s">
        <v>39</v>
      </c>
      <c r="O147" s="152">
        <v>0.044</v>
      </c>
      <c r="P147" s="152">
        <f>O147*H147</f>
        <v>0.11968</v>
      </c>
      <c r="Q147" s="152">
        <v>0</v>
      </c>
      <c r="R147" s="152">
        <f>Q147*H147</f>
        <v>0</v>
      </c>
      <c r="S147" s="152">
        <v>0</v>
      </c>
      <c r="T147" s="153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4" t="s">
        <v>156</v>
      </c>
      <c r="AT147" s="154" t="s">
        <v>152</v>
      </c>
      <c r="AU147" s="154" t="s">
        <v>84</v>
      </c>
      <c r="AY147" s="18" t="s">
        <v>150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82</v>
      </c>
      <c r="BK147" s="155">
        <f>ROUND(I147*H147,2)</f>
        <v>0</v>
      </c>
      <c r="BL147" s="18" t="s">
        <v>156</v>
      </c>
      <c r="BM147" s="154" t="s">
        <v>1254</v>
      </c>
    </row>
    <row r="148" spans="2:51" s="13" customFormat="1" ht="12">
      <c r="B148" s="156"/>
      <c r="D148" s="157" t="s">
        <v>158</v>
      </c>
      <c r="E148" s="158" t="s">
        <v>1</v>
      </c>
      <c r="F148" s="159" t="s">
        <v>1255</v>
      </c>
      <c r="H148" s="160">
        <v>2.72</v>
      </c>
      <c r="L148" s="156"/>
      <c r="M148" s="161"/>
      <c r="N148" s="162"/>
      <c r="O148" s="162"/>
      <c r="P148" s="162"/>
      <c r="Q148" s="162"/>
      <c r="R148" s="162"/>
      <c r="S148" s="162"/>
      <c r="T148" s="163"/>
      <c r="AT148" s="158" t="s">
        <v>158</v>
      </c>
      <c r="AU148" s="158" t="s">
        <v>84</v>
      </c>
      <c r="AV148" s="13" t="s">
        <v>84</v>
      </c>
      <c r="AW148" s="13" t="s">
        <v>30</v>
      </c>
      <c r="AX148" s="13" t="s">
        <v>82</v>
      </c>
      <c r="AY148" s="158" t="s">
        <v>150</v>
      </c>
    </row>
    <row r="149" spans="1:65" s="2" customFormat="1" ht="37.8" customHeight="1">
      <c r="A149" s="30"/>
      <c r="B149" s="142"/>
      <c r="C149" s="143" t="s">
        <v>172</v>
      </c>
      <c r="D149" s="143" t="s">
        <v>152</v>
      </c>
      <c r="E149" s="144" t="s">
        <v>236</v>
      </c>
      <c r="F149" s="145" t="s">
        <v>237</v>
      </c>
      <c r="G149" s="146" t="s">
        <v>210</v>
      </c>
      <c r="H149" s="147">
        <v>34.726</v>
      </c>
      <c r="I149" s="148"/>
      <c r="J149" s="148">
        <f>ROUND(I149*H149,2)</f>
        <v>0</v>
      </c>
      <c r="K149" s="149"/>
      <c r="L149" s="31"/>
      <c r="M149" s="150" t="s">
        <v>1</v>
      </c>
      <c r="N149" s="151" t="s">
        <v>39</v>
      </c>
      <c r="O149" s="152">
        <v>0.087</v>
      </c>
      <c r="P149" s="152">
        <f>O149*H149</f>
        <v>3.021162</v>
      </c>
      <c r="Q149" s="152">
        <v>0</v>
      </c>
      <c r="R149" s="152">
        <f>Q149*H149</f>
        <v>0</v>
      </c>
      <c r="S149" s="152">
        <v>0</v>
      </c>
      <c r="T149" s="153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4" t="s">
        <v>156</v>
      </c>
      <c r="AT149" s="154" t="s">
        <v>152</v>
      </c>
      <c r="AU149" s="154" t="s">
        <v>84</v>
      </c>
      <c r="AY149" s="18" t="s">
        <v>150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82</v>
      </c>
      <c r="BK149" s="155">
        <f>ROUND(I149*H149,2)</f>
        <v>0</v>
      </c>
      <c r="BL149" s="18" t="s">
        <v>156</v>
      </c>
      <c r="BM149" s="154" t="s">
        <v>1256</v>
      </c>
    </row>
    <row r="150" spans="2:51" s="13" customFormat="1" ht="12">
      <c r="B150" s="156"/>
      <c r="D150" s="157" t="s">
        <v>158</v>
      </c>
      <c r="E150" s="158" t="s">
        <v>1</v>
      </c>
      <c r="F150" s="159" t="s">
        <v>1257</v>
      </c>
      <c r="H150" s="160">
        <v>34.342</v>
      </c>
      <c r="L150" s="156"/>
      <c r="M150" s="161"/>
      <c r="N150" s="162"/>
      <c r="O150" s="162"/>
      <c r="P150" s="162"/>
      <c r="Q150" s="162"/>
      <c r="R150" s="162"/>
      <c r="S150" s="162"/>
      <c r="T150" s="163"/>
      <c r="AT150" s="158" t="s">
        <v>158</v>
      </c>
      <c r="AU150" s="158" t="s">
        <v>84</v>
      </c>
      <c r="AV150" s="13" t="s">
        <v>84</v>
      </c>
      <c r="AW150" s="13" t="s">
        <v>30</v>
      </c>
      <c r="AX150" s="13" t="s">
        <v>74</v>
      </c>
      <c r="AY150" s="158" t="s">
        <v>150</v>
      </c>
    </row>
    <row r="151" spans="2:51" s="13" customFormat="1" ht="12">
      <c r="B151" s="156"/>
      <c r="D151" s="157" t="s">
        <v>158</v>
      </c>
      <c r="E151" s="158" t="s">
        <v>1</v>
      </c>
      <c r="F151" s="159" t="s">
        <v>1258</v>
      </c>
      <c r="H151" s="160">
        <v>0.384</v>
      </c>
      <c r="L151" s="156"/>
      <c r="M151" s="161"/>
      <c r="N151" s="162"/>
      <c r="O151" s="162"/>
      <c r="P151" s="162"/>
      <c r="Q151" s="162"/>
      <c r="R151" s="162"/>
      <c r="S151" s="162"/>
      <c r="T151" s="163"/>
      <c r="AT151" s="158" t="s">
        <v>158</v>
      </c>
      <c r="AU151" s="158" t="s">
        <v>84</v>
      </c>
      <c r="AV151" s="13" t="s">
        <v>84</v>
      </c>
      <c r="AW151" s="13" t="s">
        <v>30</v>
      </c>
      <c r="AX151" s="13" t="s">
        <v>74</v>
      </c>
      <c r="AY151" s="158" t="s">
        <v>150</v>
      </c>
    </row>
    <row r="152" spans="2:51" s="14" customFormat="1" ht="12">
      <c r="B152" s="164"/>
      <c r="D152" s="157" t="s">
        <v>158</v>
      </c>
      <c r="E152" s="165" t="s">
        <v>1</v>
      </c>
      <c r="F152" s="166" t="s">
        <v>193</v>
      </c>
      <c r="H152" s="167">
        <v>34.726</v>
      </c>
      <c r="L152" s="164"/>
      <c r="M152" s="168"/>
      <c r="N152" s="169"/>
      <c r="O152" s="169"/>
      <c r="P152" s="169"/>
      <c r="Q152" s="169"/>
      <c r="R152" s="169"/>
      <c r="S152" s="169"/>
      <c r="T152" s="170"/>
      <c r="AT152" s="165" t="s">
        <v>158</v>
      </c>
      <c r="AU152" s="165" t="s">
        <v>84</v>
      </c>
      <c r="AV152" s="14" t="s">
        <v>156</v>
      </c>
      <c r="AW152" s="14" t="s">
        <v>30</v>
      </c>
      <c r="AX152" s="14" t="s">
        <v>82</v>
      </c>
      <c r="AY152" s="165" t="s">
        <v>150</v>
      </c>
    </row>
    <row r="153" spans="1:65" s="2" customFormat="1" ht="37.8" customHeight="1">
      <c r="A153" s="30"/>
      <c r="B153" s="142"/>
      <c r="C153" s="143" t="s">
        <v>177</v>
      </c>
      <c r="D153" s="143" t="s">
        <v>152</v>
      </c>
      <c r="E153" s="144" t="s">
        <v>242</v>
      </c>
      <c r="F153" s="145" t="s">
        <v>243</v>
      </c>
      <c r="G153" s="146" t="s">
        <v>210</v>
      </c>
      <c r="H153" s="147">
        <v>347.26</v>
      </c>
      <c r="I153" s="148"/>
      <c r="J153" s="148">
        <f>ROUND(I153*H153,2)</f>
        <v>0</v>
      </c>
      <c r="K153" s="149"/>
      <c r="L153" s="31"/>
      <c r="M153" s="150" t="s">
        <v>1</v>
      </c>
      <c r="N153" s="151" t="s">
        <v>39</v>
      </c>
      <c r="O153" s="152">
        <v>0.005</v>
      </c>
      <c r="P153" s="152">
        <f>O153*H153</f>
        <v>1.7363</v>
      </c>
      <c r="Q153" s="152">
        <v>0</v>
      </c>
      <c r="R153" s="152">
        <f>Q153*H153</f>
        <v>0</v>
      </c>
      <c r="S153" s="152">
        <v>0</v>
      </c>
      <c r="T153" s="153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4" t="s">
        <v>156</v>
      </c>
      <c r="AT153" s="154" t="s">
        <v>152</v>
      </c>
      <c r="AU153" s="154" t="s">
        <v>84</v>
      </c>
      <c r="AY153" s="18" t="s">
        <v>150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82</v>
      </c>
      <c r="BK153" s="155">
        <f>ROUND(I153*H153,2)</f>
        <v>0</v>
      </c>
      <c r="BL153" s="18" t="s">
        <v>156</v>
      </c>
      <c r="BM153" s="154" t="s">
        <v>1259</v>
      </c>
    </row>
    <row r="154" spans="2:51" s="13" customFormat="1" ht="12">
      <c r="B154" s="156"/>
      <c r="D154" s="157" t="s">
        <v>158</v>
      </c>
      <c r="E154" s="158" t="s">
        <v>1</v>
      </c>
      <c r="F154" s="159" t="s">
        <v>1260</v>
      </c>
      <c r="H154" s="160">
        <v>347.26</v>
      </c>
      <c r="L154" s="156"/>
      <c r="M154" s="161"/>
      <c r="N154" s="162"/>
      <c r="O154" s="162"/>
      <c r="P154" s="162"/>
      <c r="Q154" s="162"/>
      <c r="R154" s="162"/>
      <c r="S154" s="162"/>
      <c r="T154" s="163"/>
      <c r="AT154" s="158" t="s">
        <v>158</v>
      </c>
      <c r="AU154" s="158" t="s">
        <v>84</v>
      </c>
      <c r="AV154" s="13" t="s">
        <v>84</v>
      </c>
      <c r="AW154" s="13" t="s">
        <v>30</v>
      </c>
      <c r="AX154" s="13" t="s">
        <v>82</v>
      </c>
      <c r="AY154" s="158" t="s">
        <v>150</v>
      </c>
    </row>
    <row r="155" spans="1:65" s="2" customFormat="1" ht="24.15" customHeight="1">
      <c r="A155" s="30"/>
      <c r="B155" s="142"/>
      <c r="C155" s="143" t="s">
        <v>182</v>
      </c>
      <c r="D155" s="143" t="s">
        <v>152</v>
      </c>
      <c r="E155" s="144" t="s">
        <v>252</v>
      </c>
      <c r="F155" s="145" t="s">
        <v>253</v>
      </c>
      <c r="G155" s="146" t="s">
        <v>254</v>
      </c>
      <c r="H155" s="147">
        <v>62.507</v>
      </c>
      <c r="I155" s="148"/>
      <c r="J155" s="148">
        <f>ROUND(I155*H155,2)</f>
        <v>0</v>
      </c>
      <c r="K155" s="149"/>
      <c r="L155" s="31"/>
      <c r="M155" s="150" t="s">
        <v>1</v>
      </c>
      <c r="N155" s="151" t="s">
        <v>39</v>
      </c>
      <c r="O155" s="152">
        <v>0</v>
      </c>
      <c r="P155" s="152">
        <f>O155*H155</f>
        <v>0</v>
      </c>
      <c r="Q155" s="152">
        <v>0</v>
      </c>
      <c r="R155" s="152">
        <f>Q155*H155</f>
        <v>0</v>
      </c>
      <c r="S155" s="152">
        <v>0</v>
      </c>
      <c r="T155" s="153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4" t="s">
        <v>156</v>
      </c>
      <c r="AT155" s="154" t="s">
        <v>152</v>
      </c>
      <c r="AU155" s="154" t="s">
        <v>84</v>
      </c>
      <c r="AY155" s="18" t="s">
        <v>150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82</v>
      </c>
      <c r="BK155" s="155">
        <f>ROUND(I155*H155,2)</f>
        <v>0</v>
      </c>
      <c r="BL155" s="18" t="s">
        <v>156</v>
      </c>
      <c r="BM155" s="154" t="s">
        <v>1261</v>
      </c>
    </row>
    <row r="156" spans="2:51" s="13" customFormat="1" ht="12">
      <c r="B156" s="156"/>
      <c r="D156" s="157" t="s">
        <v>158</v>
      </c>
      <c r="E156" s="158" t="s">
        <v>1</v>
      </c>
      <c r="F156" s="159" t="s">
        <v>1262</v>
      </c>
      <c r="H156" s="160">
        <v>62.507</v>
      </c>
      <c r="L156" s="156"/>
      <c r="M156" s="161"/>
      <c r="N156" s="162"/>
      <c r="O156" s="162"/>
      <c r="P156" s="162"/>
      <c r="Q156" s="162"/>
      <c r="R156" s="162"/>
      <c r="S156" s="162"/>
      <c r="T156" s="163"/>
      <c r="AT156" s="158" t="s">
        <v>158</v>
      </c>
      <c r="AU156" s="158" t="s">
        <v>84</v>
      </c>
      <c r="AV156" s="13" t="s">
        <v>84</v>
      </c>
      <c r="AW156" s="13" t="s">
        <v>30</v>
      </c>
      <c r="AX156" s="13" t="s">
        <v>82</v>
      </c>
      <c r="AY156" s="158" t="s">
        <v>150</v>
      </c>
    </row>
    <row r="157" spans="1:65" s="2" customFormat="1" ht="16.5" customHeight="1">
      <c r="A157" s="30"/>
      <c r="B157" s="142"/>
      <c r="C157" s="143" t="s">
        <v>187</v>
      </c>
      <c r="D157" s="143" t="s">
        <v>152</v>
      </c>
      <c r="E157" s="144" t="s">
        <v>270</v>
      </c>
      <c r="F157" s="145" t="s">
        <v>271</v>
      </c>
      <c r="G157" s="146" t="s">
        <v>210</v>
      </c>
      <c r="H157" s="147">
        <v>36.086</v>
      </c>
      <c r="I157" s="148"/>
      <c r="J157" s="148">
        <f>ROUND(I157*H157,2)</f>
        <v>0</v>
      </c>
      <c r="K157" s="149"/>
      <c r="L157" s="31"/>
      <c r="M157" s="150" t="s">
        <v>1</v>
      </c>
      <c r="N157" s="151" t="s">
        <v>39</v>
      </c>
      <c r="O157" s="152">
        <v>0.009</v>
      </c>
      <c r="P157" s="152">
        <f>O157*H157</f>
        <v>0.32477399999999995</v>
      </c>
      <c r="Q157" s="152">
        <v>0</v>
      </c>
      <c r="R157" s="152">
        <f>Q157*H157</f>
        <v>0</v>
      </c>
      <c r="S157" s="152">
        <v>0</v>
      </c>
      <c r="T157" s="153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4" t="s">
        <v>156</v>
      </c>
      <c r="AT157" s="154" t="s">
        <v>152</v>
      </c>
      <c r="AU157" s="154" t="s">
        <v>84</v>
      </c>
      <c r="AY157" s="18" t="s">
        <v>150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82</v>
      </c>
      <c r="BK157" s="155">
        <f>ROUND(I157*H157,2)</f>
        <v>0</v>
      </c>
      <c r="BL157" s="18" t="s">
        <v>156</v>
      </c>
      <c r="BM157" s="154" t="s">
        <v>1263</v>
      </c>
    </row>
    <row r="158" spans="2:51" s="13" customFormat="1" ht="12">
      <c r="B158" s="156"/>
      <c r="D158" s="157" t="s">
        <v>158</v>
      </c>
      <c r="E158" s="158" t="s">
        <v>1</v>
      </c>
      <c r="F158" s="159" t="s">
        <v>1257</v>
      </c>
      <c r="H158" s="160">
        <v>34.342</v>
      </c>
      <c r="L158" s="156"/>
      <c r="M158" s="161"/>
      <c r="N158" s="162"/>
      <c r="O158" s="162"/>
      <c r="P158" s="162"/>
      <c r="Q158" s="162"/>
      <c r="R158" s="162"/>
      <c r="S158" s="162"/>
      <c r="T158" s="163"/>
      <c r="AT158" s="158" t="s">
        <v>158</v>
      </c>
      <c r="AU158" s="158" t="s">
        <v>84</v>
      </c>
      <c r="AV158" s="13" t="s">
        <v>84</v>
      </c>
      <c r="AW158" s="13" t="s">
        <v>30</v>
      </c>
      <c r="AX158" s="13" t="s">
        <v>74</v>
      </c>
      <c r="AY158" s="158" t="s">
        <v>150</v>
      </c>
    </row>
    <row r="159" spans="2:51" s="13" customFormat="1" ht="12">
      <c r="B159" s="156"/>
      <c r="D159" s="157" t="s">
        <v>158</v>
      </c>
      <c r="E159" s="158" t="s">
        <v>1</v>
      </c>
      <c r="F159" s="159" t="s">
        <v>1258</v>
      </c>
      <c r="H159" s="160">
        <v>0.384</v>
      </c>
      <c r="L159" s="156"/>
      <c r="M159" s="161"/>
      <c r="N159" s="162"/>
      <c r="O159" s="162"/>
      <c r="P159" s="162"/>
      <c r="Q159" s="162"/>
      <c r="R159" s="162"/>
      <c r="S159" s="162"/>
      <c r="T159" s="163"/>
      <c r="AT159" s="158" t="s">
        <v>158</v>
      </c>
      <c r="AU159" s="158" t="s">
        <v>84</v>
      </c>
      <c r="AV159" s="13" t="s">
        <v>84</v>
      </c>
      <c r="AW159" s="13" t="s">
        <v>30</v>
      </c>
      <c r="AX159" s="13" t="s">
        <v>74</v>
      </c>
      <c r="AY159" s="158" t="s">
        <v>150</v>
      </c>
    </row>
    <row r="160" spans="2:51" s="13" customFormat="1" ht="12">
      <c r="B160" s="156"/>
      <c r="D160" s="157" t="s">
        <v>158</v>
      </c>
      <c r="E160" s="158" t="s">
        <v>1</v>
      </c>
      <c r="F160" s="159" t="s">
        <v>1264</v>
      </c>
      <c r="H160" s="160">
        <v>1.36</v>
      </c>
      <c r="L160" s="156"/>
      <c r="M160" s="161"/>
      <c r="N160" s="162"/>
      <c r="O160" s="162"/>
      <c r="P160" s="162"/>
      <c r="Q160" s="162"/>
      <c r="R160" s="162"/>
      <c r="S160" s="162"/>
      <c r="T160" s="163"/>
      <c r="AT160" s="158" t="s">
        <v>158</v>
      </c>
      <c r="AU160" s="158" t="s">
        <v>84</v>
      </c>
      <c r="AV160" s="13" t="s">
        <v>84</v>
      </c>
      <c r="AW160" s="13" t="s">
        <v>30</v>
      </c>
      <c r="AX160" s="13" t="s">
        <v>74</v>
      </c>
      <c r="AY160" s="158" t="s">
        <v>150</v>
      </c>
    </row>
    <row r="161" spans="2:51" s="14" customFormat="1" ht="12">
      <c r="B161" s="164"/>
      <c r="D161" s="157" t="s">
        <v>158</v>
      </c>
      <c r="E161" s="165" t="s">
        <v>1</v>
      </c>
      <c r="F161" s="166" t="s">
        <v>193</v>
      </c>
      <c r="H161" s="167">
        <v>36.086</v>
      </c>
      <c r="L161" s="164"/>
      <c r="M161" s="168"/>
      <c r="N161" s="169"/>
      <c r="O161" s="169"/>
      <c r="P161" s="169"/>
      <c r="Q161" s="169"/>
      <c r="R161" s="169"/>
      <c r="S161" s="169"/>
      <c r="T161" s="170"/>
      <c r="AT161" s="165" t="s">
        <v>158</v>
      </c>
      <c r="AU161" s="165" t="s">
        <v>84</v>
      </c>
      <c r="AV161" s="14" t="s">
        <v>156</v>
      </c>
      <c r="AW161" s="14" t="s">
        <v>30</v>
      </c>
      <c r="AX161" s="14" t="s">
        <v>82</v>
      </c>
      <c r="AY161" s="165" t="s">
        <v>150</v>
      </c>
    </row>
    <row r="162" spans="1:65" s="2" customFormat="1" ht="37.8" customHeight="1">
      <c r="A162" s="30"/>
      <c r="B162" s="142"/>
      <c r="C162" s="143" t="s">
        <v>194</v>
      </c>
      <c r="D162" s="143" t="s">
        <v>152</v>
      </c>
      <c r="E162" s="144" t="s">
        <v>315</v>
      </c>
      <c r="F162" s="145" t="s">
        <v>316</v>
      </c>
      <c r="G162" s="146" t="s">
        <v>155</v>
      </c>
      <c r="H162" s="147">
        <v>12.9</v>
      </c>
      <c r="I162" s="148"/>
      <c r="J162" s="148">
        <f>ROUND(I162*H162,2)</f>
        <v>0</v>
      </c>
      <c r="K162" s="149"/>
      <c r="L162" s="31"/>
      <c r="M162" s="150" t="s">
        <v>1</v>
      </c>
      <c r="N162" s="151" t="s">
        <v>39</v>
      </c>
      <c r="O162" s="152">
        <v>0.025</v>
      </c>
      <c r="P162" s="152">
        <f>O162*H162</f>
        <v>0.3225</v>
      </c>
      <c r="Q162" s="152">
        <v>0</v>
      </c>
      <c r="R162" s="152">
        <f>Q162*H162</f>
        <v>0</v>
      </c>
      <c r="S162" s="152">
        <v>0</v>
      </c>
      <c r="T162" s="153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4" t="s">
        <v>156</v>
      </c>
      <c r="AT162" s="154" t="s">
        <v>152</v>
      </c>
      <c r="AU162" s="154" t="s">
        <v>84</v>
      </c>
      <c r="AY162" s="18" t="s">
        <v>150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82</v>
      </c>
      <c r="BK162" s="155">
        <f>ROUND(I162*H162,2)</f>
        <v>0</v>
      </c>
      <c r="BL162" s="18" t="s">
        <v>156</v>
      </c>
      <c r="BM162" s="154" t="s">
        <v>1265</v>
      </c>
    </row>
    <row r="163" spans="2:51" s="13" customFormat="1" ht="12">
      <c r="B163" s="156"/>
      <c r="D163" s="157" t="s">
        <v>158</v>
      </c>
      <c r="E163" s="158" t="s">
        <v>1</v>
      </c>
      <c r="F163" s="159" t="s">
        <v>1266</v>
      </c>
      <c r="H163" s="160">
        <v>12.9</v>
      </c>
      <c r="L163" s="156"/>
      <c r="M163" s="161"/>
      <c r="N163" s="162"/>
      <c r="O163" s="162"/>
      <c r="P163" s="162"/>
      <c r="Q163" s="162"/>
      <c r="R163" s="162"/>
      <c r="S163" s="162"/>
      <c r="T163" s="163"/>
      <c r="AT163" s="158" t="s">
        <v>158</v>
      </c>
      <c r="AU163" s="158" t="s">
        <v>84</v>
      </c>
      <c r="AV163" s="13" t="s">
        <v>84</v>
      </c>
      <c r="AW163" s="13" t="s">
        <v>30</v>
      </c>
      <c r="AX163" s="13" t="s">
        <v>82</v>
      </c>
      <c r="AY163" s="158" t="s">
        <v>150</v>
      </c>
    </row>
    <row r="164" spans="2:63" s="12" customFormat="1" ht="22.8" customHeight="1">
      <c r="B164" s="130"/>
      <c r="D164" s="131" t="s">
        <v>73</v>
      </c>
      <c r="E164" s="140" t="s">
        <v>84</v>
      </c>
      <c r="F164" s="140" t="s">
        <v>350</v>
      </c>
      <c r="J164" s="141">
        <f>BK164</f>
        <v>0</v>
      </c>
      <c r="L164" s="130"/>
      <c r="M164" s="134"/>
      <c r="N164" s="135"/>
      <c r="O164" s="135"/>
      <c r="P164" s="136">
        <f>SUM(P165:P177)</f>
        <v>15.964223999999998</v>
      </c>
      <c r="Q164" s="135"/>
      <c r="R164" s="136">
        <f>SUM(R165:R177)</f>
        <v>68.39111832</v>
      </c>
      <c r="S164" s="135"/>
      <c r="T164" s="137">
        <f>SUM(T165:T177)</f>
        <v>0</v>
      </c>
      <c r="AR164" s="131" t="s">
        <v>82</v>
      </c>
      <c r="AT164" s="138" t="s">
        <v>73</v>
      </c>
      <c r="AU164" s="138" t="s">
        <v>82</v>
      </c>
      <c r="AY164" s="131" t="s">
        <v>150</v>
      </c>
      <c r="BK164" s="139">
        <f>SUM(BK165:BK177)</f>
        <v>0</v>
      </c>
    </row>
    <row r="165" spans="1:65" s="2" customFormat="1" ht="16.5" customHeight="1">
      <c r="A165" s="30"/>
      <c r="B165" s="142"/>
      <c r="C165" s="143" t="s">
        <v>199</v>
      </c>
      <c r="D165" s="143" t="s">
        <v>152</v>
      </c>
      <c r="E165" s="144" t="s">
        <v>1130</v>
      </c>
      <c r="F165" s="145" t="s">
        <v>1131</v>
      </c>
      <c r="G165" s="146" t="s">
        <v>210</v>
      </c>
      <c r="H165" s="147">
        <v>27.005</v>
      </c>
      <c r="I165" s="148"/>
      <c r="J165" s="148">
        <f>ROUND(I165*H165,2)</f>
        <v>0</v>
      </c>
      <c r="K165" s="149"/>
      <c r="L165" s="31"/>
      <c r="M165" s="150" t="s">
        <v>1</v>
      </c>
      <c r="N165" s="151" t="s">
        <v>39</v>
      </c>
      <c r="O165" s="152">
        <v>0.584</v>
      </c>
      <c r="P165" s="152">
        <f>O165*H165</f>
        <v>15.770919999999998</v>
      </c>
      <c r="Q165" s="152">
        <v>2.50187</v>
      </c>
      <c r="R165" s="152">
        <f>Q165*H165</f>
        <v>67.56299935</v>
      </c>
      <c r="S165" s="152">
        <v>0</v>
      </c>
      <c r="T165" s="153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4" t="s">
        <v>156</v>
      </c>
      <c r="AT165" s="154" t="s">
        <v>152</v>
      </c>
      <c r="AU165" s="154" t="s">
        <v>84</v>
      </c>
      <c r="AY165" s="18" t="s">
        <v>150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82</v>
      </c>
      <c r="BK165" s="155">
        <f>ROUND(I165*H165,2)</f>
        <v>0</v>
      </c>
      <c r="BL165" s="18" t="s">
        <v>156</v>
      </c>
      <c r="BM165" s="154" t="s">
        <v>1267</v>
      </c>
    </row>
    <row r="166" spans="2:51" s="15" customFormat="1" ht="12">
      <c r="B166" s="171"/>
      <c r="D166" s="157" t="s">
        <v>158</v>
      </c>
      <c r="E166" s="172" t="s">
        <v>1</v>
      </c>
      <c r="F166" s="173" t="s">
        <v>1242</v>
      </c>
      <c r="H166" s="172" t="s">
        <v>1</v>
      </c>
      <c r="L166" s="171"/>
      <c r="M166" s="174"/>
      <c r="N166" s="175"/>
      <c r="O166" s="175"/>
      <c r="P166" s="175"/>
      <c r="Q166" s="175"/>
      <c r="R166" s="175"/>
      <c r="S166" s="175"/>
      <c r="T166" s="176"/>
      <c r="AT166" s="172" t="s">
        <v>158</v>
      </c>
      <c r="AU166" s="172" t="s">
        <v>84</v>
      </c>
      <c r="AV166" s="15" t="s">
        <v>82</v>
      </c>
      <c r="AW166" s="15" t="s">
        <v>30</v>
      </c>
      <c r="AX166" s="15" t="s">
        <v>74</v>
      </c>
      <c r="AY166" s="172" t="s">
        <v>150</v>
      </c>
    </row>
    <row r="167" spans="2:51" s="13" customFormat="1" ht="12">
      <c r="B167" s="156"/>
      <c r="D167" s="157" t="s">
        <v>158</v>
      </c>
      <c r="E167" s="158" t="s">
        <v>1</v>
      </c>
      <c r="F167" s="159" t="s">
        <v>1268</v>
      </c>
      <c r="H167" s="160">
        <v>4.092</v>
      </c>
      <c r="L167" s="156"/>
      <c r="M167" s="161"/>
      <c r="N167" s="162"/>
      <c r="O167" s="162"/>
      <c r="P167" s="162"/>
      <c r="Q167" s="162"/>
      <c r="R167" s="162"/>
      <c r="S167" s="162"/>
      <c r="T167" s="163"/>
      <c r="AT167" s="158" t="s">
        <v>158</v>
      </c>
      <c r="AU167" s="158" t="s">
        <v>84</v>
      </c>
      <c r="AV167" s="13" t="s">
        <v>84</v>
      </c>
      <c r="AW167" s="13" t="s">
        <v>30</v>
      </c>
      <c r="AX167" s="13" t="s">
        <v>74</v>
      </c>
      <c r="AY167" s="158" t="s">
        <v>150</v>
      </c>
    </row>
    <row r="168" spans="2:51" s="13" customFormat="1" ht="12">
      <c r="B168" s="156"/>
      <c r="D168" s="157" t="s">
        <v>158</v>
      </c>
      <c r="E168" s="158" t="s">
        <v>1</v>
      </c>
      <c r="F168" s="159" t="s">
        <v>1269</v>
      </c>
      <c r="H168" s="160">
        <v>8.8</v>
      </c>
      <c r="L168" s="156"/>
      <c r="M168" s="161"/>
      <c r="N168" s="162"/>
      <c r="O168" s="162"/>
      <c r="P168" s="162"/>
      <c r="Q168" s="162"/>
      <c r="R168" s="162"/>
      <c r="S168" s="162"/>
      <c r="T168" s="163"/>
      <c r="AT168" s="158" t="s">
        <v>158</v>
      </c>
      <c r="AU168" s="158" t="s">
        <v>84</v>
      </c>
      <c r="AV168" s="13" t="s">
        <v>84</v>
      </c>
      <c r="AW168" s="13" t="s">
        <v>30</v>
      </c>
      <c r="AX168" s="13" t="s">
        <v>74</v>
      </c>
      <c r="AY168" s="158" t="s">
        <v>150</v>
      </c>
    </row>
    <row r="169" spans="2:51" s="13" customFormat="1" ht="12">
      <c r="B169" s="156"/>
      <c r="D169" s="157" t="s">
        <v>158</v>
      </c>
      <c r="E169" s="158" t="s">
        <v>1</v>
      </c>
      <c r="F169" s="159" t="s">
        <v>1270</v>
      </c>
      <c r="H169" s="160">
        <v>8.58</v>
      </c>
      <c r="L169" s="156"/>
      <c r="M169" s="161"/>
      <c r="N169" s="162"/>
      <c r="O169" s="162"/>
      <c r="P169" s="162"/>
      <c r="Q169" s="162"/>
      <c r="R169" s="162"/>
      <c r="S169" s="162"/>
      <c r="T169" s="163"/>
      <c r="AT169" s="158" t="s">
        <v>158</v>
      </c>
      <c r="AU169" s="158" t="s">
        <v>84</v>
      </c>
      <c r="AV169" s="13" t="s">
        <v>84</v>
      </c>
      <c r="AW169" s="13" t="s">
        <v>30</v>
      </c>
      <c r="AX169" s="13" t="s">
        <v>74</v>
      </c>
      <c r="AY169" s="158" t="s">
        <v>150</v>
      </c>
    </row>
    <row r="170" spans="2:51" s="13" customFormat="1" ht="12">
      <c r="B170" s="156"/>
      <c r="D170" s="157" t="s">
        <v>158</v>
      </c>
      <c r="E170" s="158" t="s">
        <v>1</v>
      </c>
      <c r="F170" s="159" t="s">
        <v>1271</v>
      </c>
      <c r="H170" s="160">
        <v>3.3</v>
      </c>
      <c r="L170" s="156"/>
      <c r="M170" s="161"/>
      <c r="N170" s="162"/>
      <c r="O170" s="162"/>
      <c r="P170" s="162"/>
      <c r="Q170" s="162"/>
      <c r="R170" s="162"/>
      <c r="S170" s="162"/>
      <c r="T170" s="163"/>
      <c r="AT170" s="158" t="s">
        <v>158</v>
      </c>
      <c r="AU170" s="158" t="s">
        <v>84</v>
      </c>
      <c r="AV170" s="13" t="s">
        <v>84</v>
      </c>
      <c r="AW170" s="13" t="s">
        <v>30</v>
      </c>
      <c r="AX170" s="13" t="s">
        <v>74</v>
      </c>
      <c r="AY170" s="158" t="s">
        <v>150</v>
      </c>
    </row>
    <row r="171" spans="2:51" s="13" customFormat="1" ht="12">
      <c r="B171" s="156"/>
      <c r="D171" s="157" t="s">
        <v>158</v>
      </c>
      <c r="E171" s="158" t="s">
        <v>1</v>
      </c>
      <c r="F171" s="159" t="s">
        <v>1272</v>
      </c>
      <c r="H171" s="160">
        <v>1.32</v>
      </c>
      <c r="L171" s="156"/>
      <c r="M171" s="161"/>
      <c r="N171" s="162"/>
      <c r="O171" s="162"/>
      <c r="P171" s="162"/>
      <c r="Q171" s="162"/>
      <c r="R171" s="162"/>
      <c r="S171" s="162"/>
      <c r="T171" s="163"/>
      <c r="AT171" s="158" t="s">
        <v>158</v>
      </c>
      <c r="AU171" s="158" t="s">
        <v>84</v>
      </c>
      <c r="AV171" s="13" t="s">
        <v>84</v>
      </c>
      <c r="AW171" s="13" t="s">
        <v>30</v>
      </c>
      <c r="AX171" s="13" t="s">
        <v>74</v>
      </c>
      <c r="AY171" s="158" t="s">
        <v>150</v>
      </c>
    </row>
    <row r="172" spans="2:51" s="14" customFormat="1" ht="12">
      <c r="B172" s="164"/>
      <c r="D172" s="157" t="s">
        <v>158</v>
      </c>
      <c r="E172" s="165" t="s">
        <v>1</v>
      </c>
      <c r="F172" s="166" t="s">
        <v>193</v>
      </c>
      <c r="H172" s="167">
        <v>26.092000000000002</v>
      </c>
      <c r="L172" s="164"/>
      <c r="M172" s="168"/>
      <c r="N172" s="169"/>
      <c r="O172" s="169"/>
      <c r="P172" s="169"/>
      <c r="Q172" s="169"/>
      <c r="R172" s="169"/>
      <c r="S172" s="169"/>
      <c r="T172" s="170"/>
      <c r="AT172" s="165" t="s">
        <v>158</v>
      </c>
      <c r="AU172" s="165" t="s">
        <v>84</v>
      </c>
      <c r="AV172" s="14" t="s">
        <v>156</v>
      </c>
      <c r="AW172" s="14" t="s">
        <v>30</v>
      </c>
      <c r="AX172" s="14" t="s">
        <v>82</v>
      </c>
      <c r="AY172" s="165" t="s">
        <v>150</v>
      </c>
    </row>
    <row r="173" spans="2:51" s="13" customFormat="1" ht="12">
      <c r="B173" s="156"/>
      <c r="D173" s="157" t="s">
        <v>158</v>
      </c>
      <c r="F173" s="159" t="s">
        <v>1273</v>
      </c>
      <c r="H173" s="160">
        <v>27.005</v>
      </c>
      <c r="L173" s="156"/>
      <c r="M173" s="161"/>
      <c r="N173" s="162"/>
      <c r="O173" s="162"/>
      <c r="P173" s="162"/>
      <c r="Q173" s="162"/>
      <c r="R173" s="162"/>
      <c r="S173" s="162"/>
      <c r="T173" s="163"/>
      <c r="AT173" s="158" t="s">
        <v>158</v>
      </c>
      <c r="AU173" s="158" t="s">
        <v>84</v>
      </c>
      <c r="AV173" s="13" t="s">
        <v>84</v>
      </c>
      <c r="AW173" s="13" t="s">
        <v>3</v>
      </c>
      <c r="AX173" s="13" t="s">
        <v>82</v>
      </c>
      <c r="AY173" s="158" t="s">
        <v>150</v>
      </c>
    </row>
    <row r="174" spans="1:65" s="2" customFormat="1" ht="16.5" customHeight="1">
      <c r="A174" s="30"/>
      <c r="B174" s="142"/>
      <c r="C174" s="143" t="s">
        <v>203</v>
      </c>
      <c r="D174" s="143" t="s">
        <v>152</v>
      </c>
      <c r="E174" s="144" t="s">
        <v>648</v>
      </c>
      <c r="F174" s="145" t="s">
        <v>1274</v>
      </c>
      <c r="G174" s="146" t="s">
        <v>210</v>
      </c>
      <c r="H174" s="147">
        <v>0.331</v>
      </c>
      <c r="I174" s="148"/>
      <c r="J174" s="148">
        <f>ROUND(I174*H174,2)</f>
        <v>0</v>
      </c>
      <c r="K174" s="149"/>
      <c r="L174" s="31"/>
      <c r="M174" s="150" t="s">
        <v>1</v>
      </c>
      <c r="N174" s="151" t="s">
        <v>39</v>
      </c>
      <c r="O174" s="152">
        <v>0.584</v>
      </c>
      <c r="P174" s="152">
        <f>O174*H174</f>
        <v>0.193304</v>
      </c>
      <c r="Q174" s="152">
        <v>2.50187</v>
      </c>
      <c r="R174" s="152">
        <f>Q174*H174</f>
        <v>0.82811897</v>
      </c>
      <c r="S174" s="152">
        <v>0</v>
      </c>
      <c r="T174" s="153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4" t="s">
        <v>156</v>
      </c>
      <c r="AT174" s="154" t="s">
        <v>152</v>
      </c>
      <c r="AU174" s="154" t="s">
        <v>84</v>
      </c>
      <c r="AY174" s="18" t="s">
        <v>150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82</v>
      </c>
      <c r="BK174" s="155">
        <f>ROUND(I174*H174,2)</f>
        <v>0</v>
      </c>
      <c r="BL174" s="18" t="s">
        <v>156</v>
      </c>
      <c r="BM174" s="154" t="s">
        <v>1275</v>
      </c>
    </row>
    <row r="175" spans="2:51" s="15" customFormat="1" ht="12">
      <c r="B175" s="171"/>
      <c r="D175" s="157" t="s">
        <v>158</v>
      </c>
      <c r="E175" s="172" t="s">
        <v>1</v>
      </c>
      <c r="F175" s="173" t="s">
        <v>1242</v>
      </c>
      <c r="H175" s="172" t="s">
        <v>1</v>
      </c>
      <c r="L175" s="171"/>
      <c r="M175" s="174"/>
      <c r="N175" s="175"/>
      <c r="O175" s="175"/>
      <c r="P175" s="175"/>
      <c r="Q175" s="175"/>
      <c r="R175" s="175"/>
      <c r="S175" s="175"/>
      <c r="T175" s="176"/>
      <c r="AT175" s="172" t="s">
        <v>158</v>
      </c>
      <c r="AU175" s="172" t="s">
        <v>84</v>
      </c>
      <c r="AV175" s="15" t="s">
        <v>82</v>
      </c>
      <c r="AW175" s="15" t="s">
        <v>30</v>
      </c>
      <c r="AX175" s="15" t="s">
        <v>74</v>
      </c>
      <c r="AY175" s="172" t="s">
        <v>150</v>
      </c>
    </row>
    <row r="176" spans="2:51" s="13" customFormat="1" ht="12">
      <c r="B176" s="156"/>
      <c r="D176" s="157" t="s">
        <v>158</v>
      </c>
      <c r="E176" s="158" t="s">
        <v>1</v>
      </c>
      <c r="F176" s="159" t="s">
        <v>1276</v>
      </c>
      <c r="H176" s="160">
        <v>0.32</v>
      </c>
      <c r="L176" s="156"/>
      <c r="M176" s="161"/>
      <c r="N176" s="162"/>
      <c r="O176" s="162"/>
      <c r="P176" s="162"/>
      <c r="Q176" s="162"/>
      <c r="R176" s="162"/>
      <c r="S176" s="162"/>
      <c r="T176" s="163"/>
      <c r="AT176" s="158" t="s">
        <v>158</v>
      </c>
      <c r="AU176" s="158" t="s">
        <v>84</v>
      </c>
      <c r="AV176" s="13" t="s">
        <v>84</v>
      </c>
      <c r="AW176" s="13" t="s">
        <v>30</v>
      </c>
      <c r="AX176" s="13" t="s">
        <v>82</v>
      </c>
      <c r="AY176" s="158" t="s">
        <v>150</v>
      </c>
    </row>
    <row r="177" spans="2:51" s="13" customFormat="1" ht="12">
      <c r="B177" s="156"/>
      <c r="D177" s="157" t="s">
        <v>158</v>
      </c>
      <c r="F177" s="159" t="s">
        <v>1277</v>
      </c>
      <c r="H177" s="160">
        <v>0.331</v>
      </c>
      <c r="L177" s="156"/>
      <c r="M177" s="161"/>
      <c r="N177" s="162"/>
      <c r="O177" s="162"/>
      <c r="P177" s="162"/>
      <c r="Q177" s="162"/>
      <c r="R177" s="162"/>
      <c r="S177" s="162"/>
      <c r="T177" s="163"/>
      <c r="AT177" s="158" t="s">
        <v>158</v>
      </c>
      <c r="AU177" s="158" t="s">
        <v>84</v>
      </c>
      <c r="AV177" s="13" t="s">
        <v>84</v>
      </c>
      <c r="AW177" s="13" t="s">
        <v>3</v>
      </c>
      <c r="AX177" s="13" t="s">
        <v>82</v>
      </c>
      <c r="AY177" s="158" t="s">
        <v>150</v>
      </c>
    </row>
    <row r="178" spans="2:63" s="12" customFormat="1" ht="22.8" customHeight="1">
      <c r="B178" s="130"/>
      <c r="D178" s="131" t="s">
        <v>73</v>
      </c>
      <c r="E178" s="140" t="s">
        <v>163</v>
      </c>
      <c r="F178" s="140" t="s">
        <v>652</v>
      </c>
      <c r="J178" s="141">
        <f>BK178</f>
        <v>0</v>
      </c>
      <c r="L178" s="130"/>
      <c r="M178" s="134"/>
      <c r="N178" s="135"/>
      <c r="O178" s="135"/>
      <c r="P178" s="136">
        <f>SUM(P179:P202)</f>
        <v>106.865164</v>
      </c>
      <c r="Q178" s="135"/>
      <c r="R178" s="136">
        <f>SUM(R179:R202)</f>
        <v>29.30333678</v>
      </c>
      <c r="S178" s="135"/>
      <c r="T178" s="137">
        <f>SUM(T179:T202)</f>
        <v>0</v>
      </c>
      <c r="AR178" s="131" t="s">
        <v>82</v>
      </c>
      <c r="AT178" s="138" t="s">
        <v>73</v>
      </c>
      <c r="AU178" s="138" t="s">
        <v>82</v>
      </c>
      <c r="AY178" s="131" t="s">
        <v>150</v>
      </c>
      <c r="BK178" s="139">
        <f>SUM(BK179:BK202)</f>
        <v>0</v>
      </c>
    </row>
    <row r="179" spans="1:65" s="2" customFormat="1" ht="33" customHeight="1">
      <c r="A179" s="30"/>
      <c r="B179" s="142"/>
      <c r="C179" s="143" t="s">
        <v>207</v>
      </c>
      <c r="D179" s="143" t="s">
        <v>152</v>
      </c>
      <c r="E179" s="144" t="s">
        <v>1278</v>
      </c>
      <c r="F179" s="145" t="s">
        <v>1279</v>
      </c>
      <c r="G179" s="146" t="s">
        <v>155</v>
      </c>
      <c r="H179" s="147">
        <v>46.702</v>
      </c>
      <c r="I179" s="148"/>
      <c r="J179" s="148">
        <f>ROUND(I179*H179,2)</f>
        <v>0</v>
      </c>
      <c r="K179" s="149"/>
      <c r="L179" s="31"/>
      <c r="M179" s="150" t="s">
        <v>1</v>
      </c>
      <c r="N179" s="151" t="s">
        <v>39</v>
      </c>
      <c r="O179" s="152">
        <v>0.762</v>
      </c>
      <c r="P179" s="152">
        <f>O179*H179</f>
        <v>35.586923999999996</v>
      </c>
      <c r="Q179" s="152">
        <v>0.49689</v>
      </c>
      <c r="R179" s="152">
        <f>Q179*H179</f>
        <v>23.205756779999998</v>
      </c>
      <c r="S179" s="152">
        <v>0</v>
      </c>
      <c r="T179" s="153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4" t="s">
        <v>156</v>
      </c>
      <c r="AT179" s="154" t="s">
        <v>152</v>
      </c>
      <c r="AU179" s="154" t="s">
        <v>84</v>
      </c>
      <c r="AY179" s="18" t="s">
        <v>150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82</v>
      </c>
      <c r="BK179" s="155">
        <f>ROUND(I179*H179,2)</f>
        <v>0</v>
      </c>
      <c r="BL179" s="18" t="s">
        <v>156</v>
      </c>
      <c r="BM179" s="154" t="s">
        <v>1280</v>
      </c>
    </row>
    <row r="180" spans="2:51" s="15" customFormat="1" ht="12">
      <c r="B180" s="171"/>
      <c r="D180" s="157" t="s">
        <v>158</v>
      </c>
      <c r="E180" s="172" t="s">
        <v>1</v>
      </c>
      <c r="F180" s="173" t="s">
        <v>1242</v>
      </c>
      <c r="H180" s="172" t="s">
        <v>1</v>
      </c>
      <c r="L180" s="171"/>
      <c r="M180" s="174"/>
      <c r="N180" s="175"/>
      <c r="O180" s="175"/>
      <c r="P180" s="175"/>
      <c r="Q180" s="175"/>
      <c r="R180" s="175"/>
      <c r="S180" s="175"/>
      <c r="T180" s="176"/>
      <c r="AT180" s="172" t="s">
        <v>158</v>
      </c>
      <c r="AU180" s="172" t="s">
        <v>84</v>
      </c>
      <c r="AV180" s="15" t="s">
        <v>82</v>
      </c>
      <c r="AW180" s="15" t="s">
        <v>30</v>
      </c>
      <c r="AX180" s="15" t="s">
        <v>74</v>
      </c>
      <c r="AY180" s="172" t="s">
        <v>150</v>
      </c>
    </row>
    <row r="181" spans="2:51" s="13" customFormat="1" ht="12">
      <c r="B181" s="156"/>
      <c r="D181" s="157" t="s">
        <v>158</v>
      </c>
      <c r="E181" s="158" t="s">
        <v>1</v>
      </c>
      <c r="F181" s="159" t="s">
        <v>1281</v>
      </c>
      <c r="H181" s="160">
        <v>5.655</v>
      </c>
      <c r="L181" s="156"/>
      <c r="M181" s="161"/>
      <c r="N181" s="162"/>
      <c r="O181" s="162"/>
      <c r="P181" s="162"/>
      <c r="Q181" s="162"/>
      <c r="R181" s="162"/>
      <c r="S181" s="162"/>
      <c r="T181" s="163"/>
      <c r="AT181" s="158" t="s">
        <v>158</v>
      </c>
      <c r="AU181" s="158" t="s">
        <v>84</v>
      </c>
      <c r="AV181" s="13" t="s">
        <v>84</v>
      </c>
      <c r="AW181" s="13" t="s">
        <v>30</v>
      </c>
      <c r="AX181" s="13" t="s">
        <v>74</v>
      </c>
      <c r="AY181" s="158" t="s">
        <v>150</v>
      </c>
    </row>
    <row r="182" spans="2:51" s="13" customFormat="1" ht="12">
      <c r="B182" s="156"/>
      <c r="D182" s="157" t="s">
        <v>158</v>
      </c>
      <c r="E182" s="158" t="s">
        <v>1</v>
      </c>
      <c r="F182" s="159" t="s">
        <v>1282</v>
      </c>
      <c r="H182" s="160">
        <v>16.48</v>
      </c>
      <c r="L182" s="156"/>
      <c r="M182" s="161"/>
      <c r="N182" s="162"/>
      <c r="O182" s="162"/>
      <c r="P182" s="162"/>
      <c r="Q182" s="162"/>
      <c r="R182" s="162"/>
      <c r="S182" s="162"/>
      <c r="T182" s="163"/>
      <c r="AT182" s="158" t="s">
        <v>158</v>
      </c>
      <c r="AU182" s="158" t="s">
        <v>84</v>
      </c>
      <c r="AV182" s="13" t="s">
        <v>84</v>
      </c>
      <c r="AW182" s="13" t="s">
        <v>30</v>
      </c>
      <c r="AX182" s="13" t="s">
        <v>74</v>
      </c>
      <c r="AY182" s="158" t="s">
        <v>150</v>
      </c>
    </row>
    <row r="183" spans="2:51" s="13" customFormat="1" ht="12">
      <c r="B183" s="156"/>
      <c r="D183" s="157" t="s">
        <v>158</v>
      </c>
      <c r="E183" s="158" t="s">
        <v>1</v>
      </c>
      <c r="F183" s="159" t="s">
        <v>1283</v>
      </c>
      <c r="H183" s="160">
        <v>13.685</v>
      </c>
      <c r="L183" s="156"/>
      <c r="M183" s="161"/>
      <c r="N183" s="162"/>
      <c r="O183" s="162"/>
      <c r="P183" s="162"/>
      <c r="Q183" s="162"/>
      <c r="R183" s="162"/>
      <c r="S183" s="162"/>
      <c r="T183" s="163"/>
      <c r="AT183" s="158" t="s">
        <v>158</v>
      </c>
      <c r="AU183" s="158" t="s">
        <v>84</v>
      </c>
      <c r="AV183" s="13" t="s">
        <v>84</v>
      </c>
      <c r="AW183" s="13" t="s">
        <v>30</v>
      </c>
      <c r="AX183" s="13" t="s">
        <v>74</v>
      </c>
      <c r="AY183" s="158" t="s">
        <v>150</v>
      </c>
    </row>
    <row r="184" spans="2:51" s="13" customFormat="1" ht="12">
      <c r="B184" s="156"/>
      <c r="D184" s="157" t="s">
        <v>158</v>
      </c>
      <c r="E184" s="158" t="s">
        <v>1</v>
      </c>
      <c r="F184" s="159" t="s">
        <v>1284</v>
      </c>
      <c r="H184" s="160">
        <v>7.282</v>
      </c>
      <c r="L184" s="156"/>
      <c r="M184" s="161"/>
      <c r="N184" s="162"/>
      <c r="O184" s="162"/>
      <c r="P184" s="162"/>
      <c r="Q184" s="162"/>
      <c r="R184" s="162"/>
      <c r="S184" s="162"/>
      <c r="T184" s="163"/>
      <c r="AT184" s="158" t="s">
        <v>158</v>
      </c>
      <c r="AU184" s="158" t="s">
        <v>84</v>
      </c>
      <c r="AV184" s="13" t="s">
        <v>84</v>
      </c>
      <c r="AW184" s="13" t="s">
        <v>30</v>
      </c>
      <c r="AX184" s="13" t="s">
        <v>74</v>
      </c>
      <c r="AY184" s="158" t="s">
        <v>150</v>
      </c>
    </row>
    <row r="185" spans="2:51" s="13" customFormat="1" ht="12">
      <c r="B185" s="156"/>
      <c r="D185" s="157" t="s">
        <v>158</v>
      </c>
      <c r="E185" s="158" t="s">
        <v>1</v>
      </c>
      <c r="F185" s="159" t="s">
        <v>1285</v>
      </c>
      <c r="H185" s="160">
        <v>3.6</v>
      </c>
      <c r="L185" s="156"/>
      <c r="M185" s="161"/>
      <c r="N185" s="162"/>
      <c r="O185" s="162"/>
      <c r="P185" s="162"/>
      <c r="Q185" s="162"/>
      <c r="R185" s="162"/>
      <c r="S185" s="162"/>
      <c r="T185" s="163"/>
      <c r="AT185" s="158" t="s">
        <v>158</v>
      </c>
      <c r="AU185" s="158" t="s">
        <v>84</v>
      </c>
      <c r="AV185" s="13" t="s">
        <v>84</v>
      </c>
      <c r="AW185" s="13" t="s">
        <v>30</v>
      </c>
      <c r="AX185" s="13" t="s">
        <v>74</v>
      </c>
      <c r="AY185" s="158" t="s">
        <v>150</v>
      </c>
    </row>
    <row r="186" spans="2:51" s="14" customFormat="1" ht="12">
      <c r="B186" s="164"/>
      <c r="D186" s="157" t="s">
        <v>158</v>
      </c>
      <c r="E186" s="165" t="s">
        <v>1</v>
      </c>
      <c r="F186" s="166" t="s">
        <v>193</v>
      </c>
      <c r="H186" s="167">
        <v>46.702000000000005</v>
      </c>
      <c r="L186" s="164"/>
      <c r="M186" s="168"/>
      <c r="N186" s="169"/>
      <c r="O186" s="169"/>
      <c r="P186" s="169"/>
      <c r="Q186" s="169"/>
      <c r="R186" s="169"/>
      <c r="S186" s="169"/>
      <c r="T186" s="170"/>
      <c r="AT186" s="165" t="s">
        <v>158</v>
      </c>
      <c r="AU186" s="165" t="s">
        <v>84</v>
      </c>
      <c r="AV186" s="14" t="s">
        <v>156</v>
      </c>
      <c r="AW186" s="14" t="s">
        <v>30</v>
      </c>
      <c r="AX186" s="14" t="s">
        <v>82</v>
      </c>
      <c r="AY186" s="165" t="s">
        <v>150</v>
      </c>
    </row>
    <row r="187" spans="1:65" s="2" customFormat="1" ht="16.5" customHeight="1">
      <c r="A187" s="30"/>
      <c r="B187" s="142"/>
      <c r="C187" s="143" t="s">
        <v>213</v>
      </c>
      <c r="D187" s="143" t="s">
        <v>152</v>
      </c>
      <c r="E187" s="144" t="s">
        <v>1286</v>
      </c>
      <c r="F187" s="145" t="s">
        <v>1287</v>
      </c>
      <c r="G187" s="146" t="s">
        <v>254</v>
      </c>
      <c r="H187" s="147">
        <v>0.28</v>
      </c>
      <c r="I187" s="148"/>
      <c r="J187" s="148">
        <f>ROUND(I187*H187,2)</f>
        <v>0</v>
      </c>
      <c r="K187" s="149"/>
      <c r="L187" s="31"/>
      <c r="M187" s="150" t="s">
        <v>1</v>
      </c>
      <c r="N187" s="151" t="s">
        <v>39</v>
      </c>
      <c r="O187" s="152">
        <v>26.431</v>
      </c>
      <c r="P187" s="152">
        <f>O187*H187</f>
        <v>7.400680000000001</v>
      </c>
      <c r="Q187" s="152">
        <v>1.04922</v>
      </c>
      <c r="R187" s="152">
        <f>Q187*H187</f>
        <v>0.29378160000000003</v>
      </c>
      <c r="S187" s="152">
        <v>0</v>
      </c>
      <c r="T187" s="153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4" t="s">
        <v>156</v>
      </c>
      <c r="AT187" s="154" t="s">
        <v>152</v>
      </c>
      <c r="AU187" s="154" t="s">
        <v>84</v>
      </c>
      <c r="AY187" s="18" t="s">
        <v>150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82</v>
      </c>
      <c r="BK187" s="155">
        <f>ROUND(I187*H187,2)</f>
        <v>0</v>
      </c>
      <c r="BL187" s="18" t="s">
        <v>156</v>
      </c>
      <c r="BM187" s="154" t="s">
        <v>1288</v>
      </c>
    </row>
    <row r="188" spans="2:51" s="13" customFormat="1" ht="12">
      <c r="B188" s="156"/>
      <c r="D188" s="157" t="s">
        <v>158</v>
      </c>
      <c r="E188" s="158" t="s">
        <v>1</v>
      </c>
      <c r="F188" s="159" t="s">
        <v>1289</v>
      </c>
      <c r="H188" s="160">
        <v>0.28</v>
      </c>
      <c r="L188" s="156"/>
      <c r="M188" s="161"/>
      <c r="N188" s="162"/>
      <c r="O188" s="162"/>
      <c r="P188" s="162"/>
      <c r="Q188" s="162"/>
      <c r="R188" s="162"/>
      <c r="S188" s="162"/>
      <c r="T188" s="163"/>
      <c r="AT188" s="158" t="s">
        <v>158</v>
      </c>
      <c r="AU188" s="158" t="s">
        <v>84</v>
      </c>
      <c r="AV188" s="13" t="s">
        <v>84</v>
      </c>
      <c r="AW188" s="13" t="s">
        <v>30</v>
      </c>
      <c r="AX188" s="13" t="s">
        <v>82</v>
      </c>
      <c r="AY188" s="158" t="s">
        <v>150</v>
      </c>
    </row>
    <row r="189" spans="1:65" s="2" customFormat="1" ht="16.5" customHeight="1">
      <c r="A189" s="30"/>
      <c r="B189" s="142"/>
      <c r="C189" s="143" t="s">
        <v>218</v>
      </c>
      <c r="D189" s="143" t="s">
        <v>152</v>
      </c>
      <c r="E189" s="144" t="s">
        <v>653</v>
      </c>
      <c r="F189" s="145" t="s">
        <v>654</v>
      </c>
      <c r="G189" s="146" t="s">
        <v>453</v>
      </c>
      <c r="H189" s="147">
        <v>21</v>
      </c>
      <c r="I189" s="148"/>
      <c r="J189" s="148">
        <f>ROUND(I189*H189,2)</f>
        <v>0</v>
      </c>
      <c r="K189" s="149"/>
      <c r="L189" s="31"/>
      <c r="M189" s="150" t="s">
        <v>1</v>
      </c>
      <c r="N189" s="151" t="s">
        <v>39</v>
      </c>
      <c r="O189" s="152">
        <v>0</v>
      </c>
      <c r="P189" s="152">
        <f>O189*H189</f>
        <v>0</v>
      </c>
      <c r="Q189" s="152">
        <v>0</v>
      </c>
      <c r="R189" s="152">
        <f>Q189*H189</f>
        <v>0</v>
      </c>
      <c r="S189" s="152">
        <v>0</v>
      </c>
      <c r="T189" s="153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4" t="s">
        <v>156</v>
      </c>
      <c r="AT189" s="154" t="s">
        <v>152</v>
      </c>
      <c r="AU189" s="154" t="s">
        <v>84</v>
      </c>
      <c r="AY189" s="18" t="s">
        <v>150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82</v>
      </c>
      <c r="BK189" s="155">
        <f>ROUND(I189*H189,2)</f>
        <v>0</v>
      </c>
      <c r="BL189" s="18" t="s">
        <v>156</v>
      </c>
      <c r="BM189" s="154" t="s">
        <v>1290</v>
      </c>
    </row>
    <row r="190" spans="1:65" s="2" customFormat="1" ht="24.15" customHeight="1">
      <c r="A190" s="30"/>
      <c r="B190" s="142"/>
      <c r="C190" s="143" t="s">
        <v>8</v>
      </c>
      <c r="D190" s="143" t="s">
        <v>152</v>
      </c>
      <c r="E190" s="144" t="s">
        <v>1291</v>
      </c>
      <c r="F190" s="145" t="s">
        <v>1292</v>
      </c>
      <c r="G190" s="146" t="s">
        <v>442</v>
      </c>
      <c r="H190" s="147">
        <v>21</v>
      </c>
      <c r="I190" s="148"/>
      <c r="J190" s="148">
        <f>ROUND(I190*H190,2)</f>
        <v>0</v>
      </c>
      <c r="K190" s="149"/>
      <c r="L190" s="31"/>
      <c r="M190" s="150" t="s">
        <v>1</v>
      </c>
      <c r="N190" s="151" t="s">
        <v>39</v>
      </c>
      <c r="O190" s="152">
        <v>0.34</v>
      </c>
      <c r="P190" s="152">
        <f>O190*H190</f>
        <v>7.140000000000001</v>
      </c>
      <c r="Q190" s="152">
        <v>0.17489</v>
      </c>
      <c r="R190" s="152">
        <f>Q190*H190</f>
        <v>3.67269</v>
      </c>
      <c r="S190" s="152">
        <v>0</v>
      </c>
      <c r="T190" s="153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4" t="s">
        <v>156</v>
      </c>
      <c r="AT190" s="154" t="s">
        <v>152</v>
      </c>
      <c r="AU190" s="154" t="s">
        <v>84</v>
      </c>
      <c r="AY190" s="18" t="s">
        <v>150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82</v>
      </c>
      <c r="BK190" s="155">
        <f>ROUND(I190*H190,2)</f>
        <v>0</v>
      </c>
      <c r="BL190" s="18" t="s">
        <v>156</v>
      </c>
      <c r="BM190" s="154" t="s">
        <v>1293</v>
      </c>
    </row>
    <row r="191" spans="2:51" s="13" customFormat="1" ht="12">
      <c r="B191" s="156"/>
      <c r="D191" s="157" t="s">
        <v>158</v>
      </c>
      <c r="E191" s="158" t="s">
        <v>1</v>
      </c>
      <c r="F191" s="159" t="s">
        <v>7</v>
      </c>
      <c r="H191" s="160">
        <v>21</v>
      </c>
      <c r="L191" s="156"/>
      <c r="M191" s="161"/>
      <c r="N191" s="162"/>
      <c r="O191" s="162"/>
      <c r="P191" s="162"/>
      <c r="Q191" s="162"/>
      <c r="R191" s="162"/>
      <c r="S191" s="162"/>
      <c r="T191" s="163"/>
      <c r="AT191" s="158" t="s">
        <v>158</v>
      </c>
      <c r="AU191" s="158" t="s">
        <v>84</v>
      </c>
      <c r="AV191" s="13" t="s">
        <v>84</v>
      </c>
      <c r="AW191" s="13" t="s">
        <v>30</v>
      </c>
      <c r="AX191" s="13" t="s">
        <v>82</v>
      </c>
      <c r="AY191" s="158" t="s">
        <v>150</v>
      </c>
    </row>
    <row r="192" spans="1:65" s="2" customFormat="1" ht="24.15" customHeight="1">
      <c r="A192" s="30"/>
      <c r="B192" s="142"/>
      <c r="C192" s="177" t="s">
        <v>230</v>
      </c>
      <c r="D192" s="177" t="s">
        <v>263</v>
      </c>
      <c r="E192" s="178" t="s">
        <v>1294</v>
      </c>
      <c r="F192" s="179" t="s">
        <v>1295</v>
      </c>
      <c r="G192" s="180" t="s">
        <v>254</v>
      </c>
      <c r="H192" s="181">
        <v>0.187</v>
      </c>
      <c r="I192" s="182"/>
      <c r="J192" s="182">
        <f>ROUND(I192*H192,2)</f>
        <v>0</v>
      </c>
      <c r="K192" s="183"/>
      <c r="L192" s="184"/>
      <c r="M192" s="185" t="s">
        <v>1</v>
      </c>
      <c r="N192" s="186" t="s">
        <v>39</v>
      </c>
      <c r="O192" s="152">
        <v>0</v>
      </c>
      <c r="P192" s="152">
        <f>O192*H192</f>
        <v>0</v>
      </c>
      <c r="Q192" s="152">
        <v>1</v>
      </c>
      <c r="R192" s="152">
        <f>Q192*H192</f>
        <v>0.187</v>
      </c>
      <c r="S192" s="152">
        <v>0</v>
      </c>
      <c r="T192" s="153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4" t="s">
        <v>187</v>
      </c>
      <c r="AT192" s="154" t="s">
        <v>263</v>
      </c>
      <c r="AU192" s="154" t="s">
        <v>84</v>
      </c>
      <c r="AY192" s="18" t="s">
        <v>150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82</v>
      </c>
      <c r="BK192" s="155">
        <f>ROUND(I192*H192,2)</f>
        <v>0</v>
      </c>
      <c r="BL192" s="18" t="s">
        <v>156</v>
      </c>
      <c r="BM192" s="154" t="s">
        <v>1296</v>
      </c>
    </row>
    <row r="193" spans="2:51" s="13" customFormat="1" ht="12">
      <c r="B193" s="156"/>
      <c r="D193" s="157" t="s">
        <v>158</v>
      </c>
      <c r="E193" s="158" t="s">
        <v>1</v>
      </c>
      <c r="F193" s="159" t="s">
        <v>1297</v>
      </c>
      <c r="H193" s="160">
        <v>0.187</v>
      </c>
      <c r="L193" s="156"/>
      <c r="M193" s="161"/>
      <c r="N193" s="162"/>
      <c r="O193" s="162"/>
      <c r="P193" s="162"/>
      <c r="Q193" s="162"/>
      <c r="R193" s="162"/>
      <c r="S193" s="162"/>
      <c r="T193" s="163"/>
      <c r="AT193" s="158" t="s">
        <v>158</v>
      </c>
      <c r="AU193" s="158" t="s">
        <v>84</v>
      </c>
      <c r="AV193" s="13" t="s">
        <v>84</v>
      </c>
      <c r="AW193" s="13" t="s">
        <v>30</v>
      </c>
      <c r="AX193" s="13" t="s">
        <v>82</v>
      </c>
      <c r="AY193" s="158" t="s">
        <v>150</v>
      </c>
    </row>
    <row r="194" spans="1:65" s="2" customFormat="1" ht="24.15" customHeight="1">
      <c r="A194" s="30"/>
      <c r="B194" s="142"/>
      <c r="C194" s="143" t="s">
        <v>235</v>
      </c>
      <c r="D194" s="143" t="s">
        <v>152</v>
      </c>
      <c r="E194" s="144" t="s">
        <v>1298</v>
      </c>
      <c r="F194" s="145" t="s">
        <v>1299</v>
      </c>
      <c r="G194" s="146" t="s">
        <v>442</v>
      </c>
      <c r="H194" s="147">
        <v>1</v>
      </c>
      <c r="I194" s="148"/>
      <c r="J194" s="148">
        <f>ROUND(I194*H194,2)</f>
        <v>0</v>
      </c>
      <c r="K194" s="149"/>
      <c r="L194" s="31"/>
      <c r="M194" s="150" t="s">
        <v>1</v>
      </c>
      <c r="N194" s="151" t="s">
        <v>39</v>
      </c>
      <c r="O194" s="152">
        <v>1.02</v>
      </c>
      <c r="P194" s="152">
        <f>O194*H194</f>
        <v>1.02</v>
      </c>
      <c r="Q194" s="152">
        <v>0</v>
      </c>
      <c r="R194" s="152">
        <f>Q194*H194</f>
        <v>0</v>
      </c>
      <c r="S194" s="152">
        <v>0</v>
      </c>
      <c r="T194" s="153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4" t="s">
        <v>156</v>
      </c>
      <c r="AT194" s="154" t="s">
        <v>152</v>
      </c>
      <c r="AU194" s="154" t="s">
        <v>84</v>
      </c>
      <c r="AY194" s="18" t="s">
        <v>150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82</v>
      </c>
      <c r="BK194" s="155">
        <f>ROUND(I194*H194,2)</f>
        <v>0</v>
      </c>
      <c r="BL194" s="18" t="s">
        <v>156</v>
      </c>
      <c r="BM194" s="154" t="s">
        <v>1300</v>
      </c>
    </row>
    <row r="195" spans="2:51" s="13" customFormat="1" ht="12">
      <c r="B195" s="156"/>
      <c r="D195" s="157" t="s">
        <v>158</v>
      </c>
      <c r="E195" s="158" t="s">
        <v>1</v>
      </c>
      <c r="F195" s="159" t="s">
        <v>1301</v>
      </c>
      <c r="H195" s="160">
        <v>1</v>
      </c>
      <c r="L195" s="156"/>
      <c r="M195" s="161"/>
      <c r="N195" s="162"/>
      <c r="O195" s="162"/>
      <c r="P195" s="162"/>
      <c r="Q195" s="162"/>
      <c r="R195" s="162"/>
      <c r="S195" s="162"/>
      <c r="T195" s="163"/>
      <c r="AT195" s="158" t="s">
        <v>158</v>
      </c>
      <c r="AU195" s="158" t="s">
        <v>84</v>
      </c>
      <c r="AV195" s="13" t="s">
        <v>84</v>
      </c>
      <c r="AW195" s="13" t="s">
        <v>30</v>
      </c>
      <c r="AX195" s="13" t="s">
        <v>82</v>
      </c>
      <c r="AY195" s="158" t="s">
        <v>150</v>
      </c>
    </row>
    <row r="196" spans="1:65" s="2" customFormat="1" ht="37.8" customHeight="1">
      <c r="A196" s="30"/>
      <c r="B196" s="142"/>
      <c r="C196" s="177" t="s">
        <v>241</v>
      </c>
      <c r="D196" s="177" t="s">
        <v>263</v>
      </c>
      <c r="E196" s="178" t="s">
        <v>1302</v>
      </c>
      <c r="F196" s="179" t="s">
        <v>1303</v>
      </c>
      <c r="G196" s="180" t="s">
        <v>442</v>
      </c>
      <c r="H196" s="181">
        <v>1</v>
      </c>
      <c r="I196" s="182"/>
      <c r="J196" s="182">
        <f>ROUND(I196*H196,2)</f>
        <v>0</v>
      </c>
      <c r="K196" s="183"/>
      <c r="L196" s="184"/>
      <c r="M196" s="185" t="s">
        <v>1</v>
      </c>
      <c r="N196" s="186" t="s">
        <v>39</v>
      </c>
      <c r="O196" s="152">
        <v>0</v>
      </c>
      <c r="P196" s="152">
        <f>O196*H196</f>
        <v>0</v>
      </c>
      <c r="Q196" s="152">
        <v>0.01875</v>
      </c>
      <c r="R196" s="152">
        <f>Q196*H196</f>
        <v>0.01875</v>
      </c>
      <c r="S196" s="152">
        <v>0</v>
      </c>
      <c r="T196" s="153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54" t="s">
        <v>187</v>
      </c>
      <c r="AT196" s="154" t="s">
        <v>263</v>
      </c>
      <c r="AU196" s="154" t="s">
        <v>84</v>
      </c>
      <c r="AY196" s="18" t="s">
        <v>150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82</v>
      </c>
      <c r="BK196" s="155">
        <f>ROUND(I196*H196,2)</f>
        <v>0</v>
      </c>
      <c r="BL196" s="18" t="s">
        <v>156</v>
      </c>
      <c r="BM196" s="154" t="s">
        <v>1304</v>
      </c>
    </row>
    <row r="197" spans="1:65" s="2" customFormat="1" ht="24.15" customHeight="1">
      <c r="A197" s="30"/>
      <c r="B197" s="142"/>
      <c r="C197" s="143" t="s">
        <v>246</v>
      </c>
      <c r="D197" s="143" t="s">
        <v>152</v>
      </c>
      <c r="E197" s="144" t="s">
        <v>1305</v>
      </c>
      <c r="F197" s="145" t="s">
        <v>1306</v>
      </c>
      <c r="G197" s="146" t="s">
        <v>190</v>
      </c>
      <c r="H197" s="147">
        <v>43.74</v>
      </c>
      <c r="I197" s="148"/>
      <c r="J197" s="148">
        <f>ROUND(I197*H197,2)</f>
        <v>0</v>
      </c>
      <c r="K197" s="149"/>
      <c r="L197" s="31"/>
      <c r="M197" s="150" t="s">
        <v>1</v>
      </c>
      <c r="N197" s="151" t="s">
        <v>39</v>
      </c>
      <c r="O197" s="152">
        <v>0.751</v>
      </c>
      <c r="P197" s="152">
        <f>O197*H197</f>
        <v>32.84874</v>
      </c>
      <c r="Q197" s="152">
        <v>0</v>
      </c>
      <c r="R197" s="152">
        <f>Q197*H197</f>
        <v>0</v>
      </c>
      <c r="S197" s="152">
        <v>0</v>
      </c>
      <c r="T197" s="153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54" t="s">
        <v>156</v>
      </c>
      <c r="AT197" s="154" t="s">
        <v>152</v>
      </c>
      <c r="AU197" s="154" t="s">
        <v>84</v>
      </c>
      <c r="AY197" s="18" t="s">
        <v>150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82</v>
      </c>
      <c r="BK197" s="155">
        <f>ROUND(I197*H197,2)</f>
        <v>0</v>
      </c>
      <c r="BL197" s="18" t="s">
        <v>156</v>
      </c>
      <c r="BM197" s="154" t="s">
        <v>1307</v>
      </c>
    </row>
    <row r="198" spans="2:51" s="13" customFormat="1" ht="12">
      <c r="B198" s="156"/>
      <c r="D198" s="157" t="s">
        <v>158</v>
      </c>
      <c r="E198" s="158" t="s">
        <v>1</v>
      </c>
      <c r="F198" s="159" t="s">
        <v>1308</v>
      </c>
      <c r="H198" s="160">
        <v>43.74</v>
      </c>
      <c r="L198" s="156"/>
      <c r="M198" s="161"/>
      <c r="N198" s="162"/>
      <c r="O198" s="162"/>
      <c r="P198" s="162"/>
      <c r="Q198" s="162"/>
      <c r="R198" s="162"/>
      <c r="S198" s="162"/>
      <c r="T198" s="163"/>
      <c r="AT198" s="158" t="s">
        <v>158</v>
      </c>
      <c r="AU198" s="158" t="s">
        <v>84</v>
      </c>
      <c r="AV198" s="13" t="s">
        <v>84</v>
      </c>
      <c r="AW198" s="13" t="s">
        <v>30</v>
      </c>
      <c r="AX198" s="13" t="s">
        <v>82</v>
      </c>
      <c r="AY198" s="158" t="s">
        <v>150</v>
      </c>
    </row>
    <row r="199" spans="1:65" s="2" customFormat="1" ht="44.25" customHeight="1">
      <c r="A199" s="30"/>
      <c r="B199" s="142"/>
      <c r="C199" s="177" t="s">
        <v>251</v>
      </c>
      <c r="D199" s="177" t="s">
        <v>263</v>
      </c>
      <c r="E199" s="178" t="s">
        <v>1309</v>
      </c>
      <c r="F199" s="179" t="s">
        <v>1310</v>
      </c>
      <c r="G199" s="180" t="s">
        <v>442</v>
      </c>
      <c r="H199" s="181">
        <v>17.496</v>
      </c>
      <c r="I199" s="182"/>
      <c r="J199" s="182">
        <f>ROUND(I199*H199,2)</f>
        <v>0</v>
      </c>
      <c r="K199" s="183"/>
      <c r="L199" s="184"/>
      <c r="M199" s="185" t="s">
        <v>1</v>
      </c>
      <c r="N199" s="186" t="s">
        <v>39</v>
      </c>
      <c r="O199" s="152">
        <v>0</v>
      </c>
      <c r="P199" s="152">
        <f>O199*H199</f>
        <v>0</v>
      </c>
      <c r="Q199" s="152">
        <v>0.0189</v>
      </c>
      <c r="R199" s="152">
        <f>Q199*H199</f>
        <v>0.3306744</v>
      </c>
      <c r="S199" s="152">
        <v>0</v>
      </c>
      <c r="T199" s="153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4" t="s">
        <v>187</v>
      </c>
      <c r="AT199" s="154" t="s">
        <v>263</v>
      </c>
      <c r="AU199" s="154" t="s">
        <v>84</v>
      </c>
      <c r="AY199" s="18" t="s">
        <v>150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82</v>
      </c>
      <c r="BK199" s="155">
        <f>ROUND(I199*H199,2)</f>
        <v>0</v>
      </c>
      <c r="BL199" s="18" t="s">
        <v>156</v>
      </c>
      <c r="BM199" s="154" t="s">
        <v>1311</v>
      </c>
    </row>
    <row r="200" spans="2:51" s="13" customFormat="1" ht="12">
      <c r="B200" s="156"/>
      <c r="D200" s="157" t="s">
        <v>158</v>
      </c>
      <c r="F200" s="159" t="s">
        <v>1312</v>
      </c>
      <c r="H200" s="160">
        <v>17.496</v>
      </c>
      <c r="L200" s="156"/>
      <c r="M200" s="161"/>
      <c r="N200" s="162"/>
      <c r="O200" s="162"/>
      <c r="P200" s="162"/>
      <c r="Q200" s="162"/>
      <c r="R200" s="162"/>
      <c r="S200" s="162"/>
      <c r="T200" s="163"/>
      <c r="AT200" s="158" t="s">
        <v>158</v>
      </c>
      <c r="AU200" s="158" t="s">
        <v>84</v>
      </c>
      <c r="AV200" s="13" t="s">
        <v>84</v>
      </c>
      <c r="AW200" s="13" t="s">
        <v>3</v>
      </c>
      <c r="AX200" s="13" t="s">
        <v>82</v>
      </c>
      <c r="AY200" s="158" t="s">
        <v>150</v>
      </c>
    </row>
    <row r="201" spans="1:65" s="2" customFormat="1" ht="24.15" customHeight="1">
      <c r="A201" s="30"/>
      <c r="B201" s="142"/>
      <c r="C201" s="143" t="s">
        <v>7</v>
      </c>
      <c r="D201" s="143" t="s">
        <v>152</v>
      </c>
      <c r="E201" s="144" t="s">
        <v>1313</v>
      </c>
      <c r="F201" s="145" t="s">
        <v>1314</v>
      </c>
      <c r="G201" s="146" t="s">
        <v>190</v>
      </c>
      <c r="H201" s="147">
        <v>43.81</v>
      </c>
      <c r="I201" s="148"/>
      <c r="J201" s="148">
        <f>ROUND(I201*H201,2)</f>
        <v>0</v>
      </c>
      <c r="K201" s="149"/>
      <c r="L201" s="31"/>
      <c r="M201" s="150" t="s">
        <v>1</v>
      </c>
      <c r="N201" s="151" t="s">
        <v>39</v>
      </c>
      <c r="O201" s="152">
        <v>0.522</v>
      </c>
      <c r="P201" s="152">
        <f>O201*H201</f>
        <v>22.868820000000003</v>
      </c>
      <c r="Q201" s="152">
        <v>0.0364</v>
      </c>
      <c r="R201" s="152">
        <f>Q201*H201</f>
        <v>1.5946840000000002</v>
      </c>
      <c r="S201" s="152">
        <v>0</v>
      </c>
      <c r="T201" s="153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54" t="s">
        <v>156</v>
      </c>
      <c r="AT201" s="154" t="s">
        <v>152</v>
      </c>
      <c r="AU201" s="154" t="s">
        <v>84</v>
      </c>
      <c r="AY201" s="18" t="s">
        <v>150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82</v>
      </c>
      <c r="BK201" s="155">
        <f>ROUND(I201*H201,2)</f>
        <v>0</v>
      </c>
      <c r="BL201" s="18" t="s">
        <v>156</v>
      </c>
      <c r="BM201" s="154" t="s">
        <v>1315</v>
      </c>
    </row>
    <row r="202" spans="2:51" s="13" customFormat="1" ht="12">
      <c r="B202" s="156"/>
      <c r="D202" s="157" t="s">
        <v>158</v>
      </c>
      <c r="E202" s="158" t="s">
        <v>1</v>
      </c>
      <c r="F202" s="159" t="s">
        <v>1316</v>
      </c>
      <c r="H202" s="160">
        <v>43.81</v>
      </c>
      <c r="L202" s="156"/>
      <c r="M202" s="161"/>
      <c r="N202" s="162"/>
      <c r="O202" s="162"/>
      <c r="P202" s="162"/>
      <c r="Q202" s="162"/>
      <c r="R202" s="162"/>
      <c r="S202" s="162"/>
      <c r="T202" s="163"/>
      <c r="AT202" s="158" t="s">
        <v>158</v>
      </c>
      <c r="AU202" s="158" t="s">
        <v>84</v>
      </c>
      <c r="AV202" s="13" t="s">
        <v>84</v>
      </c>
      <c r="AW202" s="13" t="s">
        <v>30</v>
      </c>
      <c r="AX202" s="13" t="s">
        <v>82</v>
      </c>
      <c r="AY202" s="158" t="s">
        <v>150</v>
      </c>
    </row>
    <row r="203" spans="2:63" s="12" customFormat="1" ht="22.8" customHeight="1">
      <c r="B203" s="130"/>
      <c r="D203" s="131" t="s">
        <v>73</v>
      </c>
      <c r="E203" s="140" t="s">
        <v>172</v>
      </c>
      <c r="F203" s="140" t="s">
        <v>377</v>
      </c>
      <c r="J203" s="141">
        <f>BK203</f>
        <v>0</v>
      </c>
      <c r="L203" s="130"/>
      <c r="M203" s="134"/>
      <c r="N203" s="135"/>
      <c r="O203" s="135"/>
      <c r="P203" s="136">
        <f>SUM(P204:P213)</f>
        <v>12.100200000000001</v>
      </c>
      <c r="Q203" s="135"/>
      <c r="R203" s="136">
        <f>SUM(R204:R213)</f>
        <v>7.377897000000001</v>
      </c>
      <c r="S203" s="135"/>
      <c r="T203" s="137">
        <f>SUM(T204:T213)</f>
        <v>0</v>
      </c>
      <c r="AR203" s="131" t="s">
        <v>82</v>
      </c>
      <c r="AT203" s="138" t="s">
        <v>73</v>
      </c>
      <c r="AU203" s="138" t="s">
        <v>82</v>
      </c>
      <c r="AY203" s="131" t="s">
        <v>150</v>
      </c>
      <c r="BK203" s="139">
        <f>SUM(BK204:BK213)</f>
        <v>0</v>
      </c>
    </row>
    <row r="204" spans="1:65" s="2" customFormat="1" ht="24.15" customHeight="1">
      <c r="A204" s="30"/>
      <c r="B204" s="142"/>
      <c r="C204" s="143" t="s">
        <v>262</v>
      </c>
      <c r="D204" s="143" t="s">
        <v>152</v>
      </c>
      <c r="E204" s="144" t="s">
        <v>395</v>
      </c>
      <c r="F204" s="145" t="s">
        <v>396</v>
      </c>
      <c r="G204" s="146" t="s">
        <v>155</v>
      </c>
      <c r="H204" s="147">
        <v>12.9</v>
      </c>
      <c r="I204" s="148"/>
      <c r="J204" s="148">
        <f>ROUND(I204*H204,2)</f>
        <v>0</v>
      </c>
      <c r="K204" s="149"/>
      <c r="L204" s="31"/>
      <c r="M204" s="150" t="s">
        <v>1</v>
      </c>
      <c r="N204" s="151" t="s">
        <v>39</v>
      </c>
      <c r="O204" s="152">
        <v>0.078</v>
      </c>
      <c r="P204" s="152">
        <f>O204*H204</f>
        <v>1.0062</v>
      </c>
      <c r="Q204" s="152">
        <v>0.106</v>
      </c>
      <c r="R204" s="152">
        <f>Q204*H204</f>
        <v>1.3674</v>
      </c>
      <c r="S204" s="152">
        <v>0</v>
      </c>
      <c r="T204" s="153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54" t="s">
        <v>156</v>
      </c>
      <c r="AT204" s="154" t="s">
        <v>152</v>
      </c>
      <c r="AU204" s="154" t="s">
        <v>84</v>
      </c>
      <c r="AY204" s="18" t="s">
        <v>150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82</v>
      </c>
      <c r="BK204" s="155">
        <f>ROUND(I204*H204,2)</f>
        <v>0</v>
      </c>
      <c r="BL204" s="18" t="s">
        <v>156</v>
      </c>
      <c r="BM204" s="154" t="s">
        <v>1317</v>
      </c>
    </row>
    <row r="205" spans="2:51" s="13" customFormat="1" ht="12">
      <c r="B205" s="156"/>
      <c r="D205" s="157" t="s">
        <v>158</v>
      </c>
      <c r="E205" s="158" t="s">
        <v>1</v>
      </c>
      <c r="F205" s="159" t="s">
        <v>1266</v>
      </c>
      <c r="H205" s="160">
        <v>12.9</v>
      </c>
      <c r="L205" s="156"/>
      <c r="M205" s="161"/>
      <c r="N205" s="162"/>
      <c r="O205" s="162"/>
      <c r="P205" s="162"/>
      <c r="Q205" s="162"/>
      <c r="R205" s="162"/>
      <c r="S205" s="162"/>
      <c r="T205" s="163"/>
      <c r="AT205" s="158" t="s">
        <v>158</v>
      </c>
      <c r="AU205" s="158" t="s">
        <v>84</v>
      </c>
      <c r="AV205" s="13" t="s">
        <v>84</v>
      </c>
      <c r="AW205" s="13" t="s">
        <v>30</v>
      </c>
      <c r="AX205" s="13" t="s">
        <v>82</v>
      </c>
      <c r="AY205" s="158" t="s">
        <v>150</v>
      </c>
    </row>
    <row r="206" spans="1:65" s="2" customFormat="1" ht="24.15" customHeight="1">
      <c r="A206" s="30"/>
      <c r="B206" s="142"/>
      <c r="C206" s="143" t="s">
        <v>269</v>
      </c>
      <c r="D206" s="143" t="s">
        <v>152</v>
      </c>
      <c r="E206" s="144" t="s">
        <v>405</v>
      </c>
      <c r="F206" s="145" t="s">
        <v>406</v>
      </c>
      <c r="G206" s="146" t="s">
        <v>155</v>
      </c>
      <c r="H206" s="147">
        <v>12.9</v>
      </c>
      <c r="I206" s="148"/>
      <c r="J206" s="148">
        <f>ROUND(I206*H206,2)</f>
        <v>0</v>
      </c>
      <c r="K206" s="149"/>
      <c r="L206" s="31"/>
      <c r="M206" s="150" t="s">
        <v>1</v>
      </c>
      <c r="N206" s="151" t="s">
        <v>39</v>
      </c>
      <c r="O206" s="152">
        <v>0.083</v>
      </c>
      <c r="P206" s="152">
        <f>O206*H206</f>
        <v>1.0707</v>
      </c>
      <c r="Q206" s="152">
        <v>0.23</v>
      </c>
      <c r="R206" s="152">
        <f>Q206*H206</f>
        <v>2.967</v>
      </c>
      <c r="S206" s="152">
        <v>0</v>
      </c>
      <c r="T206" s="153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54" t="s">
        <v>156</v>
      </c>
      <c r="AT206" s="154" t="s">
        <v>152</v>
      </c>
      <c r="AU206" s="154" t="s">
        <v>84</v>
      </c>
      <c r="AY206" s="18" t="s">
        <v>150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82</v>
      </c>
      <c r="BK206" s="155">
        <f>ROUND(I206*H206,2)</f>
        <v>0</v>
      </c>
      <c r="BL206" s="18" t="s">
        <v>156</v>
      </c>
      <c r="BM206" s="154" t="s">
        <v>1318</v>
      </c>
    </row>
    <row r="207" spans="2:51" s="13" customFormat="1" ht="12">
      <c r="B207" s="156"/>
      <c r="D207" s="157" t="s">
        <v>158</v>
      </c>
      <c r="E207" s="158" t="s">
        <v>1</v>
      </c>
      <c r="F207" s="159" t="s">
        <v>1266</v>
      </c>
      <c r="H207" s="160">
        <v>12.9</v>
      </c>
      <c r="L207" s="156"/>
      <c r="M207" s="161"/>
      <c r="N207" s="162"/>
      <c r="O207" s="162"/>
      <c r="P207" s="162"/>
      <c r="Q207" s="162"/>
      <c r="R207" s="162"/>
      <c r="S207" s="162"/>
      <c r="T207" s="163"/>
      <c r="AT207" s="158" t="s">
        <v>158</v>
      </c>
      <c r="AU207" s="158" t="s">
        <v>84</v>
      </c>
      <c r="AV207" s="13" t="s">
        <v>84</v>
      </c>
      <c r="AW207" s="13" t="s">
        <v>30</v>
      </c>
      <c r="AX207" s="13" t="s">
        <v>82</v>
      </c>
      <c r="AY207" s="158" t="s">
        <v>150</v>
      </c>
    </row>
    <row r="208" spans="1:65" s="2" customFormat="1" ht="33" customHeight="1">
      <c r="A208" s="30"/>
      <c r="B208" s="142"/>
      <c r="C208" s="143" t="s">
        <v>274</v>
      </c>
      <c r="D208" s="143" t="s">
        <v>152</v>
      </c>
      <c r="E208" s="144" t="s">
        <v>428</v>
      </c>
      <c r="F208" s="145" t="s">
        <v>429</v>
      </c>
      <c r="G208" s="146" t="s">
        <v>155</v>
      </c>
      <c r="H208" s="147">
        <v>12.9</v>
      </c>
      <c r="I208" s="148"/>
      <c r="J208" s="148">
        <f>ROUND(I208*H208,2)</f>
        <v>0</v>
      </c>
      <c r="K208" s="149"/>
      <c r="L208" s="31"/>
      <c r="M208" s="150" t="s">
        <v>1</v>
      </c>
      <c r="N208" s="151" t="s">
        <v>39</v>
      </c>
      <c r="O208" s="152">
        <v>0.777</v>
      </c>
      <c r="P208" s="152">
        <f>O208*H208</f>
        <v>10.0233</v>
      </c>
      <c r="Q208" s="152">
        <v>0.101</v>
      </c>
      <c r="R208" s="152">
        <f>Q208*H208</f>
        <v>1.3029000000000002</v>
      </c>
      <c r="S208" s="152">
        <v>0</v>
      </c>
      <c r="T208" s="153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4" t="s">
        <v>156</v>
      </c>
      <c r="AT208" s="154" t="s">
        <v>152</v>
      </c>
      <c r="AU208" s="154" t="s">
        <v>84</v>
      </c>
      <c r="AY208" s="18" t="s">
        <v>150</v>
      </c>
      <c r="BE208" s="155">
        <f>IF(N208="základní",J208,0)</f>
        <v>0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8" t="s">
        <v>82</v>
      </c>
      <c r="BK208" s="155">
        <f>ROUND(I208*H208,2)</f>
        <v>0</v>
      </c>
      <c r="BL208" s="18" t="s">
        <v>156</v>
      </c>
      <c r="BM208" s="154" t="s">
        <v>1319</v>
      </c>
    </row>
    <row r="209" spans="2:51" s="13" customFormat="1" ht="12">
      <c r="B209" s="156"/>
      <c r="D209" s="157" t="s">
        <v>158</v>
      </c>
      <c r="E209" s="158" t="s">
        <v>1</v>
      </c>
      <c r="F209" s="159" t="s">
        <v>1266</v>
      </c>
      <c r="H209" s="160">
        <v>12.9</v>
      </c>
      <c r="L209" s="156"/>
      <c r="M209" s="161"/>
      <c r="N209" s="162"/>
      <c r="O209" s="162"/>
      <c r="P209" s="162"/>
      <c r="Q209" s="162"/>
      <c r="R209" s="162"/>
      <c r="S209" s="162"/>
      <c r="T209" s="163"/>
      <c r="AT209" s="158" t="s">
        <v>158</v>
      </c>
      <c r="AU209" s="158" t="s">
        <v>84</v>
      </c>
      <c r="AV209" s="13" t="s">
        <v>84</v>
      </c>
      <c r="AW209" s="13" t="s">
        <v>30</v>
      </c>
      <c r="AX209" s="13" t="s">
        <v>82</v>
      </c>
      <c r="AY209" s="158" t="s">
        <v>150</v>
      </c>
    </row>
    <row r="210" spans="1:65" s="2" customFormat="1" ht="21.75" customHeight="1">
      <c r="A210" s="30"/>
      <c r="B210" s="142"/>
      <c r="C210" s="177" t="s">
        <v>278</v>
      </c>
      <c r="D210" s="177" t="s">
        <v>263</v>
      </c>
      <c r="E210" s="178" t="s">
        <v>432</v>
      </c>
      <c r="F210" s="179" t="s">
        <v>433</v>
      </c>
      <c r="G210" s="180" t="s">
        <v>155</v>
      </c>
      <c r="H210" s="181">
        <v>13.287</v>
      </c>
      <c r="I210" s="182"/>
      <c r="J210" s="182">
        <f>ROUND(I210*H210,2)</f>
        <v>0</v>
      </c>
      <c r="K210" s="183"/>
      <c r="L210" s="184"/>
      <c r="M210" s="185" t="s">
        <v>1</v>
      </c>
      <c r="N210" s="186" t="s">
        <v>39</v>
      </c>
      <c r="O210" s="152">
        <v>0</v>
      </c>
      <c r="P210" s="152">
        <f>O210*H210</f>
        <v>0</v>
      </c>
      <c r="Q210" s="152">
        <v>0.131</v>
      </c>
      <c r="R210" s="152">
        <f>Q210*H210</f>
        <v>1.7405970000000002</v>
      </c>
      <c r="S210" s="152">
        <v>0</v>
      </c>
      <c r="T210" s="153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54" t="s">
        <v>187</v>
      </c>
      <c r="AT210" s="154" t="s">
        <v>263</v>
      </c>
      <c r="AU210" s="154" t="s">
        <v>84</v>
      </c>
      <c r="AY210" s="18" t="s">
        <v>150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8" t="s">
        <v>82</v>
      </c>
      <c r="BK210" s="155">
        <f>ROUND(I210*H210,2)</f>
        <v>0</v>
      </c>
      <c r="BL210" s="18" t="s">
        <v>156</v>
      </c>
      <c r="BM210" s="154" t="s">
        <v>1320</v>
      </c>
    </row>
    <row r="211" spans="2:51" s="13" customFormat="1" ht="12">
      <c r="B211" s="156"/>
      <c r="D211" s="157" t="s">
        <v>158</v>
      </c>
      <c r="E211" s="158" t="s">
        <v>1</v>
      </c>
      <c r="F211" s="159" t="s">
        <v>1321</v>
      </c>
      <c r="H211" s="160">
        <v>12.9</v>
      </c>
      <c r="L211" s="156"/>
      <c r="M211" s="161"/>
      <c r="N211" s="162"/>
      <c r="O211" s="162"/>
      <c r="P211" s="162"/>
      <c r="Q211" s="162"/>
      <c r="R211" s="162"/>
      <c r="S211" s="162"/>
      <c r="T211" s="163"/>
      <c r="AT211" s="158" t="s">
        <v>158</v>
      </c>
      <c r="AU211" s="158" t="s">
        <v>84</v>
      </c>
      <c r="AV211" s="13" t="s">
        <v>84</v>
      </c>
      <c r="AW211" s="13" t="s">
        <v>30</v>
      </c>
      <c r="AX211" s="13" t="s">
        <v>74</v>
      </c>
      <c r="AY211" s="158" t="s">
        <v>150</v>
      </c>
    </row>
    <row r="212" spans="2:51" s="14" customFormat="1" ht="12">
      <c r="B212" s="164"/>
      <c r="D212" s="157" t="s">
        <v>158</v>
      </c>
      <c r="E212" s="165" t="s">
        <v>1</v>
      </c>
      <c r="F212" s="166" t="s">
        <v>193</v>
      </c>
      <c r="H212" s="167">
        <v>12.9</v>
      </c>
      <c r="L212" s="164"/>
      <c r="M212" s="168"/>
      <c r="N212" s="169"/>
      <c r="O212" s="169"/>
      <c r="P212" s="169"/>
      <c r="Q212" s="169"/>
      <c r="R212" s="169"/>
      <c r="S212" s="169"/>
      <c r="T212" s="170"/>
      <c r="AT212" s="165" t="s">
        <v>158</v>
      </c>
      <c r="AU212" s="165" t="s">
        <v>84</v>
      </c>
      <c r="AV212" s="14" t="s">
        <v>156</v>
      </c>
      <c r="AW212" s="14" t="s">
        <v>30</v>
      </c>
      <c r="AX212" s="14" t="s">
        <v>82</v>
      </c>
      <c r="AY212" s="165" t="s">
        <v>150</v>
      </c>
    </row>
    <row r="213" spans="2:51" s="13" customFormat="1" ht="12">
      <c r="B213" s="156"/>
      <c r="D213" s="157" t="s">
        <v>158</v>
      </c>
      <c r="F213" s="159" t="s">
        <v>1322</v>
      </c>
      <c r="H213" s="160">
        <v>13.287</v>
      </c>
      <c r="L213" s="156"/>
      <c r="M213" s="161"/>
      <c r="N213" s="162"/>
      <c r="O213" s="162"/>
      <c r="P213" s="162"/>
      <c r="Q213" s="162"/>
      <c r="R213" s="162"/>
      <c r="S213" s="162"/>
      <c r="T213" s="163"/>
      <c r="AT213" s="158" t="s">
        <v>158</v>
      </c>
      <c r="AU213" s="158" t="s">
        <v>84</v>
      </c>
      <c r="AV213" s="13" t="s">
        <v>84</v>
      </c>
      <c r="AW213" s="13" t="s">
        <v>3</v>
      </c>
      <c r="AX213" s="13" t="s">
        <v>82</v>
      </c>
      <c r="AY213" s="158" t="s">
        <v>150</v>
      </c>
    </row>
    <row r="214" spans="2:63" s="12" customFormat="1" ht="22.8" customHeight="1">
      <c r="B214" s="130"/>
      <c r="D214" s="131" t="s">
        <v>73</v>
      </c>
      <c r="E214" s="140" t="s">
        <v>194</v>
      </c>
      <c r="F214" s="140" t="s">
        <v>444</v>
      </c>
      <c r="J214" s="141">
        <f>BK214</f>
        <v>0</v>
      </c>
      <c r="L214" s="130"/>
      <c r="M214" s="134"/>
      <c r="N214" s="135"/>
      <c r="O214" s="135"/>
      <c r="P214" s="136">
        <f>SUM(P215:P224)</f>
        <v>20.965248</v>
      </c>
      <c r="Q214" s="135"/>
      <c r="R214" s="136">
        <f>SUM(R215:R224)</f>
        <v>0.70703721</v>
      </c>
      <c r="S214" s="135"/>
      <c r="T214" s="137">
        <f>SUM(T215:T224)</f>
        <v>0.28276</v>
      </c>
      <c r="AR214" s="131" t="s">
        <v>82</v>
      </c>
      <c r="AT214" s="138" t="s">
        <v>73</v>
      </c>
      <c r="AU214" s="138" t="s">
        <v>82</v>
      </c>
      <c r="AY214" s="131" t="s">
        <v>150</v>
      </c>
      <c r="BK214" s="139">
        <f>SUM(BK215:BK224)</f>
        <v>0</v>
      </c>
    </row>
    <row r="215" spans="1:65" s="2" customFormat="1" ht="24.15" customHeight="1">
      <c r="A215" s="30"/>
      <c r="B215" s="142"/>
      <c r="C215" s="143" t="s">
        <v>282</v>
      </c>
      <c r="D215" s="143" t="s">
        <v>152</v>
      </c>
      <c r="E215" s="144" t="s">
        <v>458</v>
      </c>
      <c r="F215" s="145" t="s">
        <v>459</v>
      </c>
      <c r="G215" s="146" t="s">
        <v>190</v>
      </c>
      <c r="H215" s="147">
        <v>2.075</v>
      </c>
      <c r="I215" s="148"/>
      <c r="J215" s="148">
        <f>ROUND(I215*H215,2)</f>
        <v>0</v>
      </c>
      <c r="K215" s="149"/>
      <c r="L215" s="31"/>
      <c r="M215" s="150" t="s">
        <v>1</v>
      </c>
      <c r="N215" s="151" t="s">
        <v>39</v>
      </c>
      <c r="O215" s="152">
        <v>0.14</v>
      </c>
      <c r="P215" s="152">
        <f>O215*H215</f>
        <v>0.29050000000000004</v>
      </c>
      <c r="Q215" s="152">
        <v>0.10095</v>
      </c>
      <c r="R215" s="152">
        <f>Q215*H215</f>
        <v>0.20947125000000003</v>
      </c>
      <c r="S215" s="152">
        <v>0</v>
      </c>
      <c r="T215" s="153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54" t="s">
        <v>156</v>
      </c>
      <c r="AT215" s="154" t="s">
        <v>152</v>
      </c>
      <c r="AU215" s="154" t="s">
        <v>84</v>
      </c>
      <c r="AY215" s="18" t="s">
        <v>150</v>
      </c>
      <c r="BE215" s="155">
        <f>IF(N215="základní",J215,0)</f>
        <v>0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8" t="s">
        <v>82</v>
      </c>
      <c r="BK215" s="155">
        <f>ROUND(I215*H215,2)</f>
        <v>0</v>
      </c>
      <c r="BL215" s="18" t="s">
        <v>156</v>
      </c>
      <c r="BM215" s="154" t="s">
        <v>1323</v>
      </c>
    </row>
    <row r="216" spans="2:51" s="13" customFormat="1" ht="12">
      <c r="B216" s="156"/>
      <c r="D216" s="157" t="s">
        <v>158</v>
      </c>
      <c r="E216" s="158" t="s">
        <v>1</v>
      </c>
      <c r="F216" s="159" t="s">
        <v>1324</v>
      </c>
      <c r="H216" s="160">
        <v>2.075</v>
      </c>
      <c r="L216" s="156"/>
      <c r="M216" s="161"/>
      <c r="N216" s="162"/>
      <c r="O216" s="162"/>
      <c r="P216" s="162"/>
      <c r="Q216" s="162"/>
      <c r="R216" s="162"/>
      <c r="S216" s="162"/>
      <c r="T216" s="163"/>
      <c r="AT216" s="158" t="s">
        <v>158</v>
      </c>
      <c r="AU216" s="158" t="s">
        <v>84</v>
      </c>
      <c r="AV216" s="13" t="s">
        <v>84</v>
      </c>
      <c r="AW216" s="13" t="s">
        <v>30</v>
      </c>
      <c r="AX216" s="13" t="s">
        <v>82</v>
      </c>
      <c r="AY216" s="158" t="s">
        <v>150</v>
      </c>
    </row>
    <row r="217" spans="1:65" s="2" customFormat="1" ht="16.5" customHeight="1">
      <c r="A217" s="30"/>
      <c r="B217" s="142"/>
      <c r="C217" s="177" t="s">
        <v>287</v>
      </c>
      <c r="D217" s="177" t="s">
        <v>263</v>
      </c>
      <c r="E217" s="178" t="s">
        <v>463</v>
      </c>
      <c r="F217" s="179" t="s">
        <v>464</v>
      </c>
      <c r="G217" s="180" t="s">
        <v>190</v>
      </c>
      <c r="H217" s="181">
        <v>2.137</v>
      </c>
      <c r="I217" s="182"/>
      <c r="J217" s="182">
        <f>ROUND(I217*H217,2)</f>
        <v>0</v>
      </c>
      <c r="K217" s="183"/>
      <c r="L217" s="184"/>
      <c r="M217" s="185" t="s">
        <v>1</v>
      </c>
      <c r="N217" s="186" t="s">
        <v>39</v>
      </c>
      <c r="O217" s="152">
        <v>0</v>
      </c>
      <c r="P217" s="152">
        <f>O217*H217</f>
        <v>0</v>
      </c>
      <c r="Q217" s="152">
        <v>0.028</v>
      </c>
      <c r="R217" s="152">
        <f>Q217*H217</f>
        <v>0.059836</v>
      </c>
      <c r="S217" s="152">
        <v>0</v>
      </c>
      <c r="T217" s="153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54" t="s">
        <v>187</v>
      </c>
      <c r="AT217" s="154" t="s">
        <v>263</v>
      </c>
      <c r="AU217" s="154" t="s">
        <v>84</v>
      </c>
      <c r="AY217" s="18" t="s">
        <v>150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8" t="s">
        <v>82</v>
      </c>
      <c r="BK217" s="155">
        <f>ROUND(I217*H217,2)</f>
        <v>0</v>
      </c>
      <c r="BL217" s="18" t="s">
        <v>156</v>
      </c>
      <c r="BM217" s="154" t="s">
        <v>1325</v>
      </c>
    </row>
    <row r="218" spans="2:51" s="13" customFormat="1" ht="12">
      <c r="B218" s="156"/>
      <c r="D218" s="157" t="s">
        <v>158</v>
      </c>
      <c r="E218" s="158" t="s">
        <v>1</v>
      </c>
      <c r="F218" s="159" t="s">
        <v>1324</v>
      </c>
      <c r="H218" s="160">
        <v>2.075</v>
      </c>
      <c r="L218" s="156"/>
      <c r="M218" s="161"/>
      <c r="N218" s="162"/>
      <c r="O218" s="162"/>
      <c r="P218" s="162"/>
      <c r="Q218" s="162"/>
      <c r="R218" s="162"/>
      <c r="S218" s="162"/>
      <c r="T218" s="163"/>
      <c r="AT218" s="158" t="s">
        <v>158</v>
      </c>
      <c r="AU218" s="158" t="s">
        <v>84</v>
      </c>
      <c r="AV218" s="13" t="s">
        <v>84</v>
      </c>
      <c r="AW218" s="13" t="s">
        <v>30</v>
      </c>
      <c r="AX218" s="13" t="s">
        <v>82</v>
      </c>
      <c r="AY218" s="158" t="s">
        <v>150</v>
      </c>
    </row>
    <row r="219" spans="2:51" s="13" customFormat="1" ht="12">
      <c r="B219" s="156"/>
      <c r="D219" s="157" t="s">
        <v>158</v>
      </c>
      <c r="F219" s="159" t="s">
        <v>1326</v>
      </c>
      <c r="H219" s="160">
        <v>2.137</v>
      </c>
      <c r="L219" s="156"/>
      <c r="M219" s="161"/>
      <c r="N219" s="162"/>
      <c r="O219" s="162"/>
      <c r="P219" s="162"/>
      <c r="Q219" s="162"/>
      <c r="R219" s="162"/>
      <c r="S219" s="162"/>
      <c r="T219" s="163"/>
      <c r="AT219" s="158" t="s">
        <v>158</v>
      </c>
      <c r="AU219" s="158" t="s">
        <v>84</v>
      </c>
      <c r="AV219" s="13" t="s">
        <v>84</v>
      </c>
      <c r="AW219" s="13" t="s">
        <v>3</v>
      </c>
      <c r="AX219" s="13" t="s">
        <v>82</v>
      </c>
      <c r="AY219" s="158" t="s">
        <v>150</v>
      </c>
    </row>
    <row r="220" spans="1:65" s="2" customFormat="1" ht="16.5" customHeight="1">
      <c r="A220" s="30"/>
      <c r="B220" s="142"/>
      <c r="C220" s="143" t="s">
        <v>292</v>
      </c>
      <c r="D220" s="143" t="s">
        <v>152</v>
      </c>
      <c r="E220" s="144" t="s">
        <v>468</v>
      </c>
      <c r="F220" s="145" t="s">
        <v>469</v>
      </c>
      <c r="G220" s="146" t="s">
        <v>210</v>
      </c>
      <c r="H220" s="147">
        <v>0.194</v>
      </c>
      <c r="I220" s="148"/>
      <c r="J220" s="148">
        <f>ROUND(I220*H220,2)</f>
        <v>0</v>
      </c>
      <c r="K220" s="149"/>
      <c r="L220" s="31"/>
      <c r="M220" s="150" t="s">
        <v>1</v>
      </c>
      <c r="N220" s="151" t="s">
        <v>39</v>
      </c>
      <c r="O220" s="152">
        <v>1.442</v>
      </c>
      <c r="P220" s="152">
        <f>O220*H220</f>
        <v>0.279748</v>
      </c>
      <c r="Q220" s="152">
        <v>2.25634</v>
      </c>
      <c r="R220" s="152">
        <f>Q220*H220</f>
        <v>0.43772996</v>
      </c>
      <c r="S220" s="152">
        <v>0</v>
      </c>
      <c r="T220" s="153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54" t="s">
        <v>156</v>
      </c>
      <c r="AT220" s="154" t="s">
        <v>152</v>
      </c>
      <c r="AU220" s="154" t="s">
        <v>84</v>
      </c>
      <c r="AY220" s="18" t="s">
        <v>150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8" t="s">
        <v>82</v>
      </c>
      <c r="BK220" s="155">
        <f>ROUND(I220*H220,2)</f>
        <v>0</v>
      </c>
      <c r="BL220" s="18" t="s">
        <v>156</v>
      </c>
      <c r="BM220" s="154" t="s">
        <v>1327</v>
      </c>
    </row>
    <row r="221" spans="2:51" s="13" customFormat="1" ht="12">
      <c r="B221" s="156"/>
      <c r="D221" s="157" t="s">
        <v>158</v>
      </c>
      <c r="E221" s="158" t="s">
        <v>1</v>
      </c>
      <c r="F221" s="159" t="s">
        <v>1328</v>
      </c>
      <c r="H221" s="160">
        <v>0.187</v>
      </c>
      <c r="L221" s="156"/>
      <c r="M221" s="161"/>
      <c r="N221" s="162"/>
      <c r="O221" s="162"/>
      <c r="P221" s="162"/>
      <c r="Q221" s="162"/>
      <c r="R221" s="162"/>
      <c r="S221" s="162"/>
      <c r="T221" s="163"/>
      <c r="AT221" s="158" t="s">
        <v>158</v>
      </c>
      <c r="AU221" s="158" t="s">
        <v>84</v>
      </c>
      <c r="AV221" s="13" t="s">
        <v>84</v>
      </c>
      <c r="AW221" s="13" t="s">
        <v>30</v>
      </c>
      <c r="AX221" s="13" t="s">
        <v>82</v>
      </c>
      <c r="AY221" s="158" t="s">
        <v>150</v>
      </c>
    </row>
    <row r="222" spans="2:51" s="13" customFormat="1" ht="12">
      <c r="B222" s="156"/>
      <c r="D222" s="157" t="s">
        <v>158</v>
      </c>
      <c r="F222" s="159" t="s">
        <v>1329</v>
      </c>
      <c r="H222" s="160">
        <v>0.194</v>
      </c>
      <c r="L222" s="156"/>
      <c r="M222" s="161"/>
      <c r="N222" s="162"/>
      <c r="O222" s="162"/>
      <c r="P222" s="162"/>
      <c r="Q222" s="162"/>
      <c r="R222" s="162"/>
      <c r="S222" s="162"/>
      <c r="T222" s="163"/>
      <c r="AT222" s="158" t="s">
        <v>158</v>
      </c>
      <c r="AU222" s="158" t="s">
        <v>84</v>
      </c>
      <c r="AV222" s="13" t="s">
        <v>84</v>
      </c>
      <c r="AW222" s="13" t="s">
        <v>3</v>
      </c>
      <c r="AX222" s="13" t="s">
        <v>82</v>
      </c>
      <c r="AY222" s="158" t="s">
        <v>150</v>
      </c>
    </row>
    <row r="223" spans="1:65" s="2" customFormat="1" ht="24.15" customHeight="1">
      <c r="A223" s="30"/>
      <c r="B223" s="142"/>
      <c r="C223" s="143" t="s">
        <v>297</v>
      </c>
      <c r="D223" s="143" t="s">
        <v>152</v>
      </c>
      <c r="E223" s="144" t="s">
        <v>1330</v>
      </c>
      <c r="F223" s="145" t="s">
        <v>1331</v>
      </c>
      <c r="G223" s="146" t="s">
        <v>442</v>
      </c>
      <c r="H223" s="147">
        <v>20</v>
      </c>
      <c r="I223" s="148"/>
      <c r="J223" s="148">
        <f>ROUND(I223*H223,2)</f>
        <v>0</v>
      </c>
      <c r="K223" s="149"/>
      <c r="L223" s="31"/>
      <c r="M223" s="150" t="s">
        <v>1</v>
      </c>
      <c r="N223" s="151" t="s">
        <v>39</v>
      </c>
      <c r="O223" s="152">
        <v>0.5</v>
      </c>
      <c r="P223" s="152">
        <f>O223*H223</f>
        <v>10</v>
      </c>
      <c r="Q223" s="152">
        <v>0</v>
      </c>
      <c r="R223" s="152">
        <f>Q223*H223</f>
        <v>0</v>
      </c>
      <c r="S223" s="152">
        <v>0.008</v>
      </c>
      <c r="T223" s="153">
        <f>S223*H223</f>
        <v>0.16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54" t="s">
        <v>156</v>
      </c>
      <c r="AT223" s="154" t="s">
        <v>152</v>
      </c>
      <c r="AU223" s="154" t="s">
        <v>84</v>
      </c>
      <c r="AY223" s="18" t="s">
        <v>150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8" t="s">
        <v>82</v>
      </c>
      <c r="BK223" s="155">
        <f>ROUND(I223*H223,2)</f>
        <v>0</v>
      </c>
      <c r="BL223" s="18" t="s">
        <v>156</v>
      </c>
      <c r="BM223" s="154" t="s">
        <v>1332</v>
      </c>
    </row>
    <row r="224" spans="1:65" s="2" customFormat="1" ht="24.15" customHeight="1">
      <c r="A224" s="30"/>
      <c r="B224" s="142"/>
      <c r="C224" s="143" t="s">
        <v>302</v>
      </c>
      <c r="D224" s="143" t="s">
        <v>152</v>
      </c>
      <c r="E224" s="144" t="s">
        <v>1333</v>
      </c>
      <c r="F224" s="145" t="s">
        <v>1334</v>
      </c>
      <c r="G224" s="146" t="s">
        <v>190</v>
      </c>
      <c r="H224" s="147">
        <v>49.5</v>
      </c>
      <c r="I224" s="148"/>
      <c r="J224" s="148">
        <f>ROUND(I224*H224,2)</f>
        <v>0</v>
      </c>
      <c r="K224" s="149"/>
      <c r="L224" s="31"/>
      <c r="M224" s="150" t="s">
        <v>1</v>
      </c>
      <c r="N224" s="151" t="s">
        <v>39</v>
      </c>
      <c r="O224" s="152">
        <v>0.21</v>
      </c>
      <c r="P224" s="152">
        <f>O224*H224</f>
        <v>10.395</v>
      </c>
      <c r="Q224" s="152">
        <v>0</v>
      </c>
      <c r="R224" s="152">
        <f>Q224*H224</f>
        <v>0</v>
      </c>
      <c r="S224" s="152">
        <v>0.00248</v>
      </c>
      <c r="T224" s="153">
        <f>S224*H224</f>
        <v>0.12276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54" t="s">
        <v>156</v>
      </c>
      <c r="AT224" s="154" t="s">
        <v>152</v>
      </c>
      <c r="AU224" s="154" t="s">
        <v>84</v>
      </c>
      <c r="AY224" s="18" t="s">
        <v>150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8" t="s">
        <v>82</v>
      </c>
      <c r="BK224" s="155">
        <f>ROUND(I224*H224,2)</f>
        <v>0</v>
      </c>
      <c r="BL224" s="18" t="s">
        <v>156</v>
      </c>
      <c r="BM224" s="154" t="s">
        <v>1335</v>
      </c>
    </row>
    <row r="225" spans="2:63" s="12" customFormat="1" ht="22.8" customHeight="1">
      <c r="B225" s="130"/>
      <c r="D225" s="131" t="s">
        <v>73</v>
      </c>
      <c r="E225" s="140" t="s">
        <v>510</v>
      </c>
      <c r="F225" s="140" t="s">
        <v>511</v>
      </c>
      <c r="J225" s="141">
        <f>BK225</f>
        <v>0</v>
      </c>
      <c r="L225" s="130"/>
      <c r="M225" s="134"/>
      <c r="N225" s="135"/>
      <c r="O225" s="135"/>
      <c r="P225" s="136">
        <f>SUM(P226:P231)</f>
        <v>0.49694799999999995</v>
      </c>
      <c r="Q225" s="135"/>
      <c r="R225" s="136">
        <f>SUM(R226:R231)</f>
        <v>0</v>
      </c>
      <c r="S225" s="135"/>
      <c r="T225" s="137">
        <f>SUM(T226:T231)</f>
        <v>0</v>
      </c>
      <c r="AR225" s="131" t="s">
        <v>82</v>
      </c>
      <c r="AT225" s="138" t="s">
        <v>73</v>
      </c>
      <c r="AU225" s="138" t="s">
        <v>82</v>
      </c>
      <c r="AY225" s="131" t="s">
        <v>150</v>
      </c>
      <c r="BK225" s="139">
        <f>SUM(BK226:BK231)</f>
        <v>0</v>
      </c>
    </row>
    <row r="226" spans="1:65" s="2" customFormat="1" ht="24.15" customHeight="1">
      <c r="A226" s="30"/>
      <c r="B226" s="142"/>
      <c r="C226" s="143" t="s">
        <v>308</v>
      </c>
      <c r="D226" s="143" t="s">
        <v>152</v>
      </c>
      <c r="E226" s="144" t="s">
        <v>513</v>
      </c>
      <c r="F226" s="145" t="s">
        <v>514</v>
      </c>
      <c r="G226" s="146" t="s">
        <v>254</v>
      </c>
      <c r="H226" s="147">
        <v>0.283</v>
      </c>
      <c r="I226" s="148"/>
      <c r="J226" s="148">
        <f>ROUND(I226*H226,2)</f>
        <v>0</v>
      </c>
      <c r="K226" s="149"/>
      <c r="L226" s="31"/>
      <c r="M226" s="150" t="s">
        <v>1</v>
      </c>
      <c r="N226" s="151" t="s">
        <v>39</v>
      </c>
      <c r="O226" s="152">
        <v>1.47</v>
      </c>
      <c r="P226" s="152">
        <f>O226*H226</f>
        <v>0.41600999999999994</v>
      </c>
      <c r="Q226" s="152">
        <v>0</v>
      </c>
      <c r="R226" s="152">
        <f>Q226*H226</f>
        <v>0</v>
      </c>
      <c r="S226" s="152">
        <v>0</v>
      </c>
      <c r="T226" s="153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4" t="s">
        <v>156</v>
      </c>
      <c r="AT226" s="154" t="s">
        <v>152</v>
      </c>
      <c r="AU226" s="154" t="s">
        <v>84</v>
      </c>
      <c r="AY226" s="18" t="s">
        <v>150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8" t="s">
        <v>82</v>
      </c>
      <c r="BK226" s="155">
        <f>ROUND(I226*H226,2)</f>
        <v>0</v>
      </c>
      <c r="BL226" s="18" t="s">
        <v>156</v>
      </c>
      <c r="BM226" s="154" t="s">
        <v>1336</v>
      </c>
    </row>
    <row r="227" spans="1:65" s="2" customFormat="1" ht="24.15" customHeight="1">
      <c r="A227" s="30"/>
      <c r="B227" s="142"/>
      <c r="C227" s="143" t="s">
        <v>314</v>
      </c>
      <c r="D227" s="143" t="s">
        <v>152</v>
      </c>
      <c r="E227" s="144" t="s">
        <v>536</v>
      </c>
      <c r="F227" s="145" t="s">
        <v>537</v>
      </c>
      <c r="G227" s="146" t="s">
        <v>254</v>
      </c>
      <c r="H227" s="147">
        <v>0.283</v>
      </c>
      <c r="I227" s="148"/>
      <c r="J227" s="148">
        <f>ROUND(I227*H227,2)</f>
        <v>0</v>
      </c>
      <c r="K227" s="149"/>
      <c r="L227" s="31"/>
      <c r="M227" s="150" t="s">
        <v>1</v>
      </c>
      <c r="N227" s="151" t="s">
        <v>39</v>
      </c>
      <c r="O227" s="152">
        <v>0</v>
      </c>
      <c r="P227" s="152">
        <f>O227*H227</f>
        <v>0</v>
      </c>
      <c r="Q227" s="152">
        <v>0</v>
      </c>
      <c r="R227" s="152">
        <f>Q227*H227</f>
        <v>0</v>
      </c>
      <c r="S227" s="152">
        <v>0</v>
      </c>
      <c r="T227" s="153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54" t="s">
        <v>156</v>
      </c>
      <c r="AT227" s="154" t="s">
        <v>152</v>
      </c>
      <c r="AU227" s="154" t="s">
        <v>84</v>
      </c>
      <c r="AY227" s="18" t="s">
        <v>150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82</v>
      </c>
      <c r="BK227" s="155">
        <f>ROUND(I227*H227,2)</f>
        <v>0</v>
      </c>
      <c r="BL227" s="18" t="s">
        <v>156</v>
      </c>
      <c r="BM227" s="154" t="s">
        <v>1337</v>
      </c>
    </row>
    <row r="228" spans="2:51" s="13" customFormat="1" ht="12">
      <c r="B228" s="156"/>
      <c r="D228" s="157" t="s">
        <v>158</v>
      </c>
      <c r="E228" s="158" t="s">
        <v>1</v>
      </c>
      <c r="F228" s="159" t="s">
        <v>1338</v>
      </c>
      <c r="H228" s="160">
        <v>0.283</v>
      </c>
      <c r="L228" s="156"/>
      <c r="M228" s="161"/>
      <c r="N228" s="162"/>
      <c r="O228" s="162"/>
      <c r="P228" s="162"/>
      <c r="Q228" s="162"/>
      <c r="R228" s="162"/>
      <c r="S228" s="162"/>
      <c r="T228" s="163"/>
      <c r="AT228" s="158" t="s">
        <v>158</v>
      </c>
      <c r="AU228" s="158" t="s">
        <v>84</v>
      </c>
      <c r="AV228" s="13" t="s">
        <v>84</v>
      </c>
      <c r="AW228" s="13" t="s">
        <v>30</v>
      </c>
      <c r="AX228" s="13" t="s">
        <v>82</v>
      </c>
      <c r="AY228" s="158" t="s">
        <v>150</v>
      </c>
    </row>
    <row r="229" spans="1:65" s="2" customFormat="1" ht="21.75" customHeight="1">
      <c r="A229" s="30"/>
      <c r="B229" s="142"/>
      <c r="C229" s="143" t="s">
        <v>323</v>
      </c>
      <c r="D229" s="143" t="s">
        <v>152</v>
      </c>
      <c r="E229" s="144" t="s">
        <v>1339</v>
      </c>
      <c r="F229" s="145" t="s">
        <v>1340</v>
      </c>
      <c r="G229" s="146" t="s">
        <v>254</v>
      </c>
      <c r="H229" s="147">
        <v>0.283</v>
      </c>
      <c r="I229" s="148"/>
      <c r="J229" s="148">
        <f>ROUND(I229*H229,2)</f>
        <v>0</v>
      </c>
      <c r="K229" s="149"/>
      <c r="L229" s="31"/>
      <c r="M229" s="150" t="s">
        <v>1</v>
      </c>
      <c r="N229" s="151" t="s">
        <v>39</v>
      </c>
      <c r="O229" s="152">
        <v>0.115</v>
      </c>
      <c r="P229" s="152">
        <f>O229*H229</f>
        <v>0.032545</v>
      </c>
      <c r="Q229" s="152">
        <v>0</v>
      </c>
      <c r="R229" s="152">
        <f>Q229*H229</f>
        <v>0</v>
      </c>
      <c r="S229" s="152">
        <v>0</v>
      </c>
      <c r="T229" s="153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54" t="s">
        <v>156</v>
      </c>
      <c r="AT229" s="154" t="s">
        <v>152</v>
      </c>
      <c r="AU229" s="154" t="s">
        <v>84</v>
      </c>
      <c r="AY229" s="18" t="s">
        <v>150</v>
      </c>
      <c r="BE229" s="155">
        <f>IF(N229="základní",J229,0)</f>
        <v>0</v>
      </c>
      <c r="BF229" s="155">
        <f>IF(N229="snížená",J229,0)</f>
        <v>0</v>
      </c>
      <c r="BG229" s="155">
        <f>IF(N229="zákl. přenesená",J229,0)</f>
        <v>0</v>
      </c>
      <c r="BH229" s="155">
        <f>IF(N229="sníž. přenesená",J229,0)</f>
        <v>0</v>
      </c>
      <c r="BI229" s="155">
        <f>IF(N229="nulová",J229,0)</f>
        <v>0</v>
      </c>
      <c r="BJ229" s="18" t="s">
        <v>82</v>
      </c>
      <c r="BK229" s="155">
        <f>ROUND(I229*H229,2)</f>
        <v>0</v>
      </c>
      <c r="BL229" s="18" t="s">
        <v>156</v>
      </c>
      <c r="BM229" s="154" t="s">
        <v>1341</v>
      </c>
    </row>
    <row r="230" spans="1:65" s="2" customFormat="1" ht="24.15" customHeight="1">
      <c r="A230" s="30"/>
      <c r="B230" s="142"/>
      <c r="C230" s="143" t="s">
        <v>327</v>
      </c>
      <c r="D230" s="143" t="s">
        <v>152</v>
      </c>
      <c r="E230" s="144" t="s">
        <v>1342</v>
      </c>
      <c r="F230" s="145" t="s">
        <v>1343</v>
      </c>
      <c r="G230" s="146" t="s">
        <v>254</v>
      </c>
      <c r="H230" s="147">
        <v>5.377</v>
      </c>
      <c r="I230" s="148"/>
      <c r="J230" s="148">
        <f>ROUND(I230*H230,2)</f>
        <v>0</v>
      </c>
      <c r="K230" s="149"/>
      <c r="L230" s="31"/>
      <c r="M230" s="150" t="s">
        <v>1</v>
      </c>
      <c r="N230" s="151" t="s">
        <v>39</v>
      </c>
      <c r="O230" s="152">
        <v>0.009</v>
      </c>
      <c r="P230" s="152">
        <f>O230*H230</f>
        <v>0.04839299999999999</v>
      </c>
      <c r="Q230" s="152">
        <v>0</v>
      </c>
      <c r="R230" s="152">
        <f>Q230*H230</f>
        <v>0</v>
      </c>
      <c r="S230" s="152">
        <v>0</v>
      </c>
      <c r="T230" s="153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54" t="s">
        <v>156</v>
      </c>
      <c r="AT230" s="154" t="s">
        <v>152</v>
      </c>
      <c r="AU230" s="154" t="s">
        <v>84</v>
      </c>
      <c r="AY230" s="18" t="s">
        <v>150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8" t="s">
        <v>82</v>
      </c>
      <c r="BK230" s="155">
        <f>ROUND(I230*H230,2)</f>
        <v>0</v>
      </c>
      <c r="BL230" s="18" t="s">
        <v>156</v>
      </c>
      <c r="BM230" s="154" t="s">
        <v>1344</v>
      </c>
    </row>
    <row r="231" spans="2:51" s="13" customFormat="1" ht="12">
      <c r="B231" s="156"/>
      <c r="D231" s="157" t="s">
        <v>158</v>
      </c>
      <c r="E231" s="158" t="s">
        <v>1</v>
      </c>
      <c r="F231" s="159" t="s">
        <v>1345</v>
      </c>
      <c r="H231" s="160">
        <v>5.377</v>
      </c>
      <c r="L231" s="156"/>
      <c r="M231" s="161"/>
      <c r="N231" s="162"/>
      <c r="O231" s="162"/>
      <c r="P231" s="162"/>
      <c r="Q231" s="162"/>
      <c r="R231" s="162"/>
      <c r="S231" s="162"/>
      <c r="T231" s="163"/>
      <c r="AT231" s="158" t="s">
        <v>158</v>
      </c>
      <c r="AU231" s="158" t="s">
        <v>84</v>
      </c>
      <c r="AV231" s="13" t="s">
        <v>84</v>
      </c>
      <c r="AW231" s="13" t="s">
        <v>30</v>
      </c>
      <c r="AX231" s="13" t="s">
        <v>82</v>
      </c>
      <c r="AY231" s="158" t="s">
        <v>150</v>
      </c>
    </row>
    <row r="232" spans="2:63" s="12" customFormat="1" ht="22.8" customHeight="1">
      <c r="B232" s="130"/>
      <c r="D232" s="131" t="s">
        <v>73</v>
      </c>
      <c r="E232" s="140" t="s">
        <v>549</v>
      </c>
      <c r="F232" s="140" t="s">
        <v>550</v>
      </c>
      <c r="J232" s="141">
        <f>BK232</f>
        <v>0</v>
      </c>
      <c r="L232" s="130"/>
      <c r="M232" s="134"/>
      <c r="N232" s="135"/>
      <c r="O232" s="135"/>
      <c r="P232" s="136">
        <f>P233</f>
        <v>68.75635</v>
      </c>
      <c r="Q232" s="135"/>
      <c r="R232" s="136">
        <f>R233</f>
        <v>0</v>
      </c>
      <c r="S232" s="135"/>
      <c r="T232" s="137">
        <f>T233</f>
        <v>0</v>
      </c>
      <c r="AR232" s="131" t="s">
        <v>82</v>
      </c>
      <c r="AT232" s="138" t="s">
        <v>73</v>
      </c>
      <c r="AU232" s="138" t="s">
        <v>82</v>
      </c>
      <c r="AY232" s="131" t="s">
        <v>150</v>
      </c>
      <c r="BK232" s="139">
        <f>BK233</f>
        <v>0</v>
      </c>
    </row>
    <row r="233" spans="1:65" s="2" customFormat="1" ht="24.15" customHeight="1">
      <c r="A233" s="30"/>
      <c r="B233" s="142"/>
      <c r="C233" s="143" t="s">
        <v>331</v>
      </c>
      <c r="D233" s="143" t="s">
        <v>152</v>
      </c>
      <c r="E233" s="144" t="s">
        <v>1346</v>
      </c>
      <c r="F233" s="145" t="s">
        <v>1347</v>
      </c>
      <c r="G233" s="146" t="s">
        <v>254</v>
      </c>
      <c r="H233" s="147">
        <v>105.779</v>
      </c>
      <c r="I233" s="148"/>
      <c r="J233" s="148">
        <f>ROUND(I233*H233,2)</f>
        <v>0</v>
      </c>
      <c r="K233" s="149"/>
      <c r="L233" s="31"/>
      <c r="M233" s="150" t="s">
        <v>1</v>
      </c>
      <c r="N233" s="151" t="s">
        <v>39</v>
      </c>
      <c r="O233" s="152">
        <v>0.65</v>
      </c>
      <c r="P233" s="152">
        <f>O233*H233</f>
        <v>68.75635</v>
      </c>
      <c r="Q233" s="152">
        <v>0</v>
      </c>
      <c r="R233" s="152">
        <f>Q233*H233</f>
        <v>0</v>
      </c>
      <c r="S233" s="152">
        <v>0</v>
      </c>
      <c r="T233" s="153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54" t="s">
        <v>156</v>
      </c>
      <c r="AT233" s="154" t="s">
        <v>152</v>
      </c>
      <c r="AU233" s="154" t="s">
        <v>84</v>
      </c>
      <c r="AY233" s="18" t="s">
        <v>150</v>
      </c>
      <c r="BE233" s="155">
        <f>IF(N233="základní",J233,0)</f>
        <v>0</v>
      </c>
      <c r="BF233" s="155">
        <f>IF(N233="snížená",J233,0)</f>
        <v>0</v>
      </c>
      <c r="BG233" s="155">
        <f>IF(N233="zákl. přenesená",J233,0)</f>
        <v>0</v>
      </c>
      <c r="BH233" s="155">
        <f>IF(N233="sníž. přenesená",J233,0)</f>
        <v>0</v>
      </c>
      <c r="BI233" s="155">
        <f>IF(N233="nulová",J233,0)</f>
        <v>0</v>
      </c>
      <c r="BJ233" s="18" t="s">
        <v>82</v>
      </c>
      <c r="BK233" s="155">
        <f>ROUND(I233*H233,2)</f>
        <v>0</v>
      </c>
      <c r="BL233" s="18" t="s">
        <v>156</v>
      </c>
      <c r="BM233" s="154" t="s">
        <v>1348</v>
      </c>
    </row>
    <row r="234" spans="2:63" s="12" customFormat="1" ht="25.95" customHeight="1">
      <c r="B234" s="130"/>
      <c r="D234" s="131" t="s">
        <v>73</v>
      </c>
      <c r="E234" s="132" t="s">
        <v>607</v>
      </c>
      <c r="F234" s="132" t="s">
        <v>608</v>
      </c>
      <c r="J234" s="133">
        <f>BK234</f>
        <v>0</v>
      </c>
      <c r="L234" s="130"/>
      <c r="M234" s="134"/>
      <c r="N234" s="135"/>
      <c r="O234" s="135"/>
      <c r="P234" s="136">
        <f>P235+P237+P239+P241</f>
        <v>0</v>
      </c>
      <c r="Q234" s="135"/>
      <c r="R234" s="136">
        <f>R235+R237+R239+R241</f>
        <v>0</v>
      </c>
      <c r="S234" s="135"/>
      <c r="T234" s="137">
        <f>T235+T237+T239+T241</f>
        <v>0</v>
      </c>
      <c r="AR234" s="131" t="s">
        <v>172</v>
      </c>
      <c r="AT234" s="138" t="s">
        <v>73</v>
      </c>
      <c r="AU234" s="138" t="s">
        <v>74</v>
      </c>
      <c r="AY234" s="131" t="s">
        <v>150</v>
      </c>
      <c r="BK234" s="139">
        <f>BK235+BK237+BK239+BK241</f>
        <v>0</v>
      </c>
    </row>
    <row r="235" spans="2:63" s="12" customFormat="1" ht="22.8" customHeight="1">
      <c r="B235" s="130"/>
      <c r="D235" s="131" t="s">
        <v>73</v>
      </c>
      <c r="E235" s="140" t="s">
        <v>609</v>
      </c>
      <c r="F235" s="140" t="s">
        <v>610</v>
      </c>
      <c r="J235" s="141">
        <f>BK235</f>
        <v>0</v>
      </c>
      <c r="L235" s="130"/>
      <c r="M235" s="134"/>
      <c r="N235" s="135"/>
      <c r="O235" s="135"/>
      <c r="P235" s="136">
        <f>P236</f>
        <v>0</v>
      </c>
      <c r="Q235" s="135"/>
      <c r="R235" s="136">
        <f>R236</f>
        <v>0</v>
      </c>
      <c r="S235" s="135"/>
      <c r="T235" s="137">
        <f>T236</f>
        <v>0</v>
      </c>
      <c r="AR235" s="131" t="s">
        <v>172</v>
      </c>
      <c r="AT235" s="138" t="s">
        <v>73</v>
      </c>
      <c r="AU235" s="138" t="s">
        <v>82</v>
      </c>
      <c r="AY235" s="131" t="s">
        <v>150</v>
      </c>
      <c r="BK235" s="139">
        <f>BK236</f>
        <v>0</v>
      </c>
    </row>
    <row r="236" spans="1:65" s="2" customFormat="1" ht="21.75" customHeight="1">
      <c r="A236" s="30"/>
      <c r="B236" s="142"/>
      <c r="C236" s="143" t="s">
        <v>336</v>
      </c>
      <c r="D236" s="143" t="s">
        <v>152</v>
      </c>
      <c r="E236" s="144" t="s">
        <v>612</v>
      </c>
      <c r="F236" s="145" t="s">
        <v>613</v>
      </c>
      <c r="G236" s="146" t="s">
        <v>502</v>
      </c>
      <c r="H236" s="147">
        <v>40</v>
      </c>
      <c r="I236" s="148"/>
      <c r="J236" s="148">
        <f>ROUND(I236*H236,2)</f>
        <v>0</v>
      </c>
      <c r="K236" s="149"/>
      <c r="L236" s="31"/>
      <c r="M236" s="150" t="s">
        <v>1</v>
      </c>
      <c r="N236" s="151" t="s">
        <v>39</v>
      </c>
      <c r="O236" s="152">
        <v>0</v>
      </c>
      <c r="P236" s="152">
        <f>O236*H236</f>
        <v>0</v>
      </c>
      <c r="Q236" s="152">
        <v>0</v>
      </c>
      <c r="R236" s="152">
        <f>Q236*H236</f>
        <v>0</v>
      </c>
      <c r="S236" s="152">
        <v>0</v>
      </c>
      <c r="T236" s="153">
        <f>S236*H236</f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54" t="s">
        <v>614</v>
      </c>
      <c r="AT236" s="154" t="s">
        <v>152</v>
      </c>
      <c r="AU236" s="154" t="s">
        <v>84</v>
      </c>
      <c r="AY236" s="18" t="s">
        <v>150</v>
      </c>
      <c r="BE236" s="155">
        <f>IF(N236="základní",J236,0)</f>
        <v>0</v>
      </c>
      <c r="BF236" s="155">
        <f>IF(N236="snížená",J236,0)</f>
        <v>0</v>
      </c>
      <c r="BG236" s="155">
        <f>IF(N236="zákl. přenesená",J236,0)</f>
        <v>0</v>
      </c>
      <c r="BH236" s="155">
        <f>IF(N236="sníž. přenesená",J236,0)</f>
        <v>0</v>
      </c>
      <c r="BI236" s="155">
        <f>IF(N236="nulová",J236,0)</f>
        <v>0</v>
      </c>
      <c r="BJ236" s="18" t="s">
        <v>82</v>
      </c>
      <c r="BK236" s="155">
        <f>ROUND(I236*H236,2)</f>
        <v>0</v>
      </c>
      <c r="BL236" s="18" t="s">
        <v>614</v>
      </c>
      <c r="BM236" s="154" t="s">
        <v>1349</v>
      </c>
    </row>
    <row r="237" spans="2:63" s="12" customFormat="1" ht="22.8" customHeight="1">
      <c r="B237" s="130"/>
      <c r="D237" s="131" t="s">
        <v>73</v>
      </c>
      <c r="E237" s="140" t="s">
        <v>616</v>
      </c>
      <c r="F237" s="140" t="s">
        <v>617</v>
      </c>
      <c r="J237" s="141">
        <f>BK237</f>
        <v>0</v>
      </c>
      <c r="L237" s="130"/>
      <c r="M237" s="134"/>
      <c r="N237" s="135"/>
      <c r="O237" s="135"/>
      <c r="P237" s="136">
        <f>P238</f>
        <v>0</v>
      </c>
      <c r="Q237" s="135"/>
      <c r="R237" s="136">
        <f>R238</f>
        <v>0</v>
      </c>
      <c r="S237" s="135"/>
      <c r="T237" s="137">
        <f>T238</f>
        <v>0</v>
      </c>
      <c r="AR237" s="131" t="s">
        <v>172</v>
      </c>
      <c r="AT237" s="138" t="s">
        <v>73</v>
      </c>
      <c r="AU237" s="138" t="s">
        <v>82</v>
      </c>
      <c r="AY237" s="131" t="s">
        <v>150</v>
      </c>
      <c r="BK237" s="139">
        <f>BK238</f>
        <v>0</v>
      </c>
    </row>
    <row r="238" spans="1:65" s="2" customFormat="1" ht="16.5" customHeight="1">
      <c r="A238" s="30"/>
      <c r="B238" s="142"/>
      <c r="C238" s="143" t="s">
        <v>341</v>
      </c>
      <c r="D238" s="143" t="s">
        <v>152</v>
      </c>
      <c r="E238" s="144" t="s">
        <v>619</v>
      </c>
      <c r="F238" s="145" t="s">
        <v>617</v>
      </c>
      <c r="G238" s="146" t="s">
        <v>576</v>
      </c>
      <c r="H238" s="147"/>
      <c r="I238" s="148"/>
      <c r="J238" s="148">
        <f>ROUND(I238*H238,2)</f>
        <v>0</v>
      </c>
      <c r="K238" s="149"/>
      <c r="L238" s="31"/>
      <c r="M238" s="150" t="s">
        <v>1</v>
      </c>
      <c r="N238" s="151" t="s">
        <v>39</v>
      </c>
      <c r="O238" s="152">
        <v>0</v>
      </c>
      <c r="P238" s="152">
        <f>O238*H238</f>
        <v>0</v>
      </c>
      <c r="Q238" s="152">
        <v>0</v>
      </c>
      <c r="R238" s="152">
        <f>Q238*H238</f>
        <v>0</v>
      </c>
      <c r="S238" s="152">
        <v>0</v>
      </c>
      <c r="T238" s="153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54" t="s">
        <v>614</v>
      </c>
      <c r="AT238" s="154" t="s">
        <v>152</v>
      </c>
      <c r="AU238" s="154" t="s">
        <v>84</v>
      </c>
      <c r="AY238" s="18" t="s">
        <v>150</v>
      </c>
      <c r="BE238" s="155">
        <f>IF(N238="základní",J238,0)</f>
        <v>0</v>
      </c>
      <c r="BF238" s="155">
        <f>IF(N238="snížená",J238,0)</f>
        <v>0</v>
      </c>
      <c r="BG238" s="155">
        <f>IF(N238="zákl. přenesená",J238,0)</f>
        <v>0</v>
      </c>
      <c r="BH238" s="155">
        <f>IF(N238="sníž. přenesená",J238,0)</f>
        <v>0</v>
      </c>
      <c r="BI238" s="155">
        <f>IF(N238="nulová",J238,0)</f>
        <v>0</v>
      </c>
      <c r="BJ238" s="18" t="s">
        <v>82</v>
      </c>
      <c r="BK238" s="155">
        <f>ROUND(I238*H238,2)</f>
        <v>0</v>
      </c>
      <c r="BL238" s="18" t="s">
        <v>614</v>
      </c>
      <c r="BM238" s="154" t="s">
        <v>1350</v>
      </c>
    </row>
    <row r="239" spans="2:63" s="12" customFormat="1" ht="22.8" customHeight="1">
      <c r="B239" s="130"/>
      <c r="D239" s="131" t="s">
        <v>73</v>
      </c>
      <c r="E239" s="140" t="s">
        <v>621</v>
      </c>
      <c r="F239" s="140" t="s">
        <v>622</v>
      </c>
      <c r="J239" s="141">
        <f>BK239</f>
        <v>0</v>
      </c>
      <c r="L239" s="130"/>
      <c r="M239" s="134"/>
      <c r="N239" s="135"/>
      <c r="O239" s="135"/>
      <c r="P239" s="136">
        <f>P240</f>
        <v>0</v>
      </c>
      <c r="Q239" s="135"/>
      <c r="R239" s="136">
        <f>R240</f>
        <v>0</v>
      </c>
      <c r="S239" s="135"/>
      <c r="T239" s="137">
        <f>T240</f>
        <v>0</v>
      </c>
      <c r="AR239" s="131" t="s">
        <v>172</v>
      </c>
      <c r="AT239" s="138" t="s">
        <v>73</v>
      </c>
      <c r="AU239" s="138" t="s">
        <v>82</v>
      </c>
      <c r="AY239" s="131" t="s">
        <v>150</v>
      </c>
      <c r="BK239" s="139">
        <f>BK240</f>
        <v>0</v>
      </c>
    </row>
    <row r="240" spans="1:65" s="2" customFormat="1" ht="16.5" customHeight="1">
      <c r="A240" s="30"/>
      <c r="B240" s="142"/>
      <c r="C240" s="143" t="s">
        <v>346</v>
      </c>
      <c r="D240" s="143" t="s">
        <v>152</v>
      </c>
      <c r="E240" s="144" t="s">
        <v>624</v>
      </c>
      <c r="F240" s="145" t="s">
        <v>622</v>
      </c>
      <c r="G240" s="146" t="s">
        <v>576</v>
      </c>
      <c r="H240" s="147"/>
      <c r="I240" s="148"/>
      <c r="J240" s="148">
        <f>ROUND(I240*H240,2)</f>
        <v>0</v>
      </c>
      <c r="K240" s="149"/>
      <c r="L240" s="31"/>
      <c r="M240" s="150" t="s">
        <v>1</v>
      </c>
      <c r="N240" s="151" t="s">
        <v>39</v>
      </c>
      <c r="O240" s="152">
        <v>0</v>
      </c>
      <c r="P240" s="152">
        <f>O240*H240</f>
        <v>0</v>
      </c>
      <c r="Q240" s="152">
        <v>0</v>
      </c>
      <c r="R240" s="152">
        <f>Q240*H240</f>
        <v>0</v>
      </c>
      <c r="S240" s="152">
        <v>0</v>
      </c>
      <c r="T240" s="153">
        <f>S240*H240</f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54" t="s">
        <v>614</v>
      </c>
      <c r="AT240" s="154" t="s">
        <v>152</v>
      </c>
      <c r="AU240" s="154" t="s">
        <v>84</v>
      </c>
      <c r="AY240" s="18" t="s">
        <v>150</v>
      </c>
      <c r="BE240" s="155">
        <f>IF(N240="základní",J240,0)</f>
        <v>0</v>
      </c>
      <c r="BF240" s="155">
        <f>IF(N240="snížená",J240,0)</f>
        <v>0</v>
      </c>
      <c r="BG240" s="155">
        <f>IF(N240="zákl. přenesená",J240,0)</f>
        <v>0</v>
      </c>
      <c r="BH240" s="155">
        <f>IF(N240="sníž. přenesená",J240,0)</f>
        <v>0</v>
      </c>
      <c r="BI240" s="155">
        <f>IF(N240="nulová",J240,0)</f>
        <v>0</v>
      </c>
      <c r="BJ240" s="18" t="s">
        <v>82</v>
      </c>
      <c r="BK240" s="155">
        <f>ROUND(I240*H240,2)</f>
        <v>0</v>
      </c>
      <c r="BL240" s="18" t="s">
        <v>614</v>
      </c>
      <c r="BM240" s="154" t="s">
        <v>1351</v>
      </c>
    </row>
    <row r="241" spans="2:63" s="12" customFormat="1" ht="22.8" customHeight="1">
      <c r="B241" s="130"/>
      <c r="D241" s="131" t="s">
        <v>73</v>
      </c>
      <c r="E241" s="140" t="s">
        <v>626</v>
      </c>
      <c r="F241" s="140" t="s">
        <v>627</v>
      </c>
      <c r="J241" s="141">
        <f>BK241</f>
        <v>0</v>
      </c>
      <c r="L241" s="130"/>
      <c r="M241" s="134"/>
      <c r="N241" s="135"/>
      <c r="O241" s="135"/>
      <c r="P241" s="136">
        <f>P242</f>
        <v>0</v>
      </c>
      <c r="Q241" s="135"/>
      <c r="R241" s="136">
        <f>R242</f>
        <v>0</v>
      </c>
      <c r="S241" s="135"/>
      <c r="T241" s="137">
        <f>T242</f>
        <v>0</v>
      </c>
      <c r="AR241" s="131" t="s">
        <v>172</v>
      </c>
      <c r="AT241" s="138" t="s">
        <v>73</v>
      </c>
      <c r="AU241" s="138" t="s">
        <v>82</v>
      </c>
      <c r="AY241" s="131" t="s">
        <v>150</v>
      </c>
      <c r="BK241" s="139">
        <f>BK242</f>
        <v>0</v>
      </c>
    </row>
    <row r="242" spans="1:65" s="2" customFormat="1" ht="16.5" customHeight="1">
      <c r="A242" s="30"/>
      <c r="B242" s="142"/>
      <c r="C242" s="143" t="s">
        <v>351</v>
      </c>
      <c r="D242" s="143" t="s">
        <v>152</v>
      </c>
      <c r="E242" s="144" t="s">
        <v>629</v>
      </c>
      <c r="F242" s="145" t="s">
        <v>630</v>
      </c>
      <c r="G242" s="146" t="s">
        <v>576</v>
      </c>
      <c r="H242" s="147"/>
      <c r="I242" s="148"/>
      <c r="J242" s="148">
        <f>ROUND(I242*H242,2)</f>
        <v>0</v>
      </c>
      <c r="K242" s="149"/>
      <c r="L242" s="31"/>
      <c r="M242" s="187" t="s">
        <v>1</v>
      </c>
      <c r="N242" s="188" t="s">
        <v>39</v>
      </c>
      <c r="O242" s="189">
        <v>0</v>
      </c>
      <c r="P242" s="189">
        <f>O242*H242</f>
        <v>0</v>
      </c>
      <c r="Q242" s="189">
        <v>0</v>
      </c>
      <c r="R242" s="189">
        <f>Q242*H242</f>
        <v>0</v>
      </c>
      <c r="S242" s="189">
        <v>0</v>
      </c>
      <c r="T242" s="190">
        <f>S242*H242</f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54" t="s">
        <v>614</v>
      </c>
      <c r="AT242" s="154" t="s">
        <v>152</v>
      </c>
      <c r="AU242" s="154" t="s">
        <v>84</v>
      </c>
      <c r="AY242" s="18" t="s">
        <v>150</v>
      </c>
      <c r="BE242" s="155">
        <f>IF(N242="základní",J242,0)</f>
        <v>0</v>
      </c>
      <c r="BF242" s="155">
        <f>IF(N242="snížená",J242,0)</f>
        <v>0</v>
      </c>
      <c r="BG242" s="155">
        <f>IF(N242="zákl. přenesená",J242,0)</f>
        <v>0</v>
      </c>
      <c r="BH242" s="155">
        <f>IF(N242="sníž. přenesená",J242,0)</f>
        <v>0</v>
      </c>
      <c r="BI242" s="155">
        <f>IF(N242="nulová",J242,0)</f>
        <v>0</v>
      </c>
      <c r="BJ242" s="18" t="s">
        <v>82</v>
      </c>
      <c r="BK242" s="155">
        <f>ROUND(I242*H242,2)</f>
        <v>0</v>
      </c>
      <c r="BL242" s="18" t="s">
        <v>614</v>
      </c>
      <c r="BM242" s="154" t="s">
        <v>1352</v>
      </c>
    </row>
    <row r="243" spans="1:31" s="2" customFormat="1" ht="6.9" customHeight="1">
      <c r="A243" s="30"/>
      <c r="B243" s="45"/>
      <c r="C243" s="46"/>
      <c r="D243" s="46"/>
      <c r="E243" s="46"/>
      <c r="F243" s="46"/>
      <c r="G243" s="46"/>
      <c r="H243" s="46"/>
      <c r="I243" s="46"/>
      <c r="J243" s="46"/>
      <c r="K243" s="46"/>
      <c r="L243" s="31"/>
      <c r="M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</row>
  </sheetData>
  <autoFilter ref="C128:K242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6"/>
  <sheetViews>
    <sheetView showGridLines="0" workbookViewId="0" topLeftCell="A1">
      <selection activeCell="I129" sqref="I12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" customHeight="1">
      <c r="L2" s="329" t="s">
        <v>5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8" t="s">
        <v>103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" customHeight="1">
      <c r="B4" s="21"/>
      <c r="D4" s="22" t="s">
        <v>110</v>
      </c>
      <c r="L4" s="21"/>
      <c r="M4" s="92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364" t="str">
        <f>'Rekapitulace stavby'!K6</f>
        <v>Modernizace venkovního sportoviště ZŠ Na Výběžku Liberec 1.etapa</v>
      </c>
      <c r="F7" s="365"/>
      <c r="G7" s="365"/>
      <c r="H7" s="365"/>
      <c r="L7" s="21"/>
    </row>
    <row r="8" spans="1:31" s="2" customFormat="1" ht="12" customHeight="1">
      <c r="A8" s="30"/>
      <c r="B8" s="31"/>
      <c r="C8" s="30"/>
      <c r="D8" s="27" t="s">
        <v>111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354" t="s">
        <v>1353</v>
      </c>
      <c r="F9" s="363"/>
      <c r="G9" s="363"/>
      <c r="H9" s="363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19</v>
      </c>
      <c r="G12" s="30"/>
      <c r="H12" s="30"/>
      <c r="I12" s="27" t="s">
        <v>20</v>
      </c>
      <c r="J12" s="53" t="str">
        <f>'Rekapitulace stavby'!AN8</f>
        <v>11. 4. 2024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">
        <v>24</v>
      </c>
      <c r="F15" s="30"/>
      <c r="G15" s="30"/>
      <c r="H15" s="30"/>
      <c r="I15" s="27" t="s">
        <v>25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338" t="str">
        <f>'Rekapitulace stavby'!E14</f>
        <v xml:space="preserve"> </v>
      </c>
      <c r="F18" s="338"/>
      <c r="G18" s="338"/>
      <c r="H18" s="338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29</v>
      </c>
      <c r="F21" s="30"/>
      <c r="G21" s="30"/>
      <c r="H21" s="30"/>
      <c r="I21" s="27" t="s">
        <v>25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31</v>
      </c>
      <c r="E23" s="30"/>
      <c r="F23" s="30"/>
      <c r="G23" s="30"/>
      <c r="H23" s="30"/>
      <c r="I23" s="27" t="s">
        <v>23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32</v>
      </c>
      <c r="F24" s="30"/>
      <c r="G24" s="30"/>
      <c r="H24" s="30"/>
      <c r="I24" s="27" t="s">
        <v>25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340" t="s">
        <v>1</v>
      </c>
      <c r="F27" s="340"/>
      <c r="G27" s="340"/>
      <c r="H27" s="340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ROUND(J123,2)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97" t="s">
        <v>38</v>
      </c>
      <c r="E33" s="27" t="s">
        <v>39</v>
      </c>
      <c r="F33" s="98">
        <f>ROUND((SUM(BE123:BE135)),2)</f>
        <v>0</v>
      </c>
      <c r="G33" s="30"/>
      <c r="H33" s="30"/>
      <c r="I33" s="99">
        <v>0.21</v>
      </c>
      <c r="J33" s="98">
        <f>ROUND(((SUM(BE123:BE135))*I33),2)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7" t="s">
        <v>40</v>
      </c>
      <c r="F34" s="98">
        <f>ROUND((SUM(BF123:BF135)),2)</f>
        <v>0</v>
      </c>
      <c r="G34" s="30"/>
      <c r="H34" s="30"/>
      <c r="I34" s="99">
        <v>0.15</v>
      </c>
      <c r="J34" s="98">
        <f>ROUND(((SUM(BF123:BF135))*I34),2)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customHeight="1" hidden="1">
      <c r="A35" s="30"/>
      <c r="B35" s="31"/>
      <c r="C35" s="30"/>
      <c r="D35" s="30"/>
      <c r="E35" s="27" t="s">
        <v>41</v>
      </c>
      <c r="F35" s="98">
        <f>ROUND((SUM(BG123:BG135)),2)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customHeight="1" hidden="1">
      <c r="A36" s="30"/>
      <c r="B36" s="31"/>
      <c r="C36" s="30"/>
      <c r="D36" s="30"/>
      <c r="E36" s="27" t="s">
        <v>42</v>
      </c>
      <c r="F36" s="98">
        <f>ROUND((SUM(BH123:BH135)),2)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customHeight="1" hidden="1">
      <c r="A37" s="30"/>
      <c r="B37" s="31"/>
      <c r="C37" s="30"/>
      <c r="D37" s="30"/>
      <c r="E37" s="27" t="s">
        <v>43</v>
      </c>
      <c r="F37" s="98">
        <f>ROUND((SUM(BI123:BI135)),2)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" customHeight="1">
      <c r="A82" s="30"/>
      <c r="B82" s="31"/>
      <c r="C82" s="22" t="s">
        <v>113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364" t="str">
        <f>E7</f>
        <v>Modernizace venkovního sportoviště ZŠ Na Výběžku Liberec 1.etapa</v>
      </c>
      <c r="F85" s="365"/>
      <c r="G85" s="365"/>
      <c r="H85" s="36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111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354" t="str">
        <f>E9</f>
        <v>IO-01 - Přeložka kanalizace</v>
      </c>
      <c r="F87" s="363"/>
      <c r="G87" s="363"/>
      <c r="H87" s="363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>Liberec</v>
      </c>
      <c r="G89" s="30"/>
      <c r="H89" s="30"/>
      <c r="I89" s="27" t="s">
        <v>20</v>
      </c>
      <c r="J89" s="53" t="str">
        <f>IF(J12="","",J12)</f>
        <v>11. 4. 2024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25.65" customHeight="1">
      <c r="A91" s="30"/>
      <c r="B91" s="31"/>
      <c r="C91" s="27" t="s">
        <v>22</v>
      </c>
      <c r="D91" s="30"/>
      <c r="E91" s="30"/>
      <c r="F91" s="25" t="str">
        <f>E15</f>
        <v>Město Liberec</v>
      </c>
      <c r="G91" s="30"/>
      <c r="H91" s="30"/>
      <c r="I91" s="27" t="s">
        <v>28</v>
      </c>
      <c r="J91" s="28" t="str">
        <f>E21</f>
        <v>Sportovní projekty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15" customHeight="1">
      <c r="A92" s="30"/>
      <c r="B92" s="31"/>
      <c r="C92" s="27" t="s">
        <v>26</v>
      </c>
      <c r="D92" s="30"/>
      <c r="E92" s="30"/>
      <c r="F92" s="25" t="str">
        <f>IF(E18="","",E18)</f>
        <v xml:space="preserve"> </v>
      </c>
      <c r="G92" s="30"/>
      <c r="H92" s="30"/>
      <c r="I92" s="27" t="s">
        <v>31</v>
      </c>
      <c r="J92" s="28" t="str">
        <f>E24</f>
        <v>F.Pecka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114</v>
      </c>
      <c r="D94" s="100"/>
      <c r="E94" s="100"/>
      <c r="F94" s="100"/>
      <c r="G94" s="100"/>
      <c r="H94" s="100"/>
      <c r="I94" s="100"/>
      <c r="J94" s="109" t="s">
        <v>115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0" t="s">
        <v>116</v>
      </c>
      <c r="D96" s="30"/>
      <c r="E96" s="30"/>
      <c r="F96" s="30"/>
      <c r="G96" s="30"/>
      <c r="H96" s="30"/>
      <c r="I96" s="30"/>
      <c r="J96" s="69">
        <f>J123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117</v>
      </c>
    </row>
    <row r="97" spans="2:12" s="9" customFormat="1" ht="24.9" customHeight="1">
      <c r="B97" s="111"/>
      <c r="D97" s="112" t="s">
        <v>118</v>
      </c>
      <c r="E97" s="113"/>
      <c r="F97" s="113"/>
      <c r="G97" s="113"/>
      <c r="H97" s="113"/>
      <c r="I97" s="113"/>
      <c r="J97" s="114">
        <f>J124</f>
        <v>0</v>
      </c>
      <c r="L97" s="111"/>
    </row>
    <row r="98" spans="2:12" s="10" customFormat="1" ht="19.95" customHeight="1">
      <c r="B98" s="115"/>
      <c r="D98" s="116" t="s">
        <v>122</v>
      </c>
      <c r="E98" s="117"/>
      <c r="F98" s="117"/>
      <c r="G98" s="117"/>
      <c r="H98" s="117"/>
      <c r="I98" s="117"/>
      <c r="J98" s="118">
        <f>J125</f>
        <v>0</v>
      </c>
      <c r="L98" s="115"/>
    </row>
    <row r="99" spans="2:12" s="9" customFormat="1" ht="24.9" customHeight="1">
      <c r="B99" s="111"/>
      <c r="D99" s="112" t="s">
        <v>130</v>
      </c>
      <c r="E99" s="113"/>
      <c r="F99" s="113"/>
      <c r="G99" s="113"/>
      <c r="H99" s="113"/>
      <c r="I99" s="113"/>
      <c r="J99" s="114">
        <f>J127</f>
        <v>0</v>
      </c>
      <c r="L99" s="111"/>
    </row>
    <row r="100" spans="2:12" s="10" customFormat="1" ht="19.95" customHeight="1">
      <c r="B100" s="115"/>
      <c r="D100" s="116" t="s">
        <v>131</v>
      </c>
      <c r="E100" s="117"/>
      <c r="F100" s="117"/>
      <c r="G100" s="117"/>
      <c r="H100" s="117"/>
      <c r="I100" s="117"/>
      <c r="J100" s="118">
        <f>J128</f>
        <v>0</v>
      </c>
      <c r="L100" s="115"/>
    </row>
    <row r="101" spans="2:12" s="10" customFormat="1" ht="19.95" customHeight="1">
      <c r="B101" s="115"/>
      <c r="D101" s="116" t="s">
        <v>132</v>
      </c>
      <c r="E101" s="117"/>
      <c r="F101" s="117"/>
      <c r="G101" s="117"/>
      <c r="H101" s="117"/>
      <c r="I101" s="117"/>
      <c r="J101" s="118">
        <f>J130</f>
        <v>0</v>
      </c>
      <c r="L101" s="115"/>
    </row>
    <row r="102" spans="2:12" s="10" customFormat="1" ht="19.95" customHeight="1">
      <c r="B102" s="115"/>
      <c r="D102" s="116" t="s">
        <v>133</v>
      </c>
      <c r="E102" s="117"/>
      <c r="F102" s="117"/>
      <c r="G102" s="117"/>
      <c r="H102" s="117"/>
      <c r="I102" s="117"/>
      <c r="J102" s="118">
        <f>J132</f>
        <v>0</v>
      </c>
      <c r="L102" s="115"/>
    </row>
    <row r="103" spans="2:12" s="10" customFormat="1" ht="19.95" customHeight="1">
      <c r="B103" s="115"/>
      <c r="D103" s="116" t="s">
        <v>134</v>
      </c>
      <c r="E103" s="117"/>
      <c r="F103" s="117"/>
      <c r="G103" s="117"/>
      <c r="H103" s="117"/>
      <c r="I103" s="117"/>
      <c r="J103" s="118">
        <f>J134</f>
        <v>0</v>
      </c>
      <c r="L103" s="115"/>
    </row>
    <row r="104" spans="1:31" s="2" customFormat="1" ht="21.75" customHeight="1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" customHeight="1">
      <c r="A105" s="30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9" spans="1:31" s="2" customFormat="1" ht="6.9" customHeight="1">
      <c r="A109" s="30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24.9" customHeight="1">
      <c r="A110" s="30"/>
      <c r="B110" s="31"/>
      <c r="C110" s="22" t="s">
        <v>135</v>
      </c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7" t="s">
        <v>14</v>
      </c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16.5" customHeight="1">
      <c r="A113" s="30"/>
      <c r="B113" s="31"/>
      <c r="C113" s="30"/>
      <c r="D113" s="30"/>
      <c r="E113" s="364" t="str">
        <f>E7</f>
        <v>Modernizace venkovního sportoviště ZŠ Na Výběžku Liberec 1.etapa</v>
      </c>
      <c r="F113" s="365"/>
      <c r="G113" s="365"/>
      <c r="H113" s="365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2" customHeight="1">
      <c r="A114" s="30"/>
      <c r="B114" s="31"/>
      <c r="C114" s="27" t="s">
        <v>111</v>
      </c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16.5" customHeight="1">
      <c r="A115" s="30"/>
      <c r="B115" s="31"/>
      <c r="C115" s="30"/>
      <c r="D115" s="30"/>
      <c r="E115" s="354" t="str">
        <f>E9</f>
        <v>IO-01 - Přeložka kanalizace</v>
      </c>
      <c r="F115" s="363"/>
      <c r="G115" s="363"/>
      <c r="H115" s="363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6.9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2" customHeight="1">
      <c r="A117" s="30"/>
      <c r="B117" s="31"/>
      <c r="C117" s="27" t="s">
        <v>18</v>
      </c>
      <c r="D117" s="30"/>
      <c r="E117" s="30"/>
      <c r="F117" s="25" t="str">
        <f>F12</f>
        <v>Liberec</v>
      </c>
      <c r="G117" s="30"/>
      <c r="H117" s="30"/>
      <c r="I117" s="27" t="s">
        <v>20</v>
      </c>
      <c r="J117" s="53" t="str">
        <f>IF(J12="","",J12)</f>
        <v>11. 4. 2024</v>
      </c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6.9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25.65" customHeight="1">
      <c r="A119" s="30"/>
      <c r="B119" s="31"/>
      <c r="C119" s="27" t="s">
        <v>22</v>
      </c>
      <c r="D119" s="30"/>
      <c r="E119" s="30"/>
      <c r="F119" s="25" t="str">
        <f>E15</f>
        <v>Město Liberec</v>
      </c>
      <c r="G119" s="30"/>
      <c r="H119" s="30"/>
      <c r="I119" s="27" t="s">
        <v>28</v>
      </c>
      <c r="J119" s="28" t="str">
        <f>E21</f>
        <v>Sportovní projekty s.r.o.</v>
      </c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5.15" customHeight="1">
      <c r="A120" s="30"/>
      <c r="B120" s="31"/>
      <c r="C120" s="27" t="s">
        <v>26</v>
      </c>
      <c r="D120" s="30"/>
      <c r="E120" s="30"/>
      <c r="F120" s="25" t="str">
        <f>IF(E18="","",E18)</f>
        <v xml:space="preserve"> </v>
      </c>
      <c r="G120" s="30"/>
      <c r="H120" s="30"/>
      <c r="I120" s="27" t="s">
        <v>31</v>
      </c>
      <c r="J120" s="28" t="str">
        <f>E24</f>
        <v>F.Pecka</v>
      </c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0.3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11" customFormat="1" ht="29.25" customHeight="1">
      <c r="A122" s="119"/>
      <c r="B122" s="120"/>
      <c r="C122" s="121" t="s">
        <v>136</v>
      </c>
      <c r="D122" s="122" t="s">
        <v>59</v>
      </c>
      <c r="E122" s="122" t="s">
        <v>55</v>
      </c>
      <c r="F122" s="122" t="s">
        <v>56</v>
      </c>
      <c r="G122" s="122" t="s">
        <v>137</v>
      </c>
      <c r="H122" s="122" t="s">
        <v>138</v>
      </c>
      <c r="I122" s="122" t="s">
        <v>139</v>
      </c>
      <c r="J122" s="123" t="s">
        <v>115</v>
      </c>
      <c r="K122" s="124" t="s">
        <v>140</v>
      </c>
      <c r="L122" s="125"/>
      <c r="M122" s="60" t="s">
        <v>1</v>
      </c>
      <c r="N122" s="61" t="s">
        <v>38</v>
      </c>
      <c r="O122" s="61" t="s">
        <v>141</v>
      </c>
      <c r="P122" s="61" t="s">
        <v>142</v>
      </c>
      <c r="Q122" s="61" t="s">
        <v>143</v>
      </c>
      <c r="R122" s="61" t="s">
        <v>144</v>
      </c>
      <c r="S122" s="61" t="s">
        <v>145</v>
      </c>
      <c r="T122" s="62" t="s">
        <v>146</v>
      </c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</row>
    <row r="123" spans="1:63" s="2" customFormat="1" ht="22.8" customHeight="1">
      <c r="A123" s="30"/>
      <c r="B123" s="31"/>
      <c r="C123" s="67" t="s">
        <v>147</v>
      </c>
      <c r="D123" s="30"/>
      <c r="E123" s="30"/>
      <c r="F123" s="30"/>
      <c r="G123" s="30"/>
      <c r="H123" s="30"/>
      <c r="I123" s="30"/>
      <c r="J123" s="126">
        <f>BK123</f>
        <v>0</v>
      </c>
      <c r="K123" s="30"/>
      <c r="L123" s="31"/>
      <c r="M123" s="63"/>
      <c r="N123" s="54"/>
      <c r="O123" s="64"/>
      <c r="P123" s="127">
        <f>P124+P127</f>
        <v>0</v>
      </c>
      <c r="Q123" s="64"/>
      <c r="R123" s="127">
        <f>R124+R127</f>
        <v>0</v>
      </c>
      <c r="S123" s="64"/>
      <c r="T123" s="128">
        <f>T124+T127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T123" s="18" t="s">
        <v>73</v>
      </c>
      <c r="AU123" s="18" t="s">
        <v>117</v>
      </c>
      <c r="BK123" s="129">
        <f>BK124+BK127</f>
        <v>0</v>
      </c>
    </row>
    <row r="124" spans="2:63" s="12" customFormat="1" ht="25.95" customHeight="1">
      <c r="B124" s="130"/>
      <c r="D124" s="131" t="s">
        <v>73</v>
      </c>
      <c r="E124" s="132" t="s">
        <v>148</v>
      </c>
      <c r="F124" s="132" t="s">
        <v>149</v>
      </c>
      <c r="J124" s="133">
        <f>BK124</f>
        <v>0</v>
      </c>
      <c r="L124" s="130"/>
      <c r="M124" s="134"/>
      <c r="N124" s="135"/>
      <c r="O124" s="135"/>
      <c r="P124" s="136">
        <f>P125</f>
        <v>0</v>
      </c>
      <c r="Q124" s="135"/>
      <c r="R124" s="136">
        <f>R125</f>
        <v>0</v>
      </c>
      <c r="S124" s="135"/>
      <c r="T124" s="137">
        <f>T125</f>
        <v>0</v>
      </c>
      <c r="AR124" s="131" t="s">
        <v>82</v>
      </c>
      <c r="AT124" s="138" t="s">
        <v>73</v>
      </c>
      <c r="AU124" s="138" t="s">
        <v>74</v>
      </c>
      <c r="AY124" s="131" t="s">
        <v>150</v>
      </c>
      <c r="BK124" s="139">
        <f>BK125</f>
        <v>0</v>
      </c>
    </row>
    <row r="125" spans="2:63" s="12" customFormat="1" ht="22.8" customHeight="1">
      <c r="B125" s="130"/>
      <c r="D125" s="131" t="s">
        <v>73</v>
      </c>
      <c r="E125" s="140" t="s">
        <v>187</v>
      </c>
      <c r="F125" s="140" t="s">
        <v>438</v>
      </c>
      <c r="J125" s="141">
        <f>BK125</f>
        <v>0</v>
      </c>
      <c r="L125" s="130"/>
      <c r="M125" s="134"/>
      <c r="N125" s="135"/>
      <c r="O125" s="135"/>
      <c r="P125" s="136">
        <f>P126</f>
        <v>0</v>
      </c>
      <c r="Q125" s="135"/>
      <c r="R125" s="136">
        <f>R126</f>
        <v>0</v>
      </c>
      <c r="S125" s="135"/>
      <c r="T125" s="137">
        <f>T126</f>
        <v>0</v>
      </c>
      <c r="AR125" s="131" t="s">
        <v>82</v>
      </c>
      <c r="AT125" s="138" t="s">
        <v>73</v>
      </c>
      <c r="AU125" s="138" t="s">
        <v>82</v>
      </c>
      <c r="AY125" s="131" t="s">
        <v>150</v>
      </c>
      <c r="BK125" s="139">
        <f>BK126</f>
        <v>0</v>
      </c>
    </row>
    <row r="126" spans="1:65" s="2" customFormat="1" ht="16.5" customHeight="1">
      <c r="A126" s="30"/>
      <c r="B126" s="142"/>
      <c r="C126" s="143" t="s">
        <v>82</v>
      </c>
      <c r="D126" s="143" t="s">
        <v>152</v>
      </c>
      <c r="E126" s="144" t="s">
        <v>1354</v>
      </c>
      <c r="F126" s="145" t="s">
        <v>1355</v>
      </c>
      <c r="G126" s="146" t="s">
        <v>360</v>
      </c>
      <c r="H126" s="147">
        <v>1</v>
      </c>
      <c r="I126" s="148">
        <f>'IO-01'!J96</f>
        <v>0</v>
      </c>
      <c r="J126" s="148">
        <f>ROUND(I126*H126,2)</f>
        <v>0</v>
      </c>
      <c r="K126" s="149"/>
      <c r="L126" s="31"/>
      <c r="M126" s="150" t="s">
        <v>1</v>
      </c>
      <c r="N126" s="151" t="s">
        <v>39</v>
      </c>
      <c r="O126" s="152">
        <v>0</v>
      </c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54" t="s">
        <v>156</v>
      </c>
      <c r="AT126" s="154" t="s">
        <v>152</v>
      </c>
      <c r="AU126" s="154" t="s">
        <v>84</v>
      </c>
      <c r="AY126" s="18" t="s">
        <v>150</v>
      </c>
      <c r="BE126" s="155">
        <f>IF(N126="základní",J126,0)</f>
        <v>0</v>
      </c>
      <c r="BF126" s="155">
        <f>IF(N126="snížená",J126,0)</f>
        <v>0</v>
      </c>
      <c r="BG126" s="155">
        <f>IF(N126="zákl. přenesená",J126,0)</f>
        <v>0</v>
      </c>
      <c r="BH126" s="155">
        <f>IF(N126="sníž. přenesená",J126,0)</f>
        <v>0</v>
      </c>
      <c r="BI126" s="155">
        <f>IF(N126="nulová",J126,0)</f>
        <v>0</v>
      </c>
      <c r="BJ126" s="18" t="s">
        <v>82</v>
      </c>
      <c r="BK126" s="155">
        <f>ROUND(I126*H126,2)</f>
        <v>0</v>
      </c>
      <c r="BL126" s="18" t="s">
        <v>156</v>
      </c>
      <c r="BM126" s="154" t="s">
        <v>1356</v>
      </c>
    </row>
    <row r="127" spans="2:63" s="12" customFormat="1" ht="25.95" customHeight="1">
      <c r="B127" s="130"/>
      <c r="D127" s="131" t="s">
        <v>73</v>
      </c>
      <c r="E127" s="132" t="s">
        <v>607</v>
      </c>
      <c r="F127" s="132" t="s">
        <v>608</v>
      </c>
      <c r="J127" s="133">
        <f>BK127</f>
        <v>0</v>
      </c>
      <c r="L127" s="130"/>
      <c r="M127" s="134"/>
      <c r="N127" s="135"/>
      <c r="O127" s="135"/>
      <c r="P127" s="136">
        <f>P128+P130+P132+P134</f>
        <v>0</v>
      </c>
      <c r="Q127" s="135"/>
      <c r="R127" s="136">
        <f>R128+R130+R132+R134</f>
        <v>0</v>
      </c>
      <c r="S127" s="135"/>
      <c r="T127" s="137">
        <f>T128+T130+T132+T134</f>
        <v>0</v>
      </c>
      <c r="AR127" s="131" t="s">
        <v>172</v>
      </c>
      <c r="AT127" s="138" t="s">
        <v>73</v>
      </c>
      <c r="AU127" s="138" t="s">
        <v>74</v>
      </c>
      <c r="AY127" s="131" t="s">
        <v>150</v>
      </c>
      <c r="BK127" s="139">
        <f>BK128+BK130+BK132+BK134</f>
        <v>0</v>
      </c>
    </row>
    <row r="128" spans="2:63" s="12" customFormat="1" ht="22.8" customHeight="1">
      <c r="B128" s="130"/>
      <c r="D128" s="131" t="s">
        <v>73</v>
      </c>
      <c r="E128" s="140" t="s">
        <v>609</v>
      </c>
      <c r="F128" s="140" t="s">
        <v>610</v>
      </c>
      <c r="J128" s="141">
        <f>BK128</f>
        <v>0</v>
      </c>
      <c r="L128" s="130"/>
      <c r="M128" s="134"/>
      <c r="N128" s="135"/>
      <c r="O128" s="135"/>
      <c r="P128" s="136">
        <f>P129</f>
        <v>0</v>
      </c>
      <c r="Q128" s="135"/>
      <c r="R128" s="136">
        <f>R129</f>
        <v>0</v>
      </c>
      <c r="S128" s="135"/>
      <c r="T128" s="137">
        <f>T129</f>
        <v>0</v>
      </c>
      <c r="AR128" s="131" t="s">
        <v>172</v>
      </c>
      <c r="AT128" s="138" t="s">
        <v>73</v>
      </c>
      <c r="AU128" s="138" t="s">
        <v>82</v>
      </c>
      <c r="AY128" s="131" t="s">
        <v>150</v>
      </c>
      <c r="BK128" s="139">
        <f>BK129</f>
        <v>0</v>
      </c>
    </row>
    <row r="129" spans="1:65" s="2" customFormat="1" ht="21.75" customHeight="1">
      <c r="A129" s="30"/>
      <c r="B129" s="142"/>
      <c r="C129" s="143" t="s">
        <v>84</v>
      </c>
      <c r="D129" s="143" t="s">
        <v>152</v>
      </c>
      <c r="E129" s="144" t="s">
        <v>612</v>
      </c>
      <c r="F129" s="145" t="s">
        <v>613</v>
      </c>
      <c r="G129" s="146" t="s">
        <v>502</v>
      </c>
      <c r="H129" s="147">
        <v>40</v>
      </c>
      <c r="I129" s="148"/>
      <c r="J129" s="148">
        <f>ROUND(I129*H129,2)</f>
        <v>0</v>
      </c>
      <c r="K129" s="149"/>
      <c r="L129" s="31"/>
      <c r="M129" s="150" t="s">
        <v>1</v>
      </c>
      <c r="N129" s="151" t="s">
        <v>39</v>
      </c>
      <c r="O129" s="152">
        <v>0</v>
      </c>
      <c r="P129" s="152">
        <f>O129*H129</f>
        <v>0</v>
      </c>
      <c r="Q129" s="152">
        <v>0</v>
      </c>
      <c r="R129" s="152">
        <f>Q129*H129</f>
        <v>0</v>
      </c>
      <c r="S129" s="152">
        <v>0</v>
      </c>
      <c r="T129" s="153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4" t="s">
        <v>614</v>
      </c>
      <c r="AT129" s="154" t="s">
        <v>152</v>
      </c>
      <c r="AU129" s="154" t="s">
        <v>84</v>
      </c>
      <c r="AY129" s="18" t="s">
        <v>150</v>
      </c>
      <c r="BE129" s="155">
        <f>IF(N129="základní",J129,0)</f>
        <v>0</v>
      </c>
      <c r="BF129" s="155">
        <f>IF(N129="snížená",J129,0)</f>
        <v>0</v>
      </c>
      <c r="BG129" s="155">
        <f>IF(N129="zákl. přenesená",J129,0)</f>
        <v>0</v>
      </c>
      <c r="BH129" s="155">
        <f>IF(N129="sníž. přenesená",J129,0)</f>
        <v>0</v>
      </c>
      <c r="BI129" s="155">
        <f>IF(N129="nulová",J129,0)</f>
        <v>0</v>
      </c>
      <c r="BJ129" s="18" t="s">
        <v>82</v>
      </c>
      <c r="BK129" s="155">
        <f>ROUND(I129*H129,2)</f>
        <v>0</v>
      </c>
      <c r="BL129" s="18" t="s">
        <v>614</v>
      </c>
      <c r="BM129" s="154" t="s">
        <v>1357</v>
      </c>
    </row>
    <row r="130" spans="2:63" s="12" customFormat="1" ht="22.8" customHeight="1">
      <c r="B130" s="130"/>
      <c r="D130" s="131" t="s">
        <v>73</v>
      </c>
      <c r="E130" s="140" t="s">
        <v>616</v>
      </c>
      <c r="F130" s="140" t="s">
        <v>617</v>
      </c>
      <c r="J130" s="141">
        <f>BK130</f>
        <v>0</v>
      </c>
      <c r="L130" s="130"/>
      <c r="M130" s="134"/>
      <c r="N130" s="135"/>
      <c r="O130" s="135"/>
      <c r="P130" s="136">
        <f>P131</f>
        <v>0</v>
      </c>
      <c r="Q130" s="135"/>
      <c r="R130" s="136">
        <f>R131</f>
        <v>0</v>
      </c>
      <c r="S130" s="135"/>
      <c r="T130" s="137">
        <f>T131</f>
        <v>0</v>
      </c>
      <c r="AR130" s="131" t="s">
        <v>172</v>
      </c>
      <c r="AT130" s="138" t="s">
        <v>73</v>
      </c>
      <c r="AU130" s="138" t="s">
        <v>82</v>
      </c>
      <c r="AY130" s="131" t="s">
        <v>150</v>
      </c>
      <c r="BK130" s="139">
        <f>BK131</f>
        <v>0</v>
      </c>
    </row>
    <row r="131" spans="1:65" s="2" customFormat="1" ht="16.5" customHeight="1">
      <c r="A131" s="30"/>
      <c r="B131" s="142"/>
      <c r="C131" s="143" t="s">
        <v>163</v>
      </c>
      <c r="D131" s="143" t="s">
        <v>152</v>
      </c>
      <c r="E131" s="144" t="s">
        <v>619</v>
      </c>
      <c r="F131" s="145" t="s">
        <v>617</v>
      </c>
      <c r="G131" s="146" t="s">
        <v>576</v>
      </c>
      <c r="H131" s="147"/>
      <c r="I131" s="148"/>
      <c r="J131" s="148">
        <f>ROUND(I131*H131,2)</f>
        <v>0</v>
      </c>
      <c r="K131" s="149"/>
      <c r="L131" s="31"/>
      <c r="M131" s="150" t="s">
        <v>1</v>
      </c>
      <c r="N131" s="151" t="s">
        <v>39</v>
      </c>
      <c r="O131" s="152">
        <v>0</v>
      </c>
      <c r="P131" s="152">
        <f>O131*H131</f>
        <v>0</v>
      </c>
      <c r="Q131" s="152">
        <v>0</v>
      </c>
      <c r="R131" s="152">
        <f>Q131*H131</f>
        <v>0</v>
      </c>
      <c r="S131" s="152">
        <v>0</v>
      </c>
      <c r="T131" s="153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4" t="s">
        <v>614</v>
      </c>
      <c r="AT131" s="154" t="s">
        <v>152</v>
      </c>
      <c r="AU131" s="154" t="s">
        <v>84</v>
      </c>
      <c r="AY131" s="18" t="s">
        <v>150</v>
      </c>
      <c r="BE131" s="155">
        <f>IF(N131="základní",J131,0)</f>
        <v>0</v>
      </c>
      <c r="BF131" s="155">
        <f>IF(N131="snížená",J131,0)</f>
        <v>0</v>
      </c>
      <c r="BG131" s="155">
        <f>IF(N131="zákl. přenesená",J131,0)</f>
        <v>0</v>
      </c>
      <c r="BH131" s="155">
        <f>IF(N131="sníž. přenesená",J131,0)</f>
        <v>0</v>
      </c>
      <c r="BI131" s="155">
        <f>IF(N131="nulová",J131,0)</f>
        <v>0</v>
      </c>
      <c r="BJ131" s="18" t="s">
        <v>82</v>
      </c>
      <c r="BK131" s="155">
        <f>ROUND(I131*H131,2)</f>
        <v>0</v>
      </c>
      <c r="BL131" s="18" t="s">
        <v>614</v>
      </c>
      <c r="BM131" s="154" t="s">
        <v>1358</v>
      </c>
    </row>
    <row r="132" spans="2:63" s="12" customFormat="1" ht="22.8" customHeight="1">
      <c r="B132" s="130"/>
      <c r="D132" s="131" t="s">
        <v>73</v>
      </c>
      <c r="E132" s="140" t="s">
        <v>621</v>
      </c>
      <c r="F132" s="140" t="s">
        <v>622</v>
      </c>
      <c r="J132" s="141">
        <f>BK132</f>
        <v>0</v>
      </c>
      <c r="L132" s="130"/>
      <c r="M132" s="134"/>
      <c r="N132" s="135"/>
      <c r="O132" s="135"/>
      <c r="P132" s="136">
        <f>P133</f>
        <v>0</v>
      </c>
      <c r="Q132" s="135"/>
      <c r="R132" s="136">
        <f>R133</f>
        <v>0</v>
      </c>
      <c r="S132" s="135"/>
      <c r="T132" s="137">
        <f>T133</f>
        <v>0</v>
      </c>
      <c r="AR132" s="131" t="s">
        <v>172</v>
      </c>
      <c r="AT132" s="138" t="s">
        <v>73</v>
      </c>
      <c r="AU132" s="138" t="s">
        <v>82</v>
      </c>
      <c r="AY132" s="131" t="s">
        <v>150</v>
      </c>
      <c r="BK132" s="139">
        <f>BK133</f>
        <v>0</v>
      </c>
    </row>
    <row r="133" spans="1:65" s="2" customFormat="1" ht="16.5" customHeight="1">
      <c r="A133" s="30"/>
      <c r="B133" s="142"/>
      <c r="C133" s="143" t="s">
        <v>156</v>
      </c>
      <c r="D133" s="143" t="s">
        <v>152</v>
      </c>
      <c r="E133" s="144" t="s">
        <v>624</v>
      </c>
      <c r="F133" s="145" t="s">
        <v>622</v>
      </c>
      <c r="G133" s="146" t="s">
        <v>576</v>
      </c>
      <c r="H133" s="147"/>
      <c r="I133" s="148"/>
      <c r="J133" s="148">
        <f>ROUND(I133*H133,2)</f>
        <v>0</v>
      </c>
      <c r="K133" s="149"/>
      <c r="L133" s="31"/>
      <c r="M133" s="150" t="s">
        <v>1</v>
      </c>
      <c r="N133" s="151" t="s">
        <v>39</v>
      </c>
      <c r="O133" s="152">
        <v>0</v>
      </c>
      <c r="P133" s="152">
        <f>O133*H133</f>
        <v>0</v>
      </c>
      <c r="Q133" s="152">
        <v>0</v>
      </c>
      <c r="R133" s="152">
        <f>Q133*H133</f>
        <v>0</v>
      </c>
      <c r="S133" s="152">
        <v>0</v>
      </c>
      <c r="T133" s="153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4" t="s">
        <v>614</v>
      </c>
      <c r="AT133" s="154" t="s">
        <v>152</v>
      </c>
      <c r="AU133" s="154" t="s">
        <v>84</v>
      </c>
      <c r="AY133" s="18" t="s">
        <v>150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8" t="s">
        <v>82</v>
      </c>
      <c r="BK133" s="155">
        <f>ROUND(I133*H133,2)</f>
        <v>0</v>
      </c>
      <c r="BL133" s="18" t="s">
        <v>614</v>
      </c>
      <c r="BM133" s="154" t="s">
        <v>1359</v>
      </c>
    </row>
    <row r="134" spans="2:63" s="12" customFormat="1" ht="22.8" customHeight="1">
      <c r="B134" s="130"/>
      <c r="D134" s="131" t="s">
        <v>73</v>
      </c>
      <c r="E134" s="140" t="s">
        <v>626</v>
      </c>
      <c r="F134" s="140" t="s">
        <v>627</v>
      </c>
      <c r="J134" s="141">
        <f>BK134</f>
        <v>0</v>
      </c>
      <c r="L134" s="130"/>
      <c r="M134" s="134"/>
      <c r="N134" s="135"/>
      <c r="O134" s="135"/>
      <c r="P134" s="136">
        <f>P135</f>
        <v>0</v>
      </c>
      <c r="Q134" s="135"/>
      <c r="R134" s="136">
        <f>R135</f>
        <v>0</v>
      </c>
      <c r="S134" s="135"/>
      <c r="T134" s="137">
        <f>T135</f>
        <v>0</v>
      </c>
      <c r="AR134" s="131" t="s">
        <v>172</v>
      </c>
      <c r="AT134" s="138" t="s">
        <v>73</v>
      </c>
      <c r="AU134" s="138" t="s">
        <v>82</v>
      </c>
      <c r="AY134" s="131" t="s">
        <v>150</v>
      </c>
      <c r="BK134" s="139">
        <f>BK135</f>
        <v>0</v>
      </c>
    </row>
    <row r="135" spans="1:65" s="2" customFormat="1" ht="16.5" customHeight="1">
      <c r="A135" s="30"/>
      <c r="B135" s="142"/>
      <c r="C135" s="143" t="s">
        <v>172</v>
      </c>
      <c r="D135" s="143" t="s">
        <v>152</v>
      </c>
      <c r="E135" s="144" t="s">
        <v>629</v>
      </c>
      <c r="F135" s="145" t="s">
        <v>630</v>
      </c>
      <c r="G135" s="146" t="s">
        <v>576</v>
      </c>
      <c r="H135" s="147"/>
      <c r="I135" s="148"/>
      <c r="J135" s="148">
        <f>ROUND(I135*H135,2)</f>
        <v>0</v>
      </c>
      <c r="K135" s="149"/>
      <c r="L135" s="31"/>
      <c r="M135" s="187" t="s">
        <v>1</v>
      </c>
      <c r="N135" s="188" t="s">
        <v>39</v>
      </c>
      <c r="O135" s="189">
        <v>0</v>
      </c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4" t="s">
        <v>614</v>
      </c>
      <c r="AT135" s="154" t="s">
        <v>152</v>
      </c>
      <c r="AU135" s="154" t="s">
        <v>84</v>
      </c>
      <c r="AY135" s="18" t="s">
        <v>150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8" t="s">
        <v>82</v>
      </c>
      <c r="BK135" s="155">
        <f>ROUND(I135*H135,2)</f>
        <v>0</v>
      </c>
      <c r="BL135" s="18" t="s">
        <v>614</v>
      </c>
      <c r="BM135" s="154" t="s">
        <v>1360</v>
      </c>
    </row>
    <row r="136" spans="1:31" s="2" customFormat="1" ht="6.9" customHeight="1">
      <c r="A136" s="30"/>
      <c r="B136" s="45"/>
      <c r="C136" s="46"/>
      <c r="D136" s="46"/>
      <c r="E136" s="46"/>
      <c r="F136" s="46"/>
      <c r="G136" s="46"/>
      <c r="H136" s="46"/>
      <c r="I136" s="46"/>
      <c r="J136" s="46"/>
      <c r="K136" s="46"/>
      <c r="L136" s="31"/>
      <c r="M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</sheetData>
  <autoFilter ref="C122:K135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176"/>
  <sheetViews>
    <sheetView workbookViewId="0" topLeftCell="A1">
      <selection activeCell="I124" sqref="I124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7109375" style="1" hidden="1" customWidth="1"/>
    <col min="14" max="14" width="9.140625" style="1" hidden="1" customWidth="1"/>
    <col min="15" max="20" width="14.140625" style="1" hidden="1" customWidth="1"/>
    <col min="21" max="21" width="16.28125" style="1" hidden="1" customWidth="1"/>
    <col min="22" max="22" width="12.28125" style="1" hidden="1" customWidth="1"/>
    <col min="23" max="23" width="16.28125" style="1" hidden="1" customWidth="1"/>
    <col min="24" max="24" width="12.28125" style="1" hidden="1" customWidth="1"/>
    <col min="25" max="25" width="15.00390625" style="1" hidden="1" customWidth="1"/>
    <col min="26" max="26" width="11.00390625" style="1" hidden="1" customWidth="1"/>
    <col min="27" max="27" width="15.00390625" style="1" hidden="1" customWidth="1"/>
    <col min="28" max="28" width="16.28125" style="1" hidden="1" customWidth="1"/>
    <col min="29" max="29" width="11.00390625" style="1" hidden="1" customWidth="1"/>
    <col min="30" max="30" width="15.00390625" style="1" hidden="1" customWidth="1"/>
    <col min="31" max="31" width="16.28125" style="1" hidden="1" customWidth="1"/>
    <col min="32" max="66" width="9.140625" style="1" hidden="1" customWidth="1"/>
    <col min="67" max="16384" width="9.140625" style="1" customWidth="1"/>
  </cols>
  <sheetData>
    <row r="1" ht="12">
      <c r="A1" s="91"/>
    </row>
    <row r="2" spans="12:46" ht="12"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8" t="s">
        <v>1541</v>
      </c>
    </row>
    <row r="3" spans="2:46" ht="12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ht="17.4">
      <c r="B4" s="21"/>
      <c r="D4" s="22" t="s">
        <v>110</v>
      </c>
      <c r="L4" s="21"/>
      <c r="M4" s="92" t="s">
        <v>10</v>
      </c>
      <c r="AT4" s="18" t="s">
        <v>3</v>
      </c>
    </row>
    <row r="5" spans="2:12" ht="12">
      <c r="B5" s="21"/>
      <c r="L5" s="21"/>
    </row>
    <row r="6" spans="2:12" ht="13.2">
      <c r="B6" s="21"/>
      <c r="D6" s="27" t="s">
        <v>14</v>
      </c>
      <c r="L6" s="21"/>
    </row>
    <row r="7" spans="2:12" ht="13.2">
      <c r="B7" s="21"/>
      <c r="E7" s="364" t="str">
        <f>'[2]Rekapitulace stavby'!K6</f>
        <v>ZŠ LIBEREC</v>
      </c>
      <c r="F7" s="365"/>
      <c r="G7" s="365"/>
      <c r="H7" s="365"/>
      <c r="L7" s="21"/>
    </row>
    <row r="8" spans="1:31" s="2" customFormat="1" ht="13.2">
      <c r="A8" s="30"/>
      <c r="B8" s="31"/>
      <c r="C8" s="30"/>
      <c r="D8" s="27" t="s">
        <v>111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8" customHeight="1">
      <c r="A9" s="30"/>
      <c r="B9" s="31"/>
      <c r="C9" s="30"/>
      <c r="D9" s="30"/>
      <c r="E9" s="354" t="s">
        <v>1542</v>
      </c>
      <c r="F9" s="363"/>
      <c r="G9" s="363"/>
      <c r="H9" s="363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3.2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3.2">
      <c r="A12" s="30"/>
      <c r="B12" s="31"/>
      <c r="C12" s="30"/>
      <c r="D12" s="27" t="s">
        <v>18</v>
      </c>
      <c r="E12" s="30"/>
      <c r="F12" s="25" t="s">
        <v>27</v>
      </c>
      <c r="G12" s="30"/>
      <c r="H12" s="30"/>
      <c r="I12" s="27" t="s">
        <v>20</v>
      </c>
      <c r="J12" s="53" t="str">
        <f>'[2]Rekapitulace stavby'!AN8</f>
        <v>22. 3. 2023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2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3.2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tr">
        <f>IF('[2]Rekapitulace stavby'!AN10="","",'[2]Rekapitulace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3.2">
      <c r="A15" s="30"/>
      <c r="B15" s="31"/>
      <c r="C15" s="30"/>
      <c r="D15" s="30"/>
      <c r="E15" s="25" t="str">
        <f>IF('[2]Rekapitulace stavby'!E11="","",'[2]Rekapitulace stavby'!E11)</f>
        <v xml:space="preserve"> </v>
      </c>
      <c r="F15" s="30"/>
      <c r="G15" s="30"/>
      <c r="H15" s="30"/>
      <c r="I15" s="27" t="s">
        <v>25</v>
      </c>
      <c r="J15" s="25" t="str">
        <f>IF('[2]Rekapitulace stavby'!AN11="","",'[2]Rekapitulace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3.2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'[2]Rekapitulace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3.2">
      <c r="A18" s="30"/>
      <c r="B18" s="31"/>
      <c r="C18" s="30"/>
      <c r="D18" s="30"/>
      <c r="E18" s="338" t="str">
        <f>'[2]Rekapitulace stavby'!E14</f>
        <v xml:space="preserve"> </v>
      </c>
      <c r="F18" s="338"/>
      <c r="G18" s="338"/>
      <c r="H18" s="338"/>
      <c r="I18" s="27" t="s">
        <v>25</v>
      </c>
      <c r="J18" s="25" t="str">
        <f>'[2]Rekapitulace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2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3.2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tr">
        <f>IF('[2]Rekapitulace stavby'!AN16="","",'[2]Rekapitulace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3.2">
      <c r="A21" s="30"/>
      <c r="B21" s="31"/>
      <c r="C21" s="30"/>
      <c r="D21" s="30"/>
      <c r="E21" s="25" t="str">
        <f>IF('[2]Rekapitulace stavby'!E17="","",'[2]Rekapitulace stavby'!E17)</f>
        <v xml:space="preserve"> </v>
      </c>
      <c r="F21" s="30"/>
      <c r="G21" s="30"/>
      <c r="H21" s="30"/>
      <c r="I21" s="27" t="s">
        <v>25</v>
      </c>
      <c r="J21" s="25" t="str">
        <f>IF('[2]Rekapitulace stavby'!AN17="","",'[2]Rekapitulace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2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3.2">
      <c r="A23" s="30"/>
      <c r="B23" s="31"/>
      <c r="C23" s="30"/>
      <c r="D23" s="27" t="s">
        <v>31</v>
      </c>
      <c r="E23" s="30"/>
      <c r="F23" s="30"/>
      <c r="G23" s="30"/>
      <c r="H23" s="30"/>
      <c r="I23" s="27" t="s">
        <v>23</v>
      </c>
      <c r="J23" s="25" t="str">
        <f>IF('[2]Rekapitulace stavby'!AN19="","",'[2]Rekapitulace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3.2">
      <c r="A24" s="30"/>
      <c r="B24" s="31"/>
      <c r="C24" s="30"/>
      <c r="D24" s="30"/>
      <c r="E24" s="25" t="str">
        <f>IF('[2]Rekapitulace stavby'!E20="","",'[2]Rekapitulace stavby'!E20)</f>
        <v xml:space="preserve"> </v>
      </c>
      <c r="F24" s="30"/>
      <c r="G24" s="30"/>
      <c r="H24" s="30"/>
      <c r="I24" s="27" t="s">
        <v>25</v>
      </c>
      <c r="J24" s="25" t="str">
        <f>IF('[2]Rekapitulace stavby'!AN20="","",'[2]Rekapitulace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2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3.2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3.2">
      <c r="A27" s="93"/>
      <c r="B27" s="94"/>
      <c r="C27" s="93"/>
      <c r="D27" s="93"/>
      <c r="E27" s="340" t="s">
        <v>1</v>
      </c>
      <c r="F27" s="340"/>
      <c r="G27" s="340"/>
      <c r="H27" s="340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12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12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5.6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ROUND(J123,2)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12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3.2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3.2">
      <c r="A33" s="30"/>
      <c r="B33" s="31"/>
      <c r="C33" s="30"/>
      <c r="D33" s="97" t="s">
        <v>38</v>
      </c>
      <c r="E33" s="27" t="s">
        <v>39</v>
      </c>
      <c r="F33" s="98">
        <f>ROUND((SUM(BE123:BE175)),2)</f>
        <v>0</v>
      </c>
      <c r="G33" s="30"/>
      <c r="H33" s="30"/>
      <c r="I33" s="99">
        <v>0.21</v>
      </c>
      <c r="J33" s="98">
        <f>ROUND(((SUM(BE123:BE175))*I33),2)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3.2">
      <c r="A34" s="30"/>
      <c r="B34" s="31"/>
      <c r="C34" s="30"/>
      <c r="D34" s="30"/>
      <c r="E34" s="27" t="s">
        <v>40</v>
      </c>
      <c r="F34" s="98">
        <f>ROUND((SUM(BF123:BF175)),2)</f>
        <v>0</v>
      </c>
      <c r="G34" s="30"/>
      <c r="H34" s="30"/>
      <c r="I34" s="99">
        <v>0.15</v>
      </c>
      <c r="J34" s="98">
        <f>ROUND(((SUM(BF123:BF175))*I34),2)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3.2">
      <c r="A35" s="30"/>
      <c r="B35" s="31"/>
      <c r="C35" s="30"/>
      <c r="D35" s="30"/>
      <c r="E35" s="27" t="s">
        <v>41</v>
      </c>
      <c r="F35" s="98">
        <f>ROUND((SUM(BG123:BG175)),2)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3.2">
      <c r="A36" s="30"/>
      <c r="B36" s="31"/>
      <c r="C36" s="30"/>
      <c r="D36" s="30"/>
      <c r="E36" s="27" t="s">
        <v>42</v>
      </c>
      <c r="F36" s="98">
        <f>ROUND((SUM(BH123:BH175)),2)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3.2">
      <c r="A37" s="30"/>
      <c r="B37" s="31"/>
      <c r="C37" s="30"/>
      <c r="D37" s="30"/>
      <c r="E37" s="27" t="s">
        <v>43</v>
      </c>
      <c r="F37" s="98">
        <f>ROUND((SUM(BI123:BI175)),2)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2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5.6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2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ht="12">
      <c r="B41" s="21"/>
      <c r="L41" s="21"/>
    </row>
    <row r="42" spans="2:12" ht="12">
      <c r="B42" s="21"/>
      <c r="L42" s="21"/>
    </row>
    <row r="43" spans="2:12" ht="12">
      <c r="B43" s="21"/>
      <c r="L43" s="21"/>
    </row>
    <row r="44" spans="2:12" ht="12">
      <c r="B44" s="21"/>
      <c r="L44" s="21"/>
    </row>
    <row r="45" spans="2:12" ht="12">
      <c r="B45" s="21"/>
      <c r="L45" s="21"/>
    </row>
    <row r="46" spans="2:12" ht="12">
      <c r="B46" s="21"/>
      <c r="L46" s="21"/>
    </row>
    <row r="47" spans="2:12" ht="12">
      <c r="B47" s="21"/>
      <c r="L47" s="21"/>
    </row>
    <row r="48" spans="2:12" ht="12">
      <c r="B48" s="21"/>
      <c r="L48" s="21"/>
    </row>
    <row r="49" spans="2:12" ht="12">
      <c r="B49" s="21"/>
      <c r="L49" s="21"/>
    </row>
    <row r="50" spans="2:12" s="2" customFormat="1" ht="13.2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2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12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17.4">
      <c r="A82" s="30"/>
      <c r="B82" s="253"/>
      <c r="C82" s="254" t="s">
        <v>113</v>
      </c>
      <c r="D82" s="255"/>
      <c r="E82" s="255"/>
      <c r="F82" s="255"/>
      <c r="G82" s="255"/>
      <c r="H82" s="255"/>
      <c r="I82" s="255"/>
      <c r="J82" s="255"/>
      <c r="K82" s="255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12">
      <c r="A83" s="30"/>
      <c r="B83" s="253"/>
      <c r="C83" s="255"/>
      <c r="D83" s="255"/>
      <c r="E83" s="255"/>
      <c r="F83" s="255"/>
      <c r="G83" s="255"/>
      <c r="H83" s="255"/>
      <c r="I83" s="255"/>
      <c r="J83" s="255"/>
      <c r="K83" s="255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3.2">
      <c r="A84" s="30"/>
      <c r="B84" s="253"/>
      <c r="C84" s="256" t="s">
        <v>14</v>
      </c>
      <c r="D84" s="255"/>
      <c r="E84" s="255"/>
      <c r="F84" s="255"/>
      <c r="G84" s="255"/>
      <c r="H84" s="255"/>
      <c r="I84" s="255"/>
      <c r="J84" s="255"/>
      <c r="K84" s="255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3.2">
      <c r="A85" s="30"/>
      <c r="B85" s="253"/>
      <c r="C85" s="255"/>
      <c r="D85" s="255"/>
      <c r="E85" s="368" t="str">
        <f>E7</f>
        <v>ZŠ LIBEREC</v>
      </c>
      <c r="F85" s="369"/>
      <c r="G85" s="369"/>
      <c r="H85" s="369"/>
      <c r="I85" s="255"/>
      <c r="J85" s="255"/>
      <c r="K85" s="255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3.2">
      <c r="A86" s="30"/>
      <c r="B86" s="253"/>
      <c r="C86" s="256" t="s">
        <v>111</v>
      </c>
      <c r="D86" s="255"/>
      <c r="E86" s="255"/>
      <c r="F86" s="255"/>
      <c r="G86" s="255"/>
      <c r="H86" s="255"/>
      <c r="I86" s="255"/>
      <c r="J86" s="255"/>
      <c r="K86" s="255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8" customHeight="1">
      <c r="A87" s="30"/>
      <c r="B87" s="253"/>
      <c r="C87" s="255"/>
      <c r="D87" s="255"/>
      <c r="E87" s="366" t="str">
        <f>E9</f>
        <v>IO-01 - PŘELOŽKA KANALIZACE</v>
      </c>
      <c r="F87" s="367"/>
      <c r="G87" s="367"/>
      <c r="H87" s="367"/>
      <c r="I87" s="255"/>
      <c r="J87" s="255"/>
      <c r="K87" s="255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>
      <c r="A88" s="30"/>
      <c r="B88" s="253"/>
      <c r="C88" s="255"/>
      <c r="D88" s="255"/>
      <c r="E88" s="255"/>
      <c r="F88" s="255"/>
      <c r="G88" s="255"/>
      <c r="H88" s="255"/>
      <c r="I88" s="255"/>
      <c r="J88" s="255"/>
      <c r="K88" s="255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3.2">
      <c r="A89" s="30"/>
      <c r="B89" s="253"/>
      <c r="C89" s="256" t="s">
        <v>18</v>
      </c>
      <c r="D89" s="255"/>
      <c r="E89" s="255"/>
      <c r="F89" s="257" t="str">
        <f>F12</f>
        <v xml:space="preserve"> </v>
      </c>
      <c r="G89" s="255"/>
      <c r="H89" s="255"/>
      <c r="I89" s="256" t="s">
        <v>20</v>
      </c>
      <c r="J89" s="258" t="str">
        <f>IF(J12="","",J12)</f>
        <v>22. 3. 2023</v>
      </c>
      <c r="K89" s="255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>
      <c r="A90" s="30"/>
      <c r="B90" s="253"/>
      <c r="C90" s="255"/>
      <c r="D90" s="255"/>
      <c r="E90" s="255"/>
      <c r="F90" s="255"/>
      <c r="G90" s="255"/>
      <c r="H90" s="255"/>
      <c r="I90" s="255"/>
      <c r="J90" s="255"/>
      <c r="K90" s="255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3.2">
      <c r="A91" s="30"/>
      <c r="B91" s="253"/>
      <c r="C91" s="256" t="s">
        <v>22</v>
      </c>
      <c r="D91" s="255"/>
      <c r="E91" s="255"/>
      <c r="F91" s="257" t="str">
        <f>E15</f>
        <v xml:space="preserve"> </v>
      </c>
      <c r="G91" s="255"/>
      <c r="H91" s="255"/>
      <c r="I91" s="256" t="s">
        <v>28</v>
      </c>
      <c r="J91" s="259" t="str">
        <f>E21</f>
        <v xml:space="preserve"> </v>
      </c>
      <c r="K91" s="255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3.2">
      <c r="A92" s="30"/>
      <c r="B92" s="253"/>
      <c r="C92" s="256" t="s">
        <v>26</v>
      </c>
      <c r="D92" s="255"/>
      <c r="E92" s="255"/>
      <c r="F92" s="257" t="str">
        <f>IF(E18="","",E18)</f>
        <v xml:space="preserve"> </v>
      </c>
      <c r="G92" s="255"/>
      <c r="H92" s="255"/>
      <c r="I92" s="256" t="s">
        <v>31</v>
      </c>
      <c r="J92" s="259" t="str">
        <f>E24</f>
        <v xml:space="preserve"> </v>
      </c>
      <c r="K92" s="255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>
      <c r="A93" s="30"/>
      <c r="B93" s="253"/>
      <c r="C93" s="255"/>
      <c r="D93" s="255"/>
      <c r="E93" s="255"/>
      <c r="F93" s="255"/>
      <c r="G93" s="255"/>
      <c r="H93" s="255"/>
      <c r="I93" s="255"/>
      <c r="J93" s="255"/>
      <c r="K93" s="255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1.4">
      <c r="A94" s="30"/>
      <c r="B94" s="253"/>
      <c r="C94" s="260" t="s">
        <v>114</v>
      </c>
      <c r="D94" s="261"/>
      <c r="E94" s="261"/>
      <c r="F94" s="261"/>
      <c r="G94" s="261"/>
      <c r="H94" s="261"/>
      <c r="I94" s="261"/>
      <c r="J94" s="262" t="s">
        <v>115</v>
      </c>
      <c r="K94" s="261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2">
      <c r="A95" s="30"/>
      <c r="B95" s="253"/>
      <c r="C95" s="255"/>
      <c r="D95" s="255"/>
      <c r="E95" s="255"/>
      <c r="F95" s="255"/>
      <c r="G95" s="255"/>
      <c r="H95" s="255"/>
      <c r="I95" s="255"/>
      <c r="J95" s="255"/>
      <c r="K95" s="255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15.6">
      <c r="A96" s="30"/>
      <c r="B96" s="253"/>
      <c r="C96" s="263" t="s">
        <v>116</v>
      </c>
      <c r="D96" s="255"/>
      <c r="E96" s="255"/>
      <c r="F96" s="255"/>
      <c r="G96" s="255"/>
      <c r="H96" s="255"/>
      <c r="I96" s="255"/>
      <c r="J96" s="264">
        <f>J123</f>
        <v>0</v>
      </c>
      <c r="K96" s="255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117</v>
      </c>
    </row>
    <row r="97" spans="2:12" s="9" customFormat="1" ht="15">
      <c r="B97" s="265"/>
      <c r="C97" s="266"/>
      <c r="D97" s="267" t="s">
        <v>118</v>
      </c>
      <c r="E97" s="268"/>
      <c r="F97" s="268"/>
      <c r="G97" s="268"/>
      <c r="H97" s="268"/>
      <c r="I97" s="268"/>
      <c r="J97" s="269">
        <f>J124</f>
        <v>0</v>
      </c>
      <c r="K97" s="266"/>
      <c r="L97" s="111"/>
    </row>
    <row r="98" spans="2:12" s="10" customFormat="1" ht="13.2">
      <c r="B98" s="270"/>
      <c r="C98" s="271"/>
      <c r="D98" s="272" t="s">
        <v>119</v>
      </c>
      <c r="E98" s="273"/>
      <c r="F98" s="273"/>
      <c r="G98" s="273"/>
      <c r="H98" s="273"/>
      <c r="I98" s="273"/>
      <c r="J98" s="274">
        <f>J125</f>
        <v>0</v>
      </c>
      <c r="K98" s="271"/>
      <c r="L98" s="115"/>
    </row>
    <row r="99" spans="2:12" s="10" customFormat="1" ht="13.2">
      <c r="B99" s="270"/>
      <c r="C99" s="271"/>
      <c r="D99" s="272" t="s">
        <v>633</v>
      </c>
      <c r="E99" s="273"/>
      <c r="F99" s="273"/>
      <c r="G99" s="273"/>
      <c r="H99" s="273"/>
      <c r="I99" s="273"/>
      <c r="J99" s="274">
        <f>J141</f>
        <v>0</v>
      </c>
      <c r="K99" s="271"/>
      <c r="L99" s="115"/>
    </row>
    <row r="100" spans="2:12" s="10" customFormat="1" ht="13.2">
      <c r="B100" s="270"/>
      <c r="C100" s="271"/>
      <c r="D100" s="272" t="s">
        <v>1464</v>
      </c>
      <c r="E100" s="273"/>
      <c r="F100" s="273"/>
      <c r="G100" s="273"/>
      <c r="H100" s="273"/>
      <c r="I100" s="273"/>
      <c r="J100" s="274">
        <f>J143</f>
        <v>0</v>
      </c>
      <c r="K100" s="271"/>
      <c r="L100" s="115"/>
    </row>
    <row r="101" spans="2:12" s="10" customFormat="1" ht="13.2">
      <c r="B101" s="270"/>
      <c r="C101" s="271"/>
      <c r="D101" s="272" t="s">
        <v>121</v>
      </c>
      <c r="E101" s="273"/>
      <c r="F101" s="273"/>
      <c r="G101" s="273"/>
      <c r="H101" s="273"/>
      <c r="I101" s="273"/>
      <c r="J101" s="274">
        <f>J148</f>
        <v>0</v>
      </c>
      <c r="K101" s="271"/>
      <c r="L101" s="115"/>
    </row>
    <row r="102" spans="2:12" s="10" customFormat="1" ht="13.2">
      <c r="B102" s="270"/>
      <c r="C102" s="271"/>
      <c r="D102" s="272" t="s">
        <v>122</v>
      </c>
      <c r="E102" s="273"/>
      <c r="F102" s="273"/>
      <c r="G102" s="273"/>
      <c r="H102" s="273"/>
      <c r="I102" s="273"/>
      <c r="J102" s="274">
        <f>J150</f>
        <v>0</v>
      </c>
      <c r="K102" s="271"/>
      <c r="L102" s="115"/>
    </row>
    <row r="103" spans="2:12" s="10" customFormat="1" ht="13.2">
      <c r="B103" s="270"/>
      <c r="C103" s="271"/>
      <c r="D103" s="272" t="s">
        <v>125</v>
      </c>
      <c r="E103" s="273"/>
      <c r="F103" s="273"/>
      <c r="G103" s="273"/>
      <c r="H103" s="273"/>
      <c r="I103" s="273"/>
      <c r="J103" s="274">
        <f>J174</f>
        <v>0</v>
      </c>
      <c r="K103" s="271"/>
      <c r="L103" s="115"/>
    </row>
    <row r="104" spans="1:31" s="2" customFormat="1" ht="12">
      <c r="A104" s="30"/>
      <c r="B104" s="253"/>
      <c r="C104" s="255"/>
      <c r="D104" s="255"/>
      <c r="E104" s="255"/>
      <c r="F104" s="255"/>
      <c r="G104" s="255"/>
      <c r="H104" s="255"/>
      <c r="I104" s="255"/>
      <c r="J104" s="255"/>
      <c r="K104" s="255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12">
      <c r="A105" s="30"/>
      <c r="B105" s="275"/>
      <c r="C105" s="276"/>
      <c r="D105" s="276"/>
      <c r="E105" s="276"/>
      <c r="F105" s="276"/>
      <c r="G105" s="276"/>
      <c r="H105" s="276"/>
      <c r="I105" s="276"/>
      <c r="J105" s="276"/>
      <c r="K105" s="276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9" spans="1:31" s="2" customFormat="1" ht="12">
      <c r="A109" s="30"/>
      <c r="B109" s="277"/>
      <c r="C109" s="278"/>
      <c r="D109" s="278"/>
      <c r="E109" s="278"/>
      <c r="F109" s="278"/>
      <c r="G109" s="278"/>
      <c r="H109" s="278"/>
      <c r="I109" s="278"/>
      <c r="J109" s="278"/>
      <c r="K109" s="278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7.4">
      <c r="A110" s="30"/>
      <c r="B110" s="253"/>
      <c r="C110" s="254" t="s">
        <v>135</v>
      </c>
      <c r="D110" s="255"/>
      <c r="E110" s="255"/>
      <c r="F110" s="255"/>
      <c r="G110" s="255"/>
      <c r="H110" s="255"/>
      <c r="I110" s="255"/>
      <c r="J110" s="255"/>
      <c r="K110" s="255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>
      <c r="A111" s="30"/>
      <c r="B111" s="253"/>
      <c r="C111" s="255"/>
      <c r="D111" s="255"/>
      <c r="E111" s="255"/>
      <c r="F111" s="255"/>
      <c r="G111" s="255"/>
      <c r="H111" s="255"/>
      <c r="I111" s="255"/>
      <c r="J111" s="255"/>
      <c r="K111" s="255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3.2">
      <c r="A112" s="30"/>
      <c r="B112" s="253"/>
      <c r="C112" s="256" t="s">
        <v>14</v>
      </c>
      <c r="D112" s="255"/>
      <c r="E112" s="255"/>
      <c r="F112" s="255"/>
      <c r="G112" s="255"/>
      <c r="H112" s="255"/>
      <c r="I112" s="255"/>
      <c r="J112" s="255"/>
      <c r="K112" s="255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13.2">
      <c r="A113" s="30"/>
      <c r="B113" s="253"/>
      <c r="C113" s="255"/>
      <c r="D113" s="255"/>
      <c r="E113" s="368" t="str">
        <f>E7</f>
        <v>ZŠ LIBEREC</v>
      </c>
      <c r="F113" s="369"/>
      <c r="G113" s="369"/>
      <c r="H113" s="369"/>
      <c r="I113" s="255"/>
      <c r="J113" s="255"/>
      <c r="K113" s="255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3.2">
      <c r="A114" s="30"/>
      <c r="B114" s="253"/>
      <c r="C114" s="256" t="s">
        <v>111</v>
      </c>
      <c r="D114" s="255"/>
      <c r="E114" s="255"/>
      <c r="F114" s="255"/>
      <c r="G114" s="255"/>
      <c r="H114" s="255"/>
      <c r="I114" s="255"/>
      <c r="J114" s="255"/>
      <c r="K114" s="255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16.2" customHeight="1">
      <c r="A115" s="30"/>
      <c r="B115" s="253"/>
      <c r="C115" s="255"/>
      <c r="D115" s="255"/>
      <c r="E115" s="366" t="str">
        <f>E9</f>
        <v>IO-01 - PŘELOŽKA KANALIZACE</v>
      </c>
      <c r="F115" s="367"/>
      <c r="G115" s="367"/>
      <c r="H115" s="367"/>
      <c r="I115" s="255"/>
      <c r="J115" s="255"/>
      <c r="K115" s="255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2">
      <c r="A116" s="30"/>
      <c r="B116" s="253"/>
      <c r="C116" s="255"/>
      <c r="D116" s="255"/>
      <c r="E116" s="255"/>
      <c r="F116" s="255"/>
      <c r="G116" s="255"/>
      <c r="H116" s="255"/>
      <c r="I116" s="255"/>
      <c r="J116" s="255"/>
      <c r="K116" s="255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3.2">
      <c r="A117" s="30"/>
      <c r="B117" s="253"/>
      <c r="C117" s="256" t="s">
        <v>18</v>
      </c>
      <c r="D117" s="255"/>
      <c r="E117" s="255"/>
      <c r="F117" s="257" t="str">
        <f>F12</f>
        <v xml:space="preserve"> </v>
      </c>
      <c r="G117" s="255"/>
      <c r="H117" s="255"/>
      <c r="I117" s="256" t="s">
        <v>20</v>
      </c>
      <c r="J117" s="258" t="str">
        <f>IF(J12="","",J12)</f>
        <v>22. 3. 2023</v>
      </c>
      <c r="K117" s="255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2">
      <c r="A118" s="30"/>
      <c r="B118" s="253"/>
      <c r="C118" s="255"/>
      <c r="D118" s="255"/>
      <c r="E118" s="255"/>
      <c r="F118" s="255"/>
      <c r="G118" s="255"/>
      <c r="H118" s="255"/>
      <c r="I118" s="255"/>
      <c r="J118" s="255"/>
      <c r="K118" s="255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3.2">
      <c r="A119" s="30"/>
      <c r="B119" s="253"/>
      <c r="C119" s="256" t="s">
        <v>22</v>
      </c>
      <c r="D119" s="255"/>
      <c r="E119" s="255"/>
      <c r="F119" s="257" t="str">
        <f>E15</f>
        <v xml:space="preserve"> </v>
      </c>
      <c r="G119" s="255"/>
      <c r="H119" s="255"/>
      <c r="I119" s="256" t="s">
        <v>28</v>
      </c>
      <c r="J119" s="259" t="str">
        <f>E21</f>
        <v xml:space="preserve"> </v>
      </c>
      <c r="K119" s="255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3.2">
      <c r="A120" s="30"/>
      <c r="B120" s="253"/>
      <c r="C120" s="256" t="s">
        <v>26</v>
      </c>
      <c r="D120" s="255"/>
      <c r="E120" s="255"/>
      <c r="F120" s="257" t="str">
        <f>IF(E18="","",E18)</f>
        <v xml:space="preserve"> </v>
      </c>
      <c r="G120" s="255"/>
      <c r="H120" s="255"/>
      <c r="I120" s="256" t="s">
        <v>31</v>
      </c>
      <c r="J120" s="259" t="str">
        <f>E24</f>
        <v xml:space="preserve"> </v>
      </c>
      <c r="K120" s="255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2">
      <c r="A121" s="30"/>
      <c r="B121" s="253"/>
      <c r="C121" s="255"/>
      <c r="D121" s="255"/>
      <c r="E121" s="255"/>
      <c r="F121" s="255"/>
      <c r="G121" s="255"/>
      <c r="H121" s="255"/>
      <c r="I121" s="255"/>
      <c r="J121" s="255"/>
      <c r="K121" s="255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11" customFormat="1" ht="22.8">
      <c r="A122" s="119"/>
      <c r="B122" s="279"/>
      <c r="C122" s="280" t="s">
        <v>136</v>
      </c>
      <c r="D122" s="281" t="s">
        <v>59</v>
      </c>
      <c r="E122" s="281" t="s">
        <v>55</v>
      </c>
      <c r="F122" s="281" t="s">
        <v>56</v>
      </c>
      <c r="G122" s="281" t="s">
        <v>137</v>
      </c>
      <c r="H122" s="281" t="s">
        <v>138</v>
      </c>
      <c r="I122" s="281" t="s">
        <v>139</v>
      </c>
      <c r="J122" s="282" t="s">
        <v>115</v>
      </c>
      <c r="K122" s="283" t="s">
        <v>140</v>
      </c>
      <c r="L122" s="125"/>
      <c r="M122" s="284" t="s">
        <v>1</v>
      </c>
      <c r="N122" s="285" t="s">
        <v>38</v>
      </c>
      <c r="O122" s="285" t="s">
        <v>141</v>
      </c>
      <c r="P122" s="285" t="s">
        <v>142</v>
      </c>
      <c r="Q122" s="285" t="s">
        <v>143</v>
      </c>
      <c r="R122" s="285" t="s">
        <v>144</v>
      </c>
      <c r="S122" s="285" t="s">
        <v>145</v>
      </c>
      <c r="T122" s="286" t="s">
        <v>146</v>
      </c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</row>
    <row r="123" spans="1:63" s="2" customFormat="1" ht="15.6">
      <c r="A123" s="30"/>
      <c r="B123" s="253"/>
      <c r="C123" s="287" t="s">
        <v>147</v>
      </c>
      <c r="D123" s="255"/>
      <c r="E123" s="255"/>
      <c r="F123" s="255"/>
      <c r="G123" s="255"/>
      <c r="H123" s="255"/>
      <c r="I123" s="255"/>
      <c r="J123" s="288">
        <f>BK123</f>
        <v>0</v>
      </c>
      <c r="K123" s="255"/>
      <c r="L123" s="31"/>
      <c r="M123" s="289"/>
      <c r="N123" s="290"/>
      <c r="O123" s="291"/>
      <c r="P123" s="292">
        <f>P124</f>
        <v>114.6726</v>
      </c>
      <c r="Q123" s="291"/>
      <c r="R123" s="292">
        <f>R124</f>
        <v>5.10801871</v>
      </c>
      <c r="S123" s="291"/>
      <c r="T123" s="293">
        <f>T124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T123" s="18" t="s">
        <v>73</v>
      </c>
      <c r="AU123" s="18" t="s">
        <v>117</v>
      </c>
      <c r="BK123" s="129">
        <f>BK124</f>
        <v>0</v>
      </c>
    </row>
    <row r="124" spans="2:63" s="12" customFormat="1" ht="15">
      <c r="B124" s="294"/>
      <c r="C124" s="295"/>
      <c r="D124" s="296" t="s">
        <v>73</v>
      </c>
      <c r="E124" s="297" t="s">
        <v>148</v>
      </c>
      <c r="F124" s="297" t="s">
        <v>149</v>
      </c>
      <c r="G124" s="295"/>
      <c r="H124" s="295"/>
      <c r="I124" s="295"/>
      <c r="J124" s="298">
        <f>BK124</f>
        <v>0</v>
      </c>
      <c r="K124" s="295"/>
      <c r="L124" s="130"/>
      <c r="M124" s="299"/>
      <c r="N124" s="300"/>
      <c r="O124" s="300"/>
      <c r="P124" s="301">
        <f>P125+P141+P143+P148+P150+P174</f>
        <v>114.6726</v>
      </c>
      <c r="Q124" s="300"/>
      <c r="R124" s="301">
        <f>R125+R141+R143+R148+R150+R174</f>
        <v>5.10801871</v>
      </c>
      <c r="S124" s="300"/>
      <c r="T124" s="302">
        <f>T125+T141+T143+T148+T150+T174</f>
        <v>0</v>
      </c>
      <c r="AR124" s="131" t="s">
        <v>82</v>
      </c>
      <c r="AT124" s="138" t="s">
        <v>73</v>
      </c>
      <c r="AU124" s="138" t="s">
        <v>74</v>
      </c>
      <c r="AY124" s="131" t="s">
        <v>150</v>
      </c>
      <c r="BK124" s="139">
        <f>BK125+BK141+BK143+BK148+BK150+BK174</f>
        <v>0</v>
      </c>
    </row>
    <row r="125" spans="2:63" s="12" customFormat="1" ht="13.2">
      <c r="B125" s="294"/>
      <c r="C125" s="295"/>
      <c r="D125" s="296" t="s">
        <v>73</v>
      </c>
      <c r="E125" s="303" t="s">
        <v>82</v>
      </c>
      <c r="F125" s="303" t="s">
        <v>151</v>
      </c>
      <c r="G125" s="295"/>
      <c r="H125" s="295"/>
      <c r="I125" s="295"/>
      <c r="J125" s="304">
        <f>BK125</f>
        <v>0</v>
      </c>
      <c r="K125" s="295"/>
      <c r="L125" s="130"/>
      <c r="M125" s="299"/>
      <c r="N125" s="300"/>
      <c r="O125" s="300"/>
      <c r="P125" s="301">
        <f>SUM(P126:P140)</f>
        <v>95.84</v>
      </c>
      <c r="Q125" s="300"/>
      <c r="R125" s="301">
        <f>SUM(R126:R140)</f>
        <v>0</v>
      </c>
      <c r="S125" s="300"/>
      <c r="T125" s="302">
        <f>SUM(T126:T140)</f>
        <v>0</v>
      </c>
      <c r="AR125" s="131" t="s">
        <v>82</v>
      </c>
      <c r="AT125" s="138" t="s">
        <v>73</v>
      </c>
      <c r="AU125" s="138" t="s">
        <v>82</v>
      </c>
      <c r="AY125" s="131" t="s">
        <v>150</v>
      </c>
      <c r="BK125" s="139">
        <f>SUM(BK126:BK140)</f>
        <v>0</v>
      </c>
    </row>
    <row r="126" spans="1:65" s="2" customFormat="1" ht="22.8">
      <c r="A126" s="30"/>
      <c r="B126" s="253"/>
      <c r="C126" s="305" t="s">
        <v>82</v>
      </c>
      <c r="D126" s="305" t="s">
        <v>152</v>
      </c>
      <c r="E126" s="306" t="s">
        <v>1543</v>
      </c>
      <c r="F126" s="307" t="s">
        <v>1544</v>
      </c>
      <c r="G126" s="308" t="s">
        <v>210</v>
      </c>
      <c r="H126" s="309">
        <v>65</v>
      </c>
      <c r="I126" s="310"/>
      <c r="J126" s="310">
        <f aca="true" t="shared" si="0" ref="J126:J140">ROUND(I126*H126,2)</f>
        <v>0</v>
      </c>
      <c r="K126" s="311"/>
      <c r="L126" s="31"/>
      <c r="M126" s="312" t="s">
        <v>1</v>
      </c>
      <c r="N126" s="313" t="s">
        <v>39</v>
      </c>
      <c r="O126" s="314">
        <v>0.676</v>
      </c>
      <c r="P126" s="314">
        <f aca="true" t="shared" si="1" ref="P126:P140">O126*H126</f>
        <v>43.940000000000005</v>
      </c>
      <c r="Q126" s="314">
        <v>0</v>
      </c>
      <c r="R126" s="314">
        <f aca="true" t="shared" si="2" ref="R126:R140">Q126*H126</f>
        <v>0</v>
      </c>
      <c r="S126" s="314">
        <v>0</v>
      </c>
      <c r="T126" s="315">
        <f aca="true" t="shared" si="3" ref="T126:T140"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54" t="s">
        <v>156</v>
      </c>
      <c r="AT126" s="154" t="s">
        <v>152</v>
      </c>
      <c r="AU126" s="154" t="s">
        <v>84</v>
      </c>
      <c r="AY126" s="18" t="s">
        <v>150</v>
      </c>
      <c r="BE126" s="155">
        <f aca="true" t="shared" si="4" ref="BE126:BE140">IF(N126="základní",J126,0)</f>
        <v>0</v>
      </c>
      <c r="BF126" s="155">
        <f aca="true" t="shared" si="5" ref="BF126:BF140">IF(N126="snížená",J126,0)</f>
        <v>0</v>
      </c>
      <c r="BG126" s="155">
        <f aca="true" t="shared" si="6" ref="BG126:BG140">IF(N126="zákl. přenesená",J126,0)</f>
        <v>0</v>
      </c>
      <c r="BH126" s="155">
        <f aca="true" t="shared" si="7" ref="BH126:BH140">IF(N126="sníž. přenesená",J126,0)</f>
        <v>0</v>
      </c>
      <c r="BI126" s="155">
        <f aca="true" t="shared" si="8" ref="BI126:BI140">IF(N126="nulová",J126,0)</f>
        <v>0</v>
      </c>
      <c r="BJ126" s="18" t="s">
        <v>82</v>
      </c>
      <c r="BK126" s="155">
        <f aca="true" t="shared" si="9" ref="BK126:BK140">ROUND(I126*H126,2)</f>
        <v>0</v>
      </c>
      <c r="BL126" s="18" t="s">
        <v>156</v>
      </c>
      <c r="BM126" s="154" t="s">
        <v>1545</v>
      </c>
    </row>
    <row r="127" spans="1:65" s="2" customFormat="1" ht="22.8">
      <c r="A127" s="30"/>
      <c r="B127" s="253"/>
      <c r="C127" s="305" t="s">
        <v>84</v>
      </c>
      <c r="D127" s="305" t="s">
        <v>152</v>
      </c>
      <c r="E127" s="306" t="s">
        <v>1546</v>
      </c>
      <c r="F127" s="307" t="s">
        <v>1547</v>
      </c>
      <c r="G127" s="308" t="s">
        <v>210</v>
      </c>
      <c r="H127" s="309">
        <v>60</v>
      </c>
      <c r="I127" s="310"/>
      <c r="J127" s="310">
        <f t="shared" si="0"/>
        <v>0</v>
      </c>
      <c r="K127" s="311"/>
      <c r="L127" s="31"/>
      <c r="M127" s="312" t="s">
        <v>1</v>
      </c>
      <c r="N127" s="313" t="s">
        <v>39</v>
      </c>
      <c r="O127" s="314">
        <v>0.865</v>
      </c>
      <c r="P127" s="314">
        <f t="shared" si="1"/>
        <v>51.9</v>
      </c>
      <c r="Q127" s="314">
        <v>0</v>
      </c>
      <c r="R127" s="314">
        <f t="shared" si="2"/>
        <v>0</v>
      </c>
      <c r="S127" s="314">
        <v>0</v>
      </c>
      <c r="T127" s="315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4" t="s">
        <v>156</v>
      </c>
      <c r="AT127" s="154" t="s">
        <v>152</v>
      </c>
      <c r="AU127" s="154" t="s">
        <v>84</v>
      </c>
      <c r="AY127" s="18" t="s">
        <v>150</v>
      </c>
      <c r="BE127" s="155">
        <f t="shared" si="4"/>
        <v>0</v>
      </c>
      <c r="BF127" s="155">
        <f t="shared" si="5"/>
        <v>0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18" t="s">
        <v>82</v>
      </c>
      <c r="BK127" s="155">
        <f t="shared" si="9"/>
        <v>0</v>
      </c>
      <c r="BL127" s="18" t="s">
        <v>156</v>
      </c>
      <c r="BM127" s="154" t="s">
        <v>1548</v>
      </c>
    </row>
    <row r="128" spans="1:65" s="2" customFormat="1" ht="22.8">
      <c r="A128" s="30"/>
      <c r="B128" s="253"/>
      <c r="C128" s="305" t="s">
        <v>163</v>
      </c>
      <c r="D128" s="305" t="s">
        <v>152</v>
      </c>
      <c r="E128" s="306" t="s">
        <v>1468</v>
      </c>
      <c r="F128" s="307" t="s">
        <v>1469</v>
      </c>
      <c r="G128" s="308" t="s">
        <v>155</v>
      </c>
      <c r="H128" s="309">
        <v>84</v>
      </c>
      <c r="I128" s="310"/>
      <c r="J128" s="310">
        <f t="shared" si="0"/>
        <v>0</v>
      </c>
      <c r="K128" s="311"/>
      <c r="L128" s="31"/>
      <c r="M128" s="312" t="s">
        <v>1</v>
      </c>
      <c r="N128" s="313" t="s">
        <v>39</v>
      </c>
      <c r="O128" s="314">
        <v>0</v>
      </c>
      <c r="P128" s="314">
        <f t="shared" si="1"/>
        <v>0</v>
      </c>
      <c r="Q128" s="314">
        <v>0</v>
      </c>
      <c r="R128" s="314">
        <f t="shared" si="2"/>
        <v>0</v>
      </c>
      <c r="S128" s="314">
        <v>0</v>
      </c>
      <c r="T128" s="315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4" t="s">
        <v>156</v>
      </c>
      <c r="AT128" s="154" t="s">
        <v>152</v>
      </c>
      <c r="AU128" s="154" t="s">
        <v>84</v>
      </c>
      <c r="AY128" s="18" t="s">
        <v>150</v>
      </c>
      <c r="BE128" s="155">
        <f t="shared" si="4"/>
        <v>0</v>
      </c>
      <c r="BF128" s="155">
        <f t="shared" si="5"/>
        <v>0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8" t="s">
        <v>82</v>
      </c>
      <c r="BK128" s="155">
        <f t="shared" si="9"/>
        <v>0</v>
      </c>
      <c r="BL128" s="18" t="s">
        <v>156</v>
      </c>
      <c r="BM128" s="154" t="s">
        <v>1549</v>
      </c>
    </row>
    <row r="129" spans="1:65" s="2" customFormat="1" ht="22.8">
      <c r="A129" s="30"/>
      <c r="B129" s="253"/>
      <c r="C129" s="305" t="s">
        <v>156</v>
      </c>
      <c r="D129" s="305" t="s">
        <v>152</v>
      </c>
      <c r="E129" s="306" t="s">
        <v>1471</v>
      </c>
      <c r="F129" s="307" t="s">
        <v>1472</v>
      </c>
      <c r="G129" s="308" t="s">
        <v>155</v>
      </c>
      <c r="H129" s="309">
        <v>84</v>
      </c>
      <c r="I129" s="310"/>
      <c r="J129" s="310">
        <f t="shared" si="0"/>
        <v>0</v>
      </c>
      <c r="K129" s="311"/>
      <c r="L129" s="31"/>
      <c r="M129" s="312" t="s">
        <v>1</v>
      </c>
      <c r="N129" s="313" t="s">
        <v>39</v>
      </c>
      <c r="O129" s="314">
        <v>0</v>
      </c>
      <c r="P129" s="314">
        <f t="shared" si="1"/>
        <v>0</v>
      </c>
      <c r="Q129" s="314">
        <v>0</v>
      </c>
      <c r="R129" s="314">
        <f t="shared" si="2"/>
        <v>0</v>
      </c>
      <c r="S129" s="314">
        <v>0</v>
      </c>
      <c r="T129" s="315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4" t="s">
        <v>156</v>
      </c>
      <c r="AT129" s="154" t="s">
        <v>152</v>
      </c>
      <c r="AU129" s="154" t="s">
        <v>84</v>
      </c>
      <c r="AY129" s="18" t="s">
        <v>150</v>
      </c>
      <c r="BE129" s="155">
        <f t="shared" si="4"/>
        <v>0</v>
      </c>
      <c r="BF129" s="155">
        <f t="shared" si="5"/>
        <v>0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8" t="s">
        <v>82</v>
      </c>
      <c r="BK129" s="155">
        <f t="shared" si="9"/>
        <v>0</v>
      </c>
      <c r="BL129" s="18" t="s">
        <v>156</v>
      </c>
      <c r="BM129" s="154" t="s">
        <v>1550</v>
      </c>
    </row>
    <row r="130" spans="1:65" s="2" customFormat="1" ht="11.4">
      <c r="A130" s="30"/>
      <c r="B130" s="253"/>
      <c r="C130" s="305" t="s">
        <v>172</v>
      </c>
      <c r="D130" s="305" t="s">
        <v>152</v>
      </c>
      <c r="E130" s="306" t="s">
        <v>1551</v>
      </c>
      <c r="F130" s="307" t="s">
        <v>1552</v>
      </c>
      <c r="G130" s="308" t="s">
        <v>155</v>
      </c>
      <c r="H130" s="309">
        <v>68</v>
      </c>
      <c r="I130" s="310"/>
      <c r="J130" s="310">
        <f t="shared" si="0"/>
        <v>0</v>
      </c>
      <c r="K130" s="311"/>
      <c r="L130" s="31"/>
      <c r="M130" s="312" t="s">
        <v>1</v>
      </c>
      <c r="N130" s="313" t="s">
        <v>39</v>
      </c>
      <c r="O130" s="314">
        <v>0</v>
      </c>
      <c r="P130" s="314">
        <f t="shared" si="1"/>
        <v>0</v>
      </c>
      <c r="Q130" s="314">
        <v>0</v>
      </c>
      <c r="R130" s="314">
        <f t="shared" si="2"/>
        <v>0</v>
      </c>
      <c r="S130" s="314">
        <v>0</v>
      </c>
      <c r="T130" s="315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4" t="s">
        <v>156</v>
      </c>
      <c r="AT130" s="154" t="s">
        <v>152</v>
      </c>
      <c r="AU130" s="154" t="s">
        <v>84</v>
      </c>
      <c r="AY130" s="18" t="s">
        <v>150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8" t="s">
        <v>82</v>
      </c>
      <c r="BK130" s="155">
        <f t="shared" si="9"/>
        <v>0</v>
      </c>
      <c r="BL130" s="18" t="s">
        <v>156</v>
      </c>
      <c r="BM130" s="154" t="s">
        <v>1553</v>
      </c>
    </row>
    <row r="131" spans="1:65" s="2" customFormat="1" ht="11.4">
      <c r="A131" s="30"/>
      <c r="B131" s="253"/>
      <c r="C131" s="305" t="s">
        <v>177</v>
      </c>
      <c r="D131" s="305" t="s">
        <v>152</v>
      </c>
      <c r="E131" s="306" t="s">
        <v>1554</v>
      </c>
      <c r="F131" s="307" t="s">
        <v>1555</v>
      </c>
      <c r="G131" s="308" t="s">
        <v>155</v>
      </c>
      <c r="H131" s="309">
        <v>68</v>
      </c>
      <c r="I131" s="310"/>
      <c r="J131" s="310">
        <f t="shared" si="0"/>
        <v>0</v>
      </c>
      <c r="K131" s="311"/>
      <c r="L131" s="31"/>
      <c r="M131" s="312" t="s">
        <v>1</v>
      </c>
      <c r="N131" s="313" t="s">
        <v>39</v>
      </c>
      <c r="O131" s="314">
        <v>0</v>
      </c>
      <c r="P131" s="314">
        <f t="shared" si="1"/>
        <v>0</v>
      </c>
      <c r="Q131" s="314">
        <v>0</v>
      </c>
      <c r="R131" s="314">
        <f t="shared" si="2"/>
        <v>0</v>
      </c>
      <c r="S131" s="314">
        <v>0</v>
      </c>
      <c r="T131" s="315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4" t="s">
        <v>156</v>
      </c>
      <c r="AT131" s="154" t="s">
        <v>152</v>
      </c>
      <c r="AU131" s="154" t="s">
        <v>84</v>
      </c>
      <c r="AY131" s="18" t="s">
        <v>150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8" t="s">
        <v>82</v>
      </c>
      <c r="BK131" s="155">
        <f t="shared" si="9"/>
        <v>0</v>
      </c>
      <c r="BL131" s="18" t="s">
        <v>156</v>
      </c>
      <c r="BM131" s="154" t="s">
        <v>1556</v>
      </c>
    </row>
    <row r="132" spans="1:65" s="2" customFormat="1" ht="11.4">
      <c r="A132" s="30"/>
      <c r="B132" s="253"/>
      <c r="C132" s="305" t="s">
        <v>182</v>
      </c>
      <c r="D132" s="305" t="s">
        <v>152</v>
      </c>
      <c r="E132" s="306" t="s">
        <v>1557</v>
      </c>
      <c r="F132" s="307" t="s">
        <v>1558</v>
      </c>
      <c r="G132" s="308" t="s">
        <v>155</v>
      </c>
      <c r="H132" s="309">
        <v>68</v>
      </c>
      <c r="I132" s="310"/>
      <c r="J132" s="310">
        <f t="shared" si="0"/>
        <v>0</v>
      </c>
      <c r="K132" s="311"/>
      <c r="L132" s="31"/>
      <c r="M132" s="312" t="s">
        <v>1</v>
      </c>
      <c r="N132" s="313" t="s">
        <v>39</v>
      </c>
      <c r="O132" s="314">
        <v>0</v>
      </c>
      <c r="P132" s="314">
        <f t="shared" si="1"/>
        <v>0</v>
      </c>
      <c r="Q132" s="314">
        <v>0</v>
      </c>
      <c r="R132" s="314">
        <f t="shared" si="2"/>
        <v>0</v>
      </c>
      <c r="S132" s="314">
        <v>0</v>
      </c>
      <c r="T132" s="315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4" t="s">
        <v>156</v>
      </c>
      <c r="AT132" s="154" t="s">
        <v>152</v>
      </c>
      <c r="AU132" s="154" t="s">
        <v>84</v>
      </c>
      <c r="AY132" s="18" t="s">
        <v>150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8" t="s">
        <v>82</v>
      </c>
      <c r="BK132" s="155">
        <f t="shared" si="9"/>
        <v>0</v>
      </c>
      <c r="BL132" s="18" t="s">
        <v>156</v>
      </c>
      <c r="BM132" s="154" t="s">
        <v>1559</v>
      </c>
    </row>
    <row r="133" spans="1:65" s="2" customFormat="1" ht="22.8">
      <c r="A133" s="30"/>
      <c r="B133" s="253"/>
      <c r="C133" s="305" t="s">
        <v>187</v>
      </c>
      <c r="D133" s="305" t="s">
        <v>152</v>
      </c>
      <c r="E133" s="306" t="s">
        <v>1560</v>
      </c>
      <c r="F133" s="307" t="s">
        <v>1561</v>
      </c>
      <c r="G133" s="308" t="s">
        <v>155</v>
      </c>
      <c r="H133" s="309">
        <v>68</v>
      </c>
      <c r="I133" s="310"/>
      <c r="J133" s="310">
        <f t="shared" si="0"/>
        <v>0</v>
      </c>
      <c r="K133" s="311"/>
      <c r="L133" s="31"/>
      <c r="M133" s="312" t="s">
        <v>1</v>
      </c>
      <c r="N133" s="313" t="s">
        <v>39</v>
      </c>
      <c r="O133" s="314">
        <v>0</v>
      </c>
      <c r="P133" s="314">
        <f t="shared" si="1"/>
        <v>0</v>
      </c>
      <c r="Q133" s="314">
        <v>0</v>
      </c>
      <c r="R133" s="314">
        <f t="shared" si="2"/>
        <v>0</v>
      </c>
      <c r="S133" s="314">
        <v>0</v>
      </c>
      <c r="T133" s="315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4" t="s">
        <v>156</v>
      </c>
      <c r="AT133" s="154" t="s">
        <v>152</v>
      </c>
      <c r="AU133" s="154" t="s">
        <v>84</v>
      </c>
      <c r="AY133" s="18" t="s">
        <v>150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8" t="s">
        <v>82</v>
      </c>
      <c r="BK133" s="155">
        <f t="shared" si="9"/>
        <v>0</v>
      </c>
      <c r="BL133" s="18" t="s">
        <v>156</v>
      </c>
      <c r="BM133" s="154" t="s">
        <v>1562</v>
      </c>
    </row>
    <row r="134" spans="1:65" s="2" customFormat="1" ht="34.2">
      <c r="A134" s="30"/>
      <c r="B134" s="253"/>
      <c r="C134" s="305" t="s">
        <v>194</v>
      </c>
      <c r="D134" s="305" t="s">
        <v>152</v>
      </c>
      <c r="E134" s="306" t="s">
        <v>236</v>
      </c>
      <c r="F134" s="307" t="s">
        <v>237</v>
      </c>
      <c r="G134" s="308" t="s">
        <v>210</v>
      </c>
      <c r="H134" s="309">
        <v>64.8</v>
      </c>
      <c r="I134" s="310"/>
      <c r="J134" s="310">
        <f t="shared" si="0"/>
        <v>0</v>
      </c>
      <c r="K134" s="311"/>
      <c r="L134" s="31"/>
      <c r="M134" s="312" t="s">
        <v>1</v>
      </c>
      <c r="N134" s="313" t="s">
        <v>39</v>
      </c>
      <c r="O134" s="314">
        <v>0</v>
      </c>
      <c r="P134" s="314">
        <f t="shared" si="1"/>
        <v>0</v>
      </c>
      <c r="Q134" s="314">
        <v>0</v>
      </c>
      <c r="R134" s="314">
        <f t="shared" si="2"/>
        <v>0</v>
      </c>
      <c r="S134" s="314">
        <v>0</v>
      </c>
      <c r="T134" s="315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54" t="s">
        <v>156</v>
      </c>
      <c r="AT134" s="154" t="s">
        <v>152</v>
      </c>
      <c r="AU134" s="154" t="s">
        <v>84</v>
      </c>
      <c r="AY134" s="18" t="s">
        <v>150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8" t="s">
        <v>82</v>
      </c>
      <c r="BK134" s="155">
        <f t="shared" si="9"/>
        <v>0</v>
      </c>
      <c r="BL134" s="18" t="s">
        <v>156</v>
      </c>
      <c r="BM134" s="154" t="s">
        <v>1563</v>
      </c>
    </row>
    <row r="135" spans="1:65" s="2" customFormat="1" ht="34.2">
      <c r="A135" s="30"/>
      <c r="B135" s="253"/>
      <c r="C135" s="305" t="s">
        <v>199</v>
      </c>
      <c r="D135" s="305" t="s">
        <v>152</v>
      </c>
      <c r="E135" s="306" t="s">
        <v>242</v>
      </c>
      <c r="F135" s="307" t="s">
        <v>243</v>
      </c>
      <c r="G135" s="308" t="s">
        <v>210</v>
      </c>
      <c r="H135" s="309">
        <v>324</v>
      </c>
      <c r="I135" s="310"/>
      <c r="J135" s="310">
        <f t="shared" si="0"/>
        <v>0</v>
      </c>
      <c r="K135" s="311"/>
      <c r="L135" s="31"/>
      <c r="M135" s="312" t="s">
        <v>1</v>
      </c>
      <c r="N135" s="313" t="s">
        <v>39</v>
      </c>
      <c r="O135" s="314">
        <v>0</v>
      </c>
      <c r="P135" s="314">
        <f t="shared" si="1"/>
        <v>0</v>
      </c>
      <c r="Q135" s="314">
        <v>0</v>
      </c>
      <c r="R135" s="314">
        <f t="shared" si="2"/>
        <v>0</v>
      </c>
      <c r="S135" s="314">
        <v>0</v>
      </c>
      <c r="T135" s="315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4" t="s">
        <v>156</v>
      </c>
      <c r="AT135" s="154" t="s">
        <v>152</v>
      </c>
      <c r="AU135" s="154" t="s">
        <v>84</v>
      </c>
      <c r="AY135" s="18" t="s">
        <v>150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8" t="s">
        <v>82</v>
      </c>
      <c r="BK135" s="155">
        <f t="shared" si="9"/>
        <v>0</v>
      </c>
      <c r="BL135" s="18" t="s">
        <v>156</v>
      </c>
      <c r="BM135" s="154" t="s">
        <v>1564</v>
      </c>
    </row>
    <row r="136" spans="1:65" s="2" customFormat="1" ht="22.8">
      <c r="A136" s="30"/>
      <c r="B136" s="253"/>
      <c r="C136" s="305" t="s">
        <v>203</v>
      </c>
      <c r="D136" s="305" t="s">
        <v>152</v>
      </c>
      <c r="E136" s="306" t="s">
        <v>247</v>
      </c>
      <c r="F136" s="307" t="s">
        <v>248</v>
      </c>
      <c r="G136" s="308" t="s">
        <v>210</v>
      </c>
      <c r="H136" s="309">
        <v>64.8</v>
      </c>
      <c r="I136" s="310"/>
      <c r="J136" s="310">
        <f t="shared" si="0"/>
        <v>0</v>
      </c>
      <c r="K136" s="311"/>
      <c r="L136" s="31"/>
      <c r="M136" s="312" t="s">
        <v>1</v>
      </c>
      <c r="N136" s="313" t="s">
        <v>39</v>
      </c>
      <c r="O136" s="314">
        <v>0</v>
      </c>
      <c r="P136" s="314">
        <f t="shared" si="1"/>
        <v>0</v>
      </c>
      <c r="Q136" s="314">
        <v>0</v>
      </c>
      <c r="R136" s="314">
        <f t="shared" si="2"/>
        <v>0</v>
      </c>
      <c r="S136" s="314">
        <v>0</v>
      </c>
      <c r="T136" s="315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4" t="s">
        <v>156</v>
      </c>
      <c r="AT136" s="154" t="s">
        <v>152</v>
      </c>
      <c r="AU136" s="154" t="s">
        <v>84</v>
      </c>
      <c r="AY136" s="18" t="s">
        <v>150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8" t="s">
        <v>82</v>
      </c>
      <c r="BK136" s="155">
        <f t="shared" si="9"/>
        <v>0</v>
      </c>
      <c r="BL136" s="18" t="s">
        <v>156</v>
      </c>
      <c r="BM136" s="154" t="s">
        <v>1565</v>
      </c>
    </row>
    <row r="137" spans="1:65" s="2" customFormat="1" ht="22.8">
      <c r="A137" s="30"/>
      <c r="B137" s="253"/>
      <c r="C137" s="305" t="s">
        <v>207</v>
      </c>
      <c r="D137" s="305" t="s">
        <v>152</v>
      </c>
      <c r="E137" s="306" t="s">
        <v>1477</v>
      </c>
      <c r="F137" s="307" t="s">
        <v>1478</v>
      </c>
      <c r="G137" s="308" t="s">
        <v>254</v>
      </c>
      <c r="H137" s="309">
        <v>64.8</v>
      </c>
      <c r="I137" s="310"/>
      <c r="J137" s="310">
        <f t="shared" si="0"/>
        <v>0</v>
      </c>
      <c r="K137" s="311"/>
      <c r="L137" s="31"/>
      <c r="M137" s="312" t="s">
        <v>1</v>
      </c>
      <c r="N137" s="313" t="s">
        <v>39</v>
      </c>
      <c r="O137" s="314">
        <v>0</v>
      </c>
      <c r="P137" s="314">
        <f t="shared" si="1"/>
        <v>0</v>
      </c>
      <c r="Q137" s="314">
        <v>0</v>
      </c>
      <c r="R137" s="314">
        <f t="shared" si="2"/>
        <v>0</v>
      </c>
      <c r="S137" s="314">
        <v>0</v>
      </c>
      <c r="T137" s="315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4" t="s">
        <v>156</v>
      </c>
      <c r="AT137" s="154" t="s">
        <v>152</v>
      </c>
      <c r="AU137" s="154" t="s">
        <v>84</v>
      </c>
      <c r="AY137" s="18" t="s">
        <v>150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8" t="s">
        <v>82</v>
      </c>
      <c r="BK137" s="155">
        <f t="shared" si="9"/>
        <v>0</v>
      </c>
      <c r="BL137" s="18" t="s">
        <v>156</v>
      </c>
      <c r="BM137" s="154" t="s">
        <v>1566</v>
      </c>
    </row>
    <row r="138" spans="1:65" s="2" customFormat="1" ht="22.8">
      <c r="A138" s="30"/>
      <c r="B138" s="253"/>
      <c r="C138" s="305" t="s">
        <v>213</v>
      </c>
      <c r="D138" s="305" t="s">
        <v>152</v>
      </c>
      <c r="E138" s="306" t="s">
        <v>1480</v>
      </c>
      <c r="F138" s="307" t="s">
        <v>1481</v>
      </c>
      <c r="G138" s="308" t="s">
        <v>210</v>
      </c>
      <c r="H138" s="309">
        <v>60.2</v>
      </c>
      <c r="I138" s="310"/>
      <c r="J138" s="310">
        <f t="shared" si="0"/>
        <v>0</v>
      </c>
      <c r="K138" s="311"/>
      <c r="L138" s="31"/>
      <c r="M138" s="312" t="s">
        <v>1</v>
      </c>
      <c r="N138" s="313" t="s">
        <v>39</v>
      </c>
      <c r="O138" s="314">
        <v>0</v>
      </c>
      <c r="P138" s="314">
        <f t="shared" si="1"/>
        <v>0</v>
      </c>
      <c r="Q138" s="314">
        <v>0</v>
      </c>
      <c r="R138" s="314">
        <f t="shared" si="2"/>
        <v>0</v>
      </c>
      <c r="S138" s="314">
        <v>0</v>
      </c>
      <c r="T138" s="315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4" t="s">
        <v>156</v>
      </c>
      <c r="AT138" s="154" t="s">
        <v>152</v>
      </c>
      <c r="AU138" s="154" t="s">
        <v>84</v>
      </c>
      <c r="AY138" s="18" t="s">
        <v>150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8" t="s">
        <v>82</v>
      </c>
      <c r="BK138" s="155">
        <f t="shared" si="9"/>
        <v>0</v>
      </c>
      <c r="BL138" s="18" t="s">
        <v>156</v>
      </c>
      <c r="BM138" s="154" t="s">
        <v>1567</v>
      </c>
    </row>
    <row r="139" spans="1:65" s="2" customFormat="1" ht="11.4">
      <c r="A139" s="30"/>
      <c r="B139" s="253"/>
      <c r="C139" s="316" t="s">
        <v>218</v>
      </c>
      <c r="D139" s="316" t="s">
        <v>263</v>
      </c>
      <c r="E139" s="317" t="s">
        <v>1486</v>
      </c>
      <c r="F139" s="318" t="s">
        <v>1487</v>
      </c>
      <c r="G139" s="319" t="s">
        <v>254</v>
      </c>
      <c r="H139" s="320">
        <v>14</v>
      </c>
      <c r="I139" s="321"/>
      <c r="J139" s="321">
        <f t="shared" si="0"/>
        <v>0</v>
      </c>
      <c r="K139" s="322"/>
      <c r="L139" s="184"/>
      <c r="M139" s="323" t="s">
        <v>1</v>
      </c>
      <c r="N139" s="324" t="s">
        <v>39</v>
      </c>
      <c r="O139" s="314">
        <v>0</v>
      </c>
      <c r="P139" s="314">
        <f t="shared" si="1"/>
        <v>0</v>
      </c>
      <c r="Q139" s="314">
        <v>0</v>
      </c>
      <c r="R139" s="314">
        <f t="shared" si="2"/>
        <v>0</v>
      </c>
      <c r="S139" s="314">
        <v>0</v>
      </c>
      <c r="T139" s="315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4" t="s">
        <v>187</v>
      </c>
      <c r="AT139" s="154" t="s">
        <v>263</v>
      </c>
      <c r="AU139" s="154" t="s">
        <v>84</v>
      </c>
      <c r="AY139" s="18" t="s">
        <v>150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8" t="s">
        <v>82</v>
      </c>
      <c r="BK139" s="155">
        <f t="shared" si="9"/>
        <v>0</v>
      </c>
      <c r="BL139" s="18" t="s">
        <v>156</v>
      </c>
      <c r="BM139" s="154" t="s">
        <v>1568</v>
      </c>
    </row>
    <row r="140" spans="1:65" s="2" customFormat="1" ht="22.8">
      <c r="A140" s="30"/>
      <c r="B140" s="253"/>
      <c r="C140" s="305" t="s">
        <v>8</v>
      </c>
      <c r="D140" s="305" t="s">
        <v>152</v>
      </c>
      <c r="E140" s="306" t="s">
        <v>1526</v>
      </c>
      <c r="F140" s="307" t="s">
        <v>1569</v>
      </c>
      <c r="G140" s="308" t="s">
        <v>210</v>
      </c>
      <c r="H140" s="309">
        <v>23.8</v>
      </c>
      <c r="I140" s="310"/>
      <c r="J140" s="310">
        <f t="shared" si="0"/>
        <v>0</v>
      </c>
      <c r="K140" s="311"/>
      <c r="L140" s="31"/>
      <c r="M140" s="312" t="s">
        <v>1</v>
      </c>
      <c r="N140" s="313" t="s">
        <v>39</v>
      </c>
      <c r="O140" s="314">
        <v>0</v>
      </c>
      <c r="P140" s="314">
        <f t="shared" si="1"/>
        <v>0</v>
      </c>
      <c r="Q140" s="314">
        <v>0</v>
      </c>
      <c r="R140" s="314">
        <f t="shared" si="2"/>
        <v>0</v>
      </c>
      <c r="S140" s="314">
        <v>0</v>
      </c>
      <c r="T140" s="315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4" t="s">
        <v>156</v>
      </c>
      <c r="AT140" s="154" t="s">
        <v>152</v>
      </c>
      <c r="AU140" s="154" t="s">
        <v>84</v>
      </c>
      <c r="AY140" s="18" t="s">
        <v>150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8" t="s">
        <v>82</v>
      </c>
      <c r="BK140" s="155">
        <f t="shared" si="9"/>
        <v>0</v>
      </c>
      <c r="BL140" s="18" t="s">
        <v>156</v>
      </c>
      <c r="BM140" s="154" t="s">
        <v>1570</v>
      </c>
    </row>
    <row r="141" spans="2:63" s="12" customFormat="1" ht="13.2">
      <c r="B141" s="294"/>
      <c r="C141" s="295"/>
      <c r="D141" s="296" t="s">
        <v>73</v>
      </c>
      <c r="E141" s="303" t="s">
        <v>163</v>
      </c>
      <c r="F141" s="303" t="s">
        <v>652</v>
      </c>
      <c r="G141" s="295"/>
      <c r="H141" s="295"/>
      <c r="I141" s="295"/>
      <c r="J141" s="304">
        <f>BK141</f>
        <v>0</v>
      </c>
      <c r="K141" s="295"/>
      <c r="L141" s="130"/>
      <c r="M141" s="299"/>
      <c r="N141" s="300"/>
      <c r="O141" s="300"/>
      <c r="P141" s="301">
        <f>P142</f>
        <v>1.583</v>
      </c>
      <c r="Q141" s="300"/>
      <c r="R141" s="301">
        <f>R142</f>
        <v>3.61896</v>
      </c>
      <c r="S141" s="300"/>
      <c r="T141" s="302">
        <f>T142</f>
        <v>0</v>
      </c>
      <c r="AR141" s="131" t="s">
        <v>82</v>
      </c>
      <c r="AT141" s="138" t="s">
        <v>73</v>
      </c>
      <c r="AU141" s="138" t="s">
        <v>82</v>
      </c>
      <c r="AY141" s="131" t="s">
        <v>150</v>
      </c>
      <c r="BK141" s="139">
        <f>BK142</f>
        <v>0</v>
      </c>
    </row>
    <row r="142" spans="1:65" s="2" customFormat="1" ht="22.8">
      <c r="A142" s="30"/>
      <c r="B142" s="253"/>
      <c r="C142" s="305" t="s">
        <v>230</v>
      </c>
      <c r="D142" s="305" t="s">
        <v>152</v>
      </c>
      <c r="E142" s="306" t="s">
        <v>1571</v>
      </c>
      <c r="F142" s="307" t="s">
        <v>1572</v>
      </c>
      <c r="G142" s="308" t="s">
        <v>442</v>
      </c>
      <c r="H142" s="309">
        <v>1</v>
      </c>
      <c r="I142" s="310"/>
      <c r="J142" s="310">
        <f>ROUND(I142*H142,2)</f>
        <v>0</v>
      </c>
      <c r="K142" s="311"/>
      <c r="L142" s="31"/>
      <c r="M142" s="312" t="s">
        <v>1</v>
      </c>
      <c r="N142" s="313" t="s">
        <v>39</v>
      </c>
      <c r="O142" s="314">
        <v>1.583</v>
      </c>
      <c r="P142" s="314">
        <f>O142*H142</f>
        <v>1.583</v>
      </c>
      <c r="Q142" s="314">
        <v>3.61896</v>
      </c>
      <c r="R142" s="314">
        <f>Q142*H142</f>
        <v>3.61896</v>
      </c>
      <c r="S142" s="314">
        <v>0</v>
      </c>
      <c r="T142" s="315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4" t="s">
        <v>156</v>
      </c>
      <c r="AT142" s="154" t="s">
        <v>152</v>
      </c>
      <c r="AU142" s="154" t="s">
        <v>84</v>
      </c>
      <c r="AY142" s="18" t="s">
        <v>150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82</v>
      </c>
      <c r="BK142" s="155">
        <f>ROUND(I142*H142,2)</f>
        <v>0</v>
      </c>
      <c r="BL142" s="18" t="s">
        <v>156</v>
      </c>
      <c r="BM142" s="154" t="s">
        <v>1573</v>
      </c>
    </row>
    <row r="143" spans="2:63" s="12" customFormat="1" ht="13.2">
      <c r="B143" s="294"/>
      <c r="C143" s="295"/>
      <c r="D143" s="296" t="s">
        <v>73</v>
      </c>
      <c r="E143" s="303" t="s">
        <v>156</v>
      </c>
      <c r="F143" s="303" t="s">
        <v>1489</v>
      </c>
      <c r="G143" s="295"/>
      <c r="H143" s="295"/>
      <c r="I143" s="295"/>
      <c r="J143" s="304">
        <f>BK143</f>
        <v>0</v>
      </c>
      <c r="K143" s="295"/>
      <c r="L143" s="130"/>
      <c r="M143" s="299"/>
      <c r="N143" s="300"/>
      <c r="O143" s="300"/>
      <c r="P143" s="301">
        <f>SUM(P144:P147)</f>
        <v>0</v>
      </c>
      <c r="Q143" s="300"/>
      <c r="R143" s="301">
        <f>SUM(R144:R147)</f>
        <v>0.08</v>
      </c>
      <c r="S143" s="300"/>
      <c r="T143" s="302">
        <f>SUM(T144:T147)</f>
        <v>0</v>
      </c>
      <c r="AR143" s="131" t="s">
        <v>82</v>
      </c>
      <c r="AT143" s="138" t="s">
        <v>73</v>
      </c>
      <c r="AU143" s="138" t="s">
        <v>82</v>
      </c>
      <c r="AY143" s="131" t="s">
        <v>150</v>
      </c>
      <c r="BK143" s="139">
        <f>SUM(BK144:BK147)</f>
        <v>0</v>
      </c>
    </row>
    <row r="144" spans="1:65" s="2" customFormat="1" ht="22.8">
      <c r="A144" s="30"/>
      <c r="B144" s="253"/>
      <c r="C144" s="305" t="s">
        <v>235</v>
      </c>
      <c r="D144" s="305" t="s">
        <v>152</v>
      </c>
      <c r="E144" s="306" t="s">
        <v>1490</v>
      </c>
      <c r="F144" s="307" t="s">
        <v>1491</v>
      </c>
      <c r="G144" s="308" t="s">
        <v>210</v>
      </c>
      <c r="H144" s="309">
        <v>9.7</v>
      </c>
      <c r="I144" s="310"/>
      <c r="J144" s="310">
        <f>ROUND(I144*H144,2)</f>
        <v>0</v>
      </c>
      <c r="K144" s="311"/>
      <c r="L144" s="31"/>
      <c r="M144" s="312" t="s">
        <v>1</v>
      </c>
      <c r="N144" s="313" t="s">
        <v>39</v>
      </c>
      <c r="O144" s="314">
        <v>0</v>
      </c>
      <c r="P144" s="314">
        <f>O144*H144</f>
        <v>0</v>
      </c>
      <c r="Q144" s="314">
        <v>0</v>
      </c>
      <c r="R144" s="314">
        <f>Q144*H144</f>
        <v>0</v>
      </c>
      <c r="S144" s="314">
        <v>0</v>
      </c>
      <c r="T144" s="315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4" t="s">
        <v>156</v>
      </c>
      <c r="AT144" s="154" t="s">
        <v>152</v>
      </c>
      <c r="AU144" s="154" t="s">
        <v>84</v>
      </c>
      <c r="AY144" s="18" t="s">
        <v>150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82</v>
      </c>
      <c r="BK144" s="155">
        <f>ROUND(I144*H144,2)</f>
        <v>0</v>
      </c>
      <c r="BL144" s="18" t="s">
        <v>156</v>
      </c>
      <c r="BM144" s="154" t="s">
        <v>1574</v>
      </c>
    </row>
    <row r="145" spans="1:65" s="2" customFormat="1" ht="22.8">
      <c r="A145" s="30"/>
      <c r="B145" s="253"/>
      <c r="C145" s="305" t="s">
        <v>241</v>
      </c>
      <c r="D145" s="305" t="s">
        <v>152</v>
      </c>
      <c r="E145" s="306" t="s">
        <v>1575</v>
      </c>
      <c r="F145" s="307" t="s">
        <v>1576</v>
      </c>
      <c r="G145" s="308" t="s">
        <v>442</v>
      </c>
      <c r="H145" s="309">
        <v>3</v>
      </c>
      <c r="I145" s="310"/>
      <c r="J145" s="310">
        <f>ROUND(I145*H145,2)</f>
        <v>0</v>
      </c>
      <c r="K145" s="311"/>
      <c r="L145" s="31"/>
      <c r="M145" s="312" t="s">
        <v>1</v>
      </c>
      <c r="N145" s="313" t="s">
        <v>39</v>
      </c>
      <c r="O145" s="314">
        <v>0</v>
      </c>
      <c r="P145" s="314">
        <f>O145*H145</f>
        <v>0</v>
      </c>
      <c r="Q145" s="314">
        <v>0</v>
      </c>
      <c r="R145" s="314">
        <f>Q145*H145</f>
        <v>0</v>
      </c>
      <c r="S145" s="314">
        <v>0</v>
      </c>
      <c r="T145" s="315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4" t="s">
        <v>156</v>
      </c>
      <c r="AT145" s="154" t="s">
        <v>152</v>
      </c>
      <c r="AU145" s="154" t="s">
        <v>84</v>
      </c>
      <c r="AY145" s="18" t="s">
        <v>150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82</v>
      </c>
      <c r="BK145" s="155">
        <f>ROUND(I145*H145,2)</f>
        <v>0</v>
      </c>
      <c r="BL145" s="18" t="s">
        <v>156</v>
      </c>
      <c r="BM145" s="154" t="s">
        <v>1577</v>
      </c>
    </row>
    <row r="146" spans="1:65" s="2" customFormat="1" ht="22.8">
      <c r="A146" s="30"/>
      <c r="B146" s="253"/>
      <c r="C146" s="316" t="s">
        <v>246</v>
      </c>
      <c r="D146" s="316" t="s">
        <v>263</v>
      </c>
      <c r="E146" s="317" t="s">
        <v>1578</v>
      </c>
      <c r="F146" s="318" t="s">
        <v>1579</v>
      </c>
      <c r="G146" s="319" t="s">
        <v>442</v>
      </c>
      <c r="H146" s="320">
        <v>1</v>
      </c>
      <c r="I146" s="321"/>
      <c r="J146" s="321">
        <f>ROUND(I146*H146,2)</f>
        <v>0</v>
      </c>
      <c r="K146" s="322"/>
      <c r="L146" s="184"/>
      <c r="M146" s="323" t="s">
        <v>1</v>
      </c>
      <c r="N146" s="324" t="s">
        <v>39</v>
      </c>
      <c r="O146" s="314">
        <v>0</v>
      </c>
      <c r="P146" s="314">
        <f>O146*H146</f>
        <v>0</v>
      </c>
      <c r="Q146" s="314">
        <v>0</v>
      </c>
      <c r="R146" s="314">
        <f>Q146*H146</f>
        <v>0</v>
      </c>
      <c r="S146" s="314">
        <v>0</v>
      </c>
      <c r="T146" s="315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4" t="s">
        <v>187</v>
      </c>
      <c r="AT146" s="154" t="s">
        <v>263</v>
      </c>
      <c r="AU146" s="154" t="s">
        <v>84</v>
      </c>
      <c r="AY146" s="18" t="s">
        <v>150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8" t="s">
        <v>82</v>
      </c>
      <c r="BK146" s="155">
        <f>ROUND(I146*H146,2)</f>
        <v>0</v>
      </c>
      <c r="BL146" s="18" t="s">
        <v>156</v>
      </c>
      <c r="BM146" s="154" t="s">
        <v>1580</v>
      </c>
    </row>
    <row r="147" spans="1:65" s="2" customFormat="1" ht="22.8">
      <c r="A147" s="30"/>
      <c r="B147" s="253"/>
      <c r="C147" s="316" t="s">
        <v>251</v>
      </c>
      <c r="D147" s="316" t="s">
        <v>263</v>
      </c>
      <c r="E147" s="317" t="s">
        <v>1581</v>
      </c>
      <c r="F147" s="318" t="s">
        <v>1582</v>
      </c>
      <c r="G147" s="319" t="s">
        <v>442</v>
      </c>
      <c r="H147" s="320">
        <v>2</v>
      </c>
      <c r="I147" s="321"/>
      <c r="J147" s="321">
        <f>ROUND(I147*H147,2)</f>
        <v>0</v>
      </c>
      <c r="K147" s="322"/>
      <c r="L147" s="184"/>
      <c r="M147" s="323" t="s">
        <v>1</v>
      </c>
      <c r="N147" s="324" t="s">
        <v>39</v>
      </c>
      <c r="O147" s="314">
        <v>0</v>
      </c>
      <c r="P147" s="314">
        <f>O147*H147</f>
        <v>0</v>
      </c>
      <c r="Q147" s="314">
        <v>0.04</v>
      </c>
      <c r="R147" s="314">
        <f>Q147*H147</f>
        <v>0.08</v>
      </c>
      <c r="S147" s="314">
        <v>0</v>
      </c>
      <c r="T147" s="315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4" t="s">
        <v>187</v>
      </c>
      <c r="AT147" s="154" t="s">
        <v>263</v>
      </c>
      <c r="AU147" s="154" t="s">
        <v>84</v>
      </c>
      <c r="AY147" s="18" t="s">
        <v>150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82</v>
      </c>
      <c r="BK147" s="155">
        <f>ROUND(I147*H147,2)</f>
        <v>0</v>
      </c>
      <c r="BL147" s="18" t="s">
        <v>156</v>
      </c>
      <c r="BM147" s="154" t="s">
        <v>1583</v>
      </c>
    </row>
    <row r="148" spans="2:63" s="12" customFormat="1" ht="13.2">
      <c r="B148" s="294"/>
      <c r="C148" s="295"/>
      <c r="D148" s="296" t="s">
        <v>73</v>
      </c>
      <c r="E148" s="303" t="s">
        <v>172</v>
      </c>
      <c r="F148" s="303" t="s">
        <v>377</v>
      </c>
      <c r="G148" s="295"/>
      <c r="H148" s="295"/>
      <c r="I148" s="295"/>
      <c r="J148" s="304">
        <f>BK148</f>
        <v>0</v>
      </c>
      <c r="K148" s="295"/>
      <c r="L148" s="130"/>
      <c r="M148" s="299"/>
      <c r="N148" s="300"/>
      <c r="O148" s="300"/>
      <c r="P148" s="301">
        <f>P149</f>
        <v>0</v>
      </c>
      <c r="Q148" s="300"/>
      <c r="R148" s="301">
        <f>R149</f>
        <v>0</v>
      </c>
      <c r="S148" s="300"/>
      <c r="T148" s="302">
        <f>T149</f>
        <v>0</v>
      </c>
      <c r="AR148" s="131" t="s">
        <v>82</v>
      </c>
      <c r="AT148" s="138" t="s">
        <v>73</v>
      </c>
      <c r="AU148" s="138" t="s">
        <v>82</v>
      </c>
      <c r="AY148" s="131" t="s">
        <v>150</v>
      </c>
      <c r="BK148" s="139">
        <f>BK149</f>
        <v>0</v>
      </c>
    </row>
    <row r="149" spans="1:65" s="2" customFormat="1" ht="45.6">
      <c r="A149" s="30"/>
      <c r="B149" s="253"/>
      <c r="C149" s="305" t="s">
        <v>7</v>
      </c>
      <c r="D149" s="305" t="s">
        <v>152</v>
      </c>
      <c r="E149" s="306" t="s">
        <v>1584</v>
      </c>
      <c r="F149" s="307" t="s">
        <v>1585</v>
      </c>
      <c r="G149" s="308" t="s">
        <v>190</v>
      </c>
      <c r="H149" s="309">
        <v>46</v>
      </c>
      <c r="I149" s="310"/>
      <c r="J149" s="310">
        <f>ROUND(I149*H149,2)</f>
        <v>0</v>
      </c>
      <c r="K149" s="311"/>
      <c r="L149" s="31"/>
      <c r="M149" s="312" t="s">
        <v>1</v>
      </c>
      <c r="N149" s="313" t="s">
        <v>39</v>
      </c>
      <c r="O149" s="314">
        <v>0</v>
      </c>
      <c r="P149" s="314">
        <f>O149*H149</f>
        <v>0</v>
      </c>
      <c r="Q149" s="314">
        <v>0</v>
      </c>
      <c r="R149" s="314">
        <f>Q149*H149</f>
        <v>0</v>
      </c>
      <c r="S149" s="314">
        <v>0</v>
      </c>
      <c r="T149" s="315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4" t="s">
        <v>156</v>
      </c>
      <c r="AT149" s="154" t="s">
        <v>152</v>
      </c>
      <c r="AU149" s="154" t="s">
        <v>84</v>
      </c>
      <c r="AY149" s="18" t="s">
        <v>150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82</v>
      </c>
      <c r="BK149" s="155">
        <f>ROUND(I149*H149,2)</f>
        <v>0</v>
      </c>
      <c r="BL149" s="18" t="s">
        <v>156</v>
      </c>
      <c r="BM149" s="154" t="s">
        <v>1586</v>
      </c>
    </row>
    <row r="150" spans="2:63" s="12" customFormat="1" ht="13.2">
      <c r="B150" s="294"/>
      <c r="C150" s="295"/>
      <c r="D150" s="296" t="s">
        <v>73</v>
      </c>
      <c r="E150" s="303" t="s">
        <v>187</v>
      </c>
      <c r="F150" s="303" t="s">
        <v>438</v>
      </c>
      <c r="G150" s="295"/>
      <c r="H150" s="295"/>
      <c r="I150" s="295"/>
      <c r="J150" s="304">
        <f>BK150</f>
        <v>0</v>
      </c>
      <c r="K150" s="295"/>
      <c r="L150" s="130"/>
      <c r="M150" s="299"/>
      <c r="N150" s="300"/>
      <c r="O150" s="300"/>
      <c r="P150" s="301">
        <f>SUM(P151:P173)</f>
        <v>17.2496</v>
      </c>
      <c r="Q150" s="300"/>
      <c r="R150" s="301">
        <f>SUM(R151:R173)</f>
        <v>1.40905871</v>
      </c>
      <c r="S150" s="300"/>
      <c r="T150" s="302">
        <f>SUM(T151:T173)</f>
        <v>0</v>
      </c>
      <c r="AR150" s="131" t="s">
        <v>82</v>
      </c>
      <c r="AT150" s="138" t="s">
        <v>73</v>
      </c>
      <c r="AU150" s="138" t="s">
        <v>82</v>
      </c>
      <c r="AY150" s="131" t="s">
        <v>150</v>
      </c>
      <c r="BK150" s="139">
        <f>SUM(BK151:BK173)</f>
        <v>0</v>
      </c>
    </row>
    <row r="151" spans="1:65" s="2" customFormat="1" ht="34.2">
      <c r="A151" s="30"/>
      <c r="B151" s="253"/>
      <c r="C151" s="305" t="s">
        <v>262</v>
      </c>
      <c r="D151" s="305" t="s">
        <v>152</v>
      </c>
      <c r="E151" s="306" t="s">
        <v>1587</v>
      </c>
      <c r="F151" s="307" t="s">
        <v>1588</v>
      </c>
      <c r="G151" s="308" t="s">
        <v>190</v>
      </c>
      <c r="H151" s="309">
        <v>2.3</v>
      </c>
      <c r="I151" s="310"/>
      <c r="J151" s="310">
        <f aca="true" t="shared" si="10" ref="J151:J173">ROUND(I151*H151,2)</f>
        <v>0</v>
      </c>
      <c r="K151" s="311"/>
      <c r="L151" s="31"/>
      <c r="M151" s="312" t="s">
        <v>1</v>
      </c>
      <c r="N151" s="313" t="s">
        <v>39</v>
      </c>
      <c r="O151" s="314">
        <v>0.292</v>
      </c>
      <c r="P151" s="314">
        <f aca="true" t="shared" si="11" ref="P151:P173">O151*H151</f>
        <v>0.6715999999999999</v>
      </c>
      <c r="Q151" s="314">
        <v>1E-05</v>
      </c>
      <c r="R151" s="314">
        <f aca="true" t="shared" si="12" ref="R151:R173">Q151*H151</f>
        <v>2.3E-05</v>
      </c>
      <c r="S151" s="314">
        <v>0</v>
      </c>
      <c r="T151" s="315">
        <f aca="true" t="shared" si="13" ref="T151:T173"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4" t="s">
        <v>156</v>
      </c>
      <c r="AT151" s="154" t="s">
        <v>152</v>
      </c>
      <c r="AU151" s="154" t="s">
        <v>84</v>
      </c>
      <c r="AY151" s="18" t="s">
        <v>150</v>
      </c>
      <c r="BE151" s="155">
        <f aca="true" t="shared" si="14" ref="BE151:BE173">IF(N151="základní",J151,0)</f>
        <v>0</v>
      </c>
      <c r="BF151" s="155">
        <f aca="true" t="shared" si="15" ref="BF151:BF173">IF(N151="snížená",J151,0)</f>
        <v>0</v>
      </c>
      <c r="BG151" s="155">
        <f aca="true" t="shared" si="16" ref="BG151:BG173">IF(N151="zákl. přenesená",J151,0)</f>
        <v>0</v>
      </c>
      <c r="BH151" s="155">
        <f aca="true" t="shared" si="17" ref="BH151:BH173">IF(N151="sníž. přenesená",J151,0)</f>
        <v>0</v>
      </c>
      <c r="BI151" s="155">
        <f aca="true" t="shared" si="18" ref="BI151:BI173">IF(N151="nulová",J151,0)</f>
        <v>0</v>
      </c>
      <c r="BJ151" s="18" t="s">
        <v>82</v>
      </c>
      <c r="BK151" s="155">
        <f aca="true" t="shared" si="19" ref="BK151:BK173">ROUND(I151*H151,2)</f>
        <v>0</v>
      </c>
      <c r="BL151" s="18" t="s">
        <v>156</v>
      </c>
      <c r="BM151" s="154" t="s">
        <v>1589</v>
      </c>
    </row>
    <row r="152" spans="1:65" s="2" customFormat="1" ht="11.4">
      <c r="A152" s="30"/>
      <c r="B152" s="253"/>
      <c r="C152" s="316" t="s">
        <v>269</v>
      </c>
      <c r="D152" s="316" t="s">
        <v>263</v>
      </c>
      <c r="E152" s="317" t="s">
        <v>1590</v>
      </c>
      <c r="F152" s="318" t="s">
        <v>1591</v>
      </c>
      <c r="G152" s="319" t="s">
        <v>190</v>
      </c>
      <c r="H152" s="320">
        <v>2.369</v>
      </c>
      <c r="I152" s="321"/>
      <c r="J152" s="321">
        <f t="shared" si="10"/>
        <v>0</v>
      </c>
      <c r="K152" s="322"/>
      <c r="L152" s="184"/>
      <c r="M152" s="323" t="s">
        <v>1</v>
      </c>
      <c r="N152" s="324" t="s">
        <v>39</v>
      </c>
      <c r="O152" s="314">
        <v>0</v>
      </c>
      <c r="P152" s="314">
        <f t="shared" si="11"/>
        <v>0</v>
      </c>
      <c r="Q152" s="314">
        <v>0.00259</v>
      </c>
      <c r="R152" s="314">
        <f t="shared" si="12"/>
        <v>0.00613571</v>
      </c>
      <c r="S152" s="314">
        <v>0</v>
      </c>
      <c r="T152" s="315">
        <f t="shared" si="1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4" t="s">
        <v>187</v>
      </c>
      <c r="AT152" s="154" t="s">
        <v>263</v>
      </c>
      <c r="AU152" s="154" t="s">
        <v>84</v>
      </c>
      <c r="AY152" s="18" t="s">
        <v>150</v>
      </c>
      <c r="BE152" s="155">
        <f t="shared" si="14"/>
        <v>0</v>
      </c>
      <c r="BF152" s="155">
        <f t="shared" si="15"/>
        <v>0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8" t="s">
        <v>82</v>
      </c>
      <c r="BK152" s="155">
        <f t="shared" si="19"/>
        <v>0</v>
      </c>
      <c r="BL152" s="18" t="s">
        <v>156</v>
      </c>
      <c r="BM152" s="154" t="s">
        <v>1592</v>
      </c>
    </row>
    <row r="153" spans="1:65" s="2" customFormat="1" ht="34.2">
      <c r="A153" s="30"/>
      <c r="B153" s="253"/>
      <c r="C153" s="305" t="s">
        <v>274</v>
      </c>
      <c r="D153" s="305" t="s">
        <v>152</v>
      </c>
      <c r="E153" s="306" t="s">
        <v>1593</v>
      </c>
      <c r="F153" s="307" t="s">
        <v>1594</v>
      </c>
      <c r="G153" s="308" t="s">
        <v>190</v>
      </c>
      <c r="H153" s="309">
        <v>110</v>
      </c>
      <c r="I153" s="310"/>
      <c r="J153" s="310">
        <f t="shared" si="10"/>
        <v>0</v>
      </c>
      <c r="K153" s="311"/>
      <c r="L153" s="31"/>
      <c r="M153" s="312" t="s">
        <v>1</v>
      </c>
      <c r="N153" s="313" t="s">
        <v>39</v>
      </c>
      <c r="O153" s="314">
        <v>0</v>
      </c>
      <c r="P153" s="314">
        <f t="shared" si="11"/>
        <v>0</v>
      </c>
      <c r="Q153" s="314">
        <v>0</v>
      </c>
      <c r="R153" s="314">
        <f t="shared" si="12"/>
        <v>0</v>
      </c>
      <c r="S153" s="314">
        <v>0</v>
      </c>
      <c r="T153" s="315">
        <f t="shared" si="1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4" t="s">
        <v>156</v>
      </c>
      <c r="AT153" s="154" t="s">
        <v>152</v>
      </c>
      <c r="AU153" s="154" t="s">
        <v>84</v>
      </c>
      <c r="AY153" s="18" t="s">
        <v>150</v>
      </c>
      <c r="BE153" s="155">
        <f t="shared" si="14"/>
        <v>0</v>
      </c>
      <c r="BF153" s="155">
        <f t="shared" si="15"/>
        <v>0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8" t="s">
        <v>82</v>
      </c>
      <c r="BK153" s="155">
        <f t="shared" si="19"/>
        <v>0</v>
      </c>
      <c r="BL153" s="18" t="s">
        <v>156</v>
      </c>
      <c r="BM153" s="154" t="s">
        <v>1595</v>
      </c>
    </row>
    <row r="154" spans="1:65" s="2" customFormat="1" ht="11.4">
      <c r="A154" s="30"/>
      <c r="B154" s="253"/>
      <c r="C154" s="316" t="s">
        <v>278</v>
      </c>
      <c r="D154" s="316" t="s">
        <v>263</v>
      </c>
      <c r="E154" s="317" t="s">
        <v>1596</v>
      </c>
      <c r="F154" s="318" t="s">
        <v>1597</v>
      </c>
      <c r="G154" s="319" t="s">
        <v>442</v>
      </c>
      <c r="H154" s="320">
        <v>110</v>
      </c>
      <c r="I154" s="321"/>
      <c r="J154" s="321">
        <f t="shared" si="10"/>
        <v>0</v>
      </c>
      <c r="K154" s="322"/>
      <c r="L154" s="184"/>
      <c r="M154" s="323" t="s">
        <v>1</v>
      </c>
      <c r="N154" s="324" t="s">
        <v>39</v>
      </c>
      <c r="O154" s="314">
        <v>0</v>
      </c>
      <c r="P154" s="314">
        <f t="shared" si="11"/>
        <v>0</v>
      </c>
      <c r="Q154" s="314">
        <v>0</v>
      </c>
      <c r="R154" s="314">
        <f t="shared" si="12"/>
        <v>0</v>
      </c>
      <c r="S154" s="314">
        <v>0</v>
      </c>
      <c r="T154" s="315">
        <f t="shared" si="1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4" t="s">
        <v>187</v>
      </c>
      <c r="AT154" s="154" t="s">
        <v>263</v>
      </c>
      <c r="AU154" s="154" t="s">
        <v>84</v>
      </c>
      <c r="AY154" s="18" t="s">
        <v>150</v>
      </c>
      <c r="BE154" s="155">
        <f t="shared" si="14"/>
        <v>0</v>
      </c>
      <c r="BF154" s="155">
        <f t="shared" si="15"/>
        <v>0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8" t="s">
        <v>82</v>
      </c>
      <c r="BK154" s="155">
        <f t="shared" si="19"/>
        <v>0</v>
      </c>
      <c r="BL154" s="18" t="s">
        <v>156</v>
      </c>
      <c r="BM154" s="154" t="s">
        <v>1598</v>
      </c>
    </row>
    <row r="155" spans="1:65" s="2" customFormat="1" ht="22.8">
      <c r="A155" s="30"/>
      <c r="B155" s="253"/>
      <c r="C155" s="305" t="s">
        <v>282</v>
      </c>
      <c r="D155" s="305" t="s">
        <v>152</v>
      </c>
      <c r="E155" s="306" t="s">
        <v>1599</v>
      </c>
      <c r="F155" s="307" t="s">
        <v>1600</v>
      </c>
      <c r="G155" s="308" t="s">
        <v>442</v>
      </c>
      <c r="H155" s="309">
        <v>10</v>
      </c>
      <c r="I155" s="310"/>
      <c r="J155" s="310">
        <f t="shared" si="10"/>
        <v>0</v>
      </c>
      <c r="K155" s="311"/>
      <c r="L155" s="31"/>
      <c r="M155" s="312" t="s">
        <v>1</v>
      </c>
      <c r="N155" s="313" t="s">
        <v>39</v>
      </c>
      <c r="O155" s="314">
        <v>0.683</v>
      </c>
      <c r="P155" s="314">
        <f t="shared" si="11"/>
        <v>6.83</v>
      </c>
      <c r="Q155" s="314">
        <v>0</v>
      </c>
      <c r="R155" s="314">
        <f t="shared" si="12"/>
        <v>0</v>
      </c>
      <c r="S155" s="314">
        <v>0</v>
      </c>
      <c r="T155" s="315">
        <f t="shared" si="1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4" t="s">
        <v>156</v>
      </c>
      <c r="AT155" s="154" t="s">
        <v>152</v>
      </c>
      <c r="AU155" s="154" t="s">
        <v>84</v>
      </c>
      <c r="AY155" s="18" t="s">
        <v>150</v>
      </c>
      <c r="BE155" s="155">
        <f t="shared" si="14"/>
        <v>0</v>
      </c>
      <c r="BF155" s="155">
        <f t="shared" si="15"/>
        <v>0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8" t="s">
        <v>82</v>
      </c>
      <c r="BK155" s="155">
        <f t="shared" si="19"/>
        <v>0</v>
      </c>
      <c r="BL155" s="18" t="s">
        <v>156</v>
      </c>
      <c r="BM155" s="154" t="s">
        <v>1601</v>
      </c>
    </row>
    <row r="156" spans="1:65" s="2" customFormat="1" ht="11.4">
      <c r="A156" s="30"/>
      <c r="B156" s="253"/>
      <c r="C156" s="316" t="s">
        <v>287</v>
      </c>
      <c r="D156" s="316" t="s">
        <v>263</v>
      </c>
      <c r="E156" s="317" t="s">
        <v>1602</v>
      </c>
      <c r="F156" s="318" t="s">
        <v>1603</v>
      </c>
      <c r="G156" s="319" t="s">
        <v>442</v>
      </c>
      <c r="H156" s="320">
        <v>10</v>
      </c>
      <c r="I156" s="321"/>
      <c r="J156" s="321">
        <f t="shared" si="10"/>
        <v>0</v>
      </c>
      <c r="K156" s="322"/>
      <c r="L156" s="184"/>
      <c r="M156" s="323" t="s">
        <v>1</v>
      </c>
      <c r="N156" s="324" t="s">
        <v>39</v>
      </c>
      <c r="O156" s="314">
        <v>0</v>
      </c>
      <c r="P156" s="314">
        <f t="shared" si="11"/>
        <v>0</v>
      </c>
      <c r="Q156" s="314">
        <v>0.0008</v>
      </c>
      <c r="R156" s="314">
        <f t="shared" si="12"/>
        <v>0.008</v>
      </c>
      <c r="S156" s="314">
        <v>0</v>
      </c>
      <c r="T156" s="315">
        <f t="shared" si="1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4" t="s">
        <v>187</v>
      </c>
      <c r="AT156" s="154" t="s">
        <v>263</v>
      </c>
      <c r="AU156" s="154" t="s">
        <v>84</v>
      </c>
      <c r="AY156" s="18" t="s">
        <v>150</v>
      </c>
      <c r="BE156" s="155">
        <f t="shared" si="14"/>
        <v>0</v>
      </c>
      <c r="BF156" s="155">
        <f t="shared" si="15"/>
        <v>0</v>
      </c>
      <c r="BG156" s="155">
        <f t="shared" si="16"/>
        <v>0</v>
      </c>
      <c r="BH156" s="155">
        <f t="shared" si="17"/>
        <v>0</v>
      </c>
      <c r="BI156" s="155">
        <f t="shared" si="18"/>
        <v>0</v>
      </c>
      <c r="BJ156" s="18" t="s">
        <v>82</v>
      </c>
      <c r="BK156" s="155">
        <f t="shared" si="19"/>
        <v>0</v>
      </c>
      <c r="BL156" s="18" t="s">
        <v>156</v>
      </c>
      <c r="BM156" s="154" t="s">
        <v>1604</v>
      </c>
    </row>
    <row r="157" spans="1:65" s="2" customFormat="1" ht="22.8">
      <c r="A157" s="30"/>
      <c r="B157" s="253"/>
      <c r="C157" s="305" t="s">
        <v>292</v>
      </c>
      <c r="D157" s="305" t="s">
        <v>152</v>
      </c>
      <c r="E157" s="306" t="s">
        <v>1605</v>
      </c>
      <c r="F157" s="307" t="s">
        <v>1606</v>
      </c>
      <c r="G157" s="308" t="s">
        <v>442</v>
      </c>
      <c r="H157" s="309">
        <v>2</v>
      </c>
      <c r="I157" s="310"/>
      <c r="J157" s="310">
        <f t="shared" si="10"/>
        <v>0</v>
      </c>
      <c r="K157" s="311"/>
      <c r="L157" s="31"/>
      <c r="M157" s="312" t="s">
        <v>1</v>
      </c>
      <c r="N157" s="313" t="s">
        <v>39</v>
      </c>
      <c r="O157" s="314">
        <v>0.83</v>
      </c>
      <c r="P157" s="314">
        <f t="shared" si="11"/>
        <v>1.66</v>
      </c>
      <c r="Q157" s="314">
        <v>0</v>
      </c>
      <c r="R157" s="314">
        <f t="shared" si="12"/>
        <v>0</v>
      </c>
      <c r="S157" s="314">
        <v>0</v>
      </c>
      <c r="T157" s="315">
        <f t="shared" si="1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4" t="s">
        <v>156</v>
      </c>
      <c r="AT157" s="154" t="s">
        <v>152</v>
      </c>
      <c r="AU157" s="154" t="s">
        <v>84</v>
      </c>
      <c r="AY157" s="18" t="s">
        <v>150</v>
      </c>
      <c r="BE157" s="155">
        <f t="shared" si="14"/>
        <v>0</v>
      </c>
      <c r="BF157" s="155">
        <f t="shared" si="15"/>
        <v>0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18" t="s">
        <v>82</v>
      </c>
      <c r="BK157" s="155">
        <f t="shared" si="19"/>
        <v>0</v>
      </c>
      <c r="BL157" s="18" t="s">
        <v>156</v>
      </c>
      <c r="BM157" s="154" t="s">
        <v>1607</v>
      </c>
    </row>
    <row r="158" spans="1:65" s="2" customFormat="1" ht="11.4">
      <c r="A158" s="30"/>
      <c r="B158" s="253"/>
      <c r="C158" s="316" t="s">
        <v>297</v>
      </c>
      <c r="D158" s="316" t="s">
        <v>263</v>
      </c>
      <c r="E158" s="317" t="s">
        <v>1608</v>
      </c>
      <c r="F158" s="318" t="s">
        <v>1609</v>
      </c>
      <c r="G158" s="319" t="s">
        <v>442</v>
      </c>
      <c r="H158" s="320">
        <v>2</v>
      </c>
      <c r="I158" s="321"/>
      <c r="J158" s="321">
        <f t="shared" si="10"/>
        <v>0</v>
      </c>
      <c r="K158" s="322"/>
      <c r="L158" s="184"/>
      <c r="M158" s="323" t="s">
        <v>1</v>
      </c>
      <c r="N158" s="324" t="s">
        <v>39</v>
      </c>
      <c r="O158" s="314">
        <v>0</v>
      </c>
      <c r="P158" s="314">
        <f t="shared" si="11"/>
        <v>0</v>
      </c>
      <c r="Q158" s="314">
        <v>0.0035</v>
      </c>
      <c r="R158" s="314">
        <f t="shared" si="12"/>
        <v>0.007</v>
      </c>
      <c r="S158" s="314">
        <v>0</v>
      </c>
      <c r="T158" s="315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4" t="s">
        <v>187</v>
      </c>
      <c r="AT158" s="154" t="s">
        <v>263</v>
      </c>
      <c r="AU158" s="154" t="s">
        <v>84</v>
      </c>
      <c r="AY158" s="18" t="s">
        <v>150</v>
      </c>
      <c r="BE158" s="155">
        <f t="shared" si="14"/>
        <v>0</v>
      </c>
      <c r="BF158" s="155">
        <f t="shared" si="15"/>
        <v>0</v>
      </c>
      <c r="BG158" s="155">
        <f t="shared" si="16"/>
        <v>0</v>
      </c>
      <c r="BH158" s="155">
        <f t="shared" si="17"/>
        <v>0</v>
      </c>
      <c r="BI158" s="155">
        <f t="shared" si="18"/>
        <v>0</v>
      </c>
      <c r="BJ158" s="18" t="s">
        <v>82</v>
      </c>
      <c r="BK158" s="155">
        <f t="shared" si="19"/>
        <v>0</v>
      </c>
      <c r="BL158" s="18" t="s">
        <v>156</v>
      </c>
      <c r="BM158" s="154" t="s">
        <v>1610</v>
      </c>
    </row>
    <row r="159" spans="1:65" s="2" customFormat="1" ht="22.8">
      <c r="A159" s="30"/>
      <c r="B159" s="253"/>
      <c r="C159" s="305" t="s">
        <v>302</v>
      </c>
      <c r="D159" s="305" t="s">
        <v>152</v>
      </c>
      <c r="E159" s="306" t="s">
        <v>1611</v>
      </c>
      <c r="F159" s="307" t="s">
        <v>1612</v>
      </c>
      <c r="G159" s="308" t="s">
        <v>442</v>
      </c>
      <c r="H159" s="309">
        <v>6</v>
      </c>
      <c r="I159" s="310"/>
      <c r="J159" s="310">
        <f t="shared" si="10"/>
        <v>0</v>
      </c>
      <c r="K159" s="311"/>
      <c r="L159" s="31"/>
      <c r="M159" s="312" t="s">
        <v>1</v>
      </c>
      <c r="N159" s="313" t="s">
        <v>39</v>
      </c>
      <c r="O159" s="314">
        <v>1.348</v>
      </c>
      <c r="P159" s="314">
        <f t="shared" si="11"/>
        <v>8.088000000000001</v>
      </c>
      <c r="Q159" s="314">
        <v>0</v>
      </c>
      <c r="R159" s="314">
        <f t="shared" si="12"/>
        <v>0</v>
      </c>
      <c r="S159" s="314">
        <v>0</v>
      </c>
      <c r="T159" s="315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4" t="s">
        <v>156</v>
      </c>
      <c r="AT159" s="154" t="s">
        <v>152</v>
      </c>
      <c r="AU159" s="154" t="s">
        <v>84</v>
      </c>
      <c r="AY159" s="18" t="s">
        <v>150</v>
      </c>
      <c r="BE159" s="155">
        <f t="shared" si="14"/>
        <v>0</v>
      </c>
      <c r="BF159" s="155">
        <f t="shared" si="15"/>
        <v>0</v>
      </c>
      <c r="BG159" s="155">
        <f t="shared" si="16"/>
        <v>0</v>
      </c>
      <c r="BH159" s="155">
        <f t="shared" si="17"/>
        <v>0</v>
      </c>
      <c r="BI159" s="155">
        <f t="shared" si="18"/>
        <v>0</v>
      </c>
      <c r="BJ159" s="18" t="s">
        <v>82</v>
      </c>
      <c r="BK159" s="155">
        <f t="shared" si="19"/>
        <v>0</v>
      </c>
      <c r="BL159" s="18" t="s">
        <v>156</v>
      </c>
      <c r="BM159" s="154" t="s">
        <v>1613</v>
      </c>
    </row>
    <row r="160" spans="1:65" s="2" customFormat="1" ht="11.4">
      <c r="A160" s="30"/>
      <c r="B160" s="253"/>
      <c r="C160" s="316" t="s">
        <v>308</v>
      </c>
      <c r="D160" s="316" t="s">
        <v>263</v>
      </c>
      <c r="E160" s="317" t="s">
        <v>1614</v>
      </c>
      <c r="F160" s="318" t="s">
        <v>1615</v>
      </c>
      <c r="G160" s="319" t="s">
        <v>442</v>
      </c>
      <c r="H160" s="320">
        <v>1</v>
      </c>
      <c r="I160" s="321"/>
      <c r="J160" s="321">
        <f t="shared" si="10"/>
        <v>0</v>
      </c>
      <c r="K160" s="322"/>
      <c r="L160" s="184"/>
      <c r="M160" s="323" t="s">
        <v>1</v>
      </c>
      <c r="N160" s="324" t="s">
        <v>39</v>
      </c>
      <c r="O160" s="314">
        <v>0</v>
      </c>
      <c r="P160" s="314">
        <f t="shared" si="11"/>
        <v>0</v>
      </c>
      <c r="Q160" s="314">
        <v>0.005</v>
      </c>
      <c r="R160" s="314">
        <f t="shared" si="12"/>
        <v>0.005</v>
      </c>
      <c r="S160" s="314">
        <v>0</v>
      </c>
      <c r="T160" s="315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4" t="s">
        <v>187</v>
      </c>
      <c r="AT160" s="154" t="s">
        <v>263</v>
      </c>
      <c r="AU160" s="154" t="s">
        <v>84</v>
      </c>
      <c r="AY160" s="18" t="s">
        <v>150</v>
      </c>
      <c r="BE160" s="155">
        <f t="shared" si="14"/>
        <v>0</v>
      </c>
      <c r="BF160" s="155">
        <f t="shared" si="15"/>
        <v>0</v>
      </c>
      <c r="BG160" s="155">
        <f t="shared" si="16"/>
        <v>0</v>
      </c>
      <c r="BH160" s="155">
        <f t="shared" si="17"/>
        <v>0</v>
      </c>
      <c r="BI160" s="155">
        <f t="shared" si="18"/>
        <v>0</v>
      </c>
      <c r="BJ160" s="18" t="s">
        <v>82</v>
      </c>
      <c r="BK160" s="155">
        <f t="shared" si="19"/>
        <v>0</v>
      </c>
      <c r="BL160" s="18" t="s">
        <v>156</v>
      </c>
      <c r="BM160" s="154" t="s">
        <v>1616</v>
      </c>
    </row>
    <row r="161" spans="1:65" s="2" customFormat="1" ht="11.4">
      <c r="A161" s="30"/>
      <c r="B161" s="253"/>
      <c r="C161" s="316" t="s">
        <v>314</v>
      </c>
      <c r="D161" s="316" t="s">
        <v>263</v>
      </c>
      <c r="E161" s="317" t="s">
        <v>1617</v>
      </c>
      <c r="F161" s="318" t="s">
        <v>1618</v>
      </c>
      <c r="G161" s="319" t="s">
        <v>442</v>
      </c>
      <c r="H161" s="320">
        <v>2</v>
      </c>
      <c r="I161" s="321"/>
      <c r="J161" s="321">
        <f t="shared" si="10"/>
        <v>0</v>
      </c>
      <c r="K161" s="322"/>
      <c r="L161" s="184"/>
      <c r="M161" s="323" t="s">
        <v>1</v>
      </c>
      <c r="N161" s="324" t="s">
        <v>39</v>
      </c>
      <c r="O161" s="314">
        <v>0</v>
      </c>
      <c r="P161" s="314">
        <f t="shared" si="11"/>
        <v>0</v>
      </c>
      <c r="Q161" s="314">
        <v>0.0053</v>
      </c>
      <c r="R161" s="314">
        <f t="shared" si="12"/>
        <v>0.0106</v>
      </c>
      <c r="S161" s="314">
        <v>0</v>
      </c>
      <c r="T161" s="315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4" t="s">
        <v>187</v>
      </c>
      <c r="AT161" s="154" t="s">
        <v>263</v>
      </c>
      <c r="AU161" s="154" t="s">
        <v>84</v>
      </c>
      <c r="AY161" s="18" t="s">
        <v>150</v>
      </c>
      <c r="BE161" s="155">
        <f t="shared" si="14"/>
        <v>0</v>
      </c>
      <c r="BF161" s="155">
        <f t="shared" si="15"/>
        <v>0</v>
      </c>
      <c r="BG161" s="155">
        <f t="shared" si="16"/>
        <v>0</v>
      </c>
      <c r="BH161" s="155">
        <f t="shared" si="17"/>
        <v>0</v>
      </c>
      <c r="BI161" s="155">
        <f t="shared" si="18"/>
        <v>0</v>
      </c>
      <c r="BJ161" s="18" t="s">
        <v>82</v>
      </c>
      <c r="BK161" s="155">
        <f t="shared" si="19"/>
        <v>0</v>
      </c>
      <c r="BL161" s="18" t="s">
        <v>156</v>
      </c>
      <c r="BM161" s="154" t="s">
        <v>1619</v>
      </c>
    </row>
    <row r="162" spans="1:65" s="2" customFormat="1" ht="11.4">
      <c r="A162" s="30"/>
      <c r="B162" s="253"/>
      <c r="C162" s="316" t="s">
        <v>323</v>
      </c>
      <c r="D162" s="316" t="s">
        <v>263</v>
      </c>
      <c r="E162" s="317" t="s">
        <v>1620</v>
      </c>
      <c r="F162" s="318" t="s">
        <v>1621</v>
      </c>
      <c r="G162" s="319" t="s">
        <v>442</v>
      </c>
      <c r="H162" s="320">
        <v>1</v>
      </c>
      <c r="I162" s="321"/>
      <c r="J162" s="321">
        <f t="shared" si="10"/>
        <v>0</v>
      </c>
      <c r="K162" s="322"/>
      <c r="L162" s="184"/>
      <c r="M162" s="323" t="s">
        <v>1</v>
      </c>
      <c r="N162" s="324" t="s">
        <v>39</v>
      </c>
      <c r="O162" s="314">
        <v>0</v>
      </c>
      <c r="P162" s="314">
        <f t="shared" si="11"/>
        <v>0</v>
      </c>
      <c r="Q162" s="314">
        <v>0.0023</v>
      </c>
      <c r="R162" s="314">
        <f t="shared" si="12"/>
        <v>0.0023</v>
      </c>
      <c r="S162" s="314">
        <v>0</v>
      </c>
      <c r="T162" s="315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4" t="s">
        <v>187</v>
      </c>
      <c r="AT162" s="154" t="s">
        <v>263</v>
      </c>
      <c r="AU162" s="154" t="s">
        <v>84</v>
      </c>
      <c r="AY162" s="18" t="s">
        <v>150</v>
      </c>
      <c r="BE162" s="155">
        <f t="shared" si="14"/>
        <v>0</v>
      </c>
      <c r="BF162" s="155">
        <f t="shared" si="15"/>
        <v>0</v>
      </c>
      <c r="BG162" s="155">
        <f t="shared" si="16"/>
        <v>0</v>
      </c>
      <c r="BH162" s="155">
        <f t="shared" si="17"/>
        <v>0</v>
      </c>
      <c r="BI162" s="155">
        <f t="shared" si="18"/>
        <v>0</v>
      </c>
      <c r="BJ162" s="18" t="s">
        <v>82</v>
      </c>
      <c r="BK162" s="155">
        <f t="shared" si="19"/>
        <v>0</v>
      </c>
      <c r="BL162" s="18" t="s">
        <v>156</v>
      </c>
      <c r="BM162" s="154" t="s">
        <v>1622</v>
      </c>
    </row>
    <row r="163" spans="1:65" s="2" customFormat="1" ht="22.8">
      <c r="A163" s="30"/>
      <c r="B163" s="253"/>
      <c r="C163" s="305" t="s">
        <v>327</v>
      </c>
      <c r="D163" s="305" t="s">
        <v>152</v>
      </c>
      <c r="E163" s="306" t="s">
        <v>1623</v>
      </c>
      <c r="F163" s="307" t="s">
        <v>1624</v>
      </c>
      <c r="G163" s="308" t="s">
        <v>442</v>
      </c>
      <c r="H163" s="309">
        <v>1</v>
      </c>
      <c r="I163" s="310"/>
      <c r="J163" s="310">
        <f t="shared" si="10"/>
        <v>0</v>
      </c>
      <c r="K163" s="311"/>
      <c r="L163" s="31"/>
      <c r="M163" s="312" t="s">
        <v>1</v>
      </c>
      <c r="N163" s="313" t="s">
        <v>39</v>
      </c>
      <c r="O163" s="314">
        <v>0</v>
      </c>
      <c r="P163" s="314">
        <f t="shared" si="11"/>
        <v>0</v>
      </c>
      <c r="Q163" s="314">
        <v>0</v>
      </c>
      <c r="R163" s="314">
        <f t="shared" si="12"/>
        <v>0</v>
      </c>
      <c r="S163" s="314">
        <v>0</v>
      </c>
      <c r="T163" s="315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4" t="s">
        <v>156</v>
      </c>
      <c r="AT163" s="154" t="s">
        <v>152</v>
      </c>
      <c r="AU163" s="154" t="s">
        <v>84</v>
      </c>
      <c r="AY163" s="18" t="s">
        <v>150</v>
      </c>
      <c r="BE163" s="155">
        <f t="shared" si="14"/>
        <v>0</v>
      </c>
      <c r="BF163" s="155">
        <f t="shared" si="15"/>
        <v>0</v>
      </c>
      <c r="BG163" s="155">
        <f t="shared" si="16"/>
        <v>0</v>
      </c>
      <c r="BH163" s="155">
        <f t="shared" si="17"/>
        <v>0</v>
      </c>
      <c r="BI163" s="155">
        <f t="shared" si="18"/>
        <v>0</v>
      </c>
      <c r="BJ163" s="18" t="s">
        <v>82</v>
      </c>
      <c r="BK163" s="155">
        <f t="shared" si="19"/>
        <v>0</v>
      </c>
      <c r="BL163" s="18" t="s">
        <v>156</v>
      </c>
      <c r="BM163" s="154" t="s">
        <v>1625</v>
      </c>
    </row>
    <row r="164" spans="1:65" s="2" customFormat="1" ht="11.4">
      <c r="A164" s="30"/>
      <c r="B164" s="253"/>
      <c r="C164" s="316" t="s">
        <v>331</v>
      </c>
      <c r="D164" s="316" t="s">
        <v>263</v>
      </c>
      <c r="E164" s="317" t="s">
        <v>1626</v>
      </c>
      <c r="F164" s="318" t="s">
        <v>1627</v>
      </c>
      <c r="G164" s="319" t="s">
        <v>442</v>
      </c>
      <c r="H164" s="320">
        <v>1</v>
      </c>
      <c r="I164" s="321"/>
      <c r="J164" s="321">
        <f t="shared" si="10"/>
        <v>0</v>
      </c>
      <c r="K164" s="322"/>
      <c r="L164" s="184"/>
      <c r="M164" s="323" t="s">
        <v>1</v>
      </c>
      <c r="N164" s="324" t="s">
        <v>39</v>
      </c>
      <c r="O164" s="314">
        <v>0</v>
      </c>
      <c r="P164" s="314">
        <f t="shared" si="11"/>
        <v>0</v>
      </c>
      <c r="Q164" s="314">
        <v>0</v>
      </c>
      <c r="R164" s="314">
        <f t="shared" si="12"/>
        <v>0</v>
      </c>
      <c r="S164" s="314">
        <v>0</v>
      </c>
      <c r="T164" s="315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4" t="s">
        <v>187</v>
      </c>
      <c r="AT164" s="154" t="s">
        <v>263</v>
      </c>
      <c r="AU164" s="154" t="s">
        <v>84</v>
      </c>
      <c r="AY164" s="18" t="s">
        <v>150</v>
      </c>
      <c r="BE164" s="155">
        <f t="shared" si="14"/>
        <v>0</v>
      </c>
      <c r="BF164" s="155">
        <f t="shared" si="15"/>
        <v>0</v>
      </c>
      <c r="BG164" s="155">
        <f t="shared" si="16"/>
        <v>0</v>
      </c>
      <c r="BH164" s="155">
        <f t="shared" si="17"/>
        <v>0</v>
      </c>
      <c r="BI164" s="155">
        <f t="shared" si="18"/>
        <v>0</v>
      </c>
      <c r="BJ164" s="18" t="s">
        <v>82</v>
      </c>
      <c r="BK164" s="155">
        <f t="shared" si="19"/>
        <v>0</v>
      </c>
      <c r="BL164" s="18" t="s">
        <v>156</v>
      </c>
      <c r="BM164" s="154" t="s">
        <v>1628</v>
      </c>
    </row>
    <row r="165" spans="1:65" s="2" customFormat="1" ht="22.8">
      <c r="A165" s="30"/>
      <c r="B165" s="253"/>
      <c r="C165" s="305" t="s">
        <v>336</v>
      </c>
      <c r="D165" s="305" t="s">
        <v>152</v>
      </c>
      <c r="E165" s="306" t="s">
        <v>1629</v>
      </c>
      <c r="F165" s="307" t="s">
        <v>1630</v>
      </c>
      <c r="G165" s="308" t="s">
        <v>442</v>
      </c>
      <c r="H165" s="309">
        <v>2</v>
      </c>
      <c r="I165" s="310"/>
      <c r="J165" s="310">
        <f t="shared" si="10"/>
        <v>0</v>
      </c>
      <c r="K165" s="311"/>
      <c r="L165" s="31"/>
      <c r="M165" s="312" t="s">
        <v>1</v>
      </c>
      <c r="N165" s="313" t="s">
        <v>39</v>
      </c>
      <c r="O165" s="314">
        <v>0</v>
      </c>
      <c r="P165" s="314">
        <f t="shared" si="11"/>
        <v>0</v>
      </c>
      <c r="Q165" s="314">
        <v>0</v>
      </c>
      <c r="R165" s="314">
        <f t="shared" si="12"/>
        <v>0</v>
      </c>
      <c r="S165" s="314">
        <v>0</v>
      </c>
      <c r="T165" s="315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4" t="s">
        <v>156</v>
      </c>
      <c r="AT165" s="154" t="s">
        <v>152</v>
      </c>
      <c r="AU165" s="154" t="s">
        <v>84</v>
      </c>
      <c r="AY165" s="18" t="s">
        <v>150</v>
      </c>
      <c r="BE165" s="155">
        <f t="shared" si="14"/>
        <v>0</v>
      </c>
      <c r="BF165" s="155">
        <f t="shared" si="15"/>
        <v>0</v>
      </c>
      <c r="BG165" s="155">
        <f t="shared" si="16"/>
        <v>0</v>
      </c>
      <c r="BH165" s="155">
        <f t="shared" si="17"/>
        <v>0</v>
      </c>
      <c r="BI165" s="155">
        <f t="shared" si="18"/>
        <v>0</v>
      </c>
      <c r="BJ165" s="18" t="s">
        <v>82</v>
      </c>
      <c r="BK165" s="155">
        <f t="shared" si="19"/>
        <v>0</v>
      </c>
      <c r="BL165" s="18" t="s">
        <v>156</v>
      </c>
      <c r="BM165" s="154" t="s">
        <v>1631</v>
      </c>
    </row>
    <row r="166" spans="1:65" s="2" customFormat="1" ht="22.8">
      <c r="A166" s="30"/>
      <c r="B166" s="253"/>
      <c r="C166" s="316" t="s">
        <v>341</v>
      </c>
      <c r="D166" s="316" t="s">
        <v>263</v>
      </c>
      <c r="E166" s="317" t="s">
        <v>1632</v>
      </c>
      <c r="F166" s="318" t="s">
        <v>1633</v>
      </c>
      <c r="G166" s="319" t="s">
        <v>442</v>
      </c>
      <c r="H166" s="320">
        <v>1</v>
      </c>
      <c r="I166" s="321"/>
      <c r="J166" s="321">
        <f t="shared" si="10"/>
        <v>0</v>
      </c>
      <c r="K166" s="322"/>
      <c r="L166" s="184"/>
      <c r="M166" s="323" t="s">
        <v>1</v>
      </c>
      <c r="N166" s="324" t="s">
        <v>39</v>
      </c>
      <c r="O166" s="314">
        <v>0</v>
      </c>
      <c r="P166" s="314">
        <f t="shared" si="11"/>
        <v>0</v>
      </c>
      <c r="Q166" s="314">
        <v>0</v>
      </c>
      <c r="R166" s="314">
        <f t="shared" si="12"/>
        <v>0</v>
      </c>
      <c r="S166" s="314">
        <v>0</v>
      </c>
      <c r="T166" s="315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4" t="s">
        <v>187</v>
      </c>
      <c r="AT166" s="154" t="s">
        <v>263</v>
      </c>
      <c r="AU166" s="154" t="s">
        <v>84</v>
      </c>
      <c r="AY166" s="18" t="s">
        <v>150</v>
      </c>
      <c r="BE166" s="155">
        <f t="shared" si="14"/>
        <v>0</v>
      </c>
      <c r="BF166" s="155">
        <f t="shared" si="15"/>
        <v>0</v>
      </c>
      <c r="BG166" s="155">
        <f t="shared" si="16"/>
        <v>0</v>
      </c>
      <c r="BH166" s="155">
        <f t="shared" si="17"/>
        <v>0</v>
      </c>
      <c r="BI166" s="155">
        <f t="shared" si="18"/>
        <v>0</v>
      </c>
      <c r="BJ166" s="18" t="s">
        <v>82</v>
      </c>
      <c r="BK166" s="155">
        <f t="shared" si="19"/>
        <v>0</v>
      </c>
      <c r="BL166" s="18" t="s">
        <v>156</v>
      </c>
      <c r="BM166" s="154" t="s">
        <v>1634</v>
      </c>
    </row>
    <row r="167" spans="1:65" s="2" customFormat="1" ht="22.8">
      <c r="A167" s="30"/>
      <c r="B167" s="253"/>
      <c r="C167" s="316" t="s">
        <v>346</v>
      </c>
      <c r="D167" s="316" t="s">
        <v>263</v>
      </c>
      <c r="E167" s="317" t="s">
        <v>1635</v>
      </c>
      <c r="F167" s="318" t="s">
        <v>1636</v>
      </c>
      <c r="G167" s="319" t="s">
        <v>442</v>
      </c>
      <c r="H167" s="320">
        <v>1</v>
      </c>
      <c r="I167" s="321"/>
      <c r="J167" s="321">
        <f t="shared" si="10"/>
        <v>0</v>
      </c>
      <c r="K167" s="322"/>
      <c r="L167" s="184"/>
      <c r="M167" s="323" t="s">
        <v>1</v>
      </c>
      <c r="N167" s="324" t="s">
        <v>39</v>
      </c>
      <c r="O167" s="314">
        <v>0</v>
      </c>
      <c r="P167" s="314">
        <f t="shared" si="11"/>
        <v>0</v>
      </c>
      <c r="Q167" s="314">
        <v>1.37</v>
      </c>
      <c r="R167" s="314">
        <f t="shared" si="12"/>
        <v>1.37</v>
      </c>
      <c r="S167" s="314">
        <v>0</v>
      </c>
      <c r="T167" s="315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4" t="s">
        <v>187</v>
      </c>
      <c r="AT167" s="154" t="s">
        <v>263</v>
      </c>
      <c r="AU167" s="154" t="s">
        <v>84</v>
      </c>
      <c r="AY167" s="18" t="s">
        <v>150</v>
      </c>
      <c r="BE167" s="155">
        <f t="shared" si="14"/>
        <v>0</v>
      </c>
      <c r="BF167" s="155">
        <f t="shared" si="15"/>
        <v>0</v>
      </c>
      <c r="BG167" s="155">
        <f t="shared" si="16"/>
        <v>0</v>
      </c>
      <c r="BH167" s="155">
        <f t="shared" si="17"/>
        <v>0</v>
      </c>
      <c r="BI167" s="155">
        <f t="shared" si="18"/>
        <v>0</v>
      </c>
      <c r="BJ167" s="18" t="s">
        <v>82</v>
      </c>
      <c r="BK167" s="155">
        <f t="shared" si="19"/>
        <v>0</v>
      </c>
      <c r="BL167" s="18" t="s">
        <v>156</v>
      </c>
      <c r="BM167" s="154" t="s">
        <v>1637</v>
      </c>
    </row>
    <row r="168" spans="1:65" s="2" customFormat="1" ht="22.8">
      <c r="A168" s="30"/>
      <c r="B168" s="253"/>
      <c r="C168" s="305" t="s">
        <v>351</v>
      </c>
      <c r="D168" s="305" t="s">
        <v>152</v>
      </c>
      <c r="E168" s="306" t="s">
        <v>1638</v>
      </c>
      <c r="F168" s="307" t="s">
        <v>1639</v>
      </c>
      <c r="G168" s="308" t="s">
        <v>442</v>
      </c>
      <c r="H168" s="309">
        <v>3</v>
      </c>
      <c r="I168" s="310"/>
      <c r="J168" s="310">
        <f t="shared" si="10"/>
        <v>0</v>
      </c>
      <c r="K168" s="311"/>
      <c r="L168" s="31"/>
      <c r="M168" s="312" t="s">
        <v>1</v>
      </c>
      <c r="N168" s="313" t="s">
        <v>39</v>
      </c>
      <c r="O168" s="314">
        <v>0</v>
      </c>
      <c r="P168" s="314">
        <f t="shared" si="11"/>
        <v>0</v>
      </c>
      <c r="Q168" s="314">
        <v>0</v>
      </c>
      <c r="R168" s="314">
        <f t="shared" si="12"/>
        <v>0</v>
      </c>
      <c r="S168" s="314">
        <v>0</v>
      </c>
      <c r="T168" s="315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4" t="s">
        <v>156</v>
      </c>
      <c r="AT168" s="154" t="s">
        <v>152</v>
      </c>
      <c r="AU168" s="154" t="s">
        <v>84</v>
      </c>
      <c r="AY168" s="18" t="s">
        <v>150</v>
      </c>
      <c r="BE168" s="155">
        <f t="shared" si="14"/>
        <v>0</v>
      </c>
      <c r="BF168" s="155">
        <f t="shared" si="15"/>
        <v>0</v>
      </c>
      <c r="BG168" s="155">
        <f t="shared" si="16"/>
        <v>0</v>
      </c>
      <c r="BH168" s="155">
        <f t="shared" si="17"/>
        <v>0</v>
      </c>
      <c r="BI168" s="155">
        <f t="shared" si="18"/>
        <v>0</v>
      </c>
      <c r="BJ168" s="18" t="s">
        <v>82</v>
      </c>
      <c r="BK168" s="155">
        <f t="shared" si="19"/>
        <v>0</v>
      </c>
      <c r="BL168" s="18" t="s">
        <v>156</v>
      </c>
      <c r="BM168" s="154" t="s">
        <v>1640</v>
      </c>
    </row>
    <row r="169" spans="1:65" s="2" customFormat="1" ht="11.4">
      <c r="A169" s="30"/>
      <c r="B169" s="253"/>
      <c r="C169" s="316" t="s">
        <v>357</v>
      </c>
      <c r="D169" s="316" t="s">
        <v>263</v>
      </c>
      <c r="E169" s="317" t="s">
        <v>1641</v>
      </c>
      <c r="F169" s="318" t="s">
        <v>1642</v>
      </c>
      <c r="G169" s="319" t="s">
        <v>442</v>
      </c>
      <c r="H169" s="320">
        <v>3</v>
      </c>
      <c r="I169" s="321"/>
      <c r="J169" s="321">
        <f t="shared" si="10"/>
        <v>0</v>
      </c>
      <c r="K169" s="322"/>
      <c r="L169" s="184"/>
      <c r="M169" s="323" t="s">
        <v>1</v>
      </c>
      <c r="N169" s="324" t="s">
        <v>39</v>
      </c>
      <c r="O169" s="314">
        <v>0</v>
      </c>
      <c r="P169" s="314">
        <f t="shared" si="11"/>
        <v>0</v>
      </c>
      <c r="Q169" s="314">
        <v>0</v>
      </c>
      <c r="R169" s="314">
        <f t="shared" si="12"/>
        <v>0</v>
      </c>
      <c r="S169" s="314">
        <v>0</v>
      </c>
      <c r="T169" s="315">
        <f t="shared" si="1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4" t="s">
        <v>187</v>
      </c>
      <c r="AT169" s="154" t="s">
        <v>263</v>
      </c>
      <c r="AU169" s="154" t="s">
        <v>84</v>
      </c>
      <c r="AY169" s="18" t="s">
        <v>150</v>
      </c>
      <c r="BE169" s="155">
        <f t="shared" si="14"/>
        <v>0</v>
      </c>
      <c r="BF169" s="155">
        <f t="shared" si="15"/>
        <v>0</v>
      </c>
      <c r="BG169" s="155">
        <f t="shared" si="16"/>
        <v>0</v>
      </c>
      <c r="BH169" s="155">
        <f t="shared" si="17"/>
        <v>0</v>
      </c>
      <c r="BI169" s="155">
        <f t="shared" si="18"/>
        <v>0</v>
      </c>
      <c r="BJ169" s="18" t="s">
        <v>82</v>
      </c>
      <c r="BK169" s="155">
        <f t="shared" si="19"/>
        <v>0</v>
      </c>
      <c r="BL169" s="18" t="s">
        <v>156</v>
      </c>
      <c r="BM169" s="154" t="s">
        <v>1643</v>
      </c>
    </row>
    <row r="170" spans="1:65" s="2" customFormat="1" ht="22.8">
      <c r="A170" s="30"/>
      <c r="B170" s="253"/>
      <c r="C170" s="316" t="s">
        <v>362</v>
      </c>
      <c r="D170" s="316" t="s">
        <v>263</v>
      </c>
      <c r="E170" s="317" t="s">
        <v>1644</v>
      </c>
      <c r="F170" s="318" t="s">
        <v>1645</v>
      </c>
      <c r="G170" s="319" t="s">
        <v>442</v>
      </c>
      <c r="H170" s="320">
        <v>2</v>
      </c>
      <c r="I170" s="321"/>
      <c r="J170" s="321">
        <f t="shared" si="10"/>
        <v>0</v>
      </c>
      <c r="K170" s="322"/>
      <c r="L170" s="184"/>
      <c r="M170" s="323" t="s">
        <v>1</v>
      </c>
      <c r="N170" s="324" t="s">
        <v>39</v>
      </c>
      <c r="O170" s="314">
        <v>0</v>
      </c>
      <c r="P170" s="314">
        <f t="shared" si="11"/>
        <v>0</v>
      </c>
      <c r="Q170" s="314">
        <v>0</v>
      </c>
      <c r="R170" s="314">
        <f t="shared" si="12"/>
        <v>0</v>
      </c>
      <c r="S170" s="314">
        <v>0</v>
      </c>
      <c r="T170" s="315">
        <f t="shared" si="1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4" t="s">
        <v>187</v>
      </c>
      <c r="AT170" s="154" t="s">
        <v>263</v>
      </c>
      <c r="AU170" s="154" t="s">
        <v>84</v>
      </c>
      <c r="AY170" s="18" t="s">
        <v>150</v>
      </c>
      <c r="BE170" s="155">
        <f t="shared" si="14"/>
        <v>0</v>
      </c>
      <c r="BF170" s="155">
        <f t="shared" si="15"/>
        <v>0</v>
      </c>
      <c r="BG170" s="155">
        <f t="shared" si="16"/>
        <v>0</v>
      </c>
      <c r="BH170" s="155">
        <f t="shared" si="17"/>
        <v>0</v>
      </c>
      <c r="BI170" s="155">
        <f t="shared" si="18"/>
        <v>0</v>
      </c>
      <c r="BJ170" s="18" t="s">
        <v>82</v>
      </c>
      <c r="BK170" s="155">
        <f t="shared" si="19"/>
        <v>0</v>
      </c>
      <c r="BL170" s="18" t="s">
        <v>156</v>
      </c>
      <c r="BM170" s="154" t="s">
        <v>1646</v>
      </c>
    </row>
    <row r="171" spans="1:65" s="2" customFormat="1" ht="22.8">
      <c r="A171" s="30"/>
      <c r="B171" s="253"/>
      <c r="C171" s="305" t="s">
        <v>367</v>
      </c>
      <c r="D171" s="305" t="s">
        <v>152</v>
      </c>
      <c r="E171" s="306" t="s">
        <v>1647</v>
      </c>
      <c r="F171" s="307" t="s">
        <v>1648</v>
      </c>
      <c r="G171" s="308" t="s">
        <v>442</v>
      </c>
      <c r="H171" s="309">
        <v>3</v>
      </c>
      <c r="I171" s="310"/>
      <c r="J171" s="310">
        <f t="shared" si="10"/>
        <v>0</v>
      </c>
      <c r="K171" s="311"/>
      <c r="L171" s="31"/>
      <c r="M171" s="312" t="s">
        <v>1</v>
      </c>
      <c r="N171" s="313" t="s">
        <v>39</v>
      </c>
      <c r="O171" s="314">
        <v>0</v>
      </c>
      <c r="P171" s="314">
        <f t="shared" si="11"/>
        <v>0</v>
      </c>
      <c r="Q171" s="314">
        <v>0</v>
      </c>
      <c r="R171" s="314">
        <f t="shared" si="12"/>
        <v>0</v>
      </c>
      <c r="S171" s="314">
        <v>0</v>
      </c>
      <c r="T171" s="315">
        <f t="shared" si="1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4" t="s">
        <v>156</v>
      </c>
      <c r="AT171" s="154" t="s">
        <v>152</v>
      </c>
      <c r="AU171" s="154" t="s">
        <v>84</v>
      </c>
      <c r="AY171" s="18" t="s">
        <v>150</v>
      </c>
      <c r="BE171" s="155">
        <f t="shared" si="14"/>
        <v>0</v>
      </c>
      <c r="BF171" s="155">
        <f t="shared" si="15"/>
        <v>0</v>
      </c>
      <c r="BG171" s="155">
        <f t="shared" si="16"/>
        <v>0</v>
      </c>
      <c r="BH171" s="155">
        <f t="shared" si="17"/>
        <v>0</v>
      </c>
      <c r="BI171" s="155">
        <f t="shared" si="18"/>
        <v>0</v>
      </c>
      <c r="BJ171" s="18" t="s">
        <v>82</v>
      </c>
      <c r="BK171" s="155">
        <f t="shared" si="19"/>
        <v>0</v>
      </c>
      <c r="BL171" s="18" t="s">
        <v>156</v>
      </c>
      <c r="BM171" s="154" t="s">
        <v>1649</v>
      </c>
    </row>
    <row r="172" spans="1:65" s="2" customFormat="1" ht="22.8">
      <c r="A172" s="30"/>
      <c r="B172" s="253"/>
      <c r="C172" s="316" t="s">
        <v>372</v>
      </c>
      <c r="D172" s="316" t="s">
        <v>263</v>
      </c>
      <c r="E172" s="317" t="s">
        <v>1650</v>
      </c>
      <c r="F172" s="318" t="s">
        <v>1651</v>
      </c>
      <c r="G172" s="319" t="s">
        <v>442</v>
      </c>
      <c r="H172" s="320">
        <v>3</v>
      </c>
      <c r="I172" s="321"/>
      <c r="J172" s="321">
        <f t="shared" si="10"/>
        <v>0</v>
      </c>
      <c r="K172" s="322"/>
      <c r="L172" s="184"/>
      <c r="M172" s="323" t="s">
        <v>1</v>
      </c>
      <c r="N172" s="324" t="s">
        <v>39</v>
      </c>
      <c r="O172" s="314">
        <v>0</v>
      </c>
      <c r="P172" s="314">
        <f t="shared" si="11"/>
        <v>0</v>
      </c>
      <c r="Q172" s="314">
        <v>0</v>
      </c>
      <c r="R172" s="314">
        <f t="shared" si="12"/>
        <v>0</v>
      </c>
      <c r="S172" s="314">
        <v>0</v>
      </c>
      <c r="T172" s="315">
        <f t="shared" si="1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4" t="s">
        <v>187</v>
      </c>
      <c r="AT172" s="154" t="s">
        <v>263</v>
      </c>
      <c r="AU172" s="154" t="s">
        <v>84</v>
      </c>
      <c r="AY172" s="18" t="s">
        <v>150</v>
      </c>
      <c r="BE172" s="155">
        <f t="shared" si="14"/>
        <v>0</v>
      </c>
      <c r="BF172" s="155">
        <f t="shared" si="15"/>
        <v>0</v>
      </c>
      <c r="BG172" s="155">
        <f t="shared" si="16"/>
        <v>0</v>
      </c>
      <c r="BH172" s="155">
        <f t="shared" si="17"/>
        <v>0</v>
      </c>
      <c r="BI172" s="155">
        <f t="shared" si="18"/>
        <v>0</v>
      </c>
      <c r="BJ172" s="18" t="s">
        <v>82</v>
      </c>
      <c r="BK172" s="155">
        <f t="shared" si="19"/>
        <v>0</v>
      </c>
      <c r="BL172" s="18" t="s">
        <v>156</v>
      </c>
      <c r="BM172" s="154" t="s">
        <v>1652</v>
      </c>
    </row>
    <row r="173" spans="1:65" s="2" customFormat="1" ht="11.4">
      <c r="A173" s="30"/>
      <c r="B173" s="253"/>
      <c r="C173" s="305" t="s">
        <v>378</v>
      </c>
      <c r="D173" s="305" t="s">
        <v>152</v>
      </c>
      <c r="E173" s="306" t="s">
        <v>1535</v>
      </c>
      <c r="F173" s="307" t="s">
        <v>1536</v>
      </c>
      <c r="G173" s="308" t="s">
        <v>190</v>
      </c>
      <c r="H173" s="309">
        <v>115</v>
      </c>
      <c r="I173" s="310"/>
      <c r="J173" s="310">
        <f t="shared" si="10"/>
        <v>0</v>
      </c>
      <c r="K173" s="311"/>
      <c r="L173" s="31"/>
      <c r="M173" s="312" t="s">
        <v>1</v>
      </c>
      <c r="N173" s="313" t="s">
        <v>39</v>
      </c>
      <c r="O173" s="314">
        <v>0</v>
      </c>
      <c r="P173" s="314">
        <f t="shared" si="11"/>
        <v>0</v>
      </c>
      <c r="Q173" s="314">
        <v>0</v>
      </c>
      <c r="R173" s="314">
        <f t="shared" si="12"/>
        <v>0</v>
      </c>
      <c r="S173" s="314">
        <v>0</v>
      </c>
      <c r="T173" s="315">
        <f t="shared" si="1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4" t="s">
        <v>156</v>
      </c>
      <c r="AT173" s="154" t="s">
        <v>152</v>
      </c>
      <c r="AU173" s="154" t="s">
        <v>84</v>
      </c>
      <c r="AY173" s="18" t="s">
        <v>150</v>
      </c>
      <c r="BE173" s="155">
        <f t="shared" si="14"/>
        <v>0</v>
      </c>
      <c r="BF173" s="155">
        <f t="shared" si="15"/>
        <v>0</v>
      </c>
      <c r="BG173" s="155">
        <f t="shared" si="16"/>
        <v>0</v>
      </c>
      <c r="BH173" s="155">
        <f t="shared" si="17"/>
        <v>0</v>
      </c>
      <c r="BI173" s="155">
        <f t="shared" si="18"/>
        <v>0</v>
      </c>
      <c r="BJ173" s="18" t="s">
        <v>82</v>
      </c>
      <c r="BK173" s="155">
        <f t="shared" si="19"/>
        <v>0</v>
      </c>
      <c r="BL173" s="18" t="s">
        <v>156</v>
      </c>
      <c r="BM173" s="154" t="s">
        <v>1653</v>
      </c>
    </row>
    <row r="174" spans="2:63" s="12" customFormat="1" ht="13.2">
      <c r="B174" s="294"/>
      <c r="C174" s="295"/>
      <c r="D174" s="296" t="s">
        <v>73</v>
      </c>
      <c r="E174" s="303" t="s">
        <v>549</v>
      </c>
      <c r="F174" s="303" t="s">
        <v>550</v>
      </c>
      <c r="G174" s="295"/>
      <c r="H174" s="295"/>
      <c r="I174" s="295"/>
      <c r="J174" s="304">
        <f>BK174</f>
        <v>0</v>
      </c>
      <c r="K174" s="295"/>
      <c r="L174" s="130"/>
      <c r="M174" s="299"/>
      <c r="N174" s="300"/>
      <c r="O174" s="300"/>
      <c r="P174" s="301">
        <f>P175</f>
        <v>0</v>
      </c>
      <c r="Q174" s="300"/>
      <c r="R174" s="301">
        <f>R175</f>
        <v>0</v>
      </c>
      <c r="S174" s="300"/>
      <c r="T174" s="302">
        <f>T175</f>
        <v>0</v>
      </c>
      <c r="AR174" s="131" t="s">
        <v>82</v>
      </c>
      <c r="AT174" s="138" t="s">
        <v>73</v>
      </c>
      <c r="AU174" s="138" t="s">
        <v>82</v>
      </c>
      <c r="AY174" s="131" t="s">
        <v>150</v>
      </c>
      <c r="BK174" s="139">
        <f>BK175</f>
        <v>0</v>
      </c>
    </row>
    <row r="175" spans="1:65" s="2" customFormat="1" ht="22.8">
      <c r="A175" s="30"/>
      <c r="B175" s="253"/>
      <c r="C175" s="305" t="s">
        <v>382</v>
      </c>
      <c r="D175" s="305" t="s">
        <v>152</v>
      </c>
      <c r="E175" s="306" t="s">
        <v>1538</v>
      </c>
      <c r="F175" s="307" t="s">
        <v>1539</v>
      </c>
      <c r="G175" s="308" t="s">
        <v>254</v>
      </c>
      <c r="H175" s="309">
        <v>5.108</v>
      </c>
      <c r="I175" s="310"/>
      <c r="J175" s="310">
        <f>ROUND(I175*H175,2)</f>
        <v>0</v>
      </c>
      <c r="K175" s="311"/>
      <c r="L175" s="31"/>
      <c r="M175" s="325" t="s">
        <v>1</v>
      </c>
      <c r="N175" s="326" t="s">
        <v>39</v>
      </c>
      <c r="O175" s="327">
        <v>0</v>
      </c>
      <c r="P175" s="327">
        <f>O175*H175</f>
        <v>0</v>
      </c>
      <c r="Q175" s="327">
        <v>0</v>
      </c>
      <c r="R175" s="327">
        <f>Q175*H175</f>
        <v>0</v>
      </c>
      <c r="S175" s="327">
        <v>0</v>
      </c>
      <c r="T175" s="328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4" t="s">
        <v>156</v>
      </c>
      <c r="AT175" s="154" t="s">
        <v>152</v>
      </c>
      <c r="AU175" s="154" t="s">
        <v>84</v>
      </c>
      <c r="AY175" s="18" t="s">
        <v>150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82</v>
      </c>
      <c r="BK175" s="155">
        <f>ROUND(I175*H175,2)</f>
        <v>0</v>
      </c>
      <c r="BL175" s="18" t="s">
        <v>156</v>
      </c>
      <c r="BM175" s="154" t="s">
        <v>1654</v>
      </c>
    </row>
    <row r="176" spans="1:31" s="2" customFormat="1" ht="12">
      <c r="A176" s="30"/>
      <c r="B176" s="275"/>
      <c r="C176" s="276"/>
      <c r="D176" s="276"/>
      <c r="E176" s="276"/>
      <c r="F176" s="276"/>
      <c r="G176" s="276"/>
      <c r="H176" s="276"/>
      <c r="I176" s="276"/>
      <c r="J176" s="276"/>
      <c r="K176" s="276"/>
      <c r="L176" s="31"/>
      <c r="M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</row>
  </sheetData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7" right="0.7" top="0.787401575" bottom="0.787401575" header="0.3" footer="0.3"/>
  <pageSetup horizontalDpi="600" verticalDpi="600" orientation="portrait" paperSize="9" scale="71" r:id="rId1"/>
  <rowBreaks count="2" manualBreakCount="2">
    <brk id="78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LAPTOP-LUF4KI7R\František</dc:creator>
  <cp:keywords/>
  <dc:description/>
  <cp:lastModifiedBy>František Pecka</cp:lastModifiedBy>
  <dcterms:created xsi:type="dcterms:W3CDTF">2024-04-11T09:04:23Z</dcterms:created>
  <dcterms:modified xsi:type="dcterms:W3CDTF">2024-04-11T09:49:41Z</dcterms:modified>
  <cp:category/>
  <cp:version/>
  <cp:contentType/>
  <cp:contentStatus/>
</cp:coreProperties>
</file>