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22-51 - Pavilon MVD_CF" sheetId="2" r:id="rId2"/>
    <sheet name="2122-52 - Pavilon U1" sheetId="3" r:id="rId3"/>
    <sheet name="2122-53 - Pavilon U2" sheetId="4" r:id="rId4"/>
    <sheet name="2122-54 - Pavilon S" sheetId="5" r:id="rId5"/>
    <sheet name="2122-55 - Pavilon T" sheetId="6" r:id="rId6"/>
  </sheets>
  <definedNames>
    <definedName name="_xlnm.Print_Area" localSheetId="0">'Rekapitulace stavby'!$D$4:$AO$76,'Rekapitulace stavby'!$C$82:$AQ$100</definedName>
    <definedName name="_xlnm._FilterDatabase" localSheetId="1" hidden="1">'2122-51 - Pavilon MVD_CF'!$C$120:$K$191</definedName>
    <definedName name="_xlnm.Print_Area" localSheetId="1">'2122-51 - Pavilon MVD_CF'!$C$4:$J$76,'2122-51 - Pavilon MVD_CF'!$C$82:$J$102,'2122-51 - Pavilon MVD_CF'!$C$108:$J$191</definedName>
    <definedName name="_xlnm._FilterDatabase" localSheetId="2" hidden="1">'2122-52 - Pavilon U1'!$C$120:$K$179</definedName>
    <definedName name="_xlnm.Print_Area" localSheetId="2">'2122-52 - Pavilon U1'!$C$4:$J$76,'2122-52 - Pavilon U1'!$C$82:$J$102,'2122-52 - Pavilon U1'!$C$108:$J$179</definedName>
    <definedName name="_xlnm._FilterDatabase" localSheetId="3" hidden="1">'2122-53 - Pavilon U2'!$C$117:$K$135</definedName>
    <definedName name="_xlnm.Print_Area" localSheetId="3">'2122-53 - Pavilon U2'!$C$4:$J$76,'2122-53 - Pavilon U2'!$C$82:$J$99,'2122-53 - Pavilon U2'!$C$105:$J$135</definedName>
    <definedName name="_xlnm._FilterDatabase" localSheetId="4" hidden="1">'2122-54 - Pavilon S'!$C$118:$K$158</definedName>
    <definedName name="_xlnm.Print_Area" localSheetId="4">'2122-54 - Pavilon S'!$C$4:$J$76,'2122-54 - Pavilon S'!$C$82:$J$100,'2122-54 - Pavilon S'!$C$106:$J$158</definedName>
    <definedName name="_xlnm._FilterDatabase" localSheetId="5" hidden="1">'2122-55 - Pavilon T'!$C$118:$K$147</definedName>
    <definedName name="_xlnm.Print_Area" localSheetId="5">'2122-55 - Pavilon T'!$C$4:$J$76,'2122-55 - Pavilon T'!$C$82:$J$100,'2122-55 - Pavilon T'!$C$106:$J$147</definedName>
    <definedName name="_xlnm.Print_Titles" localSheetId="0">'Rekapitulace stavby'!$92:$92</definedName>
    <definedName name="_xlnm.Print_Titles" localSheetId="1">'2122-51 - Pavilon MVD_CF'!$120:$120</definedName>
    <definedName name="_xlnm.Print_Titles" localSheetId="2">'2122-52 - Pavilon U1'!$120:$120</definedName>
    <definedName name="_xlnm.Print_Titles" localSheetId="3">'2122-53 - Pavilon U2'!$117:$117</definedName>
    <definedName name="_xlnm.Print_Titles" localSheetId="4">'2122-54 - Pavilon S'!$118:$118</definedName>
    <definedName name="_xlnm.Print_Titles" localSheetId="5">'2122-55 - Pavilon T'!$118:$118</definedName>
  </definedNames>
  <calcPr fullCalcOnLoad="1"/>
</workbook>
</file>

<file path=xl/sharedStrings.xml><?xml version="1.0" encoding="utf-8"?>
<sst xmlns="http://schemas.openxmlformats.org/spreadsheetml/2006/main" count="3551" uniqueCount="471">
  <si>
    <t>Export Komplet</t>
  </si>
  <si>
    <t/>
  </si>
  <si>
    <t>2.0</t>
  </si>
  <si>
    <t>ZAMOK</t>
  </si>
  <si>
    <t>False</t>
  </si>
  <si>
    <t>{1470555e-abdf-4ebc-95ab-febc4dd4c2c7}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</si>
  <si>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</si>
  <si>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</si>
  <si>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</si>
  <si>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</si>
  <si>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</si>
  <si>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</si>
  <si>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</si>
  <si>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</si>
  <si>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2122-50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</si>
  <si>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</si>
  <si>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</si>
  <si>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Liberec ZŠ Aloisina výšina - oprava hlavních rozvodů vody</t>
  </si>
  <si>
    <t>KSO:</t>
  </si>
  <si>
    <t>CC-CZ:</t>
  </si>
  <si>
    <t>Místo:</t>
  </si>
  <si>
    <t xml:space="preserve"> </t>
  </si>
  <si>
    <t>Datum:</t>
  </si>
  <si>
    <t>31. 1. 2022</t>
  </si>
  <si>
    <t>Zadavatel:</t>
  </si>
  <si>
    <t>IČ:</t>
  </si>
  <si>
    <t>DIČ:</t>
  </si>
  <si>
    <t>Uchazeč:</t>
  </si>
  <si>
    <t>Vyplň údaj</t>
  </si>
  <si>
    <t>Projektant:</t>
  </si>
  <si>
    <t>Ing. Michal Vodňanský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</si>
  <si>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</si>
  <si>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</si>
  <si>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</si>
  <si>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</si>
  <si>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</si>
  <si>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</si>
  <si>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</si>
  <si>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</si>
  <si>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</si>
  <si>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</si>
  <si>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</si>
  <si>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</si>
  <si>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</si>
  <si>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</si>
  <si>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</si>
  <si>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</si>
  <si>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</si>
  <si>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</si>
  <si>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</si>
  <si>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</si>
  <si>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</si>
  <si>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</si>
  <si>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</si>
  <si>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</si>
  <si>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</si>
  <si>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</si>
  <si>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</si>
  <si>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</si>
  <si>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</si>
  <si>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</si>
  <si>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</si>
  <si>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</si>
  <si>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</si>
  <si>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</si>
  <si>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</si>
  <si>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</si>
  <si>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</si>
  <si>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</si>
  <si>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</si>
  <si>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</si>
  <si>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</si>
  <si>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</si>
  <si>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</si>
  <si>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</si>
  <si>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</si>
  <si>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</si>
  <si>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</si>
  <si>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</si>
  <si>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2122-51</t>
  </si>
  <si>
    <t>Pavilon MVD_CF</t>
  </si>
  <si>
    <t>STA</t>
  </si>
  <si>
    <t>1</t>
  </si>
  <si>
    <t>{cdfd225f-f19b-4639-ad10-9daac6aa2d62}</t>
  </si>
  <si>
    <t>2</t>
  </si>
  <si>
    <t>2122-52</t>
  </si>
  <si>
    <t>Pavilon U1</t>
  </si>
  <si>
    <t>{d3d8add6-8eaa-41d6-b6fa-3dd8837fc780}</t>
  </si>
  <si>
    <t>2122-53</t>
  </si>
  <si>
    <t>Pavilon U2</t>
  </si>
  <si>
    <t>{74048ae6-48a6-40fb-bcce-432003aceb55}</t>
  </si>
  <si>
    <t>2122-54</t>
  </si>
  <si>
    <t>Pavilon S</t>
  </si>
  <si>
    <t>{ef6b3a17-78ba-4dd0-b852-bad7baca3fda}</t>
  </si>
  <si>
    <t>2122-55</t>
  </si>
  <si>
    <t>Pavilon T</t>
  </si>
  <si>
    <t>{d0c2c32b-2ce0-461f-ab1d-4aed8c47e3ff}</t>
  </si>
  <si>
    <t>KRYCÍ LIST SOUPISU PRACÍ</t>
  </si>
  <si>
    <t>Objekt:</t>
  </si>
  <si>
    <t>2122-51 - Pavilon MVD_CF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</si>
  <si>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</si>
  <si>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</si>
  <si>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</si>
  <si>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</si>
  <si>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</si>
  <si>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</si>
  <si>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</si>
  <si>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</si>
  <si>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</si>
  <si>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</si>
  <si>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</si>
  <si>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</si>
  <si>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</si>
  <si>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</si>
  <si>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</si>
  <si>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</si>
  <si>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</si>
  <si>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</si>
  <si>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</si>
  <si>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</si>
  <si>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</si>
  <si>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</si>
  <si>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</si>
  <si>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</si>
  <si>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</si>
  <si>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</si>
  <si>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722</t>
  </si>
  <si>
    <t>Zdravotechnika - vnitřní vodovod</t>
  </si>
  <si>
    <t>K</t>
  </si>
  <si>
    <t>722130232</t>
  </si>
  <si>
    <t>Potrubí vodovodní ocelové závitové pozinkované svařované běžné DN 20</t>
  </si>
  <si>
    <t>m</t>
  </si>
  <si>
    <t>16</t>
  </si>
  <si>
    <t>1287028707</t>
  </si>
  <si>
    <t>722130235</t>
  </si>
  <si>
    <t>Potrubí vodovodní ocelové závitové pozinkované svařované běžné DN 40</t>
  </si>
  <si>
    <t>-1240628596</t>
  </si>
  <si>
    <t>3</t>
  </si>
  <si>
    <t>722130236</t>
  </si>
  <si>
    <t>Potrubí vodovodní ocelové závitové pozinkované svařované běžné DN 50</t>
  </si>
  <si>
    <t>-1159861694</t>
  </si>
  <si>
    <t>4</t>
  </si>
  <si>
    <t>722130801</t>
  </si>
  <si>
    <t>Demontáž potrubí ocelové pozinkované závitové DN do 25</t>
  </si>
  <si>
    <t>-1161013137</t>
  </si>
  <si>
    <t>5</t>
  </si>
  <si>
    <t>722130802</t>
  </si>
  <si>
    <t>Demontáž potrubí ocelové pozinkované závitové DN přes 25 do 40</t>
  </si>
  <si>
    <t>-969396759</t>
  </si>
  <si>
    <t>6</t>
  </si>
  <si>
    <t>722130803</t>
  </si>
  <si>
    <t>Demontáž potrubí ocelové pozinkované závitové DN přes 40 do 50</t>
  </si>
  <si>
    <t>651547835</t>
  </si>
  <si>
    <t>7</t>
  </si>
  <si>
    <t>722130805</t>
  </si>
  <si>
    <t>Demontáž potrubí ocelové pozinkované závitové DN do 80</t>
  </si>
  <si>
    <t>-134204474</t>
  </si>
  <si>
    <t>8</t>
  </si>
  <si>
    <t>722131932</t>
  </si>
  <si>
    <t>Potrubí pozinkované závitové propojení potrubí DN 20</t>
  </si>
  <si>
    <t>kus</t>
  </si>
  <si>
    <t>-728948502</t>
  </si>
  <si>
    <t>9</t>
  </si>
  <si>
    <t>722131936</t>
  </si>
  <si>
    <t>Potrubí pozinkované závitové propojení potrubí DN 50</t>
  </si>
  <si>
    <t>-279538383</t>
  </si>
  <si>
    <t>10</t>
  </si>
  <si>
    <t>722131938</t>
  </si>
  <si>
    <t>Potrubí pozinkované závitové propojení potrubí DN 80</t>
  </si>
  <si>
    <t>-1953648454</t>
  </si>
  <si>
    <t>11</t>
  </si>
  <si>
    <t>722174002</t>
  </si>
  <si>
    <t>Potrubí vodovodní plastové PPR svar polyfúze PN 16 D 20x2,8 mm</t>
  </si>
  <si>
    <t>-1122197435</t>
  </si>
  <si>
    <t>12</t>
  </si>
  <si>
    <t>722174003</t>
  </si>
  <si>
    <t>Potrubí vodovodní plastové PPR svar polyfúze PN 16 D 25x3,5 mm</t>
  </si>
  <si>
    <t>-1900943441</t>
  </si>
  <si>
    <t>13</t>
  </si>
  <si>
    <t>722174004</t>
  </si>
  <si>
    <t>Potrubí vodovodní plastové PPR svar polyfúze PN 16 D 32x4,4 mm</t>
  </si>
  <si>
    <t>-1727702793</t>
  </si>
  <si>
    <t>14</t>
  </si>
  <si>
    <t>722174005</t>
  </si>
  <si>
    <t>Potrubí vodovodní plastové PPR svar polyfúze PN 16 D 40x5,5 mm</t>
  </si>
  <si>
    <t>1174605837</t>
  </si>
  <si>
    <t>722174006</t>
  </si>
  <si>
    <t>Potrubí vodovodní plastové PPR svar polyfúze PN 16 D 50x6,9 mm</t>
  </si>
  <si>
    <t>-604761229</t>
  </si>
  <si>
    <t>722174007</t>
  </si>
  <si>
    <t>Potrubí vodovodní plastové PPR svar polyfúze PN 16 D 63x8,6 mm</t>
  </si>
  <si>
    <t>-283635359</t>
  </si>
  <si>
    <t>17</t>
  </si>
  <si>
    <t>722174021</t>
  </si>
  <si>
    <t>Potrubí vodovodní plastové PPR svar polyfúze PN 20 D 16x2,7 mm</t>
  </si>
  <si>
    <t>2064000216</t>
  </si>
  <si>
    <t>18</t>
  </si>
  <si>
    <t>722174022</t>
  </si>
  <si>
    <t>Potrubí vodovodní plastové PPR svar polyfúze PN 20 D 20x3,4 mm</t>
  </si>
  <si>
    <t>1092833754</t>
  </si>
  <si>
    <t>19</t>
  </si>
  <si>
    <t>722175002.WVN.001</t>
  </si>
  <si>
    <t>Potrubí vodovodní plastové PP-RCT s čedičovými vlákny např. Wavin FIBER BASALT PLUS S 3,2 svar polyfúze D 20x2,8 mm</t>
  </si>
  <si>
    <t>-533366818</t>
  </si>
  <si>
    <t>20</t>
  </si>
  <si>
    <t>722175003.WVN.001</t>
  </si>
  <si>
    <t>Potrubí vodovodní plastové PP-RCT s čedičovými vlákny např. Wavin FIBER BASALT PLUS S 3,2 svar polyfúze D 25x3,5 mm</t>
  </si>
  <si>
    <t>469765986</t>
  </si>
  <si>
    <t>722175004.WVN.001</t>
  </si>
  <si>
    <t>Potrubí vodovodní plastové PP-RCT s čedičovými vlákny např. Wavin FIBER BASALT PLUS S 3,2 svar polyfúze D 32x4,4 mm</t>
  </si>
  <si>
    <t>550700858</t>
  </si>
  <si>
    <t>22</t>
  </si>
  <si>
    <t>722175005.WVN.001</t>
  </si>
  <si>
    <t>Potrubí vodovodní plastové PP-RCT s čedičovými vlákny např. Wavin FIBER BASALT PLUS S 3,2 svar polyfúze D 40x5,5 mm</t>
  </si>
  <si>
    <t>1439229671</t>
  </si>
  <si>
    <t>23</t>
  </si>
  <si>
    <t>722175006.WVN.001</t>
  </si>
  <si>
    <t>Potrubí vodovodní plastové PP-RCT s čedičovými vlákny např. Wavin FIBER BASALT PLUS S 3,2 svar polyfúze D 50x6,9 mm</t>
  </si>
  <si>
    <t>-911366281</t>
  </si>
  <si>
    <t>24</t>
  </si>
  <si>
    <t>722175007.WVN.001</t>
  </si>
  <si>
    <t>Potrubí vodovodní plastové PP-RCT s čedičovými vlákny např. Wavin FIBER BASALT PLUS S 3,2 svar polyfúze D 63x8,6 mm</t>
  </si>
  <si>
    <t>-1550651130</t>
  </si>
  <si>
    <t>25</t>
  </si>
  <si>
    <t>722181211</t>
  </si>
  <si>
    <t>Ochrana vodovodního potrubí přilepenými termoizolačními trubicemi z PE tl do 6 mm DN do 22 mm</t>
  </si>
  <si>
    <t>805269542</t>
  </si>
  <si>
    <t>26</t>
  </si>
  <si>
    <t>722181221</t>
  </si>
  <si>
    <t>Ochrana vodovodního potrubí přilepenými termoizolačními trubicemi z PE tl přes 6 do 9 mm DN do 22 mm</t>
  </si>
  <si>
    <t>1967631466</t>
  </si>
  <si>
    <t>27</t>
  </si>
  <si>
    <t>722181341</t>
  </si>
  <si>
    <t>Izolace vodovodního potrubí z lehčeného PE s AL folií a lepícím přesahem tlouštky 9 mm - potrubí d 20-25 mm</t>
  </si>
  <si>
    <t>2052793548</t>
  </si>
  <si>
    <t>28</t>
  </si>
  <si>
    <t>722181342</t>
  </si>
  <si>
    <t>Izolace vodovodního potrubí z lehčeného PE s AL folií a lepícím přesahem tlouštky 9 mm - potrubí d 32-40 mm</t>
  </si>
  <si>
    <t>139693330</t>
  </si>
  <si>
    <t>29</t>
  </si>
  <si>
    <t>722181343</t>
  </si>
  <si>
    <t>Izolace vodovodního potrubí z lehčeného PE s AL folií a lepícím přesahem tlouštky 9 mm - potrubí d 50-63 mm</t>
  </si>
  <si>
    <t>-817698424</t>
  </si>
  <si>
    <t>30</t>
  </si>
  <si>
    <t>722181441</t>
  </si>
  <si>
    <t>Izolace vodovodního potrubí z minerální vlny s AL folií a lepícím přesahem tlouštky 20 mm - potrubí d 20-25 mm</t>
  </si>
  <si>
    <t>-544242736</t>
  </si>
  <si>
    <t>31</t>
  </si>
  <si>
    <t>722181442</t>
  </si>
  <si>
    <t>Izolace vodovodního potrubí z minerální vlny s AL folií a lepícím přesahem tlouštky 25 mm - potrubí d 32-40 mm</t>
  </si>
  <si>
    <t>-1583262581</t>
  </si>
  <si>
    <t>32</t>
  </si>
  <si>
    <t>722181443</t>
  </si>
  <si>
    <t>Izolace vodovodního potrubí z minerální vlny s AL folií a lepícím přesahem tlouštky 30 mm - potrubí d 50-63 mm</t>
  </si>
  <si>
    <t>572627876</t>
  </si>
  <si>
    <t>33</t>
  </si>
  <si>
    <t>722220899</t>
  </si>
  <si>
    <t>Demontáž stávajících hydrantových skříní C52</t>
  </si>
  <si>
    <t>1328268674</t>
  </si>
  <si>
    <t>34</t>
  </si>
  <si>
    <t>722224115</t>
  </si>
  <si>
    <t>Kohout plnicí nebo vypouštěcí G 1/2" PN 10 s jedním závitem</t>
  </si>
  <si>
    <t>-1384238581</t>
  </si>
  <si>
    <t>35</t>
  </si>
  <si>
    <t>722231073</t>
  </si>
  <si>
    <t>Ventil zpětný mosazný G 3/4" PN 10 do 110°C se dvěma závity</t>
  </si>
  <si>
    <t>-274448918</t>
  </si>
  <si>
    <t>36</t>
  </si>
  <si>
    <t>722231074</t>
  </si>
  <si>
    <t>Ventil zpětný mosazný G 1" PN 10 do 110°C se dvěma závity</t>
  </si>
  <si>
    <t>-840090268</t>
  </si>
  <si>
    <t>37</t>
  </si>
  <si>
    <t>722231206</t>
  </si>
  <si>
    <t>Ventil redukční mosazný  G 2" PN 6 do 25°C s 2x vnitřním závitem bez manometru</t>
  </si>
  <si>
    <t>-1486139800</t>
  </si>
  <si>
    <t>38</t>
  </si>
  <si>
    <t>722232043</t>
  </si>
  <si>
    <t>Kohout kulový přímý G 1/2" PN 42 do 185°C vnitřní závit</t>
  </si>
  <si>
    <t>-1185659945</t>
  </si>
  <si>
    <t>39</t>
  </si>
  <si>
    <t>722232044</t>
  </si>
  <si>
    <t>Kohout kulový přímý G 3/4" PN 42 do 185°C vnitřní závit</t>
  </si>
  <si>
    <t>723803610</t>
  </si>
  <si>
    <t>40</t>
  </si>
  <si>
    <t>722232045</t>
  </si>
  <si>
    <t>Kohout kulový přímý G 1" PN 42 do 185°C vnitřní závit</t>
  </si>
  <si>
    <t>1952766769</t>
  </si>
  <si>
    <t>41</t>
  </si>
  <si>
    <t>722232046</t>
  </si>
  <si>
    <t>Kohout kulový přímý G 5/4" PN 42 do 185°C vnitřní závit</t>
  </si>
  <si>
    <t>802792682</t>
  </si>
  <si>
    <t>42</t>
  </si>
  <si>
    <t>722232047</t>
  </si>
  <si>
    <t>Kohout kulový přímý G 6/4" PN 42 do 185°C vnitřní závit</t>
  </si>
  <si>
    <t>1608262856</t>
  </si>
  <si>
    <t>43</t>
  </si>
  <si>
    <t>722232048</t>
  </si>
  <si>
    <t>Kohout kulový přímý  G 2" PN 42 do 185°C vnitřní závit</t>
  </si>
  <si>
    <t>-1416322842</t>
  </si>
  <si>
    <t>44</t>
  </si>
  <si>
    <t>722232064</t>
  </si>
  <si>
    <t>Kohout kulový přímý G 5/4" PN 42 do 185°C vnitřní závit s vypouštěním</t>
  </si>
  <si>
    <t>566459452</t>
  </si>
  <si>
    <t>45</t>
  </si>
  <si>
    <t>722232065</t>
  </si>
  <si>
    <t>Kohout kulový přímý G 6/4" PN 42 do 185°C vnitřní závit s vypouštěním</t>
  </si>
  <si>
    <t>1138320061</t>
  </si>
  <si>
    <t>46</t>
  </si>
  <si>
    <t>722232198</t>
  </si>
  <si>
    <t>Ventil vyvažovací termostatický DN 15 pro cirkulaci</t>
  </si>
  <si>
    <t>1548945475</t>
  </si>
  <si>
    <t>47</t>
  </si>
  <si>
    <t>722232199</t>
  </si>
  <si>
    <t>Ventil vyvažovací termostatický DN 20 pro cirkulaci</t>
  </si>
  <si>
    <t>1280721178</t>
  </si>
  <si>
    <t>48</t>
  </si>
  <si>
    <t>722239106</t>
  </si>
  <si>
    <t>Montáž armatur vodovodních se dvěma závity  G 2"</t>
  </si>
  <si>
    <t>820686639</t>
  </si>
  <si>
    <t>49</t>
  </si>
  <si>
    <t>M</t>
  </si>
  <si>
    <t>43633210</t>
  </si>
  <si>
    <t>filtr domácí na studenou vodu 2" se zpětným manuálním proplachem</t>
  </si>
  <si>
    <t>1638690594</t>
  </si>
  <si>
    <t>50</t>
  </si>
  <si>
    <t>722250139</t>
  </si>
  <si>
    <t>Hydrantový systém s tvarově stálou hadicí DN 19 x 20 m celoplechový</t>
  </si>
  <si>
    <t>soubor</t>
  </si>
  <si>
    <t>1560957529</t>
  </si>
  <si>
    <t>51</t>
  </si>
  <si>
    <t>722290226</t>
  </si>
  <si>
    <t>Zkouška těsnosti vodovodního potrubí závitového DN do 50</t>
  </si>
  <si>
    <t>-1964723845</t>
  </si>
  <si>
    <t>52</t>
  </si>
  <si>
    <t>722290229</t>
  </si>
  <si>
    <t>Zkouška těsnosti vodovodního potrubí závitového DN přes 50 do 100</t>
  </si>
  <si>
    <t>1405135832</t>
  </si>
  <si>
    <t>53</t>
  </si>
  <si>
    <t>722290821</t>
  </si>
  <si>
    <t>Přemístění vnitrostaveništní demontovaných hmot pro vnitřní vodovod v objektech v do 6 m</t>
  </si>
  <si>
    <t>t</t>
  </si>
  <si>
    <t>-872634868</t>
  </si>
  <si>
    <t>54</t>
  </si>
  <si>
    <t>998722101</t>
  </si>
  <si>
    <t>Přesun hmot tonážní pro vnitřní vodovod v objektech v do 6 m</t>
  </si>
  <si>
    <t>-1647626708</t>
  </si>
  <si>
    <t>725</t>
  </si>
  <si>
    <t>Zdravotechnika - zařizovací předměty</t>
  </si>
  <si>
    <t>55</t>
  </si>
  <si>
    <t>725210821</t>
  </si>
  <si>
    <t>Demontáž umyvadel bez výtokových armatur</t>
  </si>
  <si>
    <t>-2098714873</t>
  </si>
  <si>
    <t>56</t>
  </si>
  <si>
    <t>725211602</t>
  </si>
  <si>
    <t>Umyvadlo keramické bílé šířky 550 mm bez krytu na sifon připevněné na stěnu šrouby</t>
  </si>
  <si>
    <t>1485193739</t>
  </si>
  <si>
    <t>57</t>
  </si>
  <si>
    <t>725590811</t>
  </si>
  <si>
    <t>Přemístění vnitrostaveništní demontovaných zařizovacích předmětů v objektech v do 6 m</t>
  </si>
  <si>
    <t>-28641657</t>
  </si>
  <si>
    <t>58</t>
  </si>
  <si>
    <t>725820801</t>
  </si>
  <si>
    <t>Demontáž baterie nástěnné do G 3 / 4</t>
  </si>
  <si>
    <t>715368085</t>
  </si>
  <si>
    <t>59</t>
  </si>
  <si>
    <t>725829121</t>
  </si>
  <si>
    <t>Montáž baterie umyvadlové nástěnné pákové a klasické ostatní typ</t>
  </si>
  <si>
    <t>2128071636</t>
  </si>
  <si>
    <t>60</t>
  </si>
  <si>
    <t>55145615</t>
  </si>
  <si>
    <t>baterie umyvadlová nástěnná páková 150mm chrom</t>
  </si>
  <si>
    <t>-1924590001</t>
  </si>
  <si>
    <t>61</t>
  </si>
  <si>
    <t>998725101</t>
  </si>
  <si>
    <t>Přesun hmot tonážní pro zařizovací předměty v objektech v do 6 m</t>
  </si>
  <si>
    <t>-1315515488</t>
  </si>
  <si>
    <t>726</t>
  </si>
  <si>
    <t>Zdravotechnika - předstěnové instalace</t>
  </si>
  <si>
    <t>62</t>
  </si>
  <si>
    <t>726131201</t>
  </si>
  <si>
    <t>Instalační předstěna - montáž umyvadla do lehkých stěn s kovovou kcí</t>
  </si>
  <si>
    <t>-1133450256</t>
  </si>
  <si>
    <t>63</t>
  </si>
  <si>
    <t>ALP.A1041120</t>
  </si>
  <si>
    <t>Montážní rám pro umyvadlo</t>
  </si>
  <si>
    <t>1891488453</t>
  </si>
  <si>
    <t>64</t>
  </si>
  <si>
    <t>998726111</t>
  </si>
  <si>
    <t>Přesun hmot tonážní pro instalační prefabrikáty v objektech v do 6 m</t>
  </si>
  <si>
    <t>444497137</t>
  </si>
  <si>
    <t>OST</t>
  </si>
  <si>
    <t>Ostatní</t>
  </si>
  <si>
    <t>65</t>
  </si>
  <si>
    <t>77778h</t>
  </si>
  <si>
    <t>Dokumentace skutečného provedení</t>
  </si>
  <si>
    <t>h</t>
  </si>
  <si>
    <t>512</t>
  </si>
  <si>
    <t>-956592451</t>
  </si>
  <si>
    <t>2122-52 - Pavilon U1</t>
  </si>
  <si>
    <t>-254581024</t>
  </si>
  <si>
    <t>36043001</t>
  </si>
  <si>
    <t>722130901</t>
  </si>
  <si>
    <t>Potrubí pozinkované závitové zazátkování vývodu</t>
  </si>
  <si>
    <t>262327276</t>
  </si>
  <si>
    <t>722130913</t>
  </si>
  <si>
    <t>Potrubí pozinkované závitové přeřezání ocelové trubky DN do 25</t>
  </si>
  <si>
    <t>1159402652</t>
  </si>
  <si>
    <t>722130916</t>
  </si>
  <si>
    <t>Potrubí pozinkované závitové přeřezání ocelové trubky DN od 25 do 50</t>
  </si>
  <si>
    <t>580670381</t>
  </si>
  <si>
    <t>722130919</t>
  </si>
  <si>
    <t>Potrubí pozinkované závitové přeřezání ocelové trubky DN přes 50 do 100</t>
  </si>
  <si>
    <t>-33107824</t>
  </si>
  <si>
    <t>722131933</t>
  </si>
  <si>
    <t>Potrubí pozinkované závitové propojení potrubí DN 25</t>
  </si>
  <si>
    <t>702680072</t>
  </si>
  <si>
    <t>722170801</t>
  </si>
  <si>
    <t>Demontáž rozvodů vody z plastů D do 25</t>
  </si>
  <si>
    <t>95349436</t>
  </si>
  <si>
    <t>722170804</t>
  </si>
  <si>
    <t>Demontáž rozvodů vody z plastů D přes 25 do 50</t>
  </si>
  <si>
    <t>1976047656</t>
  </si>
  <si>
    <t>-506938071</t>
  </si>
  <si>
    <t>828041112</t>
  </si>
  <si>
    <t>1398462963</t>
  </si>
  <si>
    <t>-722858141</t>
  </si>
  <si>
    <t>629739272</t>
  </si>
  <si>
    <t>722231198</t>
  </si>
  <si>
    <t xml:space="preserve">Ventil termostatický směšovací automatický DN 25, nastavení výstupní teploty 30-65 °C s ochranou proti opaření, se zpětnými ventily </t>
  </si>
  <si>
    <t>-870197839</t>
  </si>
  <si>
    <t>-760016807</t>
  </si>
  <si>
    <t>854007211</t>
  </si>
  <si>
    <t>725310821</t>
  </si>
  <si>
    <t>Demontáž dřez jednoduchý na ocelové konzole bez výtokových armatur</t>
  </si>
  <si>
    <t>-1445977549</t>
  </si>
  <si>
    <t>74195194</t>
  </si>
  <si>
    <t>1776105853</t>
  </si>
  <si>
    <t>875351182</t>
  </si>
  <si>
    <t>-328198415</t>
  </si>
  <si>
    <t>1029069570</t>
  </si>
  <si>
    <t>-977249665</t>
  </si>
  <si>
    <t>141488346</t>
  </si>
  <si>
    <t>-1957801759</t>
  </si>
  <si>
    <t>1326516297</t>
  </si>
  <si>
    <t>2122-53 - Pavilon U2</t>
  </si>
  <si>
    <t>1753818943</t>
  </si>
  <si>
    <t>1805584190</t>
  </si>
  <si>
    <t>253316767</t>
  </si>
  <si>
    <t>129870619</t>
  </si>
  <si>
    <t>2948952</t>
  </si>
  <si>
    <t>350287377</t>
  </si>
  <si>
    <t>-1432577974</t>
  </si>
  <si>
    <t>-1876655407</t>
  </si>
  <si>
    <t>472701272</t>
  </si>
  <si>
    <t>2122-54 - Pavilon S</t>
  </si>
  <si>
    <t>782893238</t>
  </si>
  <si>
    <t>722131934</t>
  </si>
  <si>
    <t>Potrubí pozinkované závitové propojení potrubí DN 32</t>
  </si>
  <si>
    <t>-2132333398</t>
  </si>
  <si>
    <t>722175001.WVN</t>
  </si>
  <si>
    <t>Potrubí vodovodní plastové PP-RCT s hliníkovou vložkou např Wavin STABI PLUS S 3,2 svar polyfúze D 16x2,2</t>
  </si>
  <si>
    <t>2032787598</t>
  </si>
  <si>
    <t>Izolace vodovodního potrubí z lehčeného PE s AL folií a lepícím přesahem tlouštky 9 mm - potrubí d 50 mm</t>
  </si>
  <si>
    <t>Izolace vodovodního potrubí z minerální vlny s AL folií a lepícím přesahem tlouštky 30 mm - potrubí d 50 mm</t>
  </si>
  <si>
    <t>193257063</t>
  </si>
  <si>
    <t>2122-55 - Pavilon T</t>
  </si>
  <si>
    <t>Izolace vodovodního potrubí z lehčeného PE s AL folií a lepícím přesahem tlouštky 9 mm - potrubí d 25 mm</t>
  </si>
  <si>
    <t>722290234</t>
  </si>
  <si>
    <t>Proplach a dezinfekce vodovodního potrubí DN do 80</t>
  </si>
  <si>
    <t>194817989</t>
  </si>
  <si>
    <t>-277311589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</si>
</sst>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2122-50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Liberec ZŠ Aloisina výšina - oprava hlavních rozvodů vody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31. 1. 2022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>Ing. Michal Vodňanský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>Ing. Michal Vodňanský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ROUND(SUM(AG95:AG99),2)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ROUND(SUM(AS95:AS99),2)</f>
        <v>0</v>
      </c>
      <c r="AT94" s="111">
        <f>ROUND(SUM(AV94:AW94),2)</f>
        <v>0</v>
      </c>
      <c r="AU94" s="112">
        <f>ROUND(SUM(AU95:AU99),5)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ROUND(SUM(AZ95:AZ99),2)</f>
        <v>0</v>
      </c>
      <c r="BA94" s="111">
        <f>ROUND(SUM(BA95:BA99),2)</f>
        <v>0</v>
      </c>
      <c r="BB94" s="111">
        <f>ROUND(SUM(BB95:BB99),2)</f>
        <v>0</v>
      </c>
      <c r="BC94" s="111">
        <f>ROUND(SUM(BC95:BC99),2)</f>
        <v>0</v>
      </c>
      <c r="BD94" s="113">
        <f>ROUND(SUM(BD95:BD99),2)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1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80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'2122-51 - Pavilon MVD_CF'!J30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'2122-51 - Pavilon MVD_CF'!P121</f>
        <v>0</v>
      </c>
      <c r="AV95" s="125">
        <f>'2122-51 - Pavilon MVD_CF'!J33</f>
        <v>0</v>
      </c>
      <c r="AW95" s="125">
        <f>'2122-51 - Pavilon MVD_CF'!J34</f>
        <v>0</v>
      </c>
      <c r="AX95" s="125">
        <f>'2122-51 - Pavilon MVD_CF'!J35</f>
        <v>0</v>
      </c>
      <c r="AY95" s="125">
        <f>'2122-51 - Pavilon MVD_CF'!J36</f>
        <v>0</v>
      </c>
      <c r="AZ95" s="125">
        <f>'2122-51 - Pavilon MVD_CF'!F33</f>
        <v>0</v>
      </c>
      <c r="BA95" s="125">
        <f>'2122-51 - Pavilon MVD_CF'!F34</f>
        <v>0</v>
      </c>
      <c r="BB95" s="125">
        <f>'2122-51 - Pavilon MVD_CF'!F35</f>
        <v>0</v>
      </c>
      <c r="BC95" s="125">
        <f>'2122-51 - Pavilon MVD_CF'!F36</f>
        <v>0</v>
      </c>
      <c r="BD95" s="127">
        <f>'2122-51 - Pavilon MVD_CF'!F37</f>
        <v>0</v>
      </c>
      <c r="BE95" s="7"/>
      <c r="BT95" s="128" t="s">
        <v>82</v>
      </c>
      <c r="BV95" s="128" t="s">
        <v>76</v>
      </c>
      <c r="BW95" s="128" t="s">
        <v>83</v>
      </c>
      <c r="BX95" s="128" t="s">
        <v>5</v>
      </c>
      <c r="CL95" s="128" t="s">
        <v>1</v>
      </c>
      <c r="CM95" s="128" t="s">
        <v>84</v>
      </c>
    </row>
    <row r="96" spans="1:91" s="7" customFormat="1" ht="16.5" customHeight="1">
      <c r="A96" s="116" t="s">
        <v>78</v>
      </c>
      <c r="B96" s="117"/>
      <c r="C96" s="118"/>
      <c r="D96" s="119" t="s">
        <v>85</v>
      </c>
      <c r="E96" s="119"/>
      <c r="F96" s="119"/>
      <c r="G96" s="119"/>
      <c r="H96" s="119"/>
      <c r="I96" s="120"/>
      <c r="J96" s="119" t="s">
        <v>86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'2122-52 - Pavilon U1'!J30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81</v>
      </c>
      <c r="AR96" s="123"/>
      <c r="AS96" s="124">
        <v>0</v>
      </c>
      <c r="AT96" s="125">
        <f>ROUND(SUM(AV96:AW96),2)</f>
        <v>0</v>
      </c>
      <c r="AU96" s="126">
        <f>'2122-52 - Pavilon U1'!P121</f>
        <v>0</v>
      </c>
      <c r="AV96" s="125">
        <f>'2122-52 - Pavilon U1'!J33</f>
        <v>0</v>
      </c>
      <c r="AW96" s="125">
        <f>'2122-52 - Pavilon U1'!J34</f>
        <v>0</v>
      </c>
      <c r="AX96" s="125">
        <f>'2122-52 - Pavilon U1'!J35</f>
        <v>0</v>
      </c>
      <c r="AY96" s="125">
        <f>'2122-52 - Pavilon U1'!J36</f>
        <v>0</v>
      </c>
      <c r="AZ96" s="125">
        <f>'2122-52 - Pavilon U1'!F33</f>
        <v>0</v>
      </c>
      <c r="BA96" s="125">
        <f>'2122-52 - Pavilon U1'!F34</f>
        <v>0</v>
      </c>
      <c r="BB96" s="125">
        <f>'2122-52 - Pavilon U1'!F35</f>
        <v>0</v>
      </c>
      <c r="BC96" s="125">
        <f>'2122-52 - Pavilon U1'!F36</f>
        <v>0</v>
      </c>
      <c r="BD96" s="127">
        <f>'2122-52 - Pavilon U1'!F37</f>
        <v>0</v>
      </c>
      <c r="BE96" s="7"/>
      <c r="BT96" s="128" t="s">
        <v>82</v>
      </c>
      <c r="BV96" s="128" t="s">
        <v>76</v>
      </c>
      <c r="BW96" s="128" t="s">
        <v>87</v>
      </c>
      <c r="BX96" s="128" t="s">
        <v>5</v>
      </c>
      <c r="CL96" s="128" t="s">
        <v>1</v>
      </c>
      <c r="CM96" s="128" t="s">
        <v>84</v>
      </c>
    </row>
    <row r="97" spans="1:91" s="7" customFormat="1" ht="16.5" customHeight="1">
      <c r="A97" s="116" t="s">
        <v>78</v>
      </c>
      <c r="B97" s="117"/>
      <c r="C97" s="118"/>
      <c r="D97" s="119" t="s">
        <v>88</v>
      </c>
      <c r="E97" s="119"/>
      <c r="F97" s="119"/>
      <c r="G97" s="119"/>
      <c r="H97" s="119"/>
      <c r="I97" s="120"/>
      <c r="J97" s="119" t="s">
        <v>89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'2122-53 - Pavilon U2'!J30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81</v>
      </c>
      <c r="AR97" s="123"/>
      <c r="AS97" s="124">
        <v>0</v>
      </c>
      <c r="AT97" s="125">
        <f>ROUND(SUM(AV97:AW97),2)</f>
        <v>0</v>
      </c>
      <c r="AU97" s="126">
        <f>'2122-53 - Pavilon U2'!P118</f>
        <v>0</v>
      </c>
      <c r="AV97" s="125">
        <f>'2122-53 - Pavilon U2'!J33</f>
        <v>0</v>
      </c>
      <c r="AW97" s="125">
        <f>'2122-53 - Pavilon U2'!J34</f>
        <v>0</v>
      </c>
      <c r="AX97" s="125">
        <f>'2122-53 - Pavilon U2'!J35</f>
        <v>0</v>
      </c>
      <c r="AY97" s="125">
        <f>'2122-53 - Pavilon U2'!J36</f>
        <v>0</v>
      </c>
      <c r="AZ97" s="125">
        <f>'2122-53 - Pavilon U2'!F33</f>
        <v>0</v>
      </c>
      <c r="BA97" s="125">
        <f>'2122-53 - Pavilon U2'!F34</f>
        <v>0</v>
      </c>
      <c r="BB97" s="125">
        <f>'2122-53 - Pavilon U2'!F35</f>
        <v>0</v>
      </c>
      <c r="BC97" s="125">
        <f>'2122-53 - Pavilon U2'!F36</f>
        <v>0</v>
      </c>
      <c r="BD97" s="127">
        <f>'2122-53 - Pavilon U2'!F37</f>
        <v>0</v>
      </c>
      <c r="BE97" s="7"/>
      <c r="BT97" s="128" t="s">
        <v>82</v>
      </c>
      <c r="BV97" s="128" t="s">
        <v>76</v>
      </c>
      <c r="BW97" s="128" t="s">
        <v>90</v>
      </c>
      <c r="BX97" s="128" t="s">
        <v>5</v>
      </c>
      <c r="CL97" s="128" t="s">
        <v>1</v>
      </c>
      <c r="CM97" s="128" t="s">
        <v>84</v>
      </c>
    </row>
    <row r="98" spans="1:91" s="7" customFormat="1" ht="16.5" customHeight="1">
      <c r="A98" s="116" t="s">
        <v>78</v>
      </c>
      <c r="B98" s="117"/>
      <c r="C98" s="118"/>
      <c r="D98" s="119" t="s">
        <v>91</v>
      </c>
      <c r="E98" s="119"/>
      <c r="F98" s="119"/>
      <c r="G98" s="119"/>
      <c r="H98" s="119"/>
      <c r="I98" s="120"/>
      <c r="J98" s="119" t="s">
        <v>92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'2122-54 - Pavilon S'!J30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81</v>
      </c>
      <c r="AR98" s="123"/>
      <c r="AS98" s="124">
        <v>0</v>
      </c>
      <c r="AT98" s="125">
        <f>ROUND(SUM(AV98:AW98),2)</f>
        <v>0</v>
      </c>
      <c r="AU98" s="126">
        <f>'2122-54 - Pavilon S'!P119</f>
        <v>0</v>
      </c>
      <c r="AV98" s="125">
        <f>'2122-54 - Pavilon S'!J33</f>
        <v>0</v>
      </c>
      <c r="AW98" s="125">
        <f>'2122-54 - Pavilon S'!J34</f>
        <v>0</v>
      </c>
      <c r="AX98" s="125">
        <f>'2122-54 - Pavilon S'!J35</f>
        <v>0</v>
      </c>
      <c r="AY98" s="125">
        <f>'2122-54 - Pavilon S'!J36</f>
        <v>0</v>
      </c>
      <c r="AZ98" s="125">
        <f>'2122-54 - Pavilon S'!F33</f>
        <v>0</v>
      </c>
      <c r="BA98" s="125">
        <f>'2122-54 - Pavilon S'!F34</f>
        <v>0</v>
      </c>
      <c r="BB98" s="125">
        <f>'2122-54 - Pavilon S'!F35</f>
        <v>0</v>
      </c>
      <c r="BC98" s="125">
        <f>'2122-54 - Pavilon S'!F36</f>
        <v>0</v>
      </c>
      <c r="BD98" s="127">
        <f>'2122-54 - Pavilon S'!F37</f>
        <v>0</v>
      </c>
      <c r="BE98" s="7"/>
      <c r="BT98" s="128" t="s">
        <v>82</v>
      </c>
      <c r="BV98" s="128" t="s">
        <v>76</v>
      </c>
      <c r="BW98" s="128" t="s">
        <v>93</v>
      </c>
      <c r="BX98" s="128" t="s">
        <v>5</v>
      </c>
      <c r="CL98" s="128" t="s">
        <v>1</v>
      </c>
      <c r="CM98" s="128" t="s">
        <v>84</v>
      </c>
    </row>
    <row r="99" spans="1:91" s="7" customFormat="1" ht="16.5" customHeight="1">
      <c r="A99" s="116" t="s">
        <v>78</v>
      </c>
      <c r="B99" s="117"/>
      <c r="C99" s="118"/>
      <c r="D99" s="119" t="s">
        <v>94</v>
      </c>
      <c r="E99" s="119"/>
      <c r="F99" s="119"/>
      <c r="G99" s="119"/>
      <c r="H99" s="119"/>
      <c r="I99" s="120"/>
      <c r="J99" s="119" t="s">
        <v>95</v>
      </c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21">
        <f>'2122-55 - Pavilon T'!J30</f>
        <v>0</v>
      </c>
      <c r="AH99" s="120"/>
      <c r="AI99" s="120"/>
      <c r="AJ99" s="120"/>
      <c r="AK99" s="120"/>
      <c r="AL99" s="120"/>
      <c r="AM99" s="120"/>
      <c r="AN99" s="121">
        <f>SUM(AG99,AT99)</f>
        <v>0</v>
      </c>
      <c r="AO99" s="120"/>
      <c r="AP99" s="120"/>
      <c r="AQ99" s="122" t="s">
        <v>81</v>
      </c>
      <c r="AR99" s="123"/>
      <c r="AS99" s="129">
        <v>0</v>
      </c>
      <c r="AT99" s="130">
        <f>ROUND(SUM(AV99:AW99),2)</f>
        <v>0</v>
      </c>
      <c r="AU99" s="131">
        <f>'2122-55 - Pavilon T'!P119</f>
        <v>0</v>
      </c>
      <c r="AV99" s="130">
        <f>'2122-55 - Pavilon T'!J33</f>
        <v>0</v>
      </c>
      <c r="AW99" s="130">
        <f>'2122-55 - Pavilon T'!J34</f>
        <v>0</v>
      </c>
      <c r="AX99" s="130">
        <f>'2122-55 - Pavilon T'!J35</f>
        <v>0</v>
      </c>
      <c r="AY99" s="130">
        <f>'2122-55 - Pavilon T'!J36</f>
        <v>0</v>
      </c>
      <c r="AZ99" s="130">
        <f>'2122-55 - Pavilon T'!F33</f>
        <v>0</v>
      </c>
      <c r="BA99" s="130">
        <f>'2122-55 - Pavilon T'!F34</f>
        <v>0</v>
      </c>
      <c r="BB99" s="130">
        <f>'2122-55 - Pavilon T'!F35</f>
        <v>0</v>
      </c>
      <c r="BC99" s="130">
        <f>'2122-55 - Pavilon T'!F36</f>
        <v>0</v>
      </c>
      <c r="BD99" s="132">
        <f>'2122-55 - Pavilon T'!F37</f>
        <v>0</v>
      </c>
      <c r="BE99" s="7"/>
      <c r="BT99" s="128" t="s">
        <v>82</v>
      </c>
      <c r="BV99" s="128" t="s">
        <v>76</v>
      </c>
      <c r="BW99" s="128" t="s">
        <v>96</v>
      </c>
      <c r="BX99" s="128" t="s">
        <v>5</v>
      </c>
      <c r="CL99" s="128" t="s">
        <v>1</v>
      </c>
      <c r="CM99" s="128" t="s">
        <v>84</v>
      </c>
    </row>
    <row r="100" spans="1:57" s="2" customFormat="1" ht="30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41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41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2122-51 - Pavilon MVD_CF'!C2" display="/"/>
    <hyperlink ref="A96" location="'2122-52 - Pavilon U1'!C2" display="/"/>
    <hyperlink ref="A97" location="'2122-53 - Pavilon U2'!C2" display="/"/>
    <hyperlink ref="A98" location="'2122-54 - Pavilon S'!C2" display="/"/>
    <hyperlink ref="A99" location="'2122-55 - Pavilon 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pans="2:46" s="1" customFormat="1" ht="24.95" customHeight="1">
      <c r="B4" s="17"/>
      <c r="D4" s="135" t="s">
        <v>97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Liberec ZŠ Aloisina výšina - oprava hlavních rozvodů vody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31. 1. 2022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30</v>
      </c>
      <c r="F21" s="35"/>
      <c r="G21" s="35"/>
      <c r="H21" s="35"/>
      <c r="I21" s="137" t="s">
        <v>26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30</v>
      </c>
      <c r="F24" s="35"/>
      <c r="G24" s="35"/>
      <c r="H24" s="35"/>
      <c r="I24" s="137" t="s">
        <v>26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ROUND((SUM(BE121:BE191)),2)</f>
        <v>0</v>
      </c>
      <c r="G33" s="35"/>
      <c r="H33" s="35"/>
      <c r="I33" s="152">
        <v>0.21</v>
      </c>
      <c r="J33" s="151">
        <f>ROUND(((SUM(BE121:BE191))*I33),2)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40</v>
      </c>
      <c r="F34" s="151">
        <f>ROUND((SUM(BF121:BF191)),2)</f>
        <v>0</v>
      </c>
      <c r="G34" s="35"/>
      <c r="H34" s="35"/>
      <c r="I34" s="152">
        <v>0.15</v>
      </c>
      <c r="J34" s="151">
        <f>ROUND(((SUM(BF121:BF191))*I34),2)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41</v>
      </c>
      <c r="F35" s="151">
        <f>ROUND((SUM(BG121:BG191)),2)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42</v>
      </c>
      <c r="F36" s="151">
        <f>ROUND((SUM(BH121:BH191)),2)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43</v>
      </c>
      <c r="F37" s="151">
        <f>ROUND((SUM(BI121:BI191)),2)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Liberec ZŠ Aloisina výšina - oprava hlavních rozvodů vody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2122-51 - Pavilon MVD_CF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31. 1. 2022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>Ing. Michal Vodňanský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6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>Ing. Michal Vodňanský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101</v>
      </c>
      <c r="D94" s="173"/>
      <c r="E94" s="173"/>
      <c r="F94" s="173"/>
      <c r="G94" s="173"/>
      <c r="H94" s="173"/>
      <c r="I94" s="173"/>
      <c r="J94" s="174" t="s">
        <v>102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103</v>
      </c>
      <c r="D96" s="37"/>
      <c r="E96" s="37"/>
      <c r="F96" s="37"/>
      <c r="G96" s="37"/>
      <c r="H96" s="37"/>
      <c r="I96" s="37"/>
      <c r="J96" s="107">
        <f>J121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pans="1:31" s="9" customFormat="1" ht="24.95" customHeight="1">
      <c r="A97" s="9"/>
      <c r="B97" s="176"/>
      <c r="C97" s="177"/>
      <c r="D97" s="178" t="s">
        <v>105</v>
      </c>
      <c r="E97" s="179"/>
      <c r="F97" s="179"/>
      <c r="G97" s="179"/>
      <c r="H97" s="179"/>
      <c r="I97" s="179"/>
      <c r="J97" s="180">
        <f>J122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106</v>
      </c>
      <c r="E98" s="185"/>
      <c r="F98" s="185"/>
      <c r="G98" s="185"/>
      <c r="H98" s="185"/>
      <c r="I98" s="185"/>
      <c r="J98" s="186">
        <f>J123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107</v>
      </c>
      <c r="E99" s="185"/>
      <c r="F99" s="185"/>
      <c r="G99" s="185"/>
      <c r="H99" s="185"/>
      <c r="I99" s="185"/>
      <c r="J99" s="186">
        <f>J178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108</v>
      </c>
      <c r="E100" s="185"/>
      <c r="F100" s="185"/>
      <c r="G100" s="185"/>
      <c r="H100" s="185"/>
      <c r="I100" s="185"/>
      <c r="J100" s="186">
        <f>J186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6"/>
      <c r="C101" s="177"/>
      <c r="D101" s="178" t="s">
        <v>109</v>
      </c>
      <c r="E101" s="179"/>
      <c r="F101" s="179"/>
      <c r="G101" s="179"/>
      <c r="H101" s="179"/>
      <c r="I101" s="179"/>
      <c r="J101" s="180">
        <f>J190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110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171" t="str">
        <f>E7</f>
        <v>Liberec ZŠ Aloisina výšina - oprava hlavních rozvodů vody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98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E9</f>
        <v>2122-51 - Pavilon MVD_CF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F12</f>
        <v xml:space="preserve"> </v>
      </c>
      <c r="G115" s="37"/>
      <c r="H115" s="37"/>
      <c r="I115" s="29" t="s">
        <v>22</v>
      </c>
      <c r="J115" s="76" t="str">
        <f>IF(J12="","",J12)</f>
        <v>31. 1. 2022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5.65" customHeight="1">
      <c r="A117" s="35"/>
      <c r="B117" s="36"/>
      <c r="C117" s="29" t="s">
        <v>24</v>
      </c>
      <c r="D117" s="37"/>
      <c r="E117" s="37"/>
      <c r="F117" s="24" t="str">
        <f>E15</f>
        <v xml:space="preserve"> </v>
      </c>
      <c r="G117" s="37"/>
      <c r="H117" s="37"/>
      <c r="I117" s="29" t="s">
        <v>29</v>
      </c>
      <c r="J117" s="33" t="str">
        <f>E21</f>
        <v>Ing. Michal Vodňanský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5.6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29" t="s">
        <v>32</v>
      </c>
      <c r="J118" s="33" t="str">
        <f>E24</f>
        <v>Ing. Michal Vodňanský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8"/>
      <c r="B120" s="189"/>
      <c r="C120" s="190" t="s">
        <v>111</v>
      </c>
      <c r="D120" s="191" t="s">
        <v>59</v>
      </c>
      <c r="E120" s="191" t="s">
        <v>55</v>
      </c>
      <c r="F120" s="191" t="s">
        <v>56</v>
      </c>
      <c r="G120" s="191" t="s">
        <v>112</v>
      </c>
      <c r="H120" s="191" t="s">
        <v>113</v>
      </c>
      <c r="I120" s="191" t="s">
        <v>114</v>
      </c>
      <c r="J120" s="192" t="s">
        <v>102</v>
      </c>
      <c r="K120" s="193" t="s">
        <v>115</v>
      </c>
      <c r="L120" s="194"/>
      <c r="M120" s="97" t="s">
        <v>1</v>
      </c>
      <c r="N120" s="98" t="s">
        <v>38</v>
      </c>
      <c r="O120" s="98" t="s">
        <v>116</v>
      </c>
      <c r="P120" s="98" t="s">
        <v>117</v>
      </c>
      <c r="Q120" s="98" t="s">
        <v>118</v>
      </c>
      <c r="R120" s="98" t="s">
        <v>119</v>
      </c>
      <c r="S120" s="98" t="s">
        <v>120</v>
      </c>
      <c r="T120" s="99" t="s">
        <v>121</v>
      </c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63" s="2" customFormat="1" ht="22.8" customHeight="1">
      <c r="A121" s="35"/>
      <c r="B121" s="36"/>
      <c r="C121" s="104" t="s">
        <v>122</v>
      </c>
      <c r="D121" s="37"/>
      <c r="E121" s="37"/>
      <c r="F121" s="37"/>
      <c r="G121" s="37"/>
      <c r="H121" s="37"/>
      <c r="I121" s="37"/>
      <c r="J121" s="195">
        <f>BK121</f>
        <v>0</v>
      </c>
      <c r="K121" s="37"/>
      <c r="L121" s="41"/>
      <c r="M121" s="100"/>
      <c r="N121" s="196"/>
      <c r="O121" s="101"/>
      <c r="P121" s="197">
        <f>P122+P190</f>
        <v>0</v>
      </c>
      <c r="Q121" s="101"/>
      <c r="R121" s="197">
        <f>R122+R190</f>
        <v>2.4557099999999994</v>
      </c>
      <c r="S121" s="101"/>
      <c r="T121" s="198">
        <f>T122+T190</f>
        <v>2.19958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73</v>
      </c>
      <c r="AU121" s="14" t="s">
        <v>104</v>
      </c>
      <c r="BK121" s="199">
        <f>BK122+BK190</f>
        <v>0</v>
      </c>
    </row>
    <row r="122" spans="1:63" s="12" customFormat="1" ht="25.9" customHeight="1">
      <c r="A122" s="12"/>
      <c r="B122" s="200"/>
      <c r="C122" s="201"/>
      <c r="D122" s="202" t="s">
        <v>73</v>
      </c>
      <c r="E122" s="203" t="s">
        <v>123</v>
      </c>
      <c r="F122" s="203" t="s">
        <v>124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P123+P178+P186</f>
        <v>0</v>
      </c>
      <c r="Q122" s="208"/>
      <c r="R122" s="209">
        <f>R123+R178+R186</f>
        <v>2.4557099999999994</v>
      </c>
      <c r="S122" s="208"/>
      <c r="T122" s="210">
        <f>T123+T178+T186</f>
        <v>2.19958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84</v>
      </c>
      <c r="AT122" s="212" t="s">
        <v>73</v>
      </c>
      <c r="AU122" s="212" t="s">
        <v>74</v>
      </c>
      <c r="AY122" s="211" t="s">
        <v>125</v>
      </c>
      <c r="BK122" s="213">
        <f>BK123+BK178+BK186</f>
        <v>0</v>
      </c>
    </row>
    <row r="123" spans="1:63" s="12" customFormat="1" ht="22.8" customHeight="1">
      <c r="A123" s="12"/>
      <c r="B123" s="200"/>
      <c r="C123" s="201"/>
      <c r="D123" s="202" t="s">
        <v>73</v>
      </c>
      <c r="E123" s="214" t="s">
        <v>126</v>
      </c>
      <c r="F123" s="214" t="s">
        <v>127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SUM(P124:P177)</f>
        <v>0</v>
      </c>
      <c r="Q123" s="208"/>
      <c r="R123" s="209">
        <f>SUM(R124:R177)</f>
        <v>2.1352799999999994</v>
      </c>
      <c r="S123" s="208"/>
      <c r="T123" s="210">
        <f>SUM(T124:T177)</f>
        <v>1.9683599999999999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84</v>
      </c>
      <c r="AT123" s="212" t="s">
        <v>73</v>
      </c>
      <c r="AU123" s="212" t="s">
        <v>82</v>
      </c>
      <c r="AY123" s="211" t="s">
        <v>125</v>
      </c>
      <c r="BK123" s="213">
        <f>SUM(BK124:BK177)</f>
        <v>0</v>
      </c>
    </row>
    <row r="124" spans="1:65" s="2" customFormat="1" ht="24.15" customHeight="1">
      <c r="A124" s="35"/>
      <c r="B124" s="36"/>
      <c r="C124" s="216" t="s">
        <v>82</v>
      </c>
      <c r="D124" s="216" t="s">
        <v>128</v>
      </c>
      <c r="E124" s="217" t="s">
        <v>129</v>
      </c>
      <c r="F124" s="218" t="s">
        <v>130</v>
      </c>
      <c r="G124" s="219" t="s">
        <v>131</v>
      </c>
      <c r="H124" s="220">
        <v>3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39</v>
      </c>
      <c r="O124" s="88"/>
      <c r="P124" s="226">
        <f>O124*H124</f>
        <v>0</v>
      </c>
      <c r="Q124" s="226">
        <v>0.00245</v>
      </c>
      <c r="R124" s="226">
        <f>Q124*H124</f>
        <v>0.00735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132</v>
      </c>
      <c r="AT124" s="228" t="s">
        <v>128</v>
      </c>
      <c r="AU124" s="228" t="s">
        <v>84</v>
      </c>
      <c r="AY124" s="14" t="s">
        <v>125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82</v>
      </c>
      <c r="BK124" s="229">
        <f>ROUND(I124*H124,2)</f>
        <v>0</v>
      </c>
      <c r="BL124" s="14" t="s">
        <v>132</v>
      </c>
      <c r="BM124" s="228" t="s">
        <v>133</v>
      </c>
    </row>
    <row r="125" spans="1:65" s="2" customFormat="1" ht="24.15" customHeight="1">
      <c r="A125" s="35"/>
      <c r="B125" s="36"/>
      <c r="C125" s="216" t="s">
        <v>84</v>
      </c>
      <c r="D125" s="216" t="s">
        <v>128</v>
      </c>
      <c r="E125" s="217" t="s">
        <v>134</v>
      </c>
      <c r="F125" s="218" t="s">
        <v>135</v>
      </c>
      <c r="G125" s="219" t="s">
        <v>131</v>
      </c>
      <c r="H125" s="220">
        <v>1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0.00518</v>
      </c>
      <c r="R125" s="226">
        <f>Q125*H125</f>
        <v>0.00518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132</v>
      </c>
      <c r="AT125" s="228" t="s">
        <v>128</v>
      </c>
      <c r="AU125" s="228" t="s">
        <v>84</v>
      </c>
      <c r="AY125" s="14" t="s">
        <v>125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82</v>
      </c>
      <c r="BK125" s="229">
        <f>ROUND(I125*H125,2)</f>
        <v>0</v>
      </c>
      <c r="BL125" s="14" t="s">
        <v>132</v>
      </c>
      <c r="BM125" s="228" t="s">
        <v>136</v>
      </c>
    </row>
    <row r="126" spans="1:65" s="2" customFormat="1" ht="24.15" customHeight="1">
      <c r="A126" s="35"/>
      <c r="B126" s="36"/>
      <c r="C126" s="216" t="s">
        <v>137</v>
      </c>
      <c r="D126" s="216" t="s">
        <v>128</v>
      </c>
      <c r="E126" s="217" t="s">
        <v>138</v>
      </c>
      <c r="F126" s="218" t="s">
        <v>139</v>
      </c>
      <c r="G126" s="219" t="s">
        <v>131</v>
      </c>
      <c r="H126" s="220">
        <v>27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39</v>
      </c>
      <c r="O126" s="88"/>
      <c r="P126" s="226">
        <f>O126*H126</f>
        <v>0</v>
      </c>
      <c r="Q126" s="226">
        <v>0.0064</v>
      </c>
      <c r="R126" s="226">
        <f>Q126*H126</f>
        <v>0.1728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132</v>
      </c>
      <c r="AT126" s="228" t="s">
        <v>128</v>
      </c>
      <c r="AU126" s="228" t="s">
        <v>84</v>
      </c>
      <c r="AY126" s="14" t="s">
        <v>125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82</v>
      </c>
      <c r="BK126" s="229">
        <f>ROUND(I126*H126,2)</f>
        <v>0</v>
      </c>
      <c r="BL126" s="14" t="s">
        <v>132</v>
      </c>
      <c r="BM126" s="228" t="s">
        <v>140</v>
      </c>
    </row>
    <row r="127" spans="1:65" s="2" customFormat="1" ht="24.15" customHeight="1">
      <c r="A127" s="35"/>
      <c r="B127" s="36"/>
      <c r="C127" s="216" t="s">
        <v>141</v>
      </c>
      <c r="D127" s="216" t="s">
        <v>128</v>
      </c>
      <c r="E127" s="217" t="s">
        <v>142</v>
      </c>
      <c r="F127" s="218" t="s">
        <v>143</v>
      </c>
      <c r="G127" s="219" t="s">
        <v>131</v>
      </c>
      <c r="H127" s="220">
        <v>60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39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0.00213</v>
      </c>
      <c r="T127" s="227">
        <f>S127*H127</f>
        <v>0.1278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132</v>
      </c>
      <c r="AT127" s="228" t="s">
        <v>128</v>
      </c>
      <c r="AU127" s="228" t="s">
        <v>84</v>
      </c>
      <c r="AY127" s="14" t="s">
        <v>125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82</v>
      </c>
      <c r="BK127" s="229">
        <f>ROUND(I127*H127,2)</f>
        <v>0</v>
      </c>
      <c r="BL127" s="14" t="s">
        <v>132</v>
      </c>
      <c r="BM127" s="228" t="s">
        <v>144</v>
      </c>
    </row>
    <row r="128" spans="1:65" s="2" customFormat="1" ht="24.15" customHeight="1">
      <c r="A128" s="35"/>
      <c r="B128" s="36"/>
      <c r="C128" s="216" t="s">
        <v>145</v>
      </c>
      <c r="D128" s="216" t="s">
        <v>128</v>
      </c>
      <c r="E128" s="217" t="s">
        <v>146</v>
      </c>
      <c r="F128" s="218" t="s">
        <v>147</v>
      </c>
      <c r="G128" s="219" t="s">
        <v>131</v>
      </c>
      <c r="H128" s="220">
        <v>25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39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0.00497</v>
      </c>
      <c r="T128" s="227">
        <f>S128*H128</f>
        <v>0.12424999999999999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132</v>
      </c>
      <c r="AT128" s="228" t="s">
        <v>128</v>
      </c>
      <c r="AU128" s="228" t="s">
        <v>84</v>
      </c>
      <c r="AY128" s="14" t="s">
        <v>125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132</v>
      </c>
      <c r="BM128" s="228" t="s">
        <v>148</v>
      </c>
    </row>
    <row r="129" spans="1:65" s="2" customFormat="1" ht="24.15" customHeight="1">
      <c r="A129" s="35"/>
      <c r="B129" s="36"/>
      <c r="C129" s="216" t="s">
        <v>149</v>
      </c>
      <c r="D129" s="216" t="s">
        <v>128</v>
      </c>
      <c r="E129" s="217" t="s">
        <v>150</v>
      </c>
      <c r="F129" s="218" t="s">
        <v>151</v>
      </c>
      <c r="G129" s="219" t="s">
        <v>131</v>
      </c>
      <c r="H129" s="220">
        <v>130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0.0067</v>
      </c>
      <c r="T129" s="227">
        <f>S129*H129</f>
        <v>0.871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132</v>
      </c>
      <c r="AT129" s="228" t="s">
        <v>128</v>
      </c>
      <c r="AU129" s="228" t="s">
        <v>84</v>
      </c>
      <c r="AY129" s="14" t="s">
        <v>125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132</v>
      </c>
      <c r="BM129" s="228" t="s">
        <v>152</v>
      </c>
    </row>
    <row r="130" spans="1:65" s="2" customFormat="1" ht="24.15" customHeight="1">
      <c r="A130" s="35"/>
      <c r="B130" s="36"/>
      <c r="C130" s="216" t="s">
        <v>153</v>
      </c>
      <c r="D130" s="216" t="s">
        <v>128</v>
      </c>
      <c r="E130" s="217" t="s">
        <v>154</v>
      </c>
      <c r="F130" s="218" t="s">
        <v>155</v>
      </c>
      <c r="G130" s="219" t="s">
        <v>131</v>
      </c>
      <c r="H130" s="220">
        <v>65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39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0.01102</v>
      </c>
      <c r="T130" s="227">
        <f>S130*H130</f>
        <v>0.7163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132</v>
      </c>
      <c r="AT130" s="228" t="s">
        <v>128</v>
      </c>
      <c r="AU130" s="228" t="s">
        <v>84</v>
      </c>
      <c r="AY130" s="14" t="s">
        <v>125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132</v>
      </c>
      <c r="BM130" s="228" t="s">
        <v>156</v>
      </c>
    </row>
    <row r="131" spans="1:65" s="2" customFormat="1" ht="21.75" customHeight="1">
      <c r="A131" s="35"/>
      <c r="B131" s="36"/>
      <c r="C131" s="216" t="s">
        <v>157</v>
      </c>
      <c r="D131" s="216" t="s">
        <v>128</v>
      </c>
      <c r="E131" s="217" t="s">
        <v>158</v>
      </c>
      <c r="F131" s="218" t="s">
        <v>159</v>
      </c>
      <c r="G131" s="219" t="s">
        <v>160</v>
      </c>
      <c r="H131" s="220">
        <v>7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0.00043</v>
      </c>
      <c r="R131" s="226">
        <f>Q131*H131</f>
        <v>0.00301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132</v>
      </c>
      <c r="AT131" s="228" t="s">
        <v>128</v>
      </c>
      <c r="AU131" s="228" t="s">
        <v>84</v>
      </c>
      <c r="AY131" s="14" t="s">
        <v>125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132</v>
      </c>
      <c r="BM131" s="228" t="s">
        <v>161</v>
      </c>
    </row>
    <row r="132" spans="1:65" s="2" customFormat="1" ht="21.75" customHeight="1">
      <c r="A132" s="35"/>
      <c r="B132" s="36"/>
      <c r="C132" s="216" t="s">
        <v>162</v>
      </c>
      <c r="D132" s="216" t="s">
        <v>128</v>
      </c>
      <c r="E132" s="217" t="s">
        <v>163</v>
      </c>
      <c r="F132" s="218" t="s">
        <v>164</v>
      </c>
      <c r="G132" s="219" t="s">
        <v>160</v>
      </c>
      <c r="H132" s="220">
        <v>6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0.00168</v>
      </c>
      <c r="R132" s="226">
        <f>Q132*H132</f>
        <v>0.01008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132</v>
      </c>
      <c r="AT132" s="228" t="s">
        <v>128</v>
      </c>
      <c r="AU132" s="228" t="s">
        <v>84</v>
      </c>
      <c r="AY132" s="14" t="s">
        <v>125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132</v>
      </c>
      <c r="BM132" s="228" t="s">
        <v>165</v>
      </c>
    </row>
    <row r="133" spans="1:65" s="2" customFormat="1" ht="21.75" customHeight="1">
      <c r="A133" s="35"/>
      <c r="B133" s="36"/>
      <c r="C133" s="216" t="s">
        <v>166</v>
      </c>
      <c r="D133" s="216" t="s">
        <v>128</v>
      </c>
      <c r="E133" s="217" t="s">
        <v>167</v>
      </c>
      <c r="F133" s="218" t="s">
        <v>168</v>
      </c>
      <c r="G133" s="219" t="s">
        <v>160</v>
      </c>
      <c r="H133" s="220">
        <v>3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0.00389</v>
      </c>
      <c r="R133" s="226">
        <f>Q133*H133</f>
        <v>0.01167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132</v>
      </c>
      <c r="AT133" s="228" t="s">
        <v>128</v>
      </c>
      <c r="AU133" s="228" t="s">
        <v>84</v>
      </c>
      <c r="AY133" s="14" t="s">
        <v>125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132</v>
      </c>
      <c r="BM133" s="228" t="s">
        <v>169</v>
      </c>
    </row>
    <row r="134" spans="1:65" s="2" customFormat="1" ht="24.15" customHeight="1">
      <c r="A134" s="35"/>
      <c r="B134" s="36"/>
      <c r="C134" s="216" t="s">
        <v>170</v>
      </c>
      <c r="D134" s="216" t="s">
        <v>128</v>
      </c>
      <c r="E134" s="217" t="s">
        <v>171</v>
      </c>
      <c r="F134" s="218" t="s">
        <v>172</v>
      </c>
      <c r="G134" s="219" t="s">
        <v>131</v>
      </c>
      <c r="H134" s="220">
        <v>15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39</v>
      </c>
      <c r="O134" s="88"/>
      <c r="P134" s="226">
        <f>O134*H134</f>
        <v>0</v>
      </c>
      <c r="Q134" s="226">
        <v>0.00084</v>
      </c>
      <c r="R134" s="226">
        <f>Q134*H134</f>
        <v>0.0126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132</v>
      </c>
      <c r="AT134" s="228" t="s">
        <v>128</v>
      </c>
      <c r="AU134" s="228" t="s">
        <v>84</v>
      </c>
      <c r="AY134" s="14" t="s">
        <v>125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132</v>
      </c>
      <c r="BM134" s="228" t="s">
        <v>173</v>
      </c>
    </row>
    <row r="135" spans="1:65" s="2" customFormat="1" ht="24.15" customHeight="1">
      <c r="A135" s="35"/>
      <c r="B135" s="36"/>
      <c r="C135" s="216" t="s">
        <v>174</v>
      </c>
      <c r="D135" s="216" t="s">
        <v>128</v>
      </c>
      <c r="E135" s="217" t="s">
        <v>175</v>
      </c>
      <c r="F135" s="218" t="s">
        <v>176</v>
      </c>
      <c r="G135" s="219" t="s">
        <v>131</v>
      </c>
      <c r="H135" s="220">
        <v>16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0.00116</v>
      </c>
      <c r="R135" s="226">
        <f>Q135*H135</f>
        <v>0.01856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132</v>
      </c>
      <c r="AT135" s="228" t="s">
        <v>128</v>
      </c>
      <c r="AU135" s="228" t="s">
        <v>84</v>
      </c>
      <c r="AY135" s="14" t="s">
        <v>125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132</v>
      </c>
      <c r="BM135" s="228" t="s">
        <v>177</v>
      </c>
    </row>
    <row r="136" spans="1:65" s="2" customFormat="1" ht="24.15" customHeight="1">
      <c r="A136" s="35"/>
      <c r="B136" s="36"/>
      <c r="C136" s="216" t="s">
        <v>178</v>
      </c>
      <c r="D136" s="216" t="s">
        <v>128</v>
      </c>
      <c r="E136" s="217" t="s">
        <v>179</v>
      </c>
      <c r="F136" s="218" t="s">
        <v>180</v>
      </c>
      <c r="G136" s="219" t="s">
        <v>131</v>
      </c>
      <c r="H136" s="220">
        <v>8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39</v>
      </c>
      <c r="O136" s="88"/>
      <c r="P136" s="226">
        <f>O136*H136</f>
        <v>0</v>
      </c>
      <c r="Q136" s="226">
        <v>0.00144</v>
      </c>
      <c r="R136" s="226">
        <f>Q136*H136</f>
        <v>0.01152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132</v>
      </c>
      <c r="AT136" s="228" t="s">
        <v>128</v>
      </c>
      <c r="AU136" s="228" t="s">
        <v>84</v>
      </c>
      <c r="AY136" s="14" t="s">
        <v>125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132</v>
      </c>
      <c r="BM136" s="228" t="s">
        <v>181</v>
      </c>
    </row>
    <row r="137" spans="1:65" s="2" customFormat="1" ht="24.15" customHeight="1">
      <c r="A137" s="35"/>
      <c r="B137" s="36"/>
      <c r="C137" s="216" t="s">
        <v>182</v>
      </c>
      <c r="D137" s="216" t="s">
        <v>128</v>
      </c>
      <c r="E137" s="217" t="s">
        <v>183</v>
      </c>
      <c r="F137" s="218" t="s">
        <v>184</v>
      </c>
      <c r="G137" s="219" t="s">
        <v>131</v>
      </c>
      <c r="H137" s="220">
        <v>36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0.00281</v>
      </c>
      <c r="R137" s="226">
        <f>Q137*H137</f>
        <v>0.10116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132</v>
      </c>
      <c r="AT137" s="228" t="s">
        <v>128</v>
      </c>
      <c r="AU137" s="228" t="s">
        <v>84</v>
      </c>
      <c r="AY137" s="14" t="s">
        <v>125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132</v>
      </c>
      <c r="BM137" s="228" t="s">
        <v>185</v>
      </c>
    </row>
    <row r="138" spans="1:65" s="2" customFormat="1" ht="24.15" customHeight="1">
      <c r="A138" s="35"/>
      <c r="B138" s="36"/>
      <c r="C138" s="216" t="s">
        <v>8</v>
      </c>
      <c r="D138" s="216" t="s">
        <v>128</v>
      </c>
      <c r="E138" s="217" t="s">
        <v>186</v>
      </c>
      <c r="F138" s="218" t="s">
        <v>187</v>
      </c>
      <c r="G138" s="219" t="s">
        <v>131</v>
      </c>
      <c r="H138" s="220">
        <v>10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39</v>
      </c>
      <c r="O138" s="88"/>
      <c r="P138" s="226">
        <f>O138*H138</f>
        <v>0</v>
      </c>
      <c r="Q138" s="226">
        <v>0.00362</v>
      </c>
      <c r="R138" s="226">
        <f>Q138*H138</f>
        <v>0.036199999999999996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132</v>
      </c>
      <c r="AT138" s="228" t="s">
        <v>128</v>
      </c>
      <c r="AU138" s="228" t="s">
        <v>84</v>
      </c>
      <c r="AY138" s="14" t="s">
        <v>125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132</v>
      </c>
      <c r="BM138" s="228" t="s">
        <v>188</v>
      </c>
    </row>
    <row r="139" spans="1:65" s="2" customFormat="1" ht="24.15" customHeight="1">
      <c r="A139" s="35"/>
      <c r="B139" s="36"/>
      <c r="C139" s="216" t="s">
        <v>132</v>
      </c>
      <c r="D139" s="216" t="s">
        <v>128</v>
      </c>
      <c r="E139" s="217" t="s">
        <v>189</v>
      </c>
      <c r="F139" s="218" t="s">
        <v>190</v>
      </c>
      <c r="G139" s="219" t="s">
        <v>131</v>
      </c>
      <c r="H139" s="220">
        <v>41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0.0061</v>
      </c>
      <c r="R139" s="226">
        <f>Q139*H139</f>
        <v>0.2501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132</v>
      </c>
      <c r="AT139" s="228" t="s">
        <v>128</v>
      </c>
      <c r="AU139" s="228" t="s">
        <v>84</v>
      </c>
      <c r="AY139" s="14" t="s">
        <v>125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132</v>
      </c>
      <c r="BM139" s="228" t="s">
        <v>191</v>
      </c>
    </row>
    <row r="140" spans="1:65" s="2" customFormat="1" ht="24.15" customHeight="1">
      <c r="A140" s="35"/>
      <c r="B140" s="36"/>
      <c r="C140" s="216" t="s">
        <v>192</v>
      </c>
      <c r="D140" s="216" t="s">
        <v>128</v>
      </c>
      <c r="E140" s="217" t="s">
        <v>193</v>
      </c>
      <c r="F140" s="218" t="s">
        <v>194</v>
      </c>
      <c r="G140" s="219" t="s">
        <v>131</v>
      </c>
      <c r="H140" s="220">
        <v>19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0.00084</v>
      </c>
      <c r="R140" s="226">
        <f>Q140*H140</f>
        <v>0.015960000000000002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132</v>
      </c>
      <c r="AT140" s="228" t="s">
        <v>128</v>
      </c>
      <c r="AU140" s="228" t="s">
        <v>84</v>
      </c>
      <c r="AY140" s="14" t="s">
        <v>125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132</v>
      </c>
      <c r="BM140" s="228" t="s">
        <v>195</v>
      </c>
    </row>
    <row r="141" spans="1:65" s="2" customFormat="1" ht="24.15" customHeight="1">
      <c r="A141" s="35"/>
      <c r="B141" s="36"/>
      <c r="C141" s="216" t="s">
        <v>196</v>
      </c>
      <c r="D141" s="216" t="s">
        <v>128</v>
      </c>
      <c r="E141" s="217" t="s">
        <v>197</v>
      </c>
      <c r="F141" s="218" t="s">
        <v>198</v>
      </c>
      <c r="G141" s="219" t="s">
        <v>131</v>
      </c>
      <c r="H141" s="220">
        <v>8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0.00098</v>
      </c>
      <c r="R141" s="226">
        <f>Q141*H141</f>
        <v>0.00784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132</v>
      </c>
      <c r="AT141" s="228" t="s">
        <v>128</v>
      </c>
      <c r="AU141" s="228" t="s">
        <v>84</v>
      </c>
      <c r="AY141" s="14" t="s">
        <v>125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82</v>
      </c>
      <c r="BK141" s="229">
        <f>ROUND(I141*H141,2)</f>
        <v>0</v>
      </c>
      <c r="BL141" s="14" t="s">
        <v>132</v>
      </c>
      <c r="BM141" s="228" t="s">
        <v>199</v>
      </c>
    </row>
    <row r="142" spans="1:65" s="2" customFormat="1" ht="37.8" customHeight="1">
      <c r="A142" s="35"/>
      <c r="B142" s="36"/>
      <c r="C142" s="216" t="s">
        <v>200</v>
      </c>
      <c r="D142" s="216" t="s">
        <v>128</v>
      </c>
      <c r="E142" s="217" t="s">
        <v>201</v>
      </c>
      <c r="F142" s="218" t="s">
        <v>202</v>
      </c>
      <c r="G142" s="219" t="s">
        <v>131</v>
      </c>
      <c r="H142" s="220">
        <v>46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39</v>
      </c>
      <c r="O142" s="88"/>
      <c r="P142" s="226">
        <f>O142*H142</f>
        <v>0</v>
      </c>
      <c r="Q142" s="226">
        <v>0.00073</v>
      </c>
      <c r="R142" s="226">
        <f>Q142*H142</f>
        <v>0.03358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132</v>
      </c>
      <c r="AT142" s="228" t="s">
        <v>128</v>
      </c>
      <c r="AU142" s="228" t="s">
        <v>84</v>
      </c>
      <c r="AY142" s="14" t="s">
        <v>125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82</v>
      </c>
      <c r="BK142" s="229">
        <f>ROUND(I142*H142,2)</f>
        <v>0</v>
      </c>
      <c r="BL142" s="14" t="s">
        <v>132</v>
      </c>
      <c r="BM142" s="228" t="s">
        <v>203</v>
      </c>
    </row>
    <row r="143" spans="1:65" s="2" customFormat="1" ht="37.8" customHeight="1">
      <c r="A143" s="35"/>
      <c r="B143" s="36"/>
      <c r="C143" s="216" t="s">
        <v>204</v>
      </c>
      <c r="D143" s="216" t="s">
        <v>128</v>
      </c>
      <c r="E143" s="217" t="s">
        <v>205</v>
      </c>
      <c r="F143" s="218" t="s">
        <v>206</v>
      </c>
      <c r="G143" s="219" t="s">
        <v>131</v>
      </c>
      <c r="H143" s="220">
        <v>13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0.00098</v>
      </c>
      <c r="R143" s="226">
        <f>Q143*H143</f>
        <v>0.01274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132</v>
      </c>
      <c r="AT143" s="228" t="s">
        <v>128</v>
      </c>
      <c r="AU143" s="228" t="s">
        <v>84</v>
      </c>
      <c r="AY143" s="14" t="s">
        <v>125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132</v>
      </c>
      <c r="BM143" s="228" t="s">
        <v>207</v>
      </c>
    </row>
    <row r="144" spans="1:65" s="2" customFormat="1" ht="37.8" customHeight="1">
      <c r="A144" s="35"/>
      <c r="B144" s="36"/>
      <c r="C144" s="216" t="s">
        <v>7</v>
      </c>
      <c r="D144" s="216" t="s">
        <v>128</v>
      </c>
      <c r="E144" s="217" t="s">
        <v>208</v>
      </c>
      <c r="F144" s="218" t="s">
        <v>209</v>
      </c>
      <c r="G144" s="219" t="s">
        <v>131</v>
      </c>
      <c r="H144" s="220">
        <v>69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0.0013</v>
      </c>
      <c r="R144" s="226">
        <f>Q144*H144</f>
        <v>0.0897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132</v>
      </c>
      <c r="AT144" s="228" t="s">
        <v>128</v>
      </c>
      <c r="AU144" s="228" t="s">
        <v>84</v>
      </c>
      <c r="AY144" s="14" t="s">
        <v>125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132</v>
      </c>
      <c r="BM144" s="228" t="s">
        <v>210</v>
      </c>
    </row>
    <row r="145" spans="1:65" s="2" customFormat="1" ht="37.8" customHeight="1">
      <c r="A145" s="35"/>
      <c r="B145" s="36"/>
      <c r="C145" s="216" t="s">
        <v>211</v>
      </c>
      <c r="D145" s="216" t="s">
        <v>128</v>
      </c>
      <c r="E145" s="217" t="s">
        <v>212</v>
      </c>
      <c r="F145" s="218" t="s">
        <v>213</v>
      </c>
      <c r="G145" s="219" t="s">
        <v>131</v>
      </c>
      <c r="H145" s="220">
        <v>28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0.00263</v>
      </c>
      <c r="R145" s="226">
        <f>Q145*H145</f>
        <v>0.07364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132</v>
      </c>
      <c r="AT145" s="228" t="s">
        <v>128</v>
      </c>
      <c r="AU145" s="228" t="s">
        <v>84</v>
      </c>
      <c r="AY145" s="14" t="s">
        <v>125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132</v>
      </c>
      <c r="BM145" s="228" t="s">
        <v>214</v>
      </c>
    </row>
    <row r="146" spans="1:65" s="2" customFormat="1" ht="37.8" customHeight="1">
      <c r="A146" s="35"/>
      <c r="B146" s="36"/>
      <c r="C146" s="216" t="s">
        <v>215</v>
      </c>
      <c r="D146" s="216" t="s">
        <v>128</v>
      </c>
      <c r="E146" s="217" t="s">
        <v>216</v>
      </c>
      <c r="F146" s="218" t="s">
        <v>217</v>
      </c>
      <c r="G146" s="219" t="s">
        <v>131</v>
      </c>
      <c r="H146" s="220">
        <v>10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39</v>
      </c>
      <c r="O146" s="88"/>
      <c r="P146" s="226">
        <f>O146*H146</f>
        <v>0</v>
      </c>
      <c r="Q146" s="226">
        <v>0.00364</v>
      </c>
      <c r="R146" s="226">
        <f>Q146*H146</f>
        <v>0.0364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132</v>
      </c>
      <c r="AT146" s="228" t="s">
        <v>128</v>
      </c>
      <c r="AU146" s="228" t="s">
        <v>84</v>
      </c>
      <c r="AY146" s="14" t="s">
        <v>125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82</v>
      </c>
      <c r="BK146" s="229">
        <f>ROUND(I146*H146,2)</f>
        <v>0</v>
      </c>
      <c r="BL146" s="14" t="s">
        <v>132</v>
      </c>
      <c r="BM146" s="228" t="s">
        <v>218</v>
      </c>
    </row>
    <row r="147" spans="1:65" s="2" customFormat="1" ht="37.8" customHeight="1">
      <c r="A147" s="35"/>
      <c r="B147" s="36"/>
      <c r="C147" s="216" t="s">
        <v>219</v>
      </c>
      <c r="D147" s="216" t="s">
        <v>128</v>
      </c>
      <c r="E147" s="217" t="s">
        <v>220</v>
      </c>
      <c r="F147" s="218" t="s">
        <v>221</v>
      </c>
      <c r="G147" s="219" t="s">
        <v>131</v>
      </c>
      <c r="H147" s="220">
        <v>65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39</v>
      </c>
      <c r="O147" s="88"/>
      <c r="P147" s="226">
        <f>O147*H147</f>
        <v>0</v>
      </c>
      <c r="Q147" s="226">
        <v>0.00601</v>
      </c>
      <c r="R147" s="226">
        <f>Q147*H147</f>
        <v>0.39065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132</v>
      </c>
      <c r="AT147" s="228" t="s">
        <v>128</v>
      </c>
      <c r="AU147" s="228" t="s">
        <v>84</v>
      </c>
      <c r="AY147" s="14" t="s">
        <v>125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82</v>
      </c>
      <c r="BK147" s="229">
        <f>ROUND(I147*H147,2)</f>
        <v>0</v>
      </c>
      <c r="BL147" s="14" t="s">
        <v>132</v>
      </c>
      <c r="BM147" s="228" t="s">
        <v>222</v>
      </c>
    </row>
    <row r="148" spans="1:65" s="2" customFormat="1" ht="37.8" customHeight="1">
      <c r="A148" s="35"/>
      <c r="B148" s="36"/>
      <c r="C148" s="216" t="s">
        <v>223</v>
      </c>
      <c r="D148" s="216" t="s">
        <v>128</v>
      </c>
      <c r="E148" s="217" t="s">
        <v>224</v>
      </c>
      <c r="F148" s="218" t="s">
        <v>225</v>
      </c>
      <c r="G148" s="219" t="s">
        <v>131</v>
      </c>
      <c r="H148" s="220">
        <v>14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39</v>
      </c>
      <c r="O148" s="88"/>
      <c r="P148" s="226">
        <f>O148*H148</f>
        <v>0</v>
      </c>
      <c r="Q148" s="226">
        <v>4E-05</v>
      </c>
      <c r="R148" s="226">
        <f>Q148*H148</f>
        <v>0.0005600000000000001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132</v>
      </c>
      <c r="AT148" s="228" t="s">
        <v>128</v>
      </c>
      <c r="AU148" s="228" t="s">
        <v>84</v>
      </c>
      <c r="AY148" s="14" t="s">
        <v>125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82</v>
      </c>
      <c r="BK148" s="229">
        <f>ROUND(I148*H148,2)</f>
        <v>0</v>
      </c>
      <c r="BL148" s="14" t="s">
        <v>132</v>
      </c>
      <c r="BM148" s="228" t="s">
        <v>226</v>
      </c>
    </row>
    <row r="149" spans="1:65" s="2" customFormat="1" ht="37.8" customHeight="1">
      <c r="A149" s="35"/>
      <c r="B149" s="36"/>
      <c r="C149" s="216" t="s">
        <v>227</v>
      </c>
      <c r="D149" s="216" t="s">
        <v>128</v>
      </c>
      <c r="E149" s="217" t="s">
        <v>228</v>
      </c>
      <c r="F149" s="218" t="s">
        <v>229</v>
      </c>
      <c r="G149" s="219" t="s">
        <v>131</v>
      </c>
      <c r="H149" s="220">
        <v>14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5E-05</v>
      </c>
      <c r="R149" s="226">
        <f>Q149*H149</f>
        <v>0.0007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132</v>
      </c>
      <c r="AT149" s="228" t="s">
        <v>128</v>
      </c>
      <c r="AU149" s="228" t="s">
        <v>84</v>
      </c>
      <c r="AY149" s="14" t="s">
        <v>125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82</v>
      </c>
      <c r="BK149" s="229">
        <f>ROUND(I149*H149,2)</f>
        <v>0</v>
      </c>
      <c r="BL149" s="14" t="s">
        <v>132</v>
      </c>
      <c r="BM149" s="228" t="s">
        <v>230</v>
      </c>
    </row>
    <row r="150" spans="1:65" s="2" customFormat="1" ht="33" customHeight="1">
      <c r="A150" s="35"/>
      <c r="B150" s="36"/>
      <c r="C150" s="216" t="s">
        <v>231</v>
      </c>
      <c r="D150" s="216" t="s">
        <v>128</v>
      </c>
      <c r="E150" s="217" t="s">
        <v>232</v>
      </c>
      <c r="F150" s="218" t="s">
        <v>233</v>
      </c>
      <c r="G150" s="219" t="s">
        <v>131</v>
      </c>
      <c r="H150" s="220">
        <v>31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39</v>
      </c>
      <c r="O150" s="88"/>
      <c r="P150" s="226">
        <f>O150*H150</f>
        <v>0</v>
      </c>
      <c r="Q150" s="226">
        <v>0.00012</v>
      </c>
      <c r="R150" s="226">
        <f>Q150*H150</f>
        <v>0.00372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132</v>
      </c>
      <c r="AT150" s="228" t="s">
        <v>128</v>
      </c>
      <c r="AU150" s="228" t="s">
        <v>84</v>
      </c>
      <c r="AY150" s="14" t="s">
        <v>125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82</v>
      </c>
      <c r="BK150" s="229">
        <f>ROUND(I150*H150,2)</f>
        <v>0</v>
      </c>
      <c r="BL150" s="14" t="s">
        <v>132</v>
      </c>
      <c r="BM150" s="228" t="s">
        <v>234</v>
      </c>
    </row>
    <row r="151" spans="1:65" s="2" customFormat="1" ht="33" customHeight="1">
      <c r="A151" s="35"/>
      <c r="B151" s="36"/>
      <c r="C151" s="216" t="s">
        <v>235</v>
      </c>
      <c r="D151" s="216" t="s">
        <v>128</v>
      </c>
      <c r="E151" s="217" t="s">
        <v>236</v>
      </c>
      <c r="F151" s="218" t="s">
        <v>237</v>
      </c>
      <c r="G151" s="219" t="s">
        <v>131</v>
      </c>
      <c r="H151" s="220">
        <v>44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0.00012</v>
      </c>
      <c r="R151" s="226">
        <f>Q151*H151</f>
        <v>0.00528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132</v>
      </c>
      <c r="AT151" s="228" t="s">
        <v>128</v>
      </c>
      <c r="AU151" s="228" t="s">
        <v>84</v>
      </c>
      <c r="AY151" s="14" t="s">
        <v>125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82</v>
      </c>
      <c r="BK151" s="229">
        <f>ROUND(I151*H151,2)</f>
        <v>0</v>
      </c>
      <c r="BL151" s="14" t="s">
        <v>132</v>
      </c>
      <c r="BM151" s="228" t="s">
        <v>238</v>
      </c>
    </row>
    <row r="152" spans="1:65" s="2" customFormat="1" ht="33" customHeight="1">
      <c r="A152" s="35"/>
      <c r="B152" s="36"/>
      <c r="C152" s="216" t="s">
        <v>239</v>
      </c>
      <c r="D152" s="216" t="s">
        <v>128</v>
      </c>
      <c r="E152" s="217" t="s">
        <v>240</v>
      </c>
      <c r="F152" s="218" t="s">
        <v>241</v>
      </c>
      <c r="G152" s="219" t="s">
        <v>131</v>
      </c>
      <c r="H152" s="220">
        <v>51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39</v>
      </c>
      <c r="O152" s="88"/>
      <c r="P152" s="226">
        <f>O152*H152</f>
        <v>0</v>
      </c>
      <c r="Q152" s="226">
        <v>0.00012</v>
      </c>
      <c r="R152" s="226">
        <f>Q152*H152</f>
        <v>0.0061200000000000004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132</v>
      </c>
      <c r="AT152" s="228" t="s">
        <v>128</v>
      </c>
      <c r="AU152" s="228" t="s">
        <v>84</v>
      </c>
      <c r="AY152" s="14" t="s">
        <v>125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82</v>
      </c>
      <c r="BK152" s="229">
        <f>ROUND(I152*H152,2)</f>
        <v>0</v>
      </c>
      <c r="BL152" s="14" t="s">
        <v>132</v>
      </c>
      <c r="BM152" s="228" t="s">
        <v>242</v>
      </c>
    </row>
    <row r="153" spans="1:65" s="2" customFormat="1" ht="37.8" customHeight="1">
      <c r="A153" s="35"/>
      <c r="B153" s="36"/>
      <c r="C153" s="216" t="s">
        <v>243</v>
      </c>
      <c r="D153" s="216" t="s">
        <v>128</v>
      </c>
      <c r="E153" s="217" t="s">
        <v>244</v>
      </c>
      <c r="F153" s="218" t="s">
        <v>245</v>
      </c>
      <c r="G153" s="219" t="s">
        <v>131</v>
      </c>
      <c r="H153" s="220">
        <v>59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39</v>
      </c>
      <c r="O153" s="88"/>
      <c r="P153" s="226">
        <f>O153*H153</f>
        <v>0</v>
      </c>
      <c r="Q153" s="226">
        <v>0.00012</v>
      </c>
      <c r="R153" s="226">
        <f>Q153*H153</f>
        <v>0.00708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132</v>
      </c>
      <c r="AT153" s="228" t="s">
        <v>128</v>
      </c>
      <c r="AU153" s="228" t="s">
        <v>84</v>
      </c>
      <c r="AY153" s="14" t="s">
        <v>125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82</v>
      </c>
      <c r="BK153" s="229">
        <f>ROUND(I153*H153,2)</f>
        <v>0</v>
      </c>
      <c r="BL153" s="14" t="s">
        <v>132</v>
      </c>
      <c r="BM153" s="228" t="s">
        <v>246</v>
      </c>
    </row>
    <row r="154" spans="1:65" s="2" customFormat="1" ht="37.8" customHeight="1">
      <c r="A154" s="35"/>
      <c r="B154" s="36"/>
      <c r="C154" s="216" t="s">
        <v>247</v>
      </c>
      <c r="D154" s="216" t="s">
        <v>128</v>
      </c>
      <c r="E154" s="217" t="s">
        <v>248</v>
      </c>
      <c r="F154" s="218" t="s">
        <v>249</v>
      </c>
      <c r="G154" s="219" t="s">
        <v>131</v>
      </c>
      <c r="H154" s="220">
        <v>97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39</v>
      </c>
      <c r="O154" s="88"/>
      <c r="P154" s="226">
        <f>O154*H154</f>
        <v>0</v>
      </c>
      <c r="Q154" s="226">
        <v>0.00012</v>
      </c>
      <c r="R154" s="226">
        <f>Q154*H154</f>
        <v>0.011640000000000001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132</v>
      </c>
      <c r="AT154" s="228" t="s">
        <v>128</v>
      </c>
      <c r="AU154" s="228" t="s">
        <v>84</v>
      </c>
      <c r="AY154" s="14" t="s">
        <v>125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82</v>
      </c>
      <c r="BK154" s="229">
        <f>ROUND(I154*H154,2)</f>
        <v>0</v>
      </c>
      <c r="BL154" s="14" t="s">
        <v>132</v>
      </c>
      <c r="BM154" s="228" t="s">
        <v>250</v>
      </c>
    </row>
    <row r="155" spans="1:65" s="2" customFormat="1" ht="37.8" customHeight="1">
      <c r="A155" s="35"/>
      <c r="B155" s="36"/>
      <c r="C155" s="216" t="s">
        <v>251</v>
      </c>
      <c r="D155" s="216" t="s">
        <v>128</v>
      </c>
      <c r="E155" s="217" t="s">
        <v>252</v>
      </c>
      <c r="F155" s="218" t="s">
        <v>253</v>
      </c>
      <c r="G155" s="219" t="s">
        <v>131</v>
      </c>
      <c r="H155" s="220">
        <v>75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39</v>
      </c>
      <c r="O155" s="88"/>
      <c r="P155" s="226">
        <f>O155*H155</f>
        <v>0</v>
      </c>
      <c r="Q155" s="226">
        <v>0.00012</v>
      </c>
      <c r="R155" s="226">
        <f>Q155*H155</f>
        <v>0.009000000000000001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132</v>
      </c>
      <c r="AT155" s="228" t="s">
        <v>128</v>
      </c>
      <c r="AU155" s="228" t="s">
        <v>84</v>
      </c>
      <c r="AY155" s="14" t="s">
        <v>125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82</v>
      </c>
      <c r="BK155" s="229">
        <f>ROUND(I155*H155,2)</f>
        <v>0</v>
      </c>
      <c r="BL155" s="14" t="s">
        <v>132</v>
      </c>
      <c r="BM155" s="228" t="s">
        <v>254</v>
      </c>
    </row>
    <row r="156" spans="1:65" s="2" customFormat="1" ht="16.5" customHeight="1">
      <c r="A156" s="35"/>
      <c r="B156" s="36"/>
      <c r="C156" s="216" t="s">
        <v>255</v>
      </c>
      <c r="D156" s="216" t="s">
        <v>128</v>
      </c>
      <c r="E156" s="217" t="s">
        <v>256</v>
      </c>
      <c r="F156" s="218" t="s">
        <v>257</v>
      </c>
      <c r="G156" s="219" t="s">
        <v>160</v>
      </c>
      <c r="H156" s="220">
        <v>19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39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0.00679</v>
      </c>
      <c r="T156" s="227">
        <f>S156*H156</f>
        <v>0.12901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132</v>
      </c>
      <c r="AT156" s="228" t="s">
        <v>128</v>
      </c>
      <c r="AU156" s="228" t="s">
        <v>84</v>
      </c>
      <c r="AY156" s="14" t="s">
        <v>125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82</v>
      </c>
      <c r="BK156" s="229">
        <f>ROUND(I156*H156,2)</f>
        <v>0</v>
      </c>
      <c r="BL156" s="14" t="s">
        <v>132</v>
      </c>
      <c r="BM156" s="228" t="s">
        <v>258</v>
      </c>
    </row>
    <row r="157" spans="1:65" s="2" customFormat="1" ht="24.15" customHeight="1">
      <c r="A157" s="35"/>
      <c r="B157" s="36"/>
      <c r="C157" s="216" t="s">
        <v>259</v>
      </c>
      <c r="D157" s="216" t="s">
        <v>128</v>
      </c>
      <c r="E157" s="217" t="s">
        <v>260</v>
      </c>
      <c r="F157" s="218" t="s">
        <v>261</v>
      </c>
      <c r="G157" s="219" t="s">
        <v>160</v>
      </c>
      <c r="H157" s="220">
        <v>2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39</v>
      </c>
      <c r="O157" s="88"/>
      <c r="P157" s="226">
        <f>O157*H157</f>
        <v>0</v>
      </c>
      <c r="Q157" s="226">
        <v>0.00022</v>
      </c>
      <c r="R157" s="226">
        <f>Q157*H157</f>
        <v>0.00044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132</v>
      </c>
      <c r="AT157" s="228" t="s">
        <v>128</v>
      </c>
      <c r="AU157" s="228" t="s">
        <v>84</v>
      </c>
      <c r="AY157" s="14" t="s">
        <v>125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82</v>
      </c>
      <c r="BK157" s="229">
        <f>ROUND(I157*H157,2)</f>
        <v>0</v>
      </c>
      <c r="BL157" s="14" t="s">
        <v>132</v>
      </c>
      <c r="BM157" s="228" t="s">
        <v>262</v>
      </c>
    </row>
    <row r="158" spans="1:65" s="2" customFormat="1" ht="24.15" customHeight="1">
      <c r="A158" s="35"/>
      <c r="B158" s="36"/>
      <c r="C158" s="216" t="s">
        <v>263</v>
      </c>
      <c r="D158" s="216" t="s">
        <v>128</v>
      </c>
      <c r="E158" s="217" t="s">
        <v>264</v>
      </c>
      <c r="F158" s="218" t="s">
        <v>265</v>
      </c>
      <c r="G158" s="219" t="s">
        <v>160</v>
      </c>
      <c r="H158" s="220">
        <v>1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39</v>
      </c>
      <c r="O158" s="88"/>
      <c r="P158" s="226">
        <f>O158*H158</f>
        <v>0</v>
      </c>
      <c r="Q158" s="226">
        <v>0.00017</v>
      </c>
      <c r="R158" s="226">
        <f>Q158*H158</f>
        <v>0.00017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132</v>
      </c>
      <c r="AT158" s="228" t="s">
        <v>128</v>
      </c>
      <c r="AU158" s="228" t="s">
        <v>84</v>
      </c>
      <c r="AY158" s="14" t="s">
        <v>125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82</v>
      </c>
      <c r="BK158" s="229">
        <f>ROUND(I158*H158,2)</f>
        <v>0</v>
      </c>
      <c r="BL158" s="14" t="s">
        <v>132</v>
      </c>
      <c r="BM158" s="228" t="s">
        <v>266</v>
      </c>
    </row>
    <row r="159" spans="1:65" s="2" customFormat="1" ht="24.15" customHeight="1">
      <c r="A159" s="35"/>
      <c r="B159" s="36"/>
      <c r="C159" s="216" t="s">
        <v>267</v>
      </c>
      <c r="D159" s="216" t="s">
        <v>128</v>
      </c>
      <c r="E159" s="217" t="s">
        <v>268</v>
      </c>
      <c r="F159" s="218" t="s">
        <v>269</v>
      </c>
      <c r="G159" s="219" t="s">
        <v>160</v>
      </c>
      <c r="H159" s="220">
        <v>1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39</v>
      </c>
      <c r="O159" s="88"/>
      <c r="P159" s="226">
        <f>O159*H159</f>
        <v>0</v>
      </c>
      <c r="Q159" s="226">
        <v>0.00052</v>
      </c>
      <c r="R159" s="226">
        <f>Q159*H159</f>
        <v>0.00052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132</v>
      </c>
      <c r="AT159" s="228" t="s">
        <v>128</v>
      </c>
      <c r="AU159" s="228" t="s">
        <v>84</v>
      </c>
      <c r="AY159" s="14" t="s">
        <v>125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82</v>
      </c>
      <c r="BK159" s="229">
        <f>ROUND(I159*H159,2)</f>
        <v>0</v>
      </c>
      <c r="BL159" s="14" t="s">
        <v>132</v>
      </c>
      <c r="BM159" s="228" t="s">
        <v>270</v>
      </c>
    </row>
    <row r="160" spans="1:65" s="2" customFormat="1" ht="24.15" customHeight="1">
      <c r="A160" s="35"/>
      <c r="B160" s="36"/>
      <c r="C160" s="216" t="s">
        <v>271</v>
      </c>
      <c r="D160" s="216" t="s">
        <v>128</v>
      </c>
      <c r="E160" s="217" t="s">
        <v>272</v>
      </c>
      <c r="F160" s="218" t="s">
        <v>273</v>
      </c>
      <c r="G160" s="219" t="s">
        <v>160</v>
      </c>
      <c r="H160" s="220">
        <v>1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39</v>
      </c>
      <c r="O160" s="88"/>
      <c r="P160" s="226">
        <f>O160*H160</f>
        <v>0</v>
      </c>
      <c r="Q160" s="226">
        <v>0.00513</v>
      </c>
      <c r="R160" s="226">
        <f>Q160*H160</f>
        <v>0.00513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132</v>
      </c>
      <c r="AT160" s="228" t="s">
        <v>128</v>
      </c>
      <c r="AU160" s="228" t="s">
        <v>84</v>
      </c>
      <c r="AY160" s="14" t="s">
        <v>125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82</v>
      </c>
      <c r="BK160" s="229">
        <f>ROUND(I160*H160,2)</f>
        <v>0</v>
      </c>
      <c r="BL160" s="14" t="s">
        <v>132</v>
      </c>
      <c r="BM160" s="228" t="s">
        <v>274</v>
      </c>
    </row>
    <row r="161" spans="1:65" s="2" customFormat="1" ht="21.75" customHeight="1">
      <c r="A161" s="35"/>
      <c r="B161" s="36"/>
      <c r="C161" s="216" t="s">
        <v>275</v>
      </c>
      <c r="D161" s="216" t="s">
        <v>128</v>
      </c>
      <c r="E161" s="217" t="s">
        <v>276</v>
      </c>
      <c r="F161" s="218" t="s">
        <v>277</v>
      </c>
      <c r="G161" s="219" t="s">
        <v>160</v>
      </c>
      <c r="H161" s="220">
        <v>10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39</v>
      </c>
      <c r="O161" s="88"/>
      <c r="P161" s="226">
        <f>O161*H161</f>
        <v>0</v>
      </c>
      <c r="Q161" s="226">
        <v>0.00021</v>
      </c>
      <c r="R161" s="226">
        <f>Q161*H161</f>
        <v>0.0021000000000000003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132</v>
      </c>
      <c r="AT161" s="228" t="s">
        <v>128</v>
      </c>
      <c r="AU161" s="228" t="s">
        <v>84</v>
      </c>
      <c r="AY161" s="14" t="s">
        <v>125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82</v>
      </c>
      <c r="BK161" s="229">
        <f>ROUND(I161*H161,2)</f>
        <v>0</v>
      </c>
      <c r="BL161" s="14" t="s">
        <v>132</v>
      </c>
      <c r="BM161" s="228" t="s">
        <v>278</v>
      </c>
    </row>
    <row r="162" spans="1:65" s="2" customFormat="1" ht="21.75" customHeight="1">
      <c r="A162" s="35"/>
      <c r="B162" s="36"/>
      <c r="C162" s="216" t="s">
        <v>279</v>
      </c>
      <c r="D162" s="216" t="s">
        <v>128</v>
      </c>
      <c r="E162" s="217" t="s">
        <v>280</v>
      </c>
      <c r="F162" s="218" t="s">
        <v>281</v>
      </c>
      <c r="G162" s="219" t="s">
        <v>160</v>
      </c>
      <c r="H162" s="220">
        <v>3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39</v>
      </c>
      <c r="O162" s="88"/>
      <c r="P162" s="226">
        <f>O162*H162</f>
        <v>0</v>
      </c>
      <c r="Q162" s="226">
        <v>0.00034</v>
      </c>
      <c r="R162" s="226">
        <f>Q162*H162</f>
        <v>0.00102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132</v>
      </c>
      <c r="AT162" s="228" t="s">
        <v>128</v>
      </c>
      <c r="AU162" s="228" t="s">
        <v>84</v>
      </c>
      <c r="AY162" s="14" t="s">
        <v>125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82</v>
      </c>
      <c r="BK162" s="229">
        <f>ROUND(I162*H162,2)</f>
        <v>0</v>
      </c>
      <c r="BL162" s="14" t="s">
        <v>132</v>
      </c>
      <c r="BM162" s="228" t="s">
        <v>282</v>
      </c>
    </row>
    <row r="163" spans="1:65" s="2" customFormat="1" ht="21.75" customHeight="1">
      <c r="A163" s="35"/>
      <c r="B163" s="36"/>
      <c r="C163" s="216" t="s">
        <v>283</v>
      </c>
      <c r="D163" s="216" t="s">
        <v>128</v>
      </c>
      <c r="E163" s="217" t="s">
        <v>284</v>
      </c>
      <c r="F163" s="218" t="s">
        <v>285</v>
      </c>
      <c r="G163" s="219" t="s">
        <v>160</v>
      </c>
      <c r="H163" s="220">
        <v>6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39</v>
      </c>
      <c r="O163" s="88"/>
      <c r="P163" s="226">
        <f>O163*H163</f>
        <v>0</v>
      </c>
      <c r="Q163" s="226">
        <v>0.0005</v>
      </c>
      <c r="R163" s="226">
        <f>Q163*H163</f>
        <v>0.003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132</v>
      </c>
      <c r="AT163" s="228" t="s">
        <v>128</v>
      </c>
      <c r="AU163" s="228" t="s">
        <v>84</v>
      </c>
      <c r="AY163" s="14" t="s">
        <v>125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82</v>
      </c>
      <c r="BK163" s="229">
        <f>ROUND(I163*H163,2)</f>
        <v>0</v>
      </c>
      <c r="BL163" s="14" t="s">
        <v>132</v>
      </c>
      <c r="BM163" s="228" t="s">
        <v>286</v>
      </c>
    </row>
    <row r="164" spans="1:65" s="2" customFormat="1" ht="21.75" customHeight="1">
      <c r="A164" s="35"/>
      <c r="B164" s="36"/>
      <c r="C164" s="216" t="s">
        <v>287</v>
      </c>
      <c r="D164" s="216" t="s">
        <v>128</v>
      </c>
      <c r="E164" s="217" t="s">
        <v>288</v>
      </c>
      <c r="F164" s="218" t="s">
        <v>289</v>
      </c>
      <c r="G164" s="219" t="s">
        <v>160</v>
      </c>
      <c r="H164" s="220">
        <v>3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39</v>
      </c>
      <c r="O164" s="88"/>
      <c r="P164" s="226">
        <f>O164*H164</f>
        <v>0</v>
      </c>
      <c r="Q164" s="226">
        <v>0.0007</v>
      </c>
      <c r="R164" s="226">
        <f>Q164*H164</f>
        <v>0.0021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132</v>
      </c>
      <c r="AT164" s="228" t="s">
        <v>128</v>
      </c>
      <c r="AU164" s="228" t="s">
        <v>84</v>
      </c>
      <c r="AY164" s="14" t="s">
        <v>125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82</v>
      </c>
      <c r="BK164" s="229">
        <f>ROUND(I164*H164,2)</f>
        <v>0</v>
      </c>
      <c r="BL164" s="14" t="s">
        <v>132</v>
      </c>
      <c r="BM164" s="228" t="s">
        <v>290</v>
      </c>
    </row>
    <row r="165" spans="1:65" s="2" customFormat="1" ht="21.75" customHeight="1">
      <c r="A165" s="35"/>
      <c r="B165" s="36"/>
      <c r="C165" s="216" t="s">
        <v>291</v>
      </c>
      <c r="D165" s="216" t="s">
        <v>128</v>
      </c>
      <c r="E165" s="217" t="s">
        <v>292</v>
      </c>
      <c r="F165" s="218" t="s">
        <v>293</v>
      </c>
      <c r="G165" s="219" t="s">
        <v>160</v>
      </c>
      <c r="H165" s="220">
        <v>4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39</v>
      </c>
      <c r="O165" s="88"/>
      <c r="P165" s="226">
        <f>O165*H165</f>
        <v>0</v>
      </c>
      <c r="Q165" s="226">
        <v>0.00107</v>
      </c>
      <c r="R165" s="226">
        <f>Q165*H165</f>
        <v>0.00428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132</v>
      </c>
      <c r="AT165" s="228" t="s">
        <v>128</v>
      </c>
      <c r="AU165" s="228" t="s">
        <v>84</v>
      </c>
      <c r="AY165" s="14" t="s">
        <v>125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82</v>
      </c>
      <c r="BK165" s="229">
        <f>ROUND(I165*H165,2)</f>
        <v>0</v>
      </c>
      <c r="BL165" s="14" t="s">
        <v>132</v>
      </c>
      <c r="BM165" s="228" t="s">
        <v>294</v>
      </c>
    </row>
    <row r="166" spans="1:65" s="2" customFormat="1" ht="21.75" customHeight="1">
      <c r="A166" s="35"/>
      <c r="B166" s="36"/>
      <c r="C166" s="216" t="s">
        <v>295</v>
      </c>
      <c r="D166" s="216" t="s">
        <v>128</v>
      </c>
      <c r="E166" s="217" t="s">
        <v>296</v>
      </c>
      <c r="F166" s="218" t="s">
        <v>297</v>
      </c>
      <c r="G166" s="219" t="s">
        <v>160</v>
      </c>
      <c r="H166" s="220">
        <v>4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39</v>
      </c>
      <c r="O166" s="88"/>
      <c r="P166" s="226">
        <f>O166*H166</f>
        <v>0</v>
      </c>
      <c r="Q166" s="226">
        <v>0.00168</v>
      </c>
      <c r="R166" s="226">
        <f>Q166*H166</f>
        <v>0.00672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132</v>
      </c>
      <c r="AT166" s="228" t="s">
        <v>128</v>
      </c>
      <c r="AU166" s="228" t="s">
        <v>84</v>
      </c>
      <c r="AY166" s="14" t="s">
        <v>125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82</v>
      </c>
      <c r="BK166" s="229">
        <f>ROUND(I166*H166,2)</f>
        <v>0</v>
      </c>
      <c r="BL166" s="14" t="s">
        <v>132</v>
      </c>
      <c r="BM166" s="228" t="s">
        <v>298</v>
      </c>
    </row>
    <row r="167" spans="1:65" s="2" customFormat="1" ht="24.15" customHeight="1">
      <c r="A167" s="35"/>
      <c r="B167" s="36"/>
      <c r="C167" s="216" t="s">
        <v>299</v>
      </c>
      <c r="D167" s="216" t="s">
        <v>128</v>
      </c>
      <c r="E167" s="217" t="s">
        <v>300</v>
      </c>
      <c r="F167" s="218" t="s">
        <v>301</v>
      </c>
      <c r="G167" s="219" t="s">
        <v>160</v>
      </c>
      <c r="H167" s="220">
        <v>1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39</v>
      </c>
      <c r="O167" s="88"/>
      <c r="P167" s="226">
        <f>O167*H167</f>
        <v>0</v>
      </c>
      <c r="Q167" s="226">
        <v>0.0008</v>
      </c>
      <c r="R167" s="226">
        <f>Q167*H167</f>
        <v>0.0008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132</v>
      </c>
      <c r="AT167" s="228" t="s">
        <v>128</v>
      </c>
      <c r="AU167" s="228" t="s">
        <v>84</v>
      </c>
      <c r="AY167" s="14" t="s">
        <v>125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82</v>
      </c>
      <c r="BK167" s="229">
        <f>ROUND(I167*H167,2)</f>
        <v>0</v>
      </c>
      <c r="BL167" s="14" t="s">
        <v>132</v>
      </c>
      <c r="BM167" s="228" t="s">
        <v>302</v>
      </c>
    </row>
    <row r="168" spans="1:65" s="2" customFormat="1" ht="24.15" customHeight="1">
      <c r="A168" s="35"/>
      <c r="B168" s="36"/>
      <c r="C168" s="216" t="s">
        <v>303</v>
      </c>
      <c r="D168" s="216" t="s">
        <v>128</v>
      </c>
      <c r="E168" s="217" t="s">
        <v>304</v>
      </c>
      <c r="F168" s="218" t="s">
        <v>305</v>
      </c>
      <c r="G168" s="219" t="s">
        <v>160</v>
      </c>
      <c r="H168" s="220">
        <v>1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39</v>
      </c>
      <c r="O168" s="88"/>
      <c r="P168" s="226">
        <f>O168*H168</f>
        <v>0</v>
      </c>
      <c r="Q168" s="226">
        <v>0.0012</v>
      </c>
      <c r="R168" s="226">
        <f>Q168*H168</f>
        <v>0.0012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132</v>
      </c>
      <c r="AT168" s="228" t="s">
        <v>128</v>
      </c>
      <c r="AU168" s="228" t="s">
        <v>84</v>
      </c>
      <c r="AY168" s="14" t="s">
        <v>125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82</v>
      </c>
      <c r="BK168" s="229">
        <f>ROUND(I168*H168,2)</f>
        <v>0</v>
      </c>
      <c r="BL168" s="14" t="s">
        <v>132</v>
      </c>
      <c r="BM168" s="228" t="s">
        <v>306</v>
      </c>
    </row>
    <row r="169" spans="1:65" s="2" customFormat="1" ht="21.75" customHeight="1">
      <c r="A169" s="35"/>
      <c r="B169" s="36"/>
      <c r="C169" s="216" t="s">
        <v>307</v>
      </c>
      <c r="D169" s="216" t="s">
        <v>128</v>
      </c>
      <c r="E169" s="217" t="s">
        <v>308</v>
      </c>
      <c r="F169" s="218" t="s">
        <v>309</v>
      </c>
      <c r="G169" s="219" t="s">
        <v>160</v>
      </c>
      <c r="H169" s="220">
        <v>3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39</v>
      </c>
      <c r="O169" s="88"/>
      <c r="P169" s="226">
        <f>O169*H169</f>
        <v>0</v>
      </c>
      <c r="Q169" s="226">
        <v>0.00026</v>
      </c>
      <c r="R169" s="226">
        <f>Q169*H169</f>
        <v>0.0007799999999999999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132</v>
      </c>
      <c r="AT169" s="228" t="s">
        <v>128</v>
      </c>
      <c r="AU169" s="228" t="s">
        <v>84</v>
      </c>
      <c r="AY169" s="14" t="s">
        <v>125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82</v>
      </c>
      <c r="BK169" s="229">
        <f>ROUND(I169*H169,2)</f>
        <v>0</v>
      </c>
      <c r="BL169" s="14" t="s">
        <v>132</v>
      </c>
      <c r="BM169" s="228" t="s">
        <v>310</v>
      </c>
    </row>
    <row r="170" spans="1:65" s="2" customFormat="1" ht="21.75" customHeight="1">
      <c r="A170" s="35"/>
      <c r="B170" s="36"/>
      <c r="C170" s="216" t="s">
        <v>311</v>
      </c>
      <c r="D170" s="216" t="s">
        <v>128</v>
      </c>
      <c r="E170" s="217" t="s">
        <v>312</v>
      </c>
      <c r="F170" s="218" t="s">
        <v>313</v>
      </c>
      <c r="G170" s="219" t="s">
        <v>160</v>
      </c>
      <c r="H170" s="220">
        <v>1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39</v>
      </c>
      <c r="O170" s="88"/>
      <c r="P170" s="226">
        <f>O170*H170</f>
        <v>0</v>
      </c>
      <c r="Q170" s="226">
        <v>0.00026</v>
      </c>
      <c r="R170" s="226">
        <f>Q170*H170</f>
        <v>0.00026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132</v>
      </c>
      <c r="AT170" s="228" t="s">
        <v>128</v>
      </c>
      <c r="AU170" s="228" t="s">
        <v>84</v>
      </c>
      <c r="AY170" s="14" t="s">
        <v>125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82</v>
      </c>
      <c r="BK170" s="229">
        <f>ROUND(I170*H170,2)</f>
        <v>0</v>
      </c>
      <c r="BL170" s="14" t="s">
        <v>132</v>
      </c>
      <c r="BM170" s="228" t="s">
        <v>314</v>
      </c>
    </row>
    <row r="171" spans="1:65" s="2" customFormat="1" ht="21.75" customHeight="1">
      <c r="A171" s="35"/>
      <c r="B171" s="36"/>
      <c r="C171" s="216" t="s">
        <v>315</v>
      </c>
      <c r="D171" s="216" t="s">
        <v>128</v>
      </c>
      <c r="E171" s="217" t="s">
        <v>316</v>
      </c>
      <c r="F171" s="218" t="s">
        <v>317</v>
      </c>
      <c r="G171" s="219" t="s">
        <v>160</v>
      </c>
      <c r="H171" s="220">
        <v>1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39</v>
      </c>
      <c r="O171" s="88"/>
      <c r="P171" s="226">
        <f>O171*H171</f>
        <v>0</v>
      </c>
      <c r="Q171" s="226">
        <v>2E-05</v>
      </c>
      <c r="R171" s="226">
        <f>Q171*H171</f>
        <v>2E-05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132</v>
      </c>
      <c r="AT171" s="228" t="s">
        <v>128</v>
      </c>
      <c r="AU171" s="228" t="s">
        <v>84</v>
      </c>
      <c r="AY171" s="14" t="s">
        <v>125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82</v>
      </c>
      <c r="BK171" s="229">
        <f>ROUND(I171*H171,2)</f>
        <v>0</v>
      </c>
      <c r="BL171" s="14" t="s">
        <v>132</v>
      </c>
      <c r="BM171" s="228" t="s">
        <v>318</v>
      </c>
    </row>
    <row r="172" spans="1:65" s="2" customFormat="1" ht="24.15" customHeight="1">
      <c r="A172" s="35"/>
      <c r="B172" s="36"/>
      <c r="C172" s="230" t="s">
        <v>319</v>
      </c>
      <c r="D172" s="230" t="s">
        <v>320</v>
      </c>
      <c r="E172" s="231" t="s">
        <v>321</v>
      </c>
      <c r="F172" s="232" t="s">
        <v>322</v>
      </c>
      <c r="G172" s="233" t="s">
        <v>160</v>
      </c>
      <c r="H172" s="234">
        <v>1</v>
      </c>
      <c r="I172" s="235"/>
      <c r="J172" s="236">
        <f>ROUND(I172*H172,2)</f>
        <v>0</v>
      </c>
      <c r="K172" s="237"/>
      <c r="L172" s="238"/>
      <c r="M172" s="239" t="s">
        <v>1</v>
      </c>
      <c r="N172" s="240" t="s">
        <v>39</v>
      </c>
      <c r="O172" s="88"/>
      <c r="P172" s="226">
        <f>O172*H172</f>
        <v>0</v>
      </c>
      <c r="Q172" s="226">
        <v>0.002</v>
      </c>
      <c r="R172" s="226">
        <f>Q172*H172</f>
        <v>0.002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251</v>
      </c>
      <c r="AT172" s="228" t="s">
        <v>320</v>
      </c>
      <c r="AU172" s="228" t="s">
        <v>84</v>
      </c>
      <c r="AY172" s="14" t="s">
        <v>125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82</v>
      </c>
      <c r="BK172" s="229">
        <f>ROUND(I172*H172,2)</f>
        <v>0</v>
      </c>
      <c r="BL172" s="14" t="s">
        <v>132</v>
      </c>
      <c r="BM172" s="228" t="s">
        <v>323</v>
      </c>
    </row>
    <row r="173" spans="1:65" s="2" customFormat="1" ht="24.15" customHeight="1">
      <c r="A173" s="35"/>
      <c r="B173" s="36"/>
      <c r="C173" s="216" t="s">
        <v>324</v>
      </c>
      <c r="D173" s="216" t="s">
        <v>128</v>
      </c>
      <c r="E173" s="217" t="s">
        <v>325</v>
      </c>
      <c r="F173" s="218" t="s">
        <v>326</v>
      </c>
      <c r="G173" s="219" t="s">
        <v>327</v>
      </c>
      <c r="H173" s="220">
        <v>19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39</v>
      </c>
      <c r="O173" s="88"/>
      <c r="P173" s="226">
        <f>O173*H173</f>
        <v>0</v>
      </c>
      <c r="Q173" s="226">
        <v>0.0282</v>
      </c>
      <c r="R173" s="226">
        <f>Q173*H173</f>
        <v>0.5357999999999999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132</v>
      </c>
      <c r="AT173" s="228" t="s">
        <v>128</v>
      </c>
      <c r="AU173" s="228" t="s">
        <v>84</v>
      </c>
      <c r="AY173" s="14" t="s">
        <v>125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82</v>
      </c>
      <c r="BK173" s="229">
        <f>ROUND(I173*H173,2)</f>
        <v>0</v>
      </c>
      <c r="BL173" s="14" t="s">
        <v>132</v>
      </c>
      <c r="BM173" s="228" t="s">
        <v>328</v>
      </c>
    </row>
    <row r="174" spans="1:65" s="2" customFormat="1" ht="24.15" customHeight="1">
      <c r="A174" s="35"/>
      <c r="B174" s="36"/>
      <c r="C174" s="216" t="s">
        <v>329</v>
      </c>
      <c r="D174" s="216" t="s">
        <v>128</v>
      </c>
      <c r="E174" s="217" t="s">
        <v>330</v>
      </c>
      <c r="F174" s="218" t="s">
        <v>331</v>
      </c>
      <c r="G174" s="219" t="s">
        <v>131</v>
      </c>
      <c r="H174" s="220">
        <v>415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39</v>
      </c>
      <c r="O174" s="88"/>
      <c r="P174" s="226">
        <f>O174*H174</f>
        <v>0</v>
      </c>
      <c r="Q174" s="226">
        <v>0.00019</v>
      </c>
      <c r="R174" s="226">
        <f>Q174*H174</f>
        <v>0.07885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132</v>
      </c>
      <c r="AT174" s="228" t="s">
        <v>128</v>
      </c>
      <c r="AU174" s="228" t="s">
        <v>84</v>
      </c>
      <c r="AY174" s="14" t="s">
        <v>125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82</v>
      </c>
      <c r="BK174" s="229">
        <f>ROUND(I174*H174,2)</f>
        <v>0</v>
      </c>
      <c r="BL174" s="14" t="s">
        <v>132</v>
      </c>
      <c r="BM174" s="228" t="s">
        <v>332</v>
      </c>
    </row>
    <row r="175" spans="1:65" s="2" customFormat="1" ht="24.15" customHeight="1">
      <c r="A175" s="35"/>
      <c r="B175" s="36"/>
      <c r="C175" s="216" t="s">
        <v>333</v>
      </c>
      <c r="D175" s="216" t="s">
        <v>128</v>
      </c>
      <c r="E175" s="217" t="s">
        <v>334</v>
      </c>
      <c r="F175" s="218" t="s">
        <v>335</v>
      </c>
      <c r="G175" s="219" t="s">
        <v>131</v>
      </c>
      <c r="H175" s="220">
        <v>415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39</v>
      </c>
      <c r="O175" s="88"/>
      <c r="P175" s="226">
        <f>O175*H175</f>
        <v>0</v>
      </c>
      <c r="Q175" s="226">
        <v>0.00035</v>
      </c>
      <c r="R175" s="226">
        <f>Q175*H175</f>
        <v>0.14525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132</v>
      </c>
      <c r="AT175" s="228" t="s">
        <v>128</v>
      </c>
      <c r="AU175" s="228" t="s">
        <v>84</v>
      </c>
      <c r="AY175" s="14" t="s">
        <v>125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82</v>
      </c>
      <c r="BK175" s="229">
        <f>ROUND(I175*H175,2)</f>
        <v>0</v>
      </c>
      <c r="BL175" s="14" t="s">
        <v>132</v>
      </c>
      <c r="BM175" s="228" t="s">
        <v>336</v>
      </c>
    </row>
    <row r="176" spans="1:65" s="2" customFormat="1" ht="24.15" customHeight="1">
      <c r="A176" s="35"/>
      <c r="B176" s="36"/>
      <c r="C176" s="216" t="s">
        <v>337</v>
      </c>
      <c r="D176" s="216" t="s">
        <v>128</v>
      </c>
      <c r="E176" s="217" t="s">
        <v>338</v>
      </c>
      <c r="F176" s="218" t="s">
        <v>339</v>
      </c>
      <c r="G176" s="219" t="s">
        <v>340</v>
      </c>
      <c r="H176" s="220">
        <v>1.968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39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132</v>
      </c>
      <c r="AT176" s="228" t="s">
        <v>128</v>
      </c>
      <c r="AU176" s="228" t="s">
        <v>84</v>
      </c>
      <c r="AY176" s="14" t="s">
        <v>125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82</v>
      </c>
      <c r="BK176" s="229">
        <f>ROUND(I176*H176,2)</f>
        <v>0</v>
      </c>
      <c r="BL176" s="14" t="s">
        <v>132</v>
      </c>
      <c r="BM176" s="228" t="s">
        <v>341</v>
      </c>
    </row>
    <row r="177" spans="1:65" s="2" customFormat="1" ht="24.15" customHeight="1">
      <c r="A177" s="35"/>
      <c r="B177" s="36"/>
      <c r="C177" s="216" t="s">
        <v>342</v>
      </c>
      <c r="D177" s="216" t="s">
        <v>128</v>
      </c>
      <c r="E177" s="217" t="s">
        <v>343</v>
      </c>
      <c r="F177" s="218" t="s">
        <v>344</v>
      </c>
      <c r="G177" s="219" t="s">
        <v>340</v>
      </c>
      <c r="H177" s="220">
        <v>2.135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39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132</v>
      </c>
      <c r="AT177" s="228" t="s">
        <v>128</v>
      </c>
      <c r="AU177" s="228" t="s">
        <v>84</v>
      </c>
      <c r="AY177" s="14" t="s">
        <v>125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82</v>
      </c>
      <c r="BK177" s="229">
        <f>ROUND(I177*H177,2)</f>
        <v>0</v>
      </c>
      <c r="BL177" s="14" t="s">
        <v>132</v>
      </c>
      <c r="BM177" s="228" t="s">
        <v>345</v>
      </c>
    </row>
    <row r="178" spans="1:63" s="12" customFormat="1" ht="22.8" customHeight="1">
      <c r="A178" s="12"/>
      <c r="B178" s="200"/>
      <c r="C178" s="201"/>
      <c r="D178" s="202" t="s">
        <v>73</v>
      </c>
      <c r="E178" s="214" t="s">
        <v>346</v>
      </c>
      <c r="F178" s="214" t="s">
        <v>347</v>
      </c>
      <c r="G178" s="201"/>
      <c r="H178" s="201"/>
      <c r="I178" s="204"/>
      <c r="J178" s="215">
        <f>BK178</f>
        <v>0</v>
      </c>
      <c r="K178" s="201"/>
      <c r="L178" s="206"/>
      <c r="M178" s="207"/>
      <c r="N178" s="208"/>
      <c r="O178" s="208"/>
      <c r="P178" s="209">
        <f>SUM(P179:P185)</f>
        <v>0</v>
      </c>
      <c r="Q178" s="208"/>
      <c r="R178" s="209">
        <f>SUM(R179:R185)</f>
        <v>0.18843000000000001</v>
      </c>
      <c r="S178" s="208"/>
      <c r="T178" s="210">
        <f>SUM(T179:T185)</f>
        <v>0.23122000000000004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1" t="s">
        <v>84</v>
      </c>
      <c r="AT178" s="212" t="s">
        <v>73</v>
      </c>
      <c r="AU178" s="212" t="s">
        <v>82</v>
      </c>
      <c r="AY178" s="211" t="s">
        <v>125</v>
      </c>
      <c r="BK178" s="213">
        <f>SUM(BK179:BK185)</f>
        <v>0</v>
      </c>
    </row>
    <row r="179" spans="1:65" s="2" customFormat="1" ht="16.5" customHeight="1">
      <c r="A179" s="35"/>
      <c r="B179" s="36"/>
      <c r="C179" s="216" t="s">
        <v>348</v>
      </c>
      <c r="D179" s="216" t="s">
        <v>128</v>
      </c>
      <c r="E179" s="217" t="s">
        <v>349</v>
      </c>
      <c r="F179" s="218" t="s">
        <v>350</v>
      </c>
      <c r="G179" s="219" t="s">
        <v>327</v>
      </c>
      <c r="H179" s="220">
        <v>11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39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0.01946</v>
      </c>
      <c r="T179" s="227">
        <f>S179*H179</f>
        <v>0.21406000000000003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132</v>
      </c>
      <c r="AT179" s="228" t="s">
        <v>128</v>
      </c>
      <c r="AU179" s="228" t="s">
        <v>84</v>
      </c>
      <c r="AY179" s="14" t="s">
        <v>125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82</v>
      </c>
      <c r="BK179" s="229">
        <f>ROUND(I179*H179,2)</f>
        <v>0</v>
      </c>
      <c r="BL179" s="14" t="s">
        <v>132</v>
      </c>
      <c r="BM179" s="228" t="s">
        <v>351</v>
      </c>
    </row>
    <row r="180" spans="1:65" s="2" customFormat="1" ht="24.15" customHeight="1">
      <c r="A180" s="35"/>
      <c r="B180" s="36"/>
      <c r="C180" s="216" t="s">
        <v>352</v>
      </c>
      <c r="D180" s="216" t="s">
        <v>128</v>
      </c>
      <c r="E180" s="217" t="s">
        <v>353</v>
      </c>
      <c r="F180" s="218" t="s">
        <v>354</v>
      </c>
      <c r="G180" s="219" t="s">
        <v>327</v>
      </c>
      <c r="H180" s="220">
        <v>11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39</v>
      </c>
      <c r="O180" s="88"/>
      <c r="P180" s="226">
        <f>O180*H180</f>
        <v>0</v>
      </c>
      <c r="Q180" s="226">
        <v>0.01497</v>
      </c>
      <c r="R180" s="226">
        <f>Q180*H180</f>
        <v>0.16467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132</v>
      </c>
      <c r="AT180" s="228" t="s">
        <v>128</v>
      </c>
      <c r="AU180" s="228" t="s">
        <v>84</v>
      </c>
      <c r="AY180" s="14" t="s">
        <v>125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82</v>
      </c>
      <c r="BK180" s="229">
        <f>ROUND(I180*H180,2)</f>
        <v>0</v>
      </c>
      <c r="BL180" s="14" t="s">
        <v>132</v>
      </c>
      <c r="BM180" s="228" t="s">
        <v>355</v>
      </c>
    </row>
    <row r="181" spans="1:65" s="2" customFormat="1" ht="24.15" customHeight="1">
      <c r="A181" s="35"/>
      <c r="B181" s="36"/>
      <c r="C181" s="216" t="s">
        <v>356</v>
      </c>
      <c r="D181" s="216" t="s">
        <v>128</v>
      </c>
      <c r="E181" s="217" t="s">
        <v>357</v>
      </c>
      <c r="F181" s="218" t="s">
        <v>358</v>
      </c>
      <c r="G181" s="219" t="s">
        <v>340</v>
      </c>
      <c r="H181" s="220">
        <v>0.231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39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132</v>
      </c>
      <c r="AT181" s="228" t="s">
        <v>128</v>
      </c>
      <c r="AU181" s="228" t="s">
        <v>84</v>
      </c>
      <c r="AY181" s="14" t="s">
        <v>125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82</v>
      </c>
      <c r="BK181" s="229">
        <f>ROUND(I181*H181,2)</f>
        <v>0</v>
      </c>
      <c r="BL181" s="14" t="s">
        <v>132</v>
      </c>
      <c r="BM181" s="228" t="s">
        <v>359</v>
      </c>
    </row>
    <row r="182" spans="1:65" s="2" customFormat="1" ht="16.5" customHeight="1">
      <c r="A182" s="35"/>
      <c r="B182" s="36"/>
      <c r="C182" s="216" t="s">
        <v>360</v>
      </c>
      <c r="D182" s="216" t="s">
        <v>128</v>
      </c>
      <c r="E182" s="217" t="s">
        <v>361</v>
      </c>
      <c r="F182" s="218" t="s">
        <v>362</v>
      </c>
      <c r="G182" s="219" t="s">
        <v>327</v>
      </c>
      <c r="H182" s="220">
        <v>11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39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0.00156</v>
      </c>
      <c r="T182" s="227">
        <f>S182*H182</f>
        <v>0.017159999999999998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132</v>
      </c>
      <c r="AT182" s="228" t="s">
        <v>128</v>
      </c>
      <c r="AU182" s="228" t="s">
        <v>84</v>
      </c>
      <c r="AY182" s="14" t="s">
        <v>125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82</v>
      </c>
      <c r="BK182" s="229">
        <f>ROUND(I182*H182,2)</f>
        <v>0</v>
      </c>
      <c r="BL182" s="14" t="s">
        <v>132</v>
      </c>
      <c r="BM182" s="228" t="s">
        <v>363</v>
      </c>
    </row>
    <row r="183" spans="1:65" s="2" customFormat="1" ht="24.15" customHeight="1">
      <c r="A183" s="35"/>
      <c r="B183" s="36"/>
      <c r="C183" s="216" t="s">
        <v>364</v>
      </c>
      <c r="D183" s="216" t="s">
        <v>128</v>
      </c>
      <c r="E183" s="217" t="s">
        <v>365</v>
      </c>
      <c r="F183" s="218" t="s">
        <v>366</v>
      </c>
      <c r="G183" s="219" t="s">
        <v>160</v>
      </c>
      <c r="H183" s="220">
        <v>11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39</v>
      </c>
      <c r="O183" s="88"/>
      <c r="P183" s="226">
        <f>O183*H183</f>
        <v>0</v>
      </c>
      <c r="Q183" s="226">
        <v>0.00016</v>
      </c>
      <c r="R183" s="226">
        <f>Q183*H183</f>
        <v>0.00176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132</v>
      </c>
      <c r="AT183" s="228" t="s">
        <v>128</v>
      </c>
      <c r="AU183" s="228" t="s">
        <v>84</v>
      </c>
      <c r="AY183" s="14" t="s">
        <v>125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82</v>
      </c>
      <c r="BK183" s="229">
        <f>ROUND(I183*H183,2)</f>
        <v>0</v>
      </c>
      <c r="BL183" s="14" t="s">
        <v>132</v>
      </c>
      <c r="BM183" s="228" t="s">
        <v>367</v>
      </c>
    </row>
    <row r="184" spans="1:65" s="2" customFormat="1" ht="21.75" customHeight="1">
      <c r="A184" s="35"/>
      <c r="B184" s="36"/>
      <c r="C184" s="230" t="s">
        <v>368</v>
      </c>
      <c r="D184" s="230" t="s">
        <v>320</v>
      </c>
      <c r="E184" s="231" t="s">
        <v>369</v>
      </c>
      <c r="F184" s="232" t="s">
        <v>370</v>
      </c>
      <c r="G184" s="233" t="s">
        <v>160</v>
      </c>
      <c r="H184" s="234">
        <v>11</v>
      </c>
      <c r="I184" s="235"/>
      <c r="J184" s="236">
        <f>ROUND(I184*H184,2)</f>
        <v>0</v>
      </c>
      <c r="K184" s="237"/>
      <c r="L184" s="238"/>
      <c r="M184" s="239" t="s">
        <v>1</v>
      </c>
      <c r="N184" s="240" t="s">
        <v>39</v>
      </c>
      <c r="O184" s="88"/>
      <c r="P184" s="226">
        <f>O184*H184</f>
        <v>0</v>
      </c>
      <c r="Q184" s="226">
        <v>0.002</v>
      </c>
      <c r="R184" s="226">
        <f>Q184*H184</f>
        <v>0.022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251</v>
      </c>
      <c r="AT184" s="228" t="s">
        <v>320</v>
      </c>
      <c r="AU184" s="228" t="s">
        <v>84</v>
      </c>
      <c r="AY184" s="14" t="s">
        <v>125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82</v>
      </c>
      <c r="BK184" s="229">
        <f>ROUND(I184*H184,2)</f>
        <v>0</v>
      </c>
      <c r="BL184" s="14" t="s">
        <v>132</v>
      </c>
      <c r="BM184" s="228" t="s">
        <v>371</v>
      </c>
    </row>
    <row r="185" spans="1:65" s="2" customFormat="1" ht="24.15" customHeight="1">
      <c r="A185" s="35"/>
      <c r="B185" s="36"/>
      <c r="C185" s="216" t="s">
        <v>372</v>
      </c>
      <c r="D185" s="216" t="s">
        <v>128</v>
      </c>
      <c r="E185" s="217" t="s">
        <v>373</v>
      </c>
      <c r="F185" s="218" t="s">
        <v>374</v>
      </c>
      <c r="G185" s="219" t="s">
        <v>340</v>
      </c>
      <c r="H185" s="220">
        <v>0.188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39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132</v>
      </c>
      <c r="AT185" s="228" t="s">
        <v>128</v>
      </c>
      <c r="AU185" s="228" t="s">
        <v>84</v>
      </c>
      <c r="AY185" s="14" t="s">
        <v>125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82</v>
      </c>
      <c r="BK185" s="229">
        <f>ROUND(I185*H185,2)</f>
        <v>0</v>
      </c>
      <c r="BL185" s="14" t="s">
        <v>132</v>
      </c>
      <c r="BM185" s="228" t="s">
        <v>375</v>
      </c>
    </row>
    <row r="186" spans="1:63" s="12" customFormat="1" ht="22.8" customHeight="1">
      <c r="A186" s="12"/>
      <c r="B186" s="200"/>
      <c r="C186" s="201"/>
      <c r="D186" s="202" t="s">
        <v>73</v>
      </c>
      <c r="E186" s="214" t="s">
        <v>376</v>
      </c>
      <c r="F186" s="214" t="s">
        <v>377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SUM(P187:P189)</f>
        <v>0</v>
      </c>
      <c r="Q186" s="208"/>
      <c r="R186" s="209">
        <f>SUM(R187:R189)</f>
        <v>0.132</v>
      </c>
      <c r="S186" s="208"/>
      <c r="T186" s="210">
        <f>SUM(T187:T189)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84</v>
      </c>
      <c r="AT186" s="212" t="s">
        <v>73</v>
      </c>
      <c r="AU186" s="212" t="s">
        <v>82</v>
      </c>
      <c r="AY186" s="211" t="s">
        <v>125</v>
      </c>
      <c r="BK186" s="213">
        <f>SUM(BK187:BK189)</f>
        <v>0</v>
      </c>
    </row>
    <row r="187" spans="1:65" s="2" customFormat="1" ht="24.15" customHeight="1">
      <c r="A187" s="35"/>
      <c r="B187" s="36"/>
      <c r="C187" s="216" t="s">
        <v>378</v>
      </c>
      <c r="D187" s="216" t="s">
        <v>128</v>
      </c>
      <c r="E187" s="217" t="s">
        <v>379</v>
      </c>
      <c r="F187" s="218" t="s">
        <v>380</v>
      </c>
      <c r="G187" s="219" t="s">
        <v>327</v>
      </c>
      <c r="H187" s="220">
        <v>11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39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132</v>
      </c>
      <c r="AT187" s="228" t="s">
        <v>128</v>
      </c>
      <c r="AU187" s="228" t="s">
        <v>84</v>
      </c>
      <c r="AY187" s="14" t="s">
        <v>125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82</v>
      </c>
      <c r="BK187" s="229">
        <f>ROUND(I187*H187,2)</f>
        <v>0</v>
      </c>
      <c r="BL187" s="14" t="s">
        <v>132</v>
      </c>
      <c r="BM187" s="228" t="s">
        <v>381</v>
      </c>
    </row>
    <row r="188" spans="1:65" s="2" customFormat="1" ht="16.5" customHeight="1">
      <c r="A188" s="35"/>
      <c r="B188" s="36"/>
      <c r="C188" s="230" t="s">
        <v>382</v>
      </c>
      <c r="D188" s="230" t="s">
        <v>320</v>
      </c>
      <c r="E188" s="231" t="s">
        <v>383</v>
      </c>
      <c r="F188" s="232" t="s">
        <v>384</v>
      </c>
      <c r="G188" s="233" t="s">
        <v>160</v>
      </c>
      <c r="H188" s="234">
        <v>11</v>
      </c>
      <c r="I188" s="235"/>
      <c r="J188" s="236">
        <f>ROUND(I188*H188,2)</f>
        <v>0</v>
      </c>
      <c r="K188" s="237"/>
      <c r="L188" s="238"/>
      <c r="M188" s="239" t="s">
        <v>1</v>
      </c>
      <c r="N188" s="240" t="s">
        <v>39</v>
      </c>
      <c r="O188" s="88"/>
      <c r="P188" s="226">
        <f>O188*H188</f>
        <v>0</v>
      </c>
      <c r="Q188" s="226">
        <v>0.012</v>
      </c>
      <c r="R188" s="226">
        <f>Q188*H188</f>
        <v>0.132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251</v>
      </c>
      <c r="AT188" s="228" t="s">
        <v>320</v>
      </c>
      <c r="AU188" s="228" t="s">
        <v>84</v>
      </c>
      <c r="AY188" s="14" t="s">
        <v>125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82</v>
      </c>
      <c r="BK188" s="229">
        <f>ROUND(I188*H188,2)</f>
        <v>0</v>
      </c>
      <c r="BL188" s="14" t="s">
        <v>132</v>
      </c>
      <c r="BM188" s="228" t="s">
        <v>385</v>
      </c>
    </row>
    <row r="189" spans="1:65" s="2" customFormat="1" ht="24.15" customHeight="1">
      <c r="A189" s="35"/>
      <c r="B189" s="36"/>
      <c r="C189" s="216" t="s">
        <v>386</v>
      </c>
      <c r="D189" s="216" t="s">
        <v>128</v>
      </c>
      <c r="E189" s="217" t="s">
        <v>387</v>
      </c>
      <c r="F189" s="218" t="s">
        <v>388</v>
      </c>
      <c r="G189" s="219" t="s">
        <v>340</v>
      </c>
      <c r="H189" s="220">
        <v>0.132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39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132</v>
      </c>
      <c r="AT189" s="228" t="s">
        <v>128</v>
      </c>
      <c r="AU189" s="228" t="s">
        <v>84</v>
      </c>
      <c r="AY189" s="14" t="s">
        <v>125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82</v>
      </c>
      <c r="BK189" s="229">
        <f>ROUND(I189*H189,2)</f>
        <v>0</v>
      </c>
      <c r="BL189" s="14" t="s">
        <v>132</v>
      </c>
      <c r="BM189" s="228" t="s">
        <v>389</v>
      </c>
    </row>
    <row r="190" spans="1:63" s="12" customFormat="1" ht="25.9" customHeight="1">
      <c r="A190" s="12"/>
      <c r="B190" s="200"/>
      <c r="C190" s="201"/>
      <c r="D190" s="202" t="s">
        <v>73</v>
      </c>
      <c r="E190" s="203" t="s">
        <v>390</v>
      </c>
      <c r="F190" s="203" t="s">
        <v>391</v>
      </c>
      <c r="G190" s="201"/>
      <c r="H190" s="201"/>
      <c r="I190" s="204"/>
      <c r="J190" s="205">
        <f>BK190</f>
        <v>0</v>
      </c>
      <c r="K190" s="201"/>
      <c r="L190" s="206"/>
      <c r="M190" s="207"/>
      <c r="N190" s="208"/>
      <c r="O190" s="208"/>
      <c r="P190" s="209">
        <f>P191</f>
        <v>0</v>
      </c>
      <c r="Q190" s="208"/>
      <c r="R190" s="209">
        <f>R191</f>
        <v>0</v>
      </c>
      <c r="S190" s="208"/>
      <c r="T190" s="210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1" t="s">
        <v>141</v>
      </c>
      <c r="AT190" s="212" t="s">
        <v>73</v>
      </c>
      <c r="AU190" s="212" t="s">
        <v>74</v>
      </c>
      <c r="AY190" s="211" t="s">
        <v>125</v>
      </c>
      <c r="BK190" s="213">
        <f>BK191</f>
        <v>0</v>
      </c>
    </row>
    <row r="191" spans="1:65" s="2" customFormat="1" ht="16.5" customHeight="1">
      <c r="A191" s="35"/>
      <c r="B191" s="36"/>
      <c r="C191" s="216" t="s">
        <v>392</v>
      </c>
      <c r="D191" s="216" t="s">
        <v>128</v>
      </c>
      <c r="E191" s="217" t="s">
        <v>393</v>
      </c>
      <c r="F191" s="218" t="s">
        <v>394</v>
      </c>
      <c r="G191" s="219" t="s">
        <v>395</v>
      </c>
      <c r="H191" s="220">
        <v>12</v>
      </c>
      <c r="I191" s="221"/>
      <c r="J191" s="222">
        <f>ROUND(I191*H191,2)</f>
        <v>0</v>
      </c>
      <c r="K191" s="223"/>
      <c r="L191" s="41"/>
      <c r="M191" s="241" t="s">
        <v>1</v>
      </c>
      <c r="N191" s="242" t="s">
        <v>39</v>
      </c>
      <c r="O191" s="243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396</v>
      </c>
      <c r="AT191" s="228" t="s">
        <v>128</v>
      </c>
      <c r="AU191" s="228" t="s">
        <v>82</v>
      </c>
      <c r="AY191" s="14" t="s">
        <v>125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82</v>
      </c>
      <c r="BK191" s="229">
        <f>ROUND(I191*H191,2)</f>
        <v>0</v>
      </c>
      <c r="BL191" s="14" t="s">
        <v>396</v>
      </c>
      <c r="BM191" s="228" t="s">
        <v>397</v>
      </c>
    </row>
    <row r="192" spans="1:31" s="2" customFormat="1" ht="6.95" customHeight="1">
      <c r="A192" s="35"/>
      <c r="B192" s="63"/>
      <c r="C192" s="64"/>
      <c r="D192" s="64"/>
      <c r="E192" s="64"/>
      <c r="F192" s="64"/>
      <c r="G192" s="64"/>
      <c r="H192" s="64"/>
      <c r="I192" s="64"/>
      <c r="J192" s="64"/>
      <c r="K192" s="64"/>
      <c r="L192" s="41"/>
      <c r="M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</row>
  </sheetData>
  <sheetProtection password="CC35" sheet="1" objects="1" scenarios="1" formatColumns="0" formatRows="0" autoFilter="0"/>
  <autoFilter ref="C120:K19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pans="2:46" s="1" customFormat="1" ht="24.95" customHeight="1">
      <c r="B4" s="17"/>
      <c r="D4" s="135" t="s">
        <v>97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Liberec ZŠ Aloisina výšina - oprava hlavních rozvodů vody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398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31. 1. 2022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30</v>
      </c>
      <c r="F21" s="35"/>
      <c r="G21" s="35"/>
      <c r="H21" s="35"/>
      <c r="I21" s="137" t="s">
        <v>26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30</v>
      </c>
      <c r="F24" s="35"/>
      <c r="G24" s="35"/>
      <c r="H24" s="35"/>
      <c r="I24" s="137" t="s">
        <v>26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ROUND((SUM(BE121:BE179)),2)</f>
        <v>0</v>
      </c>
      <c r="G33" s="35"/>
      <c r="H33" s="35"/>
      <c r="I33" s="152">
        <v>0.21</v>
      </c>
      <c r="J33" s="151">
        <f>ROUND(((SUM(BE121:BE179))*I33),2)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40</v>
      </c>
      <c r="F34" s="151">
        <f>ROUND((SUM(BF121:BF179)),2)</f>
        <v>0</v>
      </c>
      <c r="G34" s="35"/>
      <c r="H34" s="35"/>
      <c r="I34" s="152">
        <v>0.15</v>
      </c>
      <c r="J34" s="151">
        <f>ROUND(((SUM(BF121:BF179))*I34),2)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41</v>
      </c>
      <c r="F35" s="151">
        <f>ROUND((SUM(BG121:BG179)),2)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42</v>
      </c>
      <c r="F36" s="151">
        <f>ROUND((SUM(BH121:BH179)),2)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43</v>
      </c>
      <c r="F37" s="151">
        <f>ROUND((SUM(BI121:BI179)),2)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Liberec ZŠ Aloisina výšina - oprava hlavních rozvodů vody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2122-52 - Pavilon U1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31. 1. 2022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>Ing. Michal Vodňanský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6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>Ing. Michal Vodňanský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101</v>
      </c>
      <c r="D94" s="173"/>
      <c r="E94" s="173"/>
      <c r="F94" s="173"/>
      <c r="G94" s="173"/>
      <c r="H94" s="173"/>
      <c r="I94" s="173"/>
      <c r="J94" s="174" t="s">
        <v>102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103</v>
      </c>
      <c r="D96" s="37"/>
      <c r="E96" s="37"/>
      <c r="F96" s="37"/>
      <c r="G96" s="37"/>
      <c r="H96" s="37"/>
      <c r="I96" s="37"/>
      <c r="J96" s="107">
        <f>J121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pans="1:31" s="9" customFormat="1" ht="24.95" customHeight="1">
      <c r="A97" s="9"/>
      <c r="B97" s="176"/>
      <c r="C97" s="177"/>
      <c r="D97" s="178" t="s">
        <v>105</v>
      </c>
      <c r="E97" s="179"/>
      <c r="F97" s="179"/>
      <c r="G97" s="179"/>
      <c r="H97" s="179"/>
      <c r="I97" s="179"/>
      <c r="J97" s="180">
        <f>J122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106</v>
      </c>
      <c r="E98" s="185"/>
      <c r="F98" s="185"/>
      <c r="G98" s="185"/>
      <c r="H98" s="185"/>
      <c r="I98" s="185"/>
      <c r="J98" s="186">
        <f>J123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107</v>
      </c>
      <c r="E99" s="185"/>
      <c r="F99" s="185"/>
      <c r="G99" s="185"/>
      <c r="H99" s="185"/>
      <c r="I99" s="185"/>
      <c r="J99" s="186">
        <f>J165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108</v>
      </c>
      <c r="E100" s="185"/>
      <c r="F100" s="185"/>
      <c r="G100" s="185"/>
      <c r="H100" s="185"/>
      <c r="I100" s="185"/>
      <c r="J100" s="186">
        <f>J174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6"/>
      <c r="C101" s="177"/>
      <c r="D101" s="178" t="s">
        <v>109</v>
      </c>
      <c r="E101" s="179"/>
      <c r="F101" s="179"/>
      <c r="G101" s="179"/>
      <c r="H101" s="179"/>
      <c r="I101" s="179"/>
      <c r="J101" s="180">
        <f>J178</f>
        <v>0</v>
      </c>
      <c r="K101" s="177"/>
      <c r="L101" s="18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63"/>
      <c r="C103" s="64"/>
      <c r="D103" s="64"/>
      <c r="E103" s="64"/>
      <c r="F103" s="64"/>
      <c r="G103" s="64"/>
      <c r="H103" s="64"/>
      <c r="I103" s="64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0" t="s">
        <v>110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171" t="str">
        <f>E7</f>
        <v>Liberec ZŠ Aloisina výšina - oprava hlavních rozvodů vody</v>
      </c>
      <c r="F111" s="29"/>
      <c r="G111" s="29"/>
      <c r="H111" s="29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98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E9</f>
        <v>2122-52 - Pavilon U1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F12</f>
        <v xml:space="preserve"> </v>
      </c>
      <c r="G115" s="37"/>
      <c r="H115" s="37"/>
      <c r="I115" s="29" t="s">
        <v>22</v>
      </c>
      <c r="J115" s="76" t="str">
        <f>IF(J12="","",J12)</f>
        <v>31. 1. 2022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5.65" customHeight="1">
      <c r="A117" s="35"/>
      <c r="B117" s="36"/>
      <c r="C117" s="29" t="s">
        <v>24</v>
      </c>
      <c r="D117" s="37"/>
      <c r="E117" s="37"/>
      <c r="F117" s="24" t="str">
        <f>E15</f>
        <v xml:space="preserve"> </v>
      </c>
      <c r="G117" s="37"/>
      <c r="H117" s="37"/>
      <c r="I117" s="29" t="s">
        <v>29</v>
      </c>
      <c r="J117" s="33" t="str">
        <f>E21</f>
        <v>Ing. Michal Vodňanský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5.65" customHeight="1">
      <c r="A118" s="35"/>
      <c r="B118" s="36"/>
      <c r="C118" s="29" t="s">
        <v>27</v>
      </c>
      <c r="D118" s="37"/>
      <c r="E118" s="37"/>
      <c r="F118" s="24" t="str">
        <f>IF(E18="","",E18)</f>
        <v>Vyplň údaj</v>
      </c>
      <c r="G118" s="37"/>
      <c r="H118" s="37"/>
      <c r="I118" s="29" t="s">
        <v>32</v>
      </c>
      <c r="J118" s="33" t="str">
        <f>E24</f>
        <v>Ing. Michal Vodňanský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8"/>
      <c r="B120" s="189"/>
      <c r="C120" s="190" t="s">
        <v>111</v>
      </c>
      <c r="D120" s="191" t="s">
        <v>59</v>
      </c>
      <c r="E120" s="191" t="s">
        <v>55</v>
      </c>
      <c r="F120" s="191" t="s">
        <v>56</v>
      </c>
      <c r="G120" s="191" t="s">
        <v>112</v>
      </c>
      <c r="H120" s="191" t="s">
        <v>113</v>
      </c>
      <c r="I120" s="191" t="s">
        <v>114</v>
      </c>
      <c r="J120" s="192" t="s">
        <v>102</v>
      </c>
      <c r="K120" s="193" t="s">
        <v>115</v>
      </c>
      <c r="L120" s="194"/>
      <c r="M120" s="97" t="s">
        <v>1</v>
      </c>
      <c r="N120" s="98" t="s">
        <v>38</v>
      </c>
      <c r="O120" s="98" t="s">
        <v>116</v>
      </c>
      <c r="P120" s="98" t="s">
        <v>117</v>
      </c>
      <c r="Q120" s="98" t="s">
        <v>118</v>
      </c>
      <c r="R120" s="98" t="s">
        <v>119</v>
      </c>
      <c r="S120" s="98" t="s">
        <v>120</v>
      </c>
      <c r="T120" s="99" t="s">
        <v>121</v>
      </c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63" s="2" customFormat="1" ht="22.8" customHeight="1">
      <c r="A121" s="35"/>
      <c r="B121" s="36"/>
      <c r="C121" s="104" t="s">
        <v>122</v>
      </c>
      <c r="D121" s="37"/>
      <c r="E121" s="37"/>
      <c r="F121" s="37"/>
      <c r="G121" s="37"/>
      <c r="H121" s="37"/>
      <c r="I121" s="37"/>
      <c r="J121" s="195">
        <f>BK121</f>
        <v>0</v>
      </c>
      <c r="K121" s="37"/>
      <c r="L121" s="41"/>
      <c r="M121" s="100"/>
      <c r="N121" s="196"/>
      <c r="O121" s="101"/>
      <c r="P121" s="197">
        <f>P122+P178</f>
        <v>0</v>
      </c>
      <c r="Q121" s="101"/>
      <c r="R121" s="197">
        <f>R122+R178</f>
        <v>0.9694699999999999</v>
      </c>
      <c r="S121" s="101"/>
      <c r="T121" s="198">
        <f>T122+T178</f>
        <v>0.40455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73</v>
      </c>
      <c r="AU121" s="14" t="s">
        <v>104</v>
      </c>
      <c r="BK121" s="199">
        <f>BK122+BK178</f>
        <v>0</v>
      </c>
    </row>
    <row r="122" spans="1:63" s="12" customFormat="1" ht="25.9" customHeight="1">
      <c r="A122" s="12"/>
      <c r="B122" s="200"/>
      <c r="C122" s="201"/>
      <c r="D122" s="202" t="s">
        <v>73</v>
      </c>
      <c r="E122" s="203" t="s">
        <v>123</v>
      </c>
      <c r="F122" s="203" t="s">
        <v>124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P123+P165+P174</f>
        <v>0</v>
      </c>
      <c r="Q122" s="208"/>
      <c r="R122" s="209">
        <f>R123+R165+R174</f>
        <v>0.9694699999999999</v>
      </c>
      <c r="S122" s="208"/>
      <c r="T122" s="210">
        <f>T123+T165+T174</f>
        <v>0.40455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84</v>
      </c>
      <c r="AT122" s="212" t="s">
        <v>73</v>
      </c>
      <c r="AU122" s="212" t="s">
        <v>74</v>
      </c>
      <c r="AY122" s="211" t="s">
        <v>125</v>
      </c>
      <c r="BK122" s="213">
        <f>BK123+BK165+BK174</f>
        <v>0</v>
      </c>
    </row>
    <row r="123" spans="1:63" s="12" customFormat="1" ht="22.8" customHeight="1">
      <c r="A123" s="12"/>
      <c r="B123" s="200"/>
      <c r="C123" s="201"/>
      <c r="D123" s="202" t="s">
        <v>73</v>
      </c>
      <c r="E123" s="214" t="s">
        <v>126</v>
      </c>
      <c r="F123" s="214" t="s">
        <v>127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SUM(P124:P164)</f>
        <v>0</v>
      </c>
      <c r="Q123" s="208"/>
      <c r="R123" s="209">
        <f>SUM(R124:R164)</f>
        <v>0.64904</v>
      </c>
      <c r="S123" s="208"/>
      <c r="T123" s="210">
        <f>SUM(T124:T164)</f>
        <v>0.17572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84</v>
      </c>
      <c r="AT123" s="212" t="s">
        <v>73</v>
      </c>
      <c r="AU123" s="212" t="s">
        <v>82</v>
      </c>
      <c r="AY123" s="211" t="s">
        <v>125</v>
      </c>
      <c r="BK123" s="213">
        <f>SUM(BK124:BK164)</f>
        <v>0</v>
      </c>
    </row>
    <row r="124" spans="1:65" s="2" customFormat="1" ht="24.15" customHeight="1">
      <c r="A124" s="35"/>
      <c r="B124" s="36"/>
      <c r="C124" s="216" t="s">
        <v>82</v>
      </c>
      <c r="D124" s="216" t="s">
        <v>128</v>
      </c>
      <c r="E124" s="217" t="s">
        <v>129</v>
      </c>
      <c r="F124" s="218" t="s">
        <v>130</v>
      </c>
      <c r="G124" s="219" t="s">
        <v>131</v>
      </c>
      <c r="H124" s="220">
        <v>2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39</v>
      </c>
      <c r="O124" s="88"/>
      <c r="P124" s="226">
        <f>O124*H124</f>
        <v>0</v>
      </c>
      <c r="Q124" s="226">
        <v>0.00245</v>
      </c>
      <c r="R124" s="226">
        <f>Q124*H124</f>
        <v>0.0049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132</v>
      </c>
      <c r="AT124" s="228" t="s">
        <v>128</v>
      </c>
      <c r="AU124" s="228" t="s">
        <v>84</v>
      </c>
      <c r="AY124" s="14" t="s">
        <v>125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82</v>
      </c>
      <c r="BK124" s="229">
        <f>ROUND(I124*H124,2)</f>
        <v>0</v>
      </c>
      <c r="BL124" s="14" t="s">
        <v>132</v>
      </c>
      <c r="BM124" s="228" t="s">
        <v>399</v>
      </c>
    </row>
    <row r="125" spans="1:65" s="2" customFormat="1" ht="24.15" customHeight="1">
      <c r="A125" s="35"/>
      <c r="B125" s="36"/>
      <c r="C125" s="216" t="s">
        <v>84</v>
      </c>
      <c r="D125" s="216" t="s">
        <v>128</v>
      </c>
      <c r="E125" s="217" t="s">
        <v>134</v>
      </c>
      <c r="F125" s="218" t="s">
        <v>135</v>
      </c>
      <c r="G125" s="219" t="s">
        <v>131</v>
      </c>
      <c r="H125" s="220">
        <v>26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0.00518</v>
      </c>
      <c r="R125" s="226">
        <f>Q125*H125</f>
        <v>0.13468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132</v>
      </c>
      <c r="AT125" s="228" t="s">
        <v>128</v>
      </c>
      <c r="AU125" s="228" t="s">
        <v>84</v>
      </c>
      <c r="AY125" s="14" t="s">
        <v>125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82</v>
      </c>
      <c r="BK125" s="229">
        <f>ROUND(I125*H125,2)</f>
        <v>0</v>
      </c>
      <c r="BL125" s="14" t="s">
        <v>132</v>
      </c>
      <c r="BM125" s="228" t="s">
        <v>400</v>
      </c>
    </row>
    <row r="126" spans="1:65" s="2" customFormat="1" ht="24.15" customHeight="1">
      <c r="A126" s="35"/>
      <c r="B126" s="36"/>
      <c r="C126" s="216" t="s">
        <v>137</v>
      </c>
      <c r="D126" s="216" t="s">
        <v>128</v>
      </c>
      <c r="E126" s="217" t="s">
        <v>142</v>
      </c>
      <c r="F126" s="218" t="s">
        <v>143</v>
      </c>
      <c r="G126" s="219" t="s">
        <v>131</v>
      </c>
      <c r="H126" s="220">
        <v>36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39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0.00213</v>
      </c>
      <c r="T126" s="227">
        <f>S126*H126</f>
        <v>0.07668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132</v>
      </c>
      <c r="AT126" s="228" t="s">
        <v>128</v>
      </c>
      <c r="AU126" s="228" t="s">
        <v>84</v>
      </c>
      <c r="AY126" s="14" t="s">
        <v>125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82</v>
      </c>
      <c r="BK126" s="229">
        <f>ROUND(I126*H126,2)</f>
        <v>0</v>
      </c>
      <c r="BL126" s="14" t="s">
        <v>132</v>
      </c>
      <c r="BM126" s="228" t="s">
        <v>144</v>
      </c>
    </row>
    <row r="127" spans="1:65" s="2" customFormat="1" ht="24.15" customHeight="1">
      <c r="A127" s="35"/>
      <c r="B127" s="36"/>
      <c r="C127" s="216" t="s">
        <v>141</v>
      </c>
      <c r="D127" s="216" t="s">
        <v>128</v>
      </c>
      <c r="E127" s="217" t="s">
        <v>150</v>
      </c>
      <c r="F127" s="218" t="s">
        <v>151</v>
      </c>
      <c r="G127" s="219" t="s">
        <v>131</v>
      </c>
      <c r="H127" s="220">
        <v>10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39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0.0067</v>
      </c>
      <c r="T127" s="227">
        <f>S127*H127</f>
        <v>0.067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132</v>
      </c>
      <c r="AT127" s="228" t="s">
        <v>128</v>
      </c>
      <c r="AU127" s="228" t="s">
        <v>84</v>
      </c>
      <c r="AY127" s="14" t="s">
        <v>125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82</v>
      </c>
      <c r="BK127" s="229">
        <f>ROUND(I127*H127,2)</f>
        <v>0</v>
      </c>
      <c r="BL127" s="14" t="s">
        <v>132</v>
      </c>
      <c r="BM127" s="228" t="s">
        <v>152</v>
      </c>
    </row>
    <row r="128" spans="1:65" s="2" customFormat="1" ht="24.15" customHeight="1">
      <c r="A128" s="35"/>
      <c r="B128" s="36"/>
      <c r="C128" s="216" t="s">
        <v>145</v>
      </c>
      <c r="D128" s="216" t="s">
        <v>128</v>
      </c>
      <c r="E128" s="217" t="s">
        <v>154</v>
      </c>
      <c r="F128" s="218" t="s">
        <v>155</v>
      </c>
      <c r="G128" s="219" t="s">
        <v>131</v>
      </c>
      <c r="H128" s="220">
        <v>2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39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0.01102</v>
      </c>
      <c r="T128" s="227">
        <f>S128*H128</f>
        <v>0.02204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132</v>
      </c>
      <c r="AT128" s="228" t="s">
        <v>128</v>
      </c>
      <c r="AU128" s="228" t="s">
        <v>84</v>
      </c>
      <c r="AY128" s="14" t="s">
        <v>125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132</v>
      </c>
      <c r="BM128" s="228" t="s">
        <v>156</v>
      </c>
    </row>
    <row r="129" spans="1:65" s="2" customFormat="1" ht="16.5" customHeight="1">
      <c r="A129" s="35"/>
      <c r="B129" s="36"/>
      <c r="C129" s="216" t="s">
        <v>149</v>
      </c>
      <c r="D129" s="216" t="s">
        <v>128</v>
      </c>
      <c r="E129" s="217" t="s">
        <v>401</v>
      </c>
      <c r="F129" s="218" t="s">
        <v>402</v>
      </c>
      <c r="G129" s="219" t="s">
        <v>160</v>
      </c>
      <c r="H129" s="220">
        <v>11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0.0001</v>
      </c>
      <c r="R129" s="226">
        <f>Q129*H129</f>
        <v>0.0011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132</v>
      </c>
      <c r="AT129" s="228" t="s">
        <v>128</v>
      </c>
      <c r="AU129" s="228" t="s">
        <v>84</v>
      </c>
      <c r="AY129" s="14" t="s">
        <v>125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132</v>
      </c>
      <c r="BM129" s="228" t="s">
        <v>403</v>
      </c>
    </row>
    <row r="130" spans="1:65" s="2" customFormat="1" ht="24.15" customHeight="1">
      <c r="A130" s="35"/>
      <c r="B130" s="36"/>
      <c r="C130" s="216" t="s">
        <v>153</v>
      </c>
      <c r="D130" s="216" t="s">
        <v>128</v>
      </c>
      <c r="E130" s="217" t="s">
        <v>404</v>
      </c>
      <c r="F130" s="218" t="s">
        <v>405</v>
      </c>
      <c r="G130" s="219" t="s">
        <v>160</v>
      </c>
      <c r="H130" s="220">
        <v>8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39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132</v>
      </c>
      <c r="AT130" s="228" t="s">
        <v>128</v>
      </c>
      <c r="AU130" s="228" t="s">
        <v>84</v>
      </c>
      <c r="AY130" s="14" t="s">
        <v>125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132</v>
      </c>
      <c r="BM130" s="228" t="s">
        <v>406</v>
      </c>
    </row>
    <row r="131" spans="1:65" s="2" customFormat="1" ht="24.15" customHeight="1">
      <c r="A131" s="35"/>
      <c r="B131" s="36"/>
      <c r="C131" s="216" t="s">
        <v>157</v>
      </c>
      <c r="D131" s="216" t="s">
        <v>128</v>
      </c>
      <c r="E131" s="217" t="s">
        <v>407</v>
      </c>
      <c r="F131" s="218" t="s">
        <v>408</v>
      </c>
      <c r="G131" s="219" t="s">
        <v>160</v>
      </c>
      <c r="H131" s="220">
        <v>4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132</v>
      </c>
      <c r="AT131" s="228" t="s">
        <v>128</v>
      </c>
      <c r="AU131" s="228" t="s">
        <v>84</v>
      </c>
      <c r="AY131" s="14" t="s">
        <v>125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132</v>
      </c>
      <c r="BM131" s="228" t="s">
        <v>409</v>
      </c>
    </row>
    <row r="132" spans="1:65" s="2" customFormat="1" ht="24.15" customHeight="1">
      <c r="A132" s="35"/>
      <c r="B132" s="36"/>
      <c r="C132" s="216" t="s">
        <v>162</v>
      </c>
      <c r="D132" s="216" t="s">
        <v>128</v>
      </c>
      <c r="E132" s="217" t="s">
        <v>410</v>
      </c>
      <c r="F132" s="218" t="s">
        <v>411</v>
      </c>
      <c r="G132" s="219" t="s">
        <v>160</v>
      </c>
      <c r="H132" s="220">
        <v>1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132</v>
      </c>
      <c r="AT132" s="228" t="s">
        <v>128</v>
      </c>
      <c r="AU132" s="228" t="s">
        <v>84</v>
      </c>
      <c r="AY132" s="14" t="s">
        <v>125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132</v>
      </c>
      <c r="BM132" s="228" t="s">
        <v>412</v>
      </c>
    </row>
    <row r="133" spans="1:65" s="2" customFormat="1" ht="21.75" customHeight="1">
      <c r="A133" s="35"/>
      <c r="B133" s="36"/>
      <c r="C133" s="216" t="s">
        <v>166</v>
      </c>
      <c r="D133" s="216" t="s">
        <v>128</v>
      </c>
      <c r="E133" s="217" t="s">
        <v>413</v>
      </c>
      <c r="F133" s="218" t="s">
        <v>414</v>
      </c>
      <c r="G133" s="219" t="s">
        <v>160</v>
      </c>
      <c r="H133" s="220">
        <v>5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0.0012</v>
      </c>
      <c r="R133" s="226">
        <f>Q133*H133</f>
        <v>0.005999999999999999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132</v>
      </c>
      <c r="AT133" s="228" t="s">
        <v>128</v>
      </c>
      <c r="AU133" s="228" t="s">
        <v>84</v>
      </c>
      <c r="AY133" s="14" t="s">
        <v>125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132</v>
      </c>
      <c r="BM133" s="228" t="s">
        <v>415</v>
      </c>
    </row>
    <row r="134" spans="1:65" s="2" customFormat="1" ht="21.75" customHeight="1">
      <c r="A134" s="35"/>
      <c r="B134" s="36"/>
      <c r="C134" s="216" t="s">
        <v>170</v>
      </c>
      <c r="D134" s="216" t="s">
        <v>128</v>
      </c>
      <c r="E134" s="217" t="s">
        <v>163</v>
      </c>
      <c r="F134" s="218" t="s">
        <v>164</v>
      </c>
      <c r="G134" s="219" t="s">
        <v>160</v>
      </c>
      <c r="H134" s="220">
        <v>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39</v>
      </c>
      <c r="O134" s="88"/>
      <c r="P134" s="226">
        <f>O134*H134</f>
        <v>0</v>
      </c>
      <c r="Q134" s="226">
        <v>0.00168</v>
      </c>
      <c r="R134" s="226">
        <f>Q134*H134</f>
        <v>0.00168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132</v>
      </c>
      <c r="AT134" s="228" t="s">
        <v>128</v>
      </c>
      <c r="AU134" s="228" t="s">
        <v>84</v>
      </c>
      <c r="AY134" s="14" t="s">
        <v>125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132</v>
      </c>
      <c r="BM134" s="228" t="s">
        <v>165</v>
      </c>
    </row>
    <row r="135" spans="1:65" s="2" customFormat="1" ht="16.5" customHeight="1">
      <c r="A135" s="35"/>
      <c r="B135" s="36"/>
      <c r="C135" s="216" t="s">
        <v>174</v>
      </c>
      <c r="D135" s="216" t="s">
        <v>128</v>
      </c>
      <c r="E135" s="217" t="s">
        <v>416</v>
      </c>
      <c r="F135" s="218" t="s">
        <v>417</v>
      </c>
      <c r="G135" s="219" t="s">
        <v>131</v>
      </c>
      <c r="H135" s="220">
        <v>15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0.00028</v>
      </c>
      <c r="T135" s="227">
        <f>S135*H135</f>
        <v>0.0042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132</v>
      </c>
      <c r="AT135" s="228" t="s">
        <v>128</v>
      </c>
      <c r="AU135" s="228" t="s">
        <v>84</v>
      </c>
      <c r="AY135" s="14" t="s">
        <v>125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132</v>
      </c>
      <c r="BM135" s="228" t="s">
        <v>418</v>
      </c>
    </row>
    <row r="136" spans="1:65" s="2" customFormat="1" ht="21.75" customHeight="1">
      <c r="A136" s="35"/>
      <c r="B136" s="36"/>
      <c r="C136" s="216" t="s">
        <v>178</v>
      </c>
      <c r="D136" s="216" t="s">
        <v>128</v>
      </c>
      <c r="E136" s="217" t="s">
        <v>419</v>
      </c>
      <c r="F136" s="218" t="s">
        <v>420</v>
      </c>
      <c r="G136" s="219" t="s">
        <v>131</v>
      </c>
      <c r="H136" s="220">
        <v>20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39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0.00029</v>
      </c>
      <c r="T136" s="227">
        <f>S136*H136</f>
        <v>0.0058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132</v>
      </c>
      <c r="AT136" s="228" t="s">
        <v>128</v>
      </c>
      <c r="AU136" s="228" t="s">
        <v>84</v>
      </c>
      <c r="AY136" s="14" t="s">
        <v>125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132</v>
      </c>
      <c r="BM136" s="228" t="s">
        <v>421</v>
      </c>
    </row>
    <row r="137" spans="1:65" s="2" customFormat="1" ht="24.15" customHeight="1">
      <c r="A137" s="35"/>
      <c r="B137" s="36"/>
      <c r="C137" s="216" t="s">
        <v>182</v>
      </c>
      <c r="D137" s="216" t="s">
        <v>128</v>
      </c>
      <c r="E137" s="217" t="s">
        <v>171</v>
      </c>
      <c r="F137" s="218" t="s">
        <v>172</v>
      </c>
      <c r="G137" s="219" t="s">
        <v>131</v>
      </c>
      <c r="H137" s="220">
        <v>9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0.00084</v>
      </c>
      <c r="R137" s="226">
        <f>Q137*H137</f>
        <v>0.007560000000000001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132</v>
      </c>
      <c r="AT137" s="228" t="s">
        <v>128</v>
      </c>
      <c r="AU137" s="228" t="s">
        <v>84</v>
      </c>
      <c r="AY137" s="14" t="s">
        <v>125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132</v>
      </c>
      <c r="BM137" s="228" t="s">
        <v>173</v>
      </c>
    </row>
    <row r="138" spans="1:65" s="2" customFormat="1" ht="24.15" customHeight="1">
      <c r="A138" s="35"/>
      <c r="B138" s="36"/>
      <c r="C138" s="216" t="s">
        <v>8</v>
      </c>
      <c r="D138" s="216" t="s">
        <v>128</v>
      </c>
      <c r="E138" s="217" t="s">
        <v>175</v>
      </c>
      <c r="F138" s="218" t="s">
        <v>176</v>
      </c>
      <c r="G138" s="219" t="s">
        <v>131</v>
      </c>
      <c r="H138" s="220">
        <v>17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39</v>
      </c>
      <c r="O138" s="88"/>
      <c r="P138" s="226">
        <f>O138*H138</f>
        <v>0</v>
      </c>
      <c r="Q138" s="226">
        <v>0.00116</v>
      </c>
      <c r="R138" s="226">
        <f>Q138*H138</f>
        <v>0.01972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132</v>
      </c>
      <c r="AT138" s="228" t="s">
        <v>128</v>
      </c>
      <c r="AU138" s="228" t="s">
        <v>84</v>
      </c>
      <c r="AY138" s="14" t="s">
        <v>125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132</v>
      </c>
      <c r="BM138" s="228" t="s">
        <v>177</v>
      </c>
    </row>
    <row r="139" spans="1:65" s="2" customFormat="1" ht="24.15" customHeight="1">
      <c r="A139" s="35"/>
      <c r="B139" s="36"/>
      <c r="C139" s="216" t="s">
        <v>132</v>
      </c>
      <c r="D139" s="216" t="s">
        <v>128</v>
      </c>
      <c r="E139" s="217" t="s">
        <v>179</v>
      </c>
      <c r="F139" s="218" t="s">
        <v>180</v>
      </c>
      <c r="G139" s="219" t="s">
        <v>131</v>
      </c>
      <c r="H139" s="220">
        <v>46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0.00144</v>
      </c>
      <c r="R139" s="226">
        <f>Q139*H139</f>
        <v>0.06624000000000001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132</v>
      </c>
      <c r="AT139" s="228" t="s">
        <v>128</v>
      </c>
      <c r="AU139" s="228" t="s">
        <v>84</v>
      </c>
      <c r="AY139" s="14" t="s">
        <v>125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132</v>
      </c>
      <c r="BM139" s="228" t="s">
        <v>181</v>
      </c>
    </row>
    <row r="140" spans="1:65" s="2" customFormat="1" ht="24.15" customHeight="1">
      <c r="A140" s="35"/>
      <c r="B140" s="36"/>
      <c r="C140" s="216" t="s">
        <v>192</v>
      </c>
      <c r="D140" s="216" t="s">
        <v>128</v>
      </c>
      <c r="E140" s="217" t="s">
        <v>183</v>
      </c>
      <c r="F140" s="218" t="s">
        <v>184</v>
      </c>
      <c r="G140" s="219" t="s">
        <v>131</v>
      </c>
      <c r="H140" s="220">
        <v>7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0.00281</v>
      </c>
      <c r="R140" s="226">
        <f>Q140*H140</f>
        <v>0.01967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132</v>
      </c>
      <c r="AT140" s="228" t="s">
        <v>128</v>
      </c>
      <c r="AU140" s="228" t="s">
        <v>84</v>
      </c>
      <c r="AY140" s="14" t="s">
        <v>125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132</v>
      </c>
      <c r="BM140" s="228" t="s">
        <v>185</v>
      </c>
    </row>
    <row r="141" spans="1:65" s="2" customFormat="1" ht="24.15" customHeight="1">
      <c r="A141" s="35"/>
      <c r="B141" s="36"/>
      <c r="C141" s="216" t="s">
        <v>196</v>
      </c>
      <c r="D141" s="216" t="s">
        <v>128</v>
      </c>
      <c r="E141" s="217" t="s">
        <v>186</v>
      </c>
      <c r="F141" s="218" t="s">
        <v>187</v>
      </c>
      <c r="G141" s="219" t="s">
        <v>131</v>
      </c>
      <c r="H141" s="220">
        <v>6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0.00362</v>
      </c>
      <c r="R141" s="226">
        <f>Q141*H141</f>
        <v>0.02172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132</v>
      </c>
      <c r="AT141" s="228" t="s">
        <v>128</v>
      </c>
      <c r="AU141" s="228" t="s">
        <v>84</v>
      </c>
      <c r="AY141" s="14" t="s">
        <v>125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82</v>
      </c>
      <c r="BK141" s="229">
        <f>ROUND(I141*H141,2)</f>
        <v>0</v>
      </c>
      <c r="BL141" s="14" t="s">
        <v>132</v>
      </c>
      <c r="BM141" s="228" t="s">
        <v>188</v>
      </c>
    </row>
    <row r="142" spans="1:65" s="2" customFormat="1" ht="24.15" customHeight="1">
      <c r="A142" s="35"/>
      <c r="B142" s="36"/>
      <c r="C142" s="216" t="s">
        <v>200</v>
      </c>
      <c r="D142" s="216" t="s">
        <v>128</v>
      </c>
      <c r="E142" s="217" t="s">
        <v>193</v>
      </c>
      <c r="F142" s="218" t="s">
        <v>194</v>
      </c>
      <c r="G142" s="219" t="s">
        <v>131</v>
      </c>
      <c r="H142" s="220">
        <v>59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39</v>
      </c>
      <c r="O142" s="88"/>
      <c r="P142" s="226">
        <f>O142*H142</f>
        <v>0</v>
      </c>
      <c r="Q142" s="226">
        <v>0.00084</v>
      </c>
      <c r="R142" s="226">
        <f>Q142*H142</f>
        <v>0.04956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132</v>
      </c>
      <c r="AT142" s="228" t="s">
        <v>128</v>
      </c>
      <c r="AU142" s="228" t="s">
        <v>84</v>
      </c>
      <c r="AY142" s="14" t="s">
        <v>125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82</v>
      </c>
      <c r="BK142" s="229">
        <f>ROUND(I142*H142,2)</f>
        <v>0</v>
      </c>
      <c r="BL142" s="14" t="s">
        <v>132</v>
      </c>
      <c r="BM142" s="228" t="s">
        <v>422</v>
      </c>
    </row>
    <row r="143" spans="1:65" s="2" customFormat="1" ht="37.8" customHeight="1">
      <c r="A143" s="35"/>
      <c r="B143" s="36"/>
      <c r="C143" s="216" t="s">
        <v>204</v>
      </c>
      <c r="D143" s="216" t="s">
        <v>128</v>
      </c>
      <c r="E143" s="217" t="s">
        <v>201</v>
      </c>
      <c r="F143" s="218" t="s">
        <v>202</v>
      </c>
      <c r="G143" s="219" t="s">
        <v>131</v>
      </c>
      <c r="H143" s="220">
        <v>19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0.00073</v>
      </c>
      <c r="R143" s="226">
        <f>Q143*H143</f>
        <v>0.013869999999999999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132</v>
      </c>
      <c r="AT143" s="228" t="s">
        <v>128</v>
      </c>
      <c r="AU143" s="228" t="s">
        <v>84</v>
      </c>
      <c r="AY143" s="14" t="s">
        <v>125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132</v>
      </c>
      <c r="BM143" s="228" t="s">
        <v>203</v>
      </c>
    </row>
    <row r="144" spans="1:65" s="2" customFormat="1" ht="37.8" customHeight="1">
      <c r="A144" s="35"/>
      <c r="B144" s="36"/>
      <c r="C144" s="216" t="s">
        <v>7</v>
      </c>
      <c r="D144" s="216" t="s">
        <v>128</v>
      </c>
      <c r="E144" s="217" t="s">
        <v>205</v>
      </c>
      <c r="F144" s="218" t="s">
        <v>206</v>
      </c>
      <c r="G144" s="219" t="s">
        <v>131</v>
      </c>
      <c r="H144" s="220">
        <v>12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0.00098</v>
      </c>
      <c r="R144" s="226">
        <f>Q144*H144</f>
        <v>0.01176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132</v>
      </c>
      <c r="AT144" s="228" t="s">
        <v>128</v>
      </c>
      <c r="AU144" s="228" t="s">
        <v>84</v>
      </c>
      <c r="AY144" s="14" t="s">
        <v>125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132</v>
      </c>
      <c r="BM144" s="228" t="s">
        <v>207</v>
      </c>
    </row>
    <row r="145" spans="1:65" s="2" customFormat="1" ht="37.8" customHeight="1">
      <c r="A145" s="35"/>
      <c r="B145" s="36"/>
      <c r="C145" s="216" t="s">
        <v>211</v>
      </c>
      <c r="D145" s="216" t="s">
        <v>128</v>
      </c>
      <c r="E145" s="217" t="s">
        <v>208</v>
      </c>
      <c r="F145" s="218" t="s">
        <v>209</v>
      </c>
      <c r="G145" s="219" t="s">
        <v>131</v>
      </c>
      <c r="H145" s="220">
        <v>24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0.0013</v>
      </c>
      <c r="R145" s="226">
        <f>Q145*H145</f>
        <v>0.0312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132</v>
      </c>
      <c r="AT145" s="228" t="s">
        <v>128</v>
      </c>
      <c r="AU145" s="228" t="s">
        <v>84</v>
      </c>
      <c r="AY145" s="14" t="s">
        <v>125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132</v>
      </c>
      <c r="BM145" s="228" t="s">
        <v>210</v>
      </c>
    </row>
    <row r="146" spans="1:65" s="2" customFormat="1" ht="37.8" customHeight="1">
      <c r="A146" s="35"/>
      <c r="B146" s="36"/>
      <c r="C146" s="216" t="s">
        <v>215</v>
      </c>
      <c r="D146" s="216" t="s">
        <v>128</v>
      </c>
      <c r="E146" s="217" t="s">
        <v>212</v>
      </c>
      <c r="F146" s="218" t="s">
        <v>213</v>
      </c>
      <c r="G146" s="219" t="s">
        <v>131</v>
      </c>
      <c r="H146" s="220">
        <v>33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39</v>
      </c>
      <c r="O146" s="88"/>
      <c r="P146" s="226">
        <f>O146*H146</f>
        <v>0</v>
      </c>
      <c r="Q146" s="226">
        <v>0.00263</v>
      </c>
      <c r="R146" s="226">
        <f>Q146*H146</f>
        <v>0.08678999999999999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132</v>
      </c>
      <c r="AT146" s="228" t="s">
        <v>128</v>
      </c>
      <c r="AU146" s="228" t="s">
        <v>84</v>
      </c>
      <c r="AY146" s="14" t="s">
        <v>125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82</v>
      </c>
      <c r="BK146" s="229">
        <f>ROUND(I146*H146,2)</f>
        <v>0</v>
      </c>
      <c r="BL146" s="14" t="s">
        <v>132</v>
      </c>
      <c r="BM146" s="228" t="s">
        <v>214</v>
      </c>
    </row>
    <row r="147" spans="1:65" s="2" customFormat="1" ht="37.8" customHeight="1">
      <c r="A147" s="35"/>
      <c r="B147" s="36"/>
      <c r="C147" s="216" t="s">
        <v>219</v>
      </c>
      <c r="D147" s="216" t="s">
        <v>128</v>
      </c>
      <c r="E147" s="217" t="s">
        <v>224</v>
      </c>
      <c r="F147" s="218" t="s">
        <v>225</v>
      </c>
      <c r="G147" s="219" t="s">
        <v>131</v>
      </c>
      <c r="H147" s="220">
        <v>30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39</v>
      </c>
      <c r="O147" s="88"/>
      <c r="P147" s="226">
        <f>O147*H147</f>
        <v>0</v>
      </c>
      <c r="Q147" s="226">
        <v>4E-05</v>
      </c>
      <c r="R147" s="226">
        <f>Q147*H147</f>
        <v>0.0012000000000000001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132</v>
      </c>
      <c r="AT147" s="228" t="s">
        <v>128</v>
      </c>
      <c r="AU147" s="228" t="s">
        <v>84</v>
      </c>
      <c r="AY147" s="14" t="s">
        <v>125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82</v>
      </c>
      <c r="BK147" s="229">
        <f>ROUND(I147*H147,2)</f>
        <v>0</v>
      </c>
      <c r="BL147" s="14" t="s">
        <v>132</v>
      </c>
      <c r="BM147" s="228" t="s">
        <v>423</v>
      </c>
    </row>
    <row r="148" spans="1:65" s="2" customFormat="1" ht="37.8" customHeight="1">
      <c r="A148" s="35"/>
      <c r="B148" s="36"/>
      <c r="C148" s="216" t="s">
        <v>223</v>
      </c>
      <c r="D148" s="216" t="s">
        <v>128</v>
      </c>
      <c r="E148" s="217" t="s">
        <v>228</v>
      </c>
      <c r="F148" s="218" t="s">
        <v>229</v>
      </c>
      <c r="G148" s="219" t="s">
        <v>131</v>
      </c>
      <c r="H148" s="220">
        <v>30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39</v>
      </c>
      <c r="O148" s="88"/>
      <c r="P148" s="226">
        <f>O148*H148</f>
        <v>0</v>
      </c>
      <c r="Q148" s="226">
        <v>5E-05</v>
      </c>
      <c r="R148" s="226">
        <f>Q148*H148</f>
        <v>0.0015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132</v>
      </c>
      <c r="AT148" s="228" t="s">
        <v>128</v>
      </c>
      <c r="AU148" s="228" t="s">
        <v>84</v>
      </c>
      <c r="AY148" s="14" t="s">
        <v>125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82</v>
      </c>
      <c r="BK148" s="229">
        <f>ROUND(I148*H148,2)</f>
        <v>0</v>
      </c>
      <c r="BL148" s="14" t="s">
        <v>132</v>
      </c>
      <c r="BM148" s="228" t="s">
        <v>424</v>
      </c>
    </row>
    <row r="149" spans="1:65" s="2" customFormat="1" ht="33" customHeight="1">
      <c r="A149" s="35"/>
      <c r="B149" s="36"/>
      <c r="C149" s="216" t="s">
        <v>227</v>
      </c>
      <c r="D149" s="216" t="s">
        <v>128</v>
      </c>
      <c r="E149" s="217" t="s">
        <v>232</v>
      </c>
      <c r="F149" s="218" t="s">
        <v>233</v>
      </c>
      <c r="G149" s="219" t="s">
        <v>131</v>
      </c>
      <c r="H149" s="220">
        <v>26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0.00012</v>
      </c>
      <c r="R149" s="226">
        <f>Q149*H149</f>
        <v>0.00312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132</v>
      </c>
      <c r="AT149" s="228" t="s">
        <v>128</v>
      </c>
      <c r="AU149" s="228" t="s">
        <v>84</v>
      </c>
      <c r="AY149" s="14" t="s">
        <v>125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82</v>
      </c>
      <c r="BK149" s="229">
        <f>ROUND(I149*H149,2)</f>
        <v>0</v>
      </c>
      <c r="BL149" s="14" t="s">
        <v>132</v>
      </c>
      <c r="BM149" s="228" t="s">
        <v>234</v>
      </c>
    </row>
    <row r="150" spans="1:65" s="2" customFormat="1" ht="33" customHeight="1">
      <c r="A150" s="35"/>
      <c r="B150" s="36"/>
      <c r="C150" s="216" t="s">
        <v>231</v>
      </c>
      <c r="D150" s="216" t="s">
        <v>128</v>
      </c>
      <c r="E150" s="217" t="s">
        <v>236</v>
      </c>
      <c r="F150" s="218" t="s">
        <v>237</v>
      </c>
      <c r="G150" s="219" t="s">
        <v>131</v>
      </c>
      <c r="H150" s="220">
        <v>53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39</v>
      </c>
      <c r="O150" s="88"/>
      <c r="P150" s="226">
        <f>O150*H150</f>
        <v>0</v>
      </c>
      <c r="Q150" s="226">
        <v>0.00012</v>
      </c>
      <c r="R150" s="226">
        <f>Q150*H150</f>
        <v>0.00636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132</v>
      </c>
      <c r="AT150" s="228" t="s">
        <v>128</v>
      </c>
      <c r="AU150" s="228" t="s">
        <v>84</v>
      </c>
      <c r="AY150" s="14" t="s">
        <v>125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82</v>
      </c>
      <c r="BK150" s="229">
        <f>ROUND(I150*H150,2)</f>
        <v>0</v>
      </c>
      <c r="BL150" s="14" t="s">
        <v>132</v>
      </c>
      <c r="BM150" s="228" t="s">
        <v>238</v>
      </c>
    </row>
    <row r="151" spans="1:65" s="2" customFormat="1" ht="33" customHeight="1">
      <c r="A151" s="35"/>
      <c r="B151" s="36"/>
      <c r="C151" s="216" t="s">
        <v>235</v>
      </c>
      <c r="D151" s="216" t="s">
        <v>128</v>
      </c>
      <c r="E151" s="217" t="s">
        <v>240</v>
      </c>
      <c r="F151" s="218" t="s">
        <v>241</v>
      </c>
      <c r="G151" s="219" t="s">
        <v>131</v>
      </c>
      <c r="H151" s="220">
        <v>6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0.00012</v>
      </c>
      <c r="R151" s="226">
        <f>Q151*H151</f>
        <v>0.00072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132</v>
      </c>
      <c r="AT151" s="228" t="s">
        <v>128</v>
      </c>
      <c r="AU151" s="228" t="s">
        <v>84</v>
      </c>
      <c r="AY151" s="14" t="s">
        <v>125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82</v>
      </c>
      <c r="BK151" s="229">
        <f>ROUND(I151*H151,2)</f>
        <v>0</v>
      </c>
      <c r="BL151" s="14" t="s">
        <v>132</v>
      </c>
      <c r="BM151" s="228" t="s">
        <v>242</v>
      </c>
    </row>
    <row r="152" spans="1:65" s="2" customFormat="1" ht="37.8" customHeight="1">
      <c r="A152" s="35"/>
      <c r="B152" s="36"/>
      <c r="C152" s="216" t="s">
        <v>239</v>
      </c>
      <c r="D152" s="216" t="s">
        <v>128</v>
      </c>
      <c r="E152" s="217" t="s">
        <v>244</v>
      </c>
      <c r="F152" s="218" t="s">
        <v>245</v>
      </c>
      <c r="G152" s="219" t="s">
        <v>131</v>
      </c>
      <c r="H152" s="220">
        <v>31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39</v>
      </c>
      <c r="O152" s="88"/>
      <c r="P152" s="226">
        <f>O152*H152</f>
        <v>0</v>
      </c>
      <c r="Q152" s="226">
        <v>0.00012</v>
      </c>
      <c r="R152" s="226">
        <f>Q152*H152</f>
        <v>0.00372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132</v>
      </c>
      <c r="AT152" s="228" t="s">
        <v>128</v>
      </c>
      <c r="AU152" s="228" t="s">
        <v>84</v>
      </c>
      <c r="AY152" s="14" t="s">
        <v>125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82</v>
      </c>
      <c r="BK152" s="229">
        <f>ROUND(I152*H152,2)</f>
        <v>0</v>
      </c>
      <c r="BL152" s="14" t="s">
        <v>132</v>
      </c>
      <c r="BM152" s="228" t="s">
        <v>246</v>
      </c>
    </row>
    <row r="153" spans="1:65" s="2" customFormat="1" ht="37.8" customHeight="1">
      <c r="A153" s="35"/>
      <c r="B153" s="36"/>
      <c r="C153" s="216" t="s">
        <v>243</v>
      </c>
      <c r="D153" s="216" t="s">
        <v>128</v>
      </c>
      <c r="E153" s="217" t="s">
        <v>248</v>
      </c>
      <c r="F153" s="218" t="s">
        <v>249</v>
      </c>
      <c r="G153" s="219" t="s">
        <v>131</v>
      </c>
      <c r="H153" s="220">
        <v>57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39</v>
      </c>
      <c r="O153" s="88"/>
      <c r="P153" s="226">
        <f>O153*H153</f>
        <v>0</v>
      </c>
      <c r="Q153" s="226">
        <v>0.00012</v>
      </c>
      <c r="R153" s="226">
        <f>Q153*H153</f>
        <v>0.006840000000000001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132</v>
      </c>
      <c r="AT153" s="228" t="s">
        <v>128</v>
      </c>
      <c r="AU153" s="228" t="s">
        <v>84</v>
      </c>
      <c r="AY153" s="14" t="s">
        <v>125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82</v>
      </c>
      <c r="BK153" s="229">
        <f>ROUND(I153*H153,2)</f>
        <v>0</v>
      </c>
      <c r="BL153" s="14" t="s">
        <v>132</v>
      </c>
      <c r="BM153" s="228" t="s">
        <v>250</v>
      </c>
    </row>
    <row r="154" spans="1:65" s="2" customFormat="1" ht="24.15" customHeight="1">
      <c r="A154" s="35"/>
      <c r="B154" s="36"/>
      <c r="C154" s="216" t="s">
        <v>247</v>
      </c>
      <c r="D154" s="216" t="s">
        <v>128</v>
      </c>
      <c r="E154" s="217" t="s">
        <v>260</v>
      </c>
      <c r="F154" s="218" t="s">
        <v>261</v>
      </c>
      <c r="G154" s="219" t="s">
        <v>160</v>
      </c>
      <c r="H154" s="220">
        <v>2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39</v>
      </c>
      <c r="O154" s="88"/>
      <c r="P154" s="226">
        <f>O154*H154</f>
        <v>0</v>
      </c>
      <c r="Q154" s="226">
        <v>0.00022</v>
      </c>
      <c r="R154" s="226">
        <f>Q154*H154</f>
        <v>0.00044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132</v>
      </c>
      <c r="AT154" s="228" t="s">
        <v>128</v>
      </c>
      <c r="AU154" s="228" t="s">
        <v>84</v>
      </c>
      <c r="AY154" s="14" t="s">
        <v>125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82</v>
      </c>
      <c r="BK154" s="229">
        <f>ROUND(I154*H154,2)</f>
        <v>0</v>
      </c>
      <c r="BL154" s="14" t="s">
        <v>132</v>
      </c>
      <c r="BM154" s="228" t="s">
        <v>425</v>
      </c>
    </row>
    <row r="155" spans="1:65" s="2" customFormat="1" ht="24.15" customHeight="1">
      <c r="A155" s="35"/>
      <c r="B155" s="36"/>
      <c r="C155" s="216" t="s">
        <v>251</v>
      </c>
      <c r="D155" s="216" t="s">
        <v>128</v>
      </c>
      <c r="E155" s="217" t="s">
        <v>268</v>
      </c>
      <c r="F155" s="218" t="s">
        <v>269</v>
      </c>
      <c r="G155" s="219" t="s">
        <v>160</v>
      </c>
      <c r="H155" s="220">
        <v>2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39</v>
      </c>
      <c r="O155" s="88"/>
      <c r="P155" s="226">
        <f>O155*H155</f>
        <v>0</v>
      </c>
      <c r="Q155" s="226">
        <v>0.00052</v>
      </c>
      <c r="R155" s="226">
        <f>Q155*H155</f>
        <v>0.00104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132</v>
      </c>
      <c r="AT155" s="228" t="s">
        <v>128</v>
      </c>
      <c r="AU155" s="228" t="s">
        <v>84</v>
      </c>
      <c r="AY155" s="14" t="s">
        <v>125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82</v>
      </c>
      <c r="BK155" s="229">
        <f>ROUND(I155*H155,2)</f>
        <v>0</v>
      </c>
      <c r="BL155" s="14" t="s">
        <v>132</v>
      </c>
      <c r="BM155" s="228" t="s">
        <v>426</v>
      </c>
    </row>
    <row r="156" spans="1:65" s="2" customFormat="1" ht="37.8" customHeight="1">
      <c r="A156" s="35"/>
      <c r="B156" s="36"/>
      <c r="C156" s="216" t="s">
        <v>255</v>
      </c>
      <c r="D156" s="216" t="s">
        <v>128</v>
      </c>
      <c r="E156" s="217" t="s">
        <v>427</v>
      </c>
      <c r="F156" s="218" t="s">
        <v>428</v>
      </c>
      <c r="G156" s="219" t="s">
        <v>160</v>
      </c>
      <c r="H156" s="220">
        <v>1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39</v>
      </c>
      <c r="O156" s="88"/>
      <c r="P156" s="226">
        <f>O156*H156</f>
        <v>0</v>
      </c>
      <c r="Q156" s="226">
        <v>0.00041</v>
      </c>
      <c r="R156" s="226">
        <f>Q156*H156</f>
        <v>0.00041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132</v>
      </c>
      <c r="AT156" s="228" t="s">
        <v>128</v>
      </c>
      <c r="AU156" s="228" t="s">
        <v>84</v>
      </c>
      <c r="AY156" s="14" t="s">
        <v>125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82</v>
      </c>
      <c r="BK156" s="229">
        <f>ROUND(I156*H156,2)</f>
        <v>0</v>
      </c>
      <c r="BL156" s="14" t="s">
        <v>132</v>
      </c>
      <c r="BM156" s="228" t="s">
        <v>429</v>
      </c>
    </row>
    <row r="157" spans="1:65" s="2" customFormat="1" ht="21.75" customHeight="1">
      <c r="A157" s="35"/>
      <c r="B157" s="36"/>
      <c r="C157" s="216" t="s">
        <v>259</v>
      </c>
      <c r="D157" s="216" t="s">
        <v>128</v>
      </c>
      <c r="E157" s="217" t="s">
        <v>276</v>
      </c>
      <c r="F157" s="218" t="s">
        <v>277</v>
      </c>
      <c r="G157" s="219" t="s">
        <v>160</v>
      </c>
      <c r="H157" s="220">
        <v>14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39</v>
      </c>
      <c r="O157" s="88"/>
      <c r="P157" s="226">
        <f>O157*H157</f>
        <v>0</v>
      </c>
      <c r="Q157" s="226">
        <v>0.00021</v>
      </c>
      <c r="R157" s="226">
        <f>Q157*H157</f>
        <v>0.00294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132</v>
      </c>
      <c r="AT157" s="228" t="s">
        <v>128</v>
      </c>
      <c r="AU157" s="228" t="s">
        <v>84</v>
      </c>
      <c r="AY157" s="14" t="s">
        <v>125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82</v>
      </c>
      <c r="BK157" s="229">
        <f>ROUND(I157*H157,2)</f>
        <v>0</v>
      </c>
      <c r="BL157" s="14" t="s">
        <v>132</v>
      </c>
      <c r="BM157" s="228" t="s">
        <v>278</v>
      </c>
    </row>
    <row r="158" spans="1:65" s="2" customFormat="1" ht="21.75" customHeight="1">
      <c r="A158" s="35"/>
      <c r="B158" s="36"/>
      <c r="C158" s="216" t="s">
        <v>263</v>
      </c>
      <c r="D158" s="216" t="s">
        <v>128</v>
      </c>
      <c r="E158" s="217" t="s">
        <v>280</v>
      </c>
      <c r="F158" s="218" t="s">
        <v>281</v>
      </c>
      <c r="G158" s="219" t="s">
        <v>160</v>
      </c>
      <c r="H158" s="220">
        <v>5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39</v>
      </c>
      <c r="O158" s="88"/>
      <c r="P158" s="226">
        <f>O158*H158</f>
        <v>0</v>
      </c>
      <c r="Q158" s="226">
        <v>0.00034</v>
      </c>
      <c r="R158" s="226">
        <f>Q158*H158</f>
        <v>0.0017000000000000001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132</v>
      </c>
      <c r="AT158" s="228" t="s">
        <v>128</v>
      </c>
      <c r="AU158" s="228" t="s">
        <v>84</v>
      </c>
      <c r="AY158" s="14" t="s">
        <v>125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82</v>
      </c>
      <c r="BK158" s="229">
        <f>ROUND(I158*H158,2)</f>
        <v>0</v>
      </c>
      <c r="BL158" s="14" t="s">
        <v>132</v>
      </c>
      <c r="BM158" s="228" t="s">
        <v>282</v>
      </c>
    </row>
    <row r="159" spans="1:65" s="2" customFormat="1" ht="21.75" customHeight="1">
      <c r="A159" s="35"/>
      <c r="B159" s="36"/>
      <c r="C159" s="216" t="s">
        <v>267</v>
      </c>
      <c r="D159" s="216" t="s">
        <v>128</v>
      </c>
      <c r="E159" s="217" t="s">
        <v>284</v>
      </c>
      <c r="F159" s="218" t="s">
        <v>285</v>
      </c>
      <c r="G159" s="219" t="s">
        <v>160</v>
      </c>
      <c r="H159" s="220">
        <v>3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39</v>
      </c>
      <c r="O159" s="88"/>
      <c r="P159" s="226">
        <f>O159*H159</f>
        <v>0</v>
      </c>
      <c r="Q159" s="226">
        <v>0.0005</v>
      </c>
      <c r="R159" s="226">
        <f>Q159*H159</f>
        <v>0.0015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132</v>
      </c>
      <c r="AT159" s="228" t="s">
        <v>128</v>
      </c>
      <c r="AU159" s="228" t="s">
        <v>84</v>
      </c>
      <c r="AY159" s="14" t="s">
        <v>125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82</v>
      </c>
      <c r="BK159" s="229">
        <f>ROUND(I159*H159,2)</f>
        <v>0</v>
      </c>
      <c r="BL159" s="14" t="s">
        <v>132</v>
      </c>
      <c r="BM159" s="228" t="s">
        <v>286</v>
      </c>
    </row>
    <row r="160" spans="1:65" s="2" customFormat="1" ht="21.75" customHeight="1">
      <c r="A160" s="35"/>
      <c r="B160" s="36"/>
      <c r="C160" s="216" t="s">
        <v>271</v>
      </c>
      <c r="D160" s="216" t="s">
        <v>128</v>
      </c>
      <c r="E160" s="217" t="s">
        <v>288</v>
      </c>
      <c r="F160" s="218" t="s">
        <v>289</v>
      </c>
      <c r="G160" s="219" t="s">
        <v>160</v>
      </c>
      <c r="H160" s="220">
        <v>1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39</v>
      </c>
      <c r="O160" s="88"/>
      <c r="P160" s="226">
        <f>O160*H160</f>
        <v>0</v>
      </c>
      <c r="Q160" s="226">
        <v>0.0007</v>
      </c>
      <c r="R160" s="226">
        <f>Q160*H160</f>
        <v>0.0007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132</v>
      </c>
      <c r="AT160" s="228" t="s">
        <v>128</v>
      </c>
      <c r="AU160" s="228" t="s">
        <v>84</v>
      </c>
      <c r="AY160" s="14" t="s">
        <v>125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82</v>
      </c>
      <c r="BK160" s="229">
        <f>ROUND(I160*H160,2)</f>
        <v>0</v>
      </c>
      <c r="BL160" s="14" t="s">
        <v>132</v>
      </c>
      <c r="BM160" s="228" t="s">
        <v>290</v>
      </c>
    </row>
    <row r="161" spans="1:65" s="2" customFormat="1" ht="24.15" customHeight="1">
      <c r="A161" s="35"/>
      <c r="B161" s="36"/>
      <c r="C161" s="216" t="s">
        <v>275</v>
      </c>
      <c r="D161" s="216" t="s">
        <v>128</v>
      </c>
      <c r="E161" s="217" t="s">
        <v>330</v>
      </c>
      <c r="F161" s="218" t="s">
        <v>331</v>
      </c>
      <c r="G161" s="219" t="s">
        <v>131</v>
      </c>
      <c r="H161" s="220">
        <v>260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39</v>
      </c>
      <c r="O161" s="88"/>
      <c r="P161" s="226">
        <f>O161*H161</f>
        <v>0</v>
      </c>
      <c r="Q161" s="226">
        <v>0.00019</v>
      </c>
      <c r="R161" s="226">
        <f>Q161*H161</f>
        <v>0.0494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132</v>
      </c>
      <c r="AT161" s="228" t="s">
        <v>128</v>
      </c>
      <c r="AU161" s="228" t="s">
        <v>84</v>
      </c>
      <c r="AY161" s="14" t="s">
        <v>125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82</v>
      </c>
      <c r="BK161" s="229">
        <f>ROUND(I161*H161,2)</f>
        <v>0</v>
      </c>
      <c r="BL161" s="14" t="s">
        <v>132</v>
      </c>
      <c r="BM161" s="228" t="s">
        <v>332</v>
      </c>
    </row>
    <row r="162" spans="1:65" s="2" customFormat="1" ht="24.15" customHeight="1">
      <c r="A162" s="35"/>
      <c r="B162" s="36"/>
      <c r="C162" s="216" t="s">
        <v>279</v>
      </c>
      <c r="D162" s="216" t="s">
        <v>128</v>
      </c>
      <c r="E162" s="217" t="s">
        <v>334</v>
      </c>
      <c r="F162" s="218" t="s">
        <v>335</v>
      </c>
      <c r="G162" s="219" t="s">
        <v>131</v>
      </c>
      <c r="H162" s="220">
        <v>260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39</v>
      </c>
      <c r="O162" s="88"/>
      <c r="P162" s="226">
        <f>O162*H162</f>
        <v>0</v>
      </c>
      <c r="Q162" s="226">
        <v>0.00035</v>
      </c>
      <c r="R162" s="226">
        <f>Q162*H162</f>
        <v>0.091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132</v>
      </c>
      <c r="AT162" s="228" t="s">
        <v>128</v>
      </c>
      <c r="AU162" s="228" t="s">
        <v>84</v>
      </c>
      <c r="AY162" s="14" t="s">
        <v>125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82</v>
      </c>
      <c r="BK162" s="229">
        <f>ROUND(I162*H162,2)</f>
        <v>0</v>
      </c>
      <c r="BL162" s="14" t="s">
        <v>132</v>
      </c>
      <c r="BM162" s="228" t="s">
        <v>336</v>
      </c>
    </row>
    <row r="163" spans="1:65" s="2" customFormat="1" ht="24.15" customHeight="1">
      <c r="A163" s="35"/>
      <c r="B163" s="36"/>
      <c r="C163" s="216" t="s">
        <v>283</v>
      </c>
      <c r="D163" s="216" t="s">
        <v>128</v>
      </c>
      <c r="E163" s="217" t="s">
        <v>338</v>
      </c>
      <c r="F163" s="218" t="s">
        <v>339</v>
      </c>
      <c r="G163" s="219" t="s">
        <v>340</v>
      </c>
      <c r="H163" s="220">
        <v>0.125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39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132</v>
      </c>
      <c r="AT163" s="228" t="s">
        <v>128</v>
      </c>
      <c r="AU163" s="228" t="s">
        <v>84</v>
      </c>
      <c r="AY163" s="14" t="s">
        <v>125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82</v>
      </c>
      <c r="BK163" s="229">
        <f>ROUND(I163*H163,2)</f>
        <v>0</v>
      </c>
      <c r="BL163" s="14" t="s">
        <v>132</v>
      </c>
      <c r="BM163" s="228" t="s">
        <v>341</v>
      </c>
    </row>
    <row r="164" spans="1:65" s="2" customFormat="1" ht="24.15" customHeight="1">
      <c r="A164" s="35"/>
      <c r="B164" s="36"/>
      <c r="C164" s="216" t="s">
        <v>287</v>
      </c>
      <c r="D164" s="216" t="s">
        <v>128</v>
      </c>
      <c r="E164" s="217" t="s">
        <v>343</v>
      </c>
      <c r="F164" s="218" t="s">
        <v>344</v>
      </c>
      <c r="G164" s="219" t="s">
        <v>340</v>
      </c>
      <c r="H164" s="220">
        <v>0.649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39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132</v>
      </c>
      <c r="AT164" s="228" t="s">
        <v>128</v>
      </c>
      <c r="AU164" s="228" t="s">
        <v>84</v>
      </c>
      <c r="AY164" s="14" t="s">
        <v>125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82</v>
      </c>
      <c r="BK164" s="229">
        <f>ROUND(I164*H164,2)</f>
        <v>0</v>
      </c>
      <c r="BL164" s="14" t="s">
        <v>132</v>
      </c>
      <c r="BM164" s="228" t="s">
        <v>345</v>
      </c>
    </row>
    <row r="165" spans="1:63" s="12" customFormat="1" ht="22.8" customHeight="1">
      <c r="A165" s="12"/>
      <c r="B165" s="200"/>
      <c r="C165" s="201"/>
      <c r="D165" s="202" t="s">
        <v>73</v>
      </c>
      <c r="E165" s="214" t="s">
        <v>346</v>
      </c>
      <c r="F165" s="214" t="s">
        <v>347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SUM(P166:P173)</f>
        <v>0</v>
      </c>
      <c r="Q165" s="208"/>
      <c r="R165" s="209">
        <f>SUM(R166:R173)</f>
        <v>0.18843000000000001</v>
      </c>
      <c r="S165" s="208"/>
      <c r="T165" s="210">
        <f>SUM(T166:T173)</f>
        <v>0.22883000000000003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1" t="s">
        <v>84</v>
      </c>
      <c r="AT165" s="212" t="s">
        <v>73</v>
      </c>
      <c r="AU165" s="212" t="s">
        <v>82</v>
      </c>
      <c r="AY165" s="211" t="s">
        <v>125</v>
      </c>
      <c r="BK165" s="213">
        <f>SUM(BK166:BK173)</f>
        <v>0</v>
      </c>
    </row>
    <row r="166" spans="1:65" s="2" customFormat="1" ht="16.5" customHeight="1">
      <c r="A166" s="35"/>
      <c r="B166" s="36"/>
      <c r="C166" s="216" t="s">
        <v>291</v>
      </c>
      <c r="D166" s="216" t="s">
        <v>128</v>
      </c>
      <c r="E166" s="217" t="s">
        <v>349</v>
      </c>
      <c r="F166" s="218" t="s">
        <v>350</v>
      </c>
      <c r="G166" s="219" t="s">
        <v>327</v>
      </c>
      <c r="H166" s="220">
        <v>10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39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0.01946</v>
      </c>
      <c r="T166" s="227">
        <f>S166*H166</f>
        <v>0.19460000000000002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132</v>
      </c>
      <c r="AT166" s="228" t="s">
        <v>128</v>
      </c>
      <c r="AU166" s="228" t="s">
        <v>84</v>
      </c>
      <c r="AY166" s="14" t="s">
        <v>125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82</v>
      </c>
      <c r="BK166" s="229">
        <f>ROUND(I166*H166,2)</f>
        <v>0</v>
      </c>
      <c r="BL166" s="14" t="s">
        <v>132</v>
      </c>
      <c r="BM166" s="228" t="s">
        <v>430</v>
      </c>
    </row>
    <row r="167" spans="1:65" s="2" customFormat="1" ht="24.15" customHeight="1">
      <c r="A167" s="35"/>
      <c r="B167" s="36"/>
      <c r="C167" s="216" t="s">
        <v>295</v>
      </c>
      <c r="D167" s="216" t="s">
        <v>128</v>
      </c>
      <c r="E167" s="217" t="s">
        <v>353</v>
      </c>
      <c r="F167" s="218" t="s">
        <v>354</v>
      </c>
      <c r="G167" s="219" t="s">
        <v>327</v>
      </c>
      <c r="H167" s="220">
        <v>11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39</v>
      </c>
      <c r="O167" s="88"/>
      <c r="P167" s="226">
        <f>O167*H167</f>
        <v>0</v>
      </c>
      <c r="Q167" s="226">
        <v>0.01497</v>
      </c>
      <c r="R167" s="226">
        <f>Q167*H167</f>
        <v>0.16467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132</v>
      </c>
      <c r="AT167" s="228" t="s">
        <v>128</v>
      </c>
      <c r="AU167" s="228" t="s">
        <v>84</v>
      </c>
      <c r="AY167" s="14" t="s">
        <v>125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82</v>
      </c>
      <c r="BK167" s="229">
        <f>ROUND(I167*H167,2)</f>
        <v>0</v>
      </c>
      <c r="BL167" s="14" t="s">
        <v>132</v>
      </c>
      <c r="BM167" s="228" t="s">
        <v>431</v>
      </c>
    </row>
    <row r="168" spans="1:65" s="2" customFormat="1" ht="24.15" customHeight="1">
      <c r="A168" s="35"/>
      <c r="B168" s="36"/>
      <c r="C168" s="216" t="s">
        <v>299</v>
      </c>
      <c r="D168" s="216" t="s">
        <v>128</v>
      </c>
      <c r="E168" s="217" t="s">
        <v>432</v>
      </c>
      <c r="F168" s="218" t="s">
        <v>433</v>
      </c>
      <c r="G168" s="219" t="s">
        <v>327</v>
      </c>
      <c r="H168" s="220">
        <v>1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39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0.01707</v>
      </c>
      <c r="T168" s="227">
        <f>S168*H168</f>
        <v>0.01707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132</v>
      </c>
      <c r="AT168" s="228" t="s">
        <v>128</v>
      </c>
      <c r="AU168" s="228" t="s">
        <v>84</v>
      </c>
      <c r="AY168" s="14" t="s">
        <v>125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82</v>
      </c>
      <c r="BK168" s="229">
        <f>ROUND(I168*H168,2)</f>
        <v>0</v>
      </c>
      <c r="BL168" s="14" t="s">
        <v>132</v>
      </c>
      <c r="BM168" s="228" t="s">
        <v>434</v>
      </c>
    </row>
    <row r="169" spans="1:65" s="2" customFormat="1" ht="24.15" customHeight="1">
      <c r="A169" s="35"/>
      <c r="B169" s="36"/>
      <c r="C169" s="216" t="s">
        <v>303</v>
      </c>
      <c r="D169" s="216" t="s">
        <v>128</v>
      </c>
      <c r="E169" s="217" t="s">
        <v>357</v>
      </c>
      <c r="F169" s="218" t="s">
        <v>358</v>
      </c>
      <c r="G169" s="219" t="s">
        <v>340</v>
      </c>
      <c r="H169" s="220">
        <v>0.229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39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132</v>
      </c>
      <c r="AT169" s="228" t="s">
        <v>128</v>
      </c>
      <c r="AU169" s="228" t="s">
        <v>84</v>
      </c>
      <c r="AY169" s="14" t="s">
        <v>125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82</v>
      </c>
      <c r="BK169" s="229">
        <f>ROUND(I169*H169,2)</f>
        <v>0</v>
      </c>
      <c r="BL169" s="14" t="s">
        <v>132</v>
      </c>
      <c r="BM169" s="228" t="s">
        <v>435</v>
      </c>
    </row>
    <row r="170" spans="1:65" s="2" customFormat="1" ht="16.5" customHeight="1">
      <c r="A170" s="35"/>
      <c r="B170" s="36"/>
      <c r="C170" s="216" t="s">
        <v>307</v>
      </c>
      <c r="D170" s="216" t="s">
        <v>128</v>
      </c>
      <c r="E170" s="217" t="s">
        <v>361</v>
      </c>
      <c r="F170" s="218" t="s">
        <v>362</v>
      </c>
      <c r="G170" s="219" t="s">
        <v>327</v>
      </c>
      <c r="H170" s="220">
        <v>11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39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0.00156</v>
      </c>
      <c r="T170" s="227">
        <f>S170*H170</f>
        <v>0.017159999999999998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132</v>
      </c>
      <c r="AT170" s="228" t="s">
        <v>128</v>
      </c>
      <c r="AU170" s="228" t="s">
        <v>84</v>
      </c>
      <c r="AY170" s="14" t="s">
        <v>125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82</v>
      </c>
      <c r="BK170" s="229">
        <f>ROUND(I170*H170,2)</f>
        <v>0</v>
      </c>
      <c r="BL170" s="14" t="s">
        <v>132</v>
      </c>
      <c r="BM170" s="228" t="s">
        <v>436</v>
      </c>
    </row>
    <row r="171" spans="1:65" s="2" customFormat="1" ht="24.15" customHeight="1">
      <c r="A171" s="35"/>
      <c r="B171" s="36"/>
      <c r="C171" s="216" t="s">
        <v>311</v>
      </c>
      <c r="D171" s="216" t="s">
        <v>128</v>
      </c>
      <c r="E171" s="217" t="s">
        <v>365</v>
      </c>
      <c r="F171" s="218" t="s">
        <v>366</v>
      </c>
      <c r="G171" s="219" t="s">
        <v>160</v>
      </c>
      <c r="H171" s="220">
        <v>11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39</v>
      </c>
      <c r="O171" s="88"/>
      <c r="P171" s="226">
        <f>O171*H171</f>
        <v>0</v>
      </c>
      <c r="Q171" s="226">
        <v>0.00016</v>
      </c>
      <c r="R171" s="226">
        <f>Q171*H171</f>
        <v>0.00176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132</v>
      </c>
      <c r="AT171" s="228" t="s">
        <v>128</v>
      </c>
      <c r="AU171" s="228" t="s">
        <v>84</v>
      </c>
      <c r="AY171" s="14" t="s">
        <v>125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82</v>
      </c>
      <c r="BK171" s="229">
        <f>ROUND(I171*H171,2)</f>
        <v>0</v>
      </c>
      <c r="BL171" s="14" t="s">
        <v>132</v>
      </c>
      <c r="BM171" s="228" t="s">
        <v>437</v>
      </c>
    </row>
    <row r="172" spans="1:65" s="2" customFormat="1" ht="21.75" customHeight="1">
      <c r="A172" s="35"/>
      <c r="B172" s="36"/>
      <c r="C172" s="230" t="s">
        <v>315</v>
      </c>
      <c r="D172" s="230" t="s">
        <v>320</v>
      </c>
      <c r="E172" s="231" t="s">
        <v>369</v>
      </c>
      <c r="F172" s="232" t="s">
        <v>370</v>
      </c>
      <c r="G172" s="233" t="s">
        <v>160</v>
      </c>
      <c r="H172" s="234">
        <v>11</v>
      </c>
      <c r="I172" s="235"/>
      <c r="J172" s="236">
        <f>ROUND(I172*H172,2)</f>
        <v>0</v>
      </c>
      <c r="K172" s="237"/>
      <c r="L172" s="238"/>
      <c r="M172" s="239" t="s">
        <v>1</v>
      </c>
      <c r="N172" s="240" t="s">
        <v>39</v>
      </c>
      <c r="O172" s="88"/>
      <c r="P172" s="226">
        <f>O172*H172</f>
        <v>0</v>
      </c>
      <c r="Q172" s="226">
        <v>0.002</v>
      </c>
      <c r="R172" s="226">
        <f>Q172*H172</f>
        <v>0.022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251</v>
      </c>
      <c r="AT172" s="228" t="s">
        <v>320</v>
      </c>
      <c r="AU172" s="228" t="s">
        <v>84</v>
      </c>
      <c r="AY172" s="14" t="s">
        <v>125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82</v>
      </c>
      <c r="BK172" s="229">
        <f>ROUND(I172*H172,2)</f>
        <v>0</v>
      </c>
      <c r="BL172" s="14" t="s">
        <v>132</v>
      </c>
      <c r="BM172" s="228" t="s">
        <v>438</v>
      </c>
    </row>
    <row r="173" spans="1:65" s="2" customFormat="1" ht="24.15" customHeight="1">
      <c r="A173" s="35"/>
      <c r="B173" s="36"/>
      <c r="C173" s="216" t="s">
        <v>319</v>
      </c>
      <c r="D173" s="216" t="s">
        <v>128</v>
      </c>
      <c r="E173" s="217" t="s">
        <v>373</v>
      </c>
      <c r="F173" s="218" t="s">
        <v>374</v>
      </c>
      <c r="G173" s="219" t="s">
        <v>340</v>
      </c>
      <c r="H173" s="220">
        <v>0.188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39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132</v>
      </c>
      <c r="AT173" s="228" t="s">
        <v>128</v>
      </c>
      <c r="AU173" s="228" t="s">
        <v>84</v>
      </c>
      <c r="AY173" s="14" t="s">
        <v>125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82</v>
      </c>
      <c r="BK173" s="229">
        <f>ROUND(I173*H173,2)</f>
        <v>0</v>
      </c>
      <c r="BL173" s="14" t="s">
        <v>132</v>
      </c>
      <c r="BM173" s="228" t="s">
        <v>439</v>
      </c>
    </row>
    <row r="174" spans="1:63" s="12" customFormat="1" ht="22.8" customHeight="1">
      <c r="A174" s="12"/>
      <c r="B174" s="200"/>
      <c r="C174" s="201"/>
      <c r="D174" s="202" t="s">
        <v>73</v>
      </c>
      <c r="E174" s="214" t="s">
        <v>376</v>
      </c>
      <c r="F174" s="214" t="s">
        <v>377</v>
      </c>
      <c r="G174" s="201"/>
      <c r="H174" s="201"/>
      <c r="I174" s="204"/>
      <c r="J174" s="215">
        <f>BK174</f>
        <v>0</v>
      </c>
      <c r="K174" s="201"/>
      <c r="L174" s="206"/>
      <c r="M174" s="207"/>
      <c r="N174" s="208"/>
      <c r="O174" s="208"/>
      <c r="P174" s="209">
        <f>SUM(P175:P177)</f>
        <v>0</v>
      </c>
      <c r="Q174" s="208"/>
      <c r="R174" s="209">
        <f>SUM(R175:R177)</f>
        <v>0.132</v>
      </c>
      <c r="S174" s="208"/>
      <c r="T174" s="210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1" t="s">
        <v>84</v>
      </c>
      <c r="AT174" s="212" t="s">
        <v>73</v>
      </c>
      <c r="AU174" s="212" t="s">
        <v>82</v>
      </c>
      <c r="AY174" s="211" t="s">
        <v>125</v>
      </c>
      <c r="BK174" s="213">
        <f>SUM(BK175:BK177)</f>
        <v>0</v>
      </c>
    </row>
    <row r="175" spans="1:65" s="2" customFormat="1" ht="24.15" customHeight="1">
      <c r="A175" s="35"/>
      <c r="B175" s="36"/>
      <c r="C175" s="216" t="s">
        <v>324</v>
      </c>
      <c r="D175" s="216" t="s">
        <v>128</v>
      </c>
      <c r="E175" s="217" t="s">
        <v>379</v>
      </c>
      <c r="F175" s="218" t="s">
        <v>380</v>
      </c>
      <c r="G175" s="219" t="s">
        <v>327</v>
      </c>
      <c r="H175" s="220">
        <v>11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39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132</v>
      </c>
      <c r="AT175" s="228" t="s">
        <v>128</v>
      </c>
      <c r="AU175" s="228" t="s">
        <v>84</v>
      </c>
      <c r="AY175" s="14" t="s">
        <v>125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82</v>
      </c>
      <c r="BK175" s="229">
        <f>ROUND(I175*H175,2)</f>
        <v>0</v>
      </c>
      <c r="BL175" s="14" t="s">
        <v>132</v>
      </c>
      <c r="BM175" s="228" t="s">
        <v>440</v>
      </c>
    </row>
    <row r="176" spans="1:65" s="2" customFormat="1" ht="16.5" customHeight="1">
      <c r="A176" s="35"/>
      <c r="B176" s="36"/>
      <c r="C176" s="230" t="s">
        <v>329</v>
      </c>
      <c r="D176" s="230" t="s">
        <v>320</v>
      </c>
      <c r="E176" s="231" t="s">
        <v>383</v>
      </c>
      <c r="F176" s="232" t="s">
        <v>384</v>
      </c>
      <c r="G176" s="233" t="s">
        <v>160</v>
      </c>
      <c r="H176" s="234">
        <v>11</v>
      </c>
      <c r="I176" s="235"/>
      <c r="J176" s="236">
        <f>ROUND(I176*H176,2)</f>
        <v>0</v>
      </c>
      <c r="K176" s="237"/>
      <c r="L176" s="238"/>
      <c r="M176" s="239" t="s">
        <v>1</v>
      </c>
      <c r="N176" s="240" t="s">
        <v>39</v>
      </c>
      <c r="O176" s="88"/>
      <c r="P176" s="226">
        <f>O176*H176</f>
        <v>0</v>
      </c>
      <c r="Q176" s="226">
        <v>0.012</v>
      </c>
      <c r="R176" s="226">
        <f>Q176*H176</f>
        <v>0.132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251</v>
      </c>
      <c r="AT176" s="228" t="s">
        <v>320</v>
      </c>
      <c r="AU176" s="228" t="s">
        <v>84</v>
      </c>
      <c r="AY176" s="14" t="s">
        <v>125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82</v>
      </c>
      <c r="BK176" s="229">
        <f>ROUND(I176*H176,2)</f>
        <v>0</v>
      </c>
      <c r="BL176" s="14" t="s">
        <v>132</v>
      </c>
      <c r="BM176" s="228" t="s">
        <v>441</v>
      </c>
    </row>
    <row r="177" spans="1:65" s="2" customFormat="1" ht="24.15" customHeight="1">
      <c r="A177" s="35"/>
      <c r="B177" s="36"/>
      <c r="C177" s="216" t="s">
        <v>333</v>
      </c>
      <c r="D177" s="216" t="s">
        <v>128</v>
      </c>
      <c r="E177" s="217" t="s">
        <v>387</v>
      </c>
      <c r="F177" s="218" t="s">
        <v>388</v>
      </c>
      <c r="G177" s="219" t="s">
        <v>340</v>
      </c>
      <c r="H177" s="220">
        <v>0.132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39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132</v>
      </c>
      <c r="AT177" s="228" t="s">
        <v>128</v>
      </c>
      <c r="AU177" s="228" t="s">
        <v>84</v>
      </c>
      <c r="AY177" s="14" t="s">
        <v>125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82</v>
      </c>
      <c r="BK177" s="229">
        <f>ROUND(I177*H177,2)</f>
        <v>0</v>
      </c>
      <c r="BL177" s="14" t="s">
        <v>132</v>
      </c>
      <c r="BM177" s="228" t="s">
        <v>442</v>
      </c>
    </row>
    <row r="178" spans="1:63" s="12" customFormat="1" ht="25.9" customHeight="1">
      <c r="A178" s="12"/>
      <c r="B178" s="200"/>
      <c r="C178" s="201"/>
      <c r="D178" s="202" t="s">
        <v>73</v>
      </c>
      <c r="E178" s="203" t="s">
        <v>390</v>
      </c>
      <c r="F178" s="203" t="s">
        <v>391</v>
      </c>
      <c r="G178" s="201"/>
      <c r="H178" s="201"/>
      <c r="I178" s="204"/>
      <c r="J178" s="205">
        <f>BK178</f>
        <v>0</v>
      </c>
      <c r="K178" s="201"/>
      <c r="L178" s="206"/>
      <c r="M178" s="207"/>
      <c r="N178" s="208"/>
      <c r="O178" s="208"/>
      <c r="P178" s="209">
        <f>P179</f>
        <v>0</v>
      </c>
      <c r="Q178" s="208"/>
      <c r="R178" s="209">
        <f>R179</f>
        <v>0</v>
      </c>
      <c r="S178" s="208"/>
      <c r="T178" s="210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1" t="s">
        <v>141</v>
      </c>
      <c r="AT178" s="212" t="s">
        <v>73</v>
      </c>
      <c r="AU178" s="212" t="s">
        <v>74</v>
      </c>
      <c r="AY178" s="211" t="s">
        <v>125</v>
      </c>
      <c r="BK178" s="213">
        <f>BK179</f>
        <v>0</v>
      </c>
    </row>
    <row r="179" spans="1:65" s="2" customFormat="1" ht="16.5" customHeight="1">
      <c r="A179" s="35"/>
      <c r="B179" s="36"/>
      <c r="C179" s="216" t="s">
        <v>337</v>
      </c>
      <c r="D179" s="216" t="s">
        <v>128</v>
      </c>
      <c r="E179" s="217" t="s">
        <v>393</v>
      </c>
      <c r="F179" s="218" t="s">
        <v>394</v>
      </c>
      <c r="G179" s="219" t="s">
        <v>395</v>
      </c>
      <c r="H179" s="220">
        <v>8</v>
      </c>
      <c r="I179" s="221"/>
      <c r="J179" s="222">
        <f>ROUND(I179*H179,2)</f>
        <v>0</v>
      </c>
      <c r="K179" s="223"/>
      <c r="L179" s="41"/>
      <c r="M179" s="241" t="s">
        <v>1</v>
      </c>
      <c r="N179" s="242" t="s">
        <v>39</v>
      </c>
      <c r="O179" s="243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396</v>
      </c>
      <c r="AT179" s="228" t="s">
        <v>128</v>
      </c>
      <c r="AU179" s="228" t="s">
        <v>82</v>
      </c>
      <c r="AY179" s="14" t="s">
        <v>125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82</v>
      </c>
      <c r="BK179" s="229">
        <f>ROUND(I179*H179,2)</f>
        <v>0</v>
      </c>
      <c r="BL179" s="14" t="s">
        <v>396</v>
      </c>
      <c r="BM179" s="228" t="s">
        <v>443</v>
      </c>
    </row>
    <row r="180" spans="1:31" s="2" customFormat="1" ht="6.95" customHeight="1">
      <c r="A180" s="35"/>
      <c r="B180" s="63"/>
      <c r="C180" s="64"/>
      <c r="D180" s="64"/>
      <c r="E180" s="64"/>
      <c r="F180" s="64"/>
      <c r="G180" s="64"/>
      <c r="H180" s="64"/>
      <c r="I180" s="64"/>
      <c r="J180" s="64"/>
      <c r="K180" s="64"/>
      <c r="L180" s="41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password="CC35" sheet="1" objects="1" scenarios="1" formatColumns="0" formatRows="0" autoFilter="0"/>
  <autoFilter ref="C120:K17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pans="2:46" s="1" customFormat="1" ht="24.95" customHeight="1">
      <c r="B4" s="17"/>
      <c r="D4" s="135" t="s">
        <v>97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Liberec ZŠ Aloisina výšina - oprava hlavních rozvodů vody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444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31. 1. 2022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30</v>
      </c>
      <c r="F21" s="35"/>
      <c r="G21" s="35"/>
      <c r="H21" s="35"/>
      <c r="I21" s="137" t="s">
        <v>26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30</v>
      </c>
      <c r="F24" s="35"/>
      <c r="G24" s="35"/>
      <c r="H24" s="35"/>
      <c r="I24" s="137" t="s">
        <v>26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ROUND((SUM(BE118:BE135)),2)</f>
        <v>0</v>
      </c>
      <c r="G33" s="35"/>
      <c r="H33" s="35"/>
      <c r="I33" s="152">
        <v>0.21</v>
      </c>
      <c r="J33" s="151">
        <f>ROUND(((SUM(BE118:BE135))*I33),2)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40</v>
      </c>
      <c r="F34" s="151">
        <f>ROUND((SUM(BF118:BF135)),2)</f>
        <v>0</v>
      </c>
      <c r="G34" s="35"/>
      <c r="H34" s="35"/>
      <c r="I34" s="152">
        <v>0.15</v>
      </c>
      <c r="J34" s="151">
        <f>ROUND(((SUM(BF118:BF135))*I34),2)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41</v>
      </c>
      <c r="F35" s="151">
        <f>ROUND((SUM(BG118:BG135)),2)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42</v>
      </c>
      <c r="F36" s="151">
        <f>ROUND((SUM(BH118:BH135)),2)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43</v>
      </c>
      <c r="F37" s="151">
        <f>ROUND((SUM(BI118:BI135)),2)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Liberec ZŠ Aloisina výšina - oprava hlavních rozvodů vody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2122-53 - Pavilon U2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31. 1. 2022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>Ing. Michal Vodňanský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6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>Ing. Michal Vodňanský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101</v>
      </c>
      <c r="D94" s="173"/>
      <c r="E94" s="173"/>
      <c r="F94" s="173"/>
      <c r="G94" s="173"/>
      <c r="H94" s="173"/>
      <c r="I94" s="173"/>
      <c r="J94" s="174" t="s">
        <v>102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103</v>
      </c>
      <c r="D96" s="37"/>
      <c r="E96" s="37"/>
      <c r="F96" s="37"/>
      <c r="G96" s="37"/>
      <c r="H96" s="37"/>
      <c r="I96" s="37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pans="1:31" s="9" customFormat="1" ht="24.95" customHeight="1">
      <c r="A97" s="9"/>
      <c r="B97" s="176"/>
      <c r="C97" s="177"/>
      <c r="D97" s="178" t="s">
        <v>105</v>
      </c>
      <c r="E97" s="179"/>
      <c r="F97" s="179"/>
      <c r="G97" s="179"/>
      <c r="H97" s="179"/>
      <c r="I97" s="179"/>
      <c r="J97" s="180">
        <f>J119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106</v>
      </c>
      <c r="E98" s="185"/>
      <c r="F98" s="185"/>
      <c r="G98" s="185"/>
      <c r="H98" s="185"/>
      <c r="I98" s="185"/>
      <c r="J98" s="186">
        <f>J120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110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171" t="str">
        <f>E7</f>
        <v>Liberec ZŠ Aloisina výšina - oprava hlavních rozvodů vody</v>
      </c>
      <c r="F108" s="29"/>
      <c r="G108" s="29"/>
      <c r="H108" s="29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98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2122-53 - Pavilon U2</v>
      </c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 </v>
      </c>
      <c r="G112" s="37"/>
      <c r="H112" s="37"/>
      <c r="I112" s="29" t="s">
        <v>22</v>
      </c>
      <c r="J112" s="76" t="str">
        <f>IF(J12="","",J12)</f>
        <v>31. 1. 2022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5.65" customHeight="1">
      <c r="A114" s="35"/>
      <c r="B114" s="36"/>
      <c r="C114" s="29" t="s">
        <v>24</v>
      </c>
      <c r="D114" s="37"/>
      <c r="E114" s="37"/>
      <c r="F114" s="24" t="str">
        <f>E15</f>
        <v xml:space="preserve"> </v>
      </c>
      <c r="G114" s="37"/>
      <c r="H114" s="37"/>
      <c r="I114" s="29" t="s">
        <v>29</v>
      </c>
      <c r="J114" s="33" t="str">
        <f>E21</f>
        <v>Ing. Michal Vodňanský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5.65" customHeight="1">
      <c r="A115" s="35"/>
      <c r="B115" s="36"/>
      <c r="C115" s="29" t="s">
        <v>27</v>
      </c>
      <c r="D115" s="37"/>
      <c r="E115" s="37"/>
      <c r="F115" s="24" t="str">
        <f>IF(E18="","",E18)</f>
        <v>Vyplň údaj</v>
      </c>
      <c r="G115" s="37"/>
      <c r="H115" s="37"/>
      <c r="I115" s="29" t="s">
        <v>32</v>
      </c>
      <c r="J115" s="33" t="str">
        <f>E24</f>
        <v>Ing. Michal Vodňanský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88"/>
      <c r="B117" s="189"/>
      <c r="C117" s="190" t="s">
        <v>111</v>
      </c>
      <c r="D117" s="191" t="s">
        <v>59</v>
      </c>
      <c r="E117" s="191" t="s">
        <v>55</v>
      </c>
      <c r="F117" s="191" t="s">
        <v>56</v>
      </c>
      <c r="G117" s="191" t="s">
        <v>112</v>
      </c>
      <c r="H117" s="191" t="s">
        <v>113</v>
      </c>
      <c r="I117" s="191" t="s">
        <v>114</v>
      </c>
      <c r="J117" s="192" t="s">
        <v>102</v>
      </c>
      <c r="K117" s="193" t="s">
        <v>115</v>
      </c>
      <c r="L117" s="194"/>
      <c r="M117" s="97" t="s">
        <v>1</v>
      </c>
      <c r="N117" s="98" t="s">
        <v>38</v>
      </c>
      <c r="O117" s="98" t="s">
        <v>116</v>
      </c>
      <c r="P117" s="98" t="s">
        <v>117</v>
      </c>
      <c r="Q117" s="98" t="s">
        <v>118</v>
      </c>
      <c r="R117" s="98" t="s">
        <v>119</v>
      </c>
      <c r="S117" s="98" t="s">
        <v>120</v>
      </c>
      <c r="T117" s="99" t="s">
        <v>121</v>
      </c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</row>
    <row r="118" spans="1:63" s="2" customFormat="1" ht="22.8" customHeight="1">
      <c r="A118" s="35"/>
      <c r="B118" s="36"/>
      <c r="C118" s="104" t="s">
        <v>122</v>
      </c>
      <c r="D118" s="37"/>
      <c r="E118" s="37"/>
      <c r="F118" s="37"/>
      <c r="G118" s="37"/>
      <c r="H118" s="37"/>
      <c r="I118" s="37"/>
      <c r="J118" s="195">
        <f>BK118</f>
        <v>0</v>
      </c>
      <c r="K118" s="37"/>
      <c r="L118" s="41"/>
      <c r="M118" s="100"/>
      <c r="N118" s="196"/>
      <c r="O118" s="101"/>
      <c r="P118" s="197">
        <f>P119</f>
        <v>0</v>
      </c>
      <c r="Q118" s="101"/>
      <c r="R118" s="197">
        <f>R119</f>
        <v>0.19734000000000004</v>
      </c>
      <c r="S118" s="101"/>
      <c r="T118" s="198">
        <f>T119</f>
        <v>0.3976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73</v>
      </c>
      <c r="AU118" s="14" t="s">
        <v>104</v>
      </c>
      <c r="BK118" s="199">
        <f>BK119</f>
        <v>0</v>
      </c>
    </row>
    <row r="119" spans="1:63" s="12" customFormat="1" ht="25.9" customHeight="1">
      <c r="A119" s="12"/>
      <c r="B119" s="200"/>
      <c r="C119" s="201"/>
      <c r="D119" s="202" t="s">
        <v>73</v>
      </c>
      <c r="E119" s="203" t="s">
        <v>123</v>
      </c>
      <c r="F119" s="203" t="s">
        <v>124</v>
      </c>
      <c r="G119" s="201"/>
      <c r="H119" s="201"/>
      <c r="I119" s="204"/>
      <c r="J119" s="205">
        <f>BK119</f>
        <v>0</v>
      </c>
      <c r="K119" s="201"/>
      <c r="L119" s="206"/>
      <c r="M119" s="207"/>
      <c r="N119" s="208"/>
      <c r="O119" s="208"/>
      <c r="P119" s="209">
        <f>P120</f>
        <v>0</v>
      </c>
      <c r="Q119" s="208"/>
      <c r="R119" s="209">
        <f>R120</f>
        <v>0.19734000000000004</v>
      </c>
      <c r="S119" s="208"/>
      <c r="T119" s="210">
        <f>T120</f>
        <v>0.3976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84</v>
      </c>
      <c r="AT119" s="212" t="s">
        <v>73</v>
      </c>
      <c r="AU119" s="212" t="s">
        <v>74</v>
      </c>
      <c r="AY119" s="211" t="s">
        <v>125</v>
      </c>
      <c r="BK119" s="213">
        <f>BK120</f>
        <v>0</v>
      </c>
    </row>
    <row r="120" spans="1:63" s="12" customFormat="1" ht="22.8" customHeight="1">
      <c r="A120" s="12"/>
      <c r="B120" s="200"/>
      <c r="C120" s="201"/>
      <c r="D120" s="202" t="s">
        <v>73</v>
      </c>
      <c r="E120" s="214" t="s">
        <v>126</v>
      </c>
      <c r="F120" s="214" t="s">
        <v>127</v>
      </c>
      <c r="G120" s="201"/>
      <c r="H120" s="201"/>
      <c r="I120" s="204"/>
      <c r="J120" s="215">
        <f>BK120</f>
        <v>0</v>
      </c>
      <c r="K120" s="201"/>
      <c r="L120" s="206"/>
      <c r="M120" s="207"/>
      <c r="N120" s="208"/>
      <c r="O120" s="208"/>
      <c r="P120" s="209">
        <f>SUM(P121:P135)</f>
        <v>0</v>
      </c>
      <c r="Q120" s="208"/>
      <c r="R120" s="209">
        <f>SUM(R121:R135)</f>
        <v>0.19734000000000004</v>
      </c>
      <c r="S120" s="208"/>
      <c r="T120" s="210">
        <f>SUM(T121:T135)</f>
        <v>0.3976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1" t="s">
        <v>84</v>
      </c>
      <c r="AT120" s="212" t="s">
        <v>73</v>
      </c>
      <c r="AU120" s="212" t="s">
        <v>82</v>
      </c>
      <c r="AY120" s="211" t="s">
        <v>125</v>
      </c>
      <c r="BK120" s="213">
        <f>SUM(BK121:BK135)</f>
        <v>0</v>
      </c>
    </row>
    <row r="121" spans="1:65" s="2" customFormat="1" ht="24.15" customHeight="1">
      <c r="A121" s="35"/>
      <c r="B121" s="36"/>
      <c r="C121" s="216" t="s">
        <v>82</v>
      </c>
      <c r="D121" s="216" t="s">
        <v>128</v>
      </c>
      <c r="E121" s="217" t="s">
        <v>150</v>
      </c>
      <c r="F121" s="218" t="s">
        <v>151</v>
      </c>
      <c r="G121" s="219" t="s">
        <v>131</v>
      </c>
      <c r="H121" s="220">
        <v>10</v>
      </c>
      <c r="I121" s="221"/>
      <c r="J121" s="222">
        <f>ROUND(I121*H121,2)</f>
        <v>0</v>
      </c>
      <c r="K121" s="223"/>
      <c r="L121" s="41"/>
      <c r="M121" s="224" t="s">
        <v>1</v>
      </c>
      <c r="N121" s="225" t="s">
        <v>39</v>
      </c>
      <c r="O121" s="88"/>
      <c r="P121" s="226">
        <f>O121*H121</f>
        <v>0</v>
      </c>
      <c r="Q121" s="226">
        <v>0</v>
      </c>
      <c r="R121" s="226">
        <f>Q121*H121</f>
        <v>0</v>
      </c>
      <c r="S121" s="226">
        <v>0.0067</v>
      </c>
      <c r="T121" s="227">
        <f>S121*H121</f>
        <v>0.067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28" t="s">
        <v>132</v>
      </c>
      <c r="AT121" s="228" t="s">
        <v>128</v>
      </c>
      <c r="AU121" s="228" t="s">
        <v>84</v>
      </c>
      <c r="AY121" s="14" t="s">
        <v>125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4" t="s">
        <v>82</v>
      </c>
      <c r="BK121" s="229">
        <f>ROUND(I121*H121,2)</f>
        <v>0</v>
      </c>
      <c r="BL121" s="14" t="s">
        <v>132</v>
      </c>
      <c r="BM121" s="228" t="s">
        <v>445</v>
      </c>
    </row>
    <row r="122" spans="1:65" s="2" customFormat="1" ht="24.15" customHeight="1">
      <c r="A122" s="35"/>
      <c r="B122" s="36"/>
      <c r="C122" s="216" t="s">
        <v>84</v>
      </c>
      <c r="D122" s="216" t="s">
        <v>128</v>
      </c>
      <c r="E122" s="217" t="s">
        <v>154</v>
      </c>
      <c r="F122" s="218" t="s">
        <v>155</v>
      </c>
      <c r="G122" s="219" t="s">
        <v>131</v>
      </c>
      <c r="H122" s="220">
        <v>30</v>
      </c>
      <c r="I122" s="221"/>
      <c r="J122" s="222">
        <f>ROUND(I122*H122,2)</f>
        <v>0</v>
      </c>
      <c r="K122" s="223"/>
      <c r="L122" s="41"/>
      <c r="M122" s="224" t="s">
        <v>1</v>
      </c>
      <c r="N122" s="225" t="s">
        <v>39</v>
      </c>
      <c r="O122" s="88"/>
      <c r="P122" s="226">
        <f>O122*H122</f>
        <v>0</v>
      </c>
      <c r="Q122" s="226">
        <v>0</v>
      </c>
      <c r="R122" s="226">
        <f>Q122*H122</f>
        <v>0</v>
      </c>
      <c r="S122" s="226">
        <v>0.01102</v>
      </c>
      <c r="T122" s="227">
        <f>S122*H122</f>
        <v>0.3306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8" t="s">
        <v>132</v>
      </c>
      <c r="AT122" s="228" t="s">
        <v>128</v>
      </c>
      <c r="AU122" s="228" t="s">
        <v>84</v>
      </c>
      <c r="AY122" s="14" t="s">
        <v>125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4" t="s">
        <v>82</v>
      </c>
      <c r="BK122" s="229">
        <f>ROUND(I122*H122,2)</f>
        <v>0</v>
      </c>
      <c r="BL122" s="14" t="s">
        <v>132</v>
      </c>
      <c r="BM122" s="228" t="s">
        <v>446</v>
      </c>
    </row>
    <row r="123" spans="1:65" s="2" customFormat="1" ht="16.5" customHeight="1">
      <c r="A123" s="35"/>
      <c r="B123" s="36"/>
      <c r="C123" s="216" t="s">
        <v>137</v>
      </c>
      <c r="D123" s="216" t="s">
        <v>128</v>
      </c>
      <c r="E123" s="217" t="s">
        <v>401</v>
      </c>
      <c r="F123" s="218" t="s">
        <v>402</v>
      </c>
      <c r="G123" s="219" t="s">
        <v>160</v>
      </c>
      <c r="H123" s="220">
        <v>2</v>
      </c>
      <c r="I123" s="221"/>
      <c r="J123" s="222">
        <f>ROUND(I123*H123,2)</f>
        <v>0</v>
      </c>
      <c r="K123" s="223"/>
      <c r="L123" s="41"/>
      <c r="M123" s="224" t="s">
        <v>1</v>
      </c>
      <c r="N123" s="225" t="s">
        <v>39</v>
      </c>
      <c r="O123" s="88"/>
      <c r="P123" s="226">
        <f>O123*H123</f>
        <v>0</v>
      </c>
      <c r="Q123" s="226">
        <v>0.0001</v>
      </c>
      <c r="R123" s="226">
        <f>Q123*H123</f>
        <v>0.0002</v>
      </c>
      <c r="S123" s="226">
        <v>0</v>
      </c>
      <c r="T123" s="22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132</v>
      </c>
      <c r="AT123" s="228" t="s">
        <v>128</v>
      </c>
      <c r="AU123" s="228" t="s">
        <v>84</v>
      </c>
      <c r="AY123" s="14" t="s">
        <v>125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82</v>
      </c>
      <c r="BK123" s="229">
        <f>ROUND(I123*H123,2)</f>
        <v>0</v>
      </c>
      <c r="BL123" s="14" t="s">
        <v>132</v>
      </c>
      <c r="BM123" s="228" t="s">
        <v>447</v>
      </c>
    </row>
    <row r="124" spans="1:65" s="2" customFormat="1" ht="24.15" customHeight="1">
      <c r="A124" s="35"/>
      <c r="B124" s="36"/>
      <c r="C124" s="216" t="s">
        <v>141</v>
      </c>
      <c r="D124" s="216" t="s">
        <v>128</v>
      </c>
      <c r="E124" s="217" t="s">
        <v>407</v>
      </c>
      <c r="F124" s="218" t="s">
        <v>408</v>
      </c>
      <c r="G124" s="219" t="s">
        <v>160</v>
      </c>
      <c r="H124" s="220">
        <v>2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39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132</v>
      </c>
      <c r="AT124" s="228" t="s">
        <v>128</v>
      </c>
      <c r="AU124" s="228" t="s">
        <v>84</v>
      </c>
      <c r="AY124" s="14" t="s">
        <v>125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82</v>
      </c>
      <c r="BK124" s="229">
        <f>ROUND(I124*H124,2)</f>
        <v>0</v>
      </c>
      <c r="BL124" s="14" t="s">
        <v>132</v>
      </c>
      <c r="BM124" s="228" t="s">
        <v>448</v>
      </c>
    </row>
    <row r="125" spans="1:65" s="2" customFormat="1" ht="24.15" customHeight="1">
      <c r="A125" s="35"/>
      <c r="B125" s="36"/>
      <c r="C125" s="216" t="s">
        <v>145</v>
      </c>
      <c r="D125" s="216" t="s">
        <v>128</v>
      </c>
      <c r="E125" s="217" t="s">
        <v>175</v>
      </c>
      <c r="F125" s="218" t="s">
        <v>176</v>
      </c>
      <c r="G125" s="219" t="s">
        <v>131</v>
      </c>
      <c r="H125" s="220">
        <v>8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0.00116</v>
      </c>
      <c r="R125" s="226">
        <f>Q125*H125</f>
        <v>0.00928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132</v>
      </c>
      <c r="AT125" s="228" t="s">
        <v>128</v>
      </c>
      <c r="AU125" s="228" t="s">
        <v>84</v>
      </c>
      <c r="AY125" s="14" t="s">
        <v>125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82</v>
      </c>
      <c r="BK125" s="229">
        <f>ROUND(I125*H125,2)</f>
        <v>0</v>
      </c>
      <c r="BL125" s="14" t="s">
        <v>132</v>
      </c>
      <c r="BM125" s="228" t="s">
        <v>449</v>
      </c>
    </row>
    <row r="126" spans="1:65" s="2" customFormat="1" ht="24.15" customHeight="1">
      <c r="A126" s="35"/>
      <c r="B126" s="36"/>
      <c r="C126" s="216" t="s">
        <v>149</v>
      </c>
      <c r="D126" s="216" t="s">
        <v>128</v>
      </c>
      <c r="E126" s="217" t="s">
        <v>179</v>
      </c>
      <c r="F126" s="218" t="s">
        <v>180</v>
      </c>
      <c r="G126" s="219" t="s">
        <v>131</v>
      </c>
      <c r="H126" s="220">
        <v>3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39</v>
      </c>
      <c r="O126" s="88"/>
      <c r="P126" s="226">
        <f>O126*H126</f>
        <v>0</v>
      </c>
      <c r="Q126" s="226">
        <v>0.00144</v>
      </c>
      <c r="R126" s="226">
        <f>Q126*H126</f>
        <v>0.00432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132</v>
      </c>
      <c r="AT126" s="228" t="s">
        <v>128</v>
      </c>
      <c r="AU126" s="228" t="s">
        <v>84</v>
      </c>
      <c r="AY126" s="14" t="s">
        <v>125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82</v>
      </c>
      <c r="BK126" s="229">
        <f>ROUND(I126*H126,2)</f>
        <v>0</v>
      </c>
      <c r="BL126" s="14" t="s">
        <v>132</v>
      </c>
      <c r="BM126" s="228" t="s">
        <v>450</v>
      </c>
    </row>
    <row r="127" spans="1:65" s="2" customFormat="1" ht="24.15" customHeight="1">
      <c r="A127" s="35"/>
      <c r="B127" s="36"/>
      <c r="C127" s="216" t="s">
        <v>153</v>
      </c>
      <c r="D127" s="216" t="s">
        <v>128</v>
      </c>
      <c r="E127" s="217" t="s">
        <v>189</v>
      </c>
      <c r="F127" s="218" t="s">
        <v>190</v>
      </c>
      <c r="G127" s="219" t="s">
        <v>131</v>
      </c>
      <c r="H127" s="220">
        <v>26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39</v>
      </c>
      <c r="O127" s="88"/>
      <c r="P127" s="226">
        <f>O127*H127</f>
        <v>0</v>
      </c>
      <c r="Q127" s="226">
        <v>0.0061</v>
      </c>
      <c r="R127" s="226">
        <f>Q127*H127</f>
        <v>0.15860000000000002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132</v>
      </c>
      <c r="AT127" s="228" t="s">
        <v>128</v>
      </c>
      <c r="AU127" s="228" t="s">
        <v>84</v>
      </c>
      <c r="AY127" s="14" t="s">
        <v>125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82</v>
      </c>
      <c r="BK127" s="229">
        <f>ROUND(I127*H127,2)</f>
        <v>0</v>
      </c>
      <c r="BL127" s="14" t="s">
        <v>132</v>
      </c>
      <c r="BM127" s="228" t="s">
        <v>451</v>
      </c>
    </row>
    <row r="128" spans="1:65" s="2" customFormat="1" ht="33" customHeight="1">
      <c r="A128" s="35"/>
      <c r="B128" s="36"/>
      <c r="C128" s="216" t="s">
        <v>157</v>
      </c>
      <c r="D128" s="216" t="s">
        <v>128</v>
      </c>
      <c r="E128" s="217" t="s">
        <v>236</v>
      </c>
      <c r="F128" s="218" t="s">
        <v>237</v>
      </c>
      <c r="G128" s="219" t="s">
        <v>131</v>
      </c>
      <c r="H128" s="220">
        <v>3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39</v>
      </c>
      <c r="O128" s="88"/>
      <c r="P128" s="226">
        <f>O128*H128</f>
        <v>0</v>
      </c>
      <c r="Q128" s="226">
        <v>0.00012</v>
      </c>
      <c r="R128" s="226">
        <f>Q128*H128</f>
        <v>0.00036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132</v>
      </c>
      <c r="AT128" s="228" t="s">
        <v>128</v>
      </c>
      <c r="AU128" s="228" t="s">
        <v>84</v>
      </c>
      <c r="AY128" s="14" t="s">
        <v>125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132</v>
      </c>
      <c r="BM128" s="228" t="s">
        <v>238</v>
      </c>
    </row>
    <row r="129" spans="1:65" s="2" customFormat="1" ht="33" customHeight="1">
      <c r="A129" s="35"/>
      <c r="B129" s="36"/>
      <c r="C129" s="216" t="s">
        <v>162</v>
      </c>
      <c r="D129" s="216" t="s">
        <v>128</v>
      </c>
      <c r="E129" s="217" t="s">
        <v>240</v>
      </c>
      <c r="F129" s="218" t="s">
        <v>241</v>
      </c>
      <c r="G129" s="219" t="s">
        <v>131</v>
      </c>
      <c r="H129" s="220">
        <v>26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0.00012</v>
      </c>
      <c r="R129" s="226">
        <f>Q129*H129</f>
        <v>0.00312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132</v>
      </c>
      <c r="AT129" s="228" t="s">
        <v>128</v>
      </c>
      <c r="AU129" s="228" t="s">
        <v>84</v>
      </c>
      <c r="AY129" s="14" t="s">
        <v>125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132</v>
      </c>
      <c r="BM129" s="228" t="s">
        <v>242</v>
      </c>
    </row>
    <row r="130" spans="1:65" s="2" customFormat="1" ht="24.15" customHeight="1">
      <c r="A130" s="35"/>
      <c r="B130" s="36"/>
      <c r="C130" s="216" t="s">
        <v>166</v>
      </c>
      <c r="D130" s="216" t="s">
        <v>128</v>
      </c>
      <c r="E130" s="217" t="s">
        <v>260</v>
      </c>
      <c r="F130" s="218" t="s">
        <v>261</v>
      </c>
      <c r="G130" s="219" t="s">
        <v>160</v>
      </c>
      <c r="H130" s="220">
        <v>2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39</v>
      </c>
      <c r="O130" s="88"/>
      <c r="P130" s="226">
        <f>O130*H130</f>
        <v>0</v>
      </c>
      <c r="Q130" s="226">
        <v>0.00022</v>
      </c>
      <c r="R130" s="226">
        <f>Q130*H130</f>
        <v>0.00044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132</v>
      </c>
      <c r="AT130" s="228" t="s">
        <v>128</v>
      </c>
      <c r="AU130" s="228" t="s">
        <v>84</v>
      </c>
      <c r="AY130" s="14" t="s">
        <v>125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132</v>
      </c>
      <c r="BM130" s="228" t="s">
        <v>452</v>
      </c>
    </row>
    <row r="131" spans="1:65" s="2" customFormat="1" ht="24.15" customHeight="1">
      <c r="A131" s="35"/>
      <c r="B131" s="36"/>
      <c r="C131" s="216" t="s">
        <v>170</v>
      </c>
      <c r="D131" s="216" t="s">
        <v>128</v>
      </c>
      <c r="E131" s="217" t="s">
        <v>268</v>
      </c>
      <c r="F131" s="218" t="s">
        <v>269</v>
      </c>
      <c r="G131" s="219" t="s">
        <v>160</v>
      </c>
      <c r="H131" s="220">
        <v>2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0.00052</v>
      </c>
      <c r="R131" s="226">
        <f>Q131*H131</f>
        <v>0.00104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132</v>
      </c>
      <c r="AT131" s="228" t="s">
        <v>128</v>
      </c>
      <c r="AU131" s="228" t="s">
        <v>84</v>
      </c>
      <c r="AY131" s="14" t="s">
        <v>125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132</v>
      </c>
      <c r="BM131" s="228" t="s">
        <v>453</v>
      </c>
    </row>
    <row r="132" spans="1:65" s="2" customFormat="1" ht="24.15" customHeight="1">
      <c r="A132" s="35"/>
      <c r="B132" s="36"/>
      <c r="C132" s="216" t="s">
        <v>174</v>
      </c>
      <c r="D132" s="216" t="s">
        <v>128</v>
      </c>
      <c r="E132" s="217" t="s">
        <v>330</v>
      </c>
      <c r="F132" s="218" t="s">
        <v>331</v>
      </c>
      <c r="G132" s="219" t="s">
        <v>131</v>
      </c>
      <c r="H132" s="220">
        <v>37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0.00019</v>
      </c>
      <c r="R132" s="226">
        <f>Q132*H132</f>
        <v>0.007030000000000001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132</v>
      </c>
      <c r="AT132" s="228" t="s">
        <v>128</v>
      </c>
      <c r="AU132" s="228" t="s">
        <v>84</v>
      </c>
      <c r="AY132" s="14" t="s">
        <v>125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132</v>
      </c>
      <c r="BM132" s="228" t="s">
        <v>332</v>
      </c>
    </row>
    <row r="133" spans="1:65" s="2" customFormat="1" ht="24.15" customHeight="1">
      <c r="A133" s="35"/>
      <c r="B133" s="36"/>
      <c r="C133" s="216" t="s">
        <v>178</v>
      </c>
      <c r="D133" s="216" t="s">
        <v>128</v>
      </c>
      <c r="E133" s="217" t="s">
        <v>334</v>
      </c>
      <c r="F133" s="218" t="s">
        <v>335</v>
      </c>
      <c r="G133" s="219" t="s">
        <v>131</v>
      </c>
      <c r="H133" s="220">
        <v>37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0.00035</v>
      </c>
      <c r="R133" s="226">
        <f>Q133*H133</f>
        <v>0.01295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132</v>
      </c>
      <c r="AT133" s="228" t="s">
        <v>128</v>
      </c>
      <c r="AU133" s="228" t="s">
        <v>84</v>
      </c>
      <c r="AY133" s="14" t="s">
        <v>125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132</v>
      </c>
      <c r="BM133" s="228" t="s">
        <v>336</v>
      </c>
    </row>
    <row r="134" spans="1:65" s="2" customFormat="1" ht="24.15" customHeight="1">
      <c r="A134" s="35"/>
      <c r="B134" s="36"/>
      <c r="C134" s="216" t="s">
        <v>182</v>
      </c>
      <c r="D134" s="216" t="s">
        <v>128</v>
      </c>
      <c r="E134" s="217" t="s">
        <v>338</v>
      </c>
      <c r="F134" s="218" t="s">
        <v>339</v>
      </c>
      <c r="G134" s="219" t="s">
        <v>340</v>
      </c>
      <c r="H134" s="220">
        <v>0.331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39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132</v>
      </c>
      <c r="AT134" s="228" t="s">
        <v>128</v>
      </c>
      <c r="AU134" s="228" t="s">
        <v>84</v>
      </c>
      <c r="AY134" s="14" t="s">
        <v>125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132</v>
      </c>
      <c r="BM134" s="228" t="s">
        <v>341</v>
      </c>
    </row>
    <row r="135" spans="1:65" s="2" customFormat="1" ht="24.15" customHeight="1">
      <c r="A135" s="35"/>
      <c r="B135" s="36"/>
      <c r="C135" s="216" t="s">
        <v>8</v>
      </c>
      <c r="D135" s="216" t="s">
        <v>128</v>
      </c>
      <c r="E135" s="217" t="s">
        <v>343</v>
      </c>
      <c r="F135" s="218" t="s">
        <v>344</v>
      </c>
      <c r="G135" s="219" t="s">
        <v>340</v>
      </c>
      <c r="H135" s="220">
        <v>0.197</v>
      </c>
      <c r="I135" s="221"/>
      <c r="J135" s="222">
        <f>ROUND(I135*H135,2)</f>
        <v>0</v>
      </c>
      <c r="K135" s="223"/>
      <c r="L135" s="41"/>
      <c r="M135" s="241" t="s">
        <v>1</v>
      </c>
      <c r="N135" s="242" t="s">
        <v>39</v>
      </c>
      <c r="O135" s="243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132</v>
      </c>
      <c r="AT135" s="228" t="s">
        <v>128</v>
      </c>
      <c r="AU135" s="228" t="s">
        <v>84</v>
      </c>
      <c r="AY135" s="14" t="s">
        <v>125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132</v>
      </c>
      <c r="BM135" s="228" t="s">
        <v>345</v>
      </c>
    </row>
    <row r="136" spans="1:31" s="2" customFormat="1" ht="6.95" customHeight="1">
      <c r="A136" s="35"/>
      <c r="B136" s="63"/>
      <c r="C136" s="64"/>
      <c r="D136" s="64"/>
      <c r="E136" s="64"/>
      <c r="F136" s="64"/>
      <c r="G136" s="64"/>
      <c r="H136" s="64"/>
      <c r="I136" s="64"/>
      <c r="J136" s="64"/>
      <c r="K136" s="64"/>
      <c r="L136" s="41"/>
      <c r="M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</sheetData>
  <sheetProtection password="CC35" sheet="1" objects="1" scenarios="1" formatColumns="0" formatRows="0" autoFilter="0"/>
  <autoFilter ref="C117:K13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pans="2:46" s="1" customFormat="1" ht="24.95" customHeight="1">
      <c r="B4" s="17"/>
      <c r="D4" s="135" t="s">
        <v>97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Liberec ZŠ Aloisina výšina - oprava hlavních rozvodů vody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454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31. 1. 2022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30</v>
      </c>
      <c r="F21" s="35"/>
      <c r="G21" s="35"/>
      <c r="H21" s="35"/>
      <c r="I21" s="137" t="s">
        <v>26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30</v>
      </c>
      <c r="F24" s="35"/>
      <c r="G24" s="35"/>
      <c r="H24" s="35"/>
      <c r="I24" s="137" t="s">
        <v>26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ROUND(J119,2)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ROUND((SUM(BE119:BE158)),2)</f>
        <v>0</v>
      </c>
      <c r="G33" s="35"/>
      <c r="H33" s="35"/>
      <c r="I33" s="152">
        <v>0.21</v>
      </c>
      <c r="J33" s="151">
        <f>ROUND(((SUM(BE119:BE158))*I33),2)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40</v>
      </c>
      <c r="F34" s="151">
        <f>ROUND((SUM(BF119:BF158)),2)</f>
        <v>0</v>
      </c>
      <c r="G34" s="35"/>
      <c r="H34" s="35"/>
      <c r="I34" s="152">
        <v>0.15</v>
      </c>
      <c r="J34" s="151">
        <f>ROUND(((SUM(BF119:BF158))*I34),2)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41</v>
      </c>
      <c r="F35" s="151">
        <f>ROUND((SUM(BG119:BG158)),2)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42</v>
      </c>
      <c r="F36" s="151">
        <f>ROUND((SUM(BH119:BH158)),2)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43</v>
      </c>
      <c r="F37" s="151">
        <f>ROUND((SUM(BI119:BI158)),2)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Liberec ZŠ Aloisina výšina - oprava hlavních rozvodů vody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2122-54 - Pavilon S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31. 1. 2022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>Ing. Michal Vodňanský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6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>Ing. Michal Vodňanský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101</v>
      </c>
      <c r="D94" s="173"/>
      <c r="E94" s="173"/>
      <c r="F94" s="173"/>
      <c r="G94" s="173"/>
      <c r="H94" s="173"/>
      <c r="I94" s="173"/>
      <c r="J94" s="174" t="s">
        <v>102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103</v>
      </c>
      <c r="D96" s="37"/>
      <c r="E96" s="37"/>
      <c r="F96" s="37"/>
      <c r="G96" s="37"/>
      <c r="H96" s="37"/>
      <c r="I96" s="37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pans="1:31" s="9" customFormat="1" ht="24.95" customHeight="1">
      <c r="A97" s="9"/>
      <c r="B97" s="176"/>
      <c r="C97" s="177"/>
      <c r="D97" s="178" t="s">
        <v>105</v>
      </c>
      <c r="E97" s="179"/>
      <c r="F97" s="179"/>
      <c r="G97" s="179"/>
      <c r="H97" s="179"/>
      <c r="I97" s="179"/>
      <c r="J97" s="180">
        <f>J120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106</v>
      </c>
      <c r="E98" s="185"/>
      <c r="F98" s="185"/>
      <c r="G98" s="185"/>
      <c r="H98" s="185"/>
      <c r="I98" s="185"/>
      <c r="J98" s="186">
        <f>J121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6"/>
      <c r="C99" s="177"/>
      <c r="D99" s="178" t="s">
        <v>109</v>
      </c>
      <c r="E99" s="179"/>
      <c r="F99" s="179"/>
      <c r="G99" s="179"/>
      <c r="H99" s="179"/>
      <c r="I99" s="179"/>
      <c r="J99" s="180">
        <f>J157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110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71" t="str">
        <f>E7</f>
        <v>Liberec ZŠ Aloisina výšina - oprava hlavních rozvodů vody</v>
      </c>
      <c r="F109" s="29"/>
      <c r="G109" s="29"/>
      <c r="H109" s="29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98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2122-54 - Pavilon S</v>
      </c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 xml:space="preserve"> </v>
      </c>
      <c r="G113" s="37"/>
      <c r="H113" s="37"/>
      <c r="I113" s="29" t="s">
        <v>22</v>
      </c>
      <c r="J113" s="76" t="str">
        <f>IF(J12="","",J12)</f>
        <v>31. 1. 2022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5.65" customHeight="1">
      <c r="A115" s="35"/>
      <c r="B115" s="36"/>
      <c r="C115" s="29" t="s">
        <v>24</v>
      </c>
      <c r="D115" s="37"/>
      <c r="E115" s="37"/>
      <c r="F115" s="24" t="str">
        <f>E15</f>
        <v xml:space="preserve"> </v>
      </c>
      <c r="G115" s="37"/>
      <c r="H115" s="37"/>
      <c r="I115" s="29" t="s">
        <v>29</v>
      </c>
      <c r="J115" s="33" t="str">
        <f>E21</f>
        <v>Ing. Michal Vodňanský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5.65" customHeight="1">
      <c r="A116" s="35"/>
      <c r="B116" s="36"/>
      <c r="C116" s="29" t="s">
        <v>27</v>
      </c>
      <c r="D116" s="37"/>
      <c r="E116" s="37"/>
      <c r="F116" s="24" t="str">
        <f>IF(E18="","",E18)</f>
        <v>Vyplň údaj</v>
      </c>
      <c r="G116" s="37"/>
      <c r="H116" s="37"/>
      <c r="I116" s="29" t="s">
        <v>32</v>
      </c>
      <c r="J116" s="33" t="str">
        <f>E24</f>
        <v>Ing. Michal Vodňanský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88"/>
      <c r="B118" s="189"/>
      <c r="C118" s="190" t="s">
        <v>111</v>
      </c>
      <c r="D118" s="191" t="s">
        <v>59</v>
      </c>
      <c r="E118" s="191" t="s">
        <v>55</v>
      </c>
      <c r="F118" s="191" t="s">
        <v>56</v>
      </c>
      <c r="G118" s="191" t="s">
        <v>112</v>
      </c>
      <c r="H118" s="191" t="s">
        <v>113</v>
      </c>
      <c r="I118" s="191" t="s">
        <v>114</v>
      </c>
      <c r="J118" s="192" t="s">
        <v>102</v>
      </c>
      <c r="K118" s="193" t="s">
        <v>115</v>
      </c>
      <c r="L118" s="194"/>
      <c r="M118" s="97" t="s">
        <v>1</v>
      </c>
      <c r="N118" s="98" t="s">
        <v>38</v>
      </c>
      <c r="O118" s="98" t="s">
        <v>116</v>
      </c>
      <c r="P118" s="98" t="s">
        <v>117</v>
      </c>
      <c r="Q118" s="98" t="s">
        <v>118</v>
      </c>
      <c r="R118" s="98" t="s">
        <v>119</v>
      </c>
      <c r="S118" s="98" t="s">
        <v>120</v>
      </c>
      <c r="T118" s="99" t="s">
        <v>121</v>
      </c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</row>
    <row r="119" spans="1:63" s="2" customFormat="1" ht="22.8" customHeight="1">
      <c r="A119" s="35"/>
      <c r="B119" s="36"/>
      <c r="C119" s="104" t="s">
        <v>122</v>
      </c>
      <c r="D119" s="37"/>
      <c r="E119" s="37"/>
      <c r="F119" s="37"/>
      <c r="G119" s="37"/>
      <c r="H119" s="37"/>
      <c r="I119" s="37"/>
      <c r="J119" s="195">
        <f>BK119</f>
        <v>0</v>
      </c>
      <c r="K119" s="37"/>
      <c r="L119" s="41"/>
      <c r="M119" s="100"/>
      <c r="N119" s="196"/>
      <c r="O119" s="101"/>
      <c r="P119" s="197">
        <f>P120+P157</f>
        <v>0</v>
      </c>
      <c r="Q119" s="101"/>
      <c r="R119" s="197">
        <f>R120+R157</f>
        <v>0.8144499999999999</v>
      </c>
      <c r="S119" s="101"/>
      <c r="T119" s="198">
        <f>T120+T157</f>
        <v>1.0311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73</v>
      </c>
      <c r="AU119" s="14" t="s">
        <v>104</v>
      </c>
      <c r="BK119" s="199">
        <f>BK120+BK157</f>
        <v>0</v>
      </c>
    </row>
    <row r="120" spans="1:63" s="12" customFormat="1" ht="25.9" customHeight="1">
      <c r="A120" s="12"/>
      <c r="B120" s="200"/>
      <c r="C120" s="201"/>
      <c r="D120" s="202" t="s">
        <v>73</v>
      </c>
      <c r="E120" s="203" t="s">
        <v>123</v>
      </c>
      <c r="F120" s="203" t="s">
        <v>124</v>
      </c>
      <c r="G120" s="201"/>
      <c r="H120" s="201"/>
      <c r="I120" s="204"/>
      <c r="J120" s="205">
        <f>BK120</f>
        <v>0</v>
      </c>
      <c r="K120" s="201"/>
      <c r="L120" s="206"/>
      <c r="M120" s="207"/>
      <c r="N120" s="208"/>
      <c r="O120" s="208"/>
      <c r="P120" s="209">
        <f>P121</f>
        <v>0</v>
      </c>
      <c r="Q120" s="208"/>
      <c r="R120" s="209">
        <f>R121</f>
        <v>0.8144499999999999</v>
      </c>
      <c r="S120" s="208"/>
      <c r="T120" s="210">
        <f>T121</f>
        <v>1.0311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1" t="s">
        <v>84</v>
      </c>
      <c r="AT120" s="212" t="s">
        <v>73</v>
      </c>
      <c r="AU120" s="212" t="s">
        <v>74</v>
      </c>
      <c r="AY120" s="211" t="s">
        <v>125</v>
      </c>
      <c r="BK120" s="213">
        <f>BK121</f>
        <v>0</v>
      </c>
    </row>
    <row r="121" spans="1:63" s="12" customFormat="1" ht="22.8" customHeight="1">
      <c r="A121" s="12"/>
      <c r="B121" s="200"/>
      <c r="C121" s="201"/>
      <c r="D121" s="202" t="s">
        <v>73</v>
      </c>
      <c r="E121" s="214" t="s">
        <v>126</v>
      </c>
      <c r="F121" s="214" t="s">
        <v>127</v>
      </c>
      <c r="G121" s="201"/>
      <c r="H121" s="201"/>
      <c r="I121" s="204"/>
      <c r="J121" s="215">
        <f>BK121</f>
        <v>0</v>
      </c>
      <c r="K121" s="201"/>
      <c r="L121" s="206"/>
      <c r="M121" s="207"/>
      <c r="N121" s="208"/>
      <c r="O121" s="208"/>
      <c r="P121" s="209">
        <f>SUM(P122:P156)</f>
        <v>0</v>
      </c>
      <c r="Q121" s="208"/>
      <c r="R121" s="209">
        <f>SUM(R122:R156)</f>
        <v>0.8144499999999999</v>
      </c>
      <c r="S121" s="208"/>
      <c r="T121" s="210">
        <f>SUM(T122:T156)</f>
        <v>1.0311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84</v>
      </c>
      <c r="AT121" s="212" t="s">
        <v>73</v>
      </c>
      <c r="AU121" s="212" t="s">
        <v>82</v>
      </c>
      <c r="AY121" s="211" t="s">
        <v>125</v>
      </c>
      <c r="BK121" s="213">
        <f>SUM(BK122:BK156)</f>
        <v>0</v>
      </c>
    </row>
    <row r="122" spans="1:65" s="2" customFormat="1" ht="24.15" customHeight="1">
      <c r="A122" s="35"/>
      <c r="B122" s="36"/>
      <c r="C122" s="216" t="s">
        <v>82</v>
      </c>
      <c r="D122" s="216" t="s">
        <v>128</v>
      </c>
      <c r="E122" s="217" t="s">
        <v>142</v>
      </c>
      <c r="F122" s="218" t="s">
        <v>143</v>
      </c>
      <c r="G122" s="219" t="s">
        <v>131</v>
      </c>
      <c r="H122" s="220">
        <v>60</v>
      </c>
      <c r="I122" s="221"/>
      <c r="J122" s="222">
        <f>ROUND(I122*H122,2)</f>
        <v>0</v>
      </c>
      <c r="K122" s="223"/>
      <c r="L122" s="41"/>
      <c r="M122" s="224" t="s">
        <v>1</v>
      </c>
      <c r="N122" s="225" t="s">
        <v>39</v>
      </c>
      <c r="O122" s="88"/>
      <c r="P122" s="226">
        <f>O122*H122</f>
        <v>0</v>
      </c>
      <c r="Q122" s="226">
        <v>0</v>
      </c>
      <c r="R122" s="226">
        <f>Q122*H122</f>
        <v>0</v>
      </c>
      <c r="S122" s="226">
        <v>0.00213</v>
      </c>
      <c r="T122" s="227">
        <f>S122*H122</f>
        <v>0.1278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8" t="s">
        <v>132</v>
      </c>
      <c r="AT122" s="228" t="s">
        <v>128</v>
      </c>
      <c r="AU122" s="228" t="s">
        <v>84</v>
      </c>
      <c r="AY122" s="14" t="s">
        <v>125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4" t="s">
        <v>82</v>
      </c>
      <c r="BK122" s="229">
        <f>ROUND(I122*H122,2)</f>
        <v>0</v>
      </c>
      <c r="BL122" s="14" t="s">
        <v>132</v>
      </c>
      <c r="BM122" s="228" t="s">
        <v>144</v>
      </c>
    </row>
    <row r="123" spans="1:65" s="2" customFormat="1" ht="24.15" customHeight="1">
      <c r="A123" s="35"/>
      <c r="B123" s="36"/>
      <c r="C123" s="216" t="s">
        <v>84</v>
      </c>
      <c r="D123" s="216" t="s">
        <v>128</v>
      </c>
      <c r="E123" s="217" t="s">
        <v>146</v>
      </c>
      <c r="F123" s="218" t="s">
        <v>147</v>
      </c>
      <c r="G123" s="219" t="s">
        <v>131</v>
      </c>
      <c r="H123" s="220">
        <v>70</v>
      </c>
      <c r="I123" s="221"/>
      <c r="J123" s="222">
        <f>ROUND(I123*H123,2)</f>
        <v>0</v>
      </c>
      <c r="K123" s="223"/>
      <c r="L123" s="41"/>
      <c r="M123" s="224" t="s">
        <v>1</v>
      </c>
      <c r="N123" s="225" t="s">
        <v>39</v>
      </c>
      <c r="O123" s="88"/>
      <c r="P123" s="226">
        <f>O123*H123</f>
        <v>0</v>
      </c>
      <c r="Q123" s="226">
        <v>0</v>
      </c>
      <c r="R123" s="226">
        <f>Q123*H123</f>
        <v>0</v>
      </c>
      <c r="S123" s="226">
        <v>0.00497</v>
      </c>
      <c r="T123" s="227">
        <f>S123*H123</f>
        <v>0.3479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132</v>
      </c>
      <c r="AT123" s="228" t="s">
        <v>128</v>
      </c>
      <c r="AU123" s="228" t="s">
        <v>84</v>
      </c>
      <c r="AY123" s="14" t="s">
        <v>125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82</v>
      </c>
      <c r="BK123" s="229">
        <f>ROUND(I123*H123,2)</f>
        <v>0</v>
      </c>
      <c r="BL123" s="14" t="s">
        <v>132</v>
      </c>
      <c r="BM123" s="228" t="s">
        <v>148</v>
      </c>
    </row>
    <row r="124" spans="1:65" s="2" customFormat="1" ht="24.15" customHeight="1">
      <c r="A124" s="35"/>
      <c r="B124" s="36"/>
      <c r="C124" s="216" t="s">
        <v>137</v>
      </c>
      <c r="D124" s="216" t="s">
        <v>128</v>
      </c>
      <c r="E124" s="217" t="s">
        <v>150</v>
      </c>
      <c r="F124" s="218" t="s">
        <v>151</v>
      </c>
      <c r="G124" s="219" t="s">
        <v>131</v>
      </c>
      <c r="H124" s="220">
        <v>50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39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0.0067</v>
      </c>
      <c r="T124" s="227">
        <f>S124*H124</f>
        <v>0.335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132</v>
      </c>
      <c r="AT124" s="228" t="s">
        <v>128</v>
      </c>
      <c r="AU124" s="228" t="s">
        <v>84</v>
      </c>
      <c r="AY124" s="14" t="s">
        <v>125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82</v>
      </c>
      <c r="BK124" s="229">
        <f>ROUND(I124*H124,2)</f>
        <v>0</v>
      </c>
      <c r="BL124" s="14" t="s">
        <v>132</v>
      </c>
      <c r="BM124" s="228" t="s">
        <v>152</v>
      </c>
    </row>
    <row r="125" spans="1:65" s="2" customFormat="1" ht="24.15" customHeight="1">
      <c r="A125" s="35"/>
      <c r="B125" s="36"/>
      <c r="C125" s="216" t="s">
        <v>141</v>
      </c>
      <c r="D125" s="216" t="s">
        <v>128</v>
      </c>
      <c r="E125" s="217" t="s">
        <v>154</v>
      </c>
      <c r="F125" s="218" t="s">
        <v>155</v>
      </c>
      <c r="G125" s="219" t="s">
        <v>131</v>
      </c>
      <c r="H125" s="220">
        <v>20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0.01102</v>
      </c>
      <c r="T125" s="227">
        <f>S125*H125</f>
        <v>0.2204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132</v>
      </c>
      <c r="AT125" s="228" t="s">
        <v>128</v>
      </c>
      <c r="AU125" s="228" t="s">
        <v>84</v>
      </c>
      <c r="AY125" s="14" t="s">
        <v>125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82</v>
      </c>
      <c r="BK125" s="229">
        <f>ROUND(I125*H125,2)</f>
        <v>0</v>
      </c>
      <c r="BL125" s="14" t="s">
        <v>132</v>
      </c>
      <c r="BM125" s="228" t="s">
        <v>156</v>
      </c>
    </row>
    <row r="126" spans="1:65" s="2" customFormat="1" ht="21.75" customHeight="1">
      <c r="A126" s="35"/>
      <c r="B126" s="36"/>
      <c r="C126" s="216" t="s">
        <v>145</v>
      </c>
      <c r="D126" s="216" t="s">
        <v>128</v>
      </c>
      <c r="E126" s="217" t="s">
        <v>158</v>
      </c>
      <c r="F126" s="218" t="s">
        <v>159</v>
      </c>
      <c r="G126" s="219" t="s">
        <v>160</v>
      </c>
      <c r="H126" s="220">
        <v>14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39</v>
      </c>
      <c r="O126" s="88"/>
      <c r="P126" s="226">
        <f>O126*H126</f>
        <v>0</v>
      </c>
      <c r="Q126" s="226">
        <v>0.00043</v>
      </c>
      <c r="R126" s="226">
        <f>Q126*H126</f>
        <v>0.00602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132</v>
      </c>
      <c r="AT126" s="228" t="s">
        <v>128</v>
      </c>
      <c r="AU126" s="228" t="s">
        <v>84</v>
      </c>
      <c r="AY126" s="14" t="s">
        <v>125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82</v>
      </c>
      <c r="BK126" s="229">
        <f>ROUND(I126*H126,2)</f>
        <v>0</v>
      </c>
      <c r="BL126" s="14" t="s">
        <v>132</v>
      </c>
      <c r="BM126" s="228" t="s">
        <v>161</v>
      </c>
    </row>
    <row r="127" spans="1:65" s="2" customFormat="1" ht="21.75" customHeight="1">
      <c r="A127" s="35"/>
      <c r="B127" s="36"/>
      <c r="C127" s="216" t="s">
        <v>149</v>
      </c>
      <c r="D127" s="216" t="s">
        <v>128</v>
      </c>
      <c r="E127" s="217" t="s">
        <v>413</v>
      </c>
      <c r="F127" s="218" t="s">
        <v>414</v>
      </c>
      <c r="G127" s="219" t="s">
        <v>160</v>
      </c>
      <c r="H127" s="220">
        <v>19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39</v>
      </c>
      <c r="O127" s="88"/>
      <c r="P127" s="226">
        <f>O127*H127</f>
        <v>0</v>
      </c>
      <c r="Q127" s="226">
        <v>0.0012</v>
      </c>
      <c r="R127" s="226">
        <f>Q127*H127</f>
        <v>0.022799999999999997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132</v>
      </c>
      <c r="AT127" s="228" t="s">
        <v>128</v>
      </c>
      <c r="AU127" s="228" t="s">
        <v>84</v>
      </c>
      <c r="AY127" s="14" t="s">
        <v>125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82</v>
      </c>
      <c r="BK127" s="229">
        <f>ROUND(I127*H127,2)</f>
        <v>0</v>
      </c>
      <c r="BL127" s="14" t="s">
        <v>132</v>
      </c>
      <c r="BM127" s="228" t="s">
        <v>455</v>
      </c>
    </row>
    <row r="128" spans="1:65" s="2" customFormat="1" ht="21.75" customHeight="1">
      <c r="A128" s="35"/>
      <c r="B128" s="36"/>
      <c r="C128" s="216" t="s">
        <v>153</v>
      </c>
      <c r="D128" s="216" t="s">
        <v>128</v>
      </c>
      <c r="E128" s="217" t="s">
        <v>456</v>
      </c>
      <c r="F128" s="218" t="s">
        <v>457</v>
      </c>
      <c r="G128" s="219" t="s">
        <v>160</v>
      </c>
      <c r="H128" s="220">
        <v>9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39</v>
      </c>
      <c r="O128" s="88"/>
      <c r="P128" s="226">
        <f>O128*H128</f>
        <v>0</v>
      </c>
      <c r="Q128" s="226">
        <v>0.00155</v>
      </c>
      <c r="R128" s="226">
        <f>Q128*H128</f>
        <v>0.013949999999999999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132</v>
      </c>
      <c r="AT128" s="228" t="s">
        <v>128</v>
      </c>
      <c r="AU128" s="228" t="s">
        <v>84</v>
      </c>
      <c r="AY128" s="14" t="s">
        <v>125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132</v>
      </c>
      <c r="BM128" s="228" t="s">
        <v>458</v>
      </c>
    </row>
    <row r="129" spans="1:65" s="2" customFormat="1" ht="21.75" customHeight="1">
      <c r="A129" s="35"/>
      <c r="B129" s="36"/>
      <c r="C129" s="216" t="s">
        <v>157</v>
      </c>
      <c r="D129" s="216" t="s">
        <v>128</v>
      </c>
      <c r="E129" s="217" t="s">
        <v>163</v>
      </c>
      <c r="F129" s="218" t="s">
        <v>164</v>
      </c>
      <c r="G129" s="219" t="s">
        <v>160</v>
      </c>
      <c r="H129" s="220">
        <v>3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0.00168</v>
      </c>
      <c r="R129" s="226">
        <f>Q129*H129</f>
        <v>0.00504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132</v>
      </c>
      <c r="AT129" s="228" t="s">
        <v>128</v>
      </c>
      <c r="AU129" s="228" t="s">
        <v>84</v>
      </c>
      <c r="AY129" s="14" t="s">
        <v>125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132</v>
      </c>
      <c r="BM129" s="228" t="s">
        <v>165</v>
      </c>
    </row>
    <row r="130" spans="1:65" s="2" customFormat="1" ht="24.15" customHeight="1">
      <c r="A130" s="35"/>
      <c r="B130" s="36"/>
      <c r="C130" s="216" t="s">
        <v>162</v>
      </c>
      <c r="D130" s="216" t="s">
        <v>128</v>
      </c>
      <c r="E130" s="217" t="s">
        <v>171</v>
      </c>
      <c r="F130" s="218" t="s">
        <v>172</v>
      </c>
      <c r="G130" s="219" t="s">
        <v>131</v>
      </c>
      <c r="H130" s="220">
        <v>10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39</v>
      </c>
      <c r="O130" s="88"/>
      <c r="P130" s="226">
        <f>O130*H130</f>
        <v>0</v>
      </c>
      <c r="Q130" s="226">
        <v>0.00084</v>
      </c>
      <c r="R130" s="226">
        <f>Q130*H130</f>
        <v>0.008400000000000001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132</v>
      </c>
      <c r="AT130" s="228" t="s">
        <v>128</v>
      </c>
      <c r="AU130" s="228" t="s">
        <v>84</v>
      </c>
      <c r="AY130" s="14" t="s">
        <v>125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132</v>
      </c>
      <c r="BM130" s="228" t="s">
        <v>173</v>
      </c>
    </row>
    <row r="131" spans="1:65" s="2" customFormat="1" ht="24.15" customHeight="1">
      <c r="A131" s="35"/>
      <c r="B131" s="36"/>
      <c r="C131" s="216" t="s">
        <v>166</v>
      </c>
      <c r="D131" s="216" t="s">
        <v>128</v>
      </c>
      <c r="E131" s="217" t="s">
        <v>175</v>
      </c>
      <c r="F131" s="218" t="s">
        <v>176</v>
      </c>
      <c r="G131" s="219" t="s">
        <v>131</v>
      </c>
      <c r="H131" s="220">
        <v>24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0.00116</v>
      </c>
      <c r="R131" s="226">
        <f>Q131*H131</f>
        <v>0.02784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132</v>
      </c>
      <c r="AT131" s="228" t="s">
        <v>128</v>
      </c>
      <c r="AU131" s="228" t="s">
        <v>84</v>
      </c>
      <c r="AY131" s="14" t="s">
        <v>125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132</v>
      </c>
      <c r="BM131" s="228" t="s">
        <v>177</v>
      </c>
    </row>
    <row r="132" spans="1:65" s="2" customFormat="1" ht="24.15" customHeight="1">
      <c r="A132" s="35"/>
      <c r="B132" s="36"/>
      <c r="C132" s="216" t="s">
        <v>170</v>
      </c>
      <c r="D132" s="216" t="s">
        <v>128</v>
      </c>
      <c r="E132" s="217" t="s">
        <v>179</v>
      </c>
      <c r="F132" s="218" t="s">
        <v>180</v>
      </c>
      <c r="G132" s="219" t="s">
        <v>131</v>
      </c>
      <c r="H132" s="220">
        <v>10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0.00144</v>
      </c>
      <c r="R132" s="226">
        <f>Q132*H132</f>
        <v>0.014400000000000001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132</v>
      </c>
      <c r="AT132" s="228" t="s">
        <v>128</v>
      </c>
      <c r="AU132" s="228" t="s">
        <v>84</v>
      </c>
      <c r="AY132" s="14" t="s">
        <v>125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132</v>
      </c>
      <c r="BM132" s="228" t="s">
        <v>181</v>
      </c>
    </row>
    <row r="133" spans="1:65" s="2" customFormat="1" ht="24.15" customHeight="1">
      <c r="A133" s="35"/>
      <c r="B133" s="36"/>
      <c r="C133" s="216" t="s">
        <v>174</v>
      </c>
      <c r="D133" s="216" t="s">
        <v>128</v>
      </c>
      <c r="E133" s="217" t="s">
        <v>183</v>
      </c>
      <c r="F133" s="218" t="s">
        <v>184</v>
      </c>
      <c r="G133" s="219" t="s">
        <v>131</v>
      </c>
      <c r="H133" s="220">
        <v>18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0.00281</v>
      </c>
      <c r="R133" s="226">
        <f>Q133*H133</f>
        <v>0.05058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132</v>
      </c>
      <c r="AT133" s="228" t="s">
        <v>128</v>
      </c>
      <c r="AU133" s="228" t="s">
        <v>84</v>
      </c>
      <c r="AY133" s="14" t="s">
        <v>125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132</v>
      </c>
      <c r="BM133" s="228" t="s">
        <v>185</v>
      </c>
    </row>
    <row r="134" spans="1:65" s="2" customFormat="1" ht="24.15" customHeight="1">
      <c r="A134" s="35"/>
      <c r="B134" s="36"/>
      <c r="C134" s="216" t="s">
        <v>178</v>
      </c>
      <c r="D134" s="216" t="s">
        <v>128</v>
      </c>
      <c r="E134" s="217" t="s">
        <v>186</v>
      </c>
      <c r="F134" s="218" t="s">
        <v>187</v>
      </c>
      <c r="G134" s="219" t="s">
        <v>131</v>
      </c>
      <c r="H134" s="220">
        <v>45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39</v>
      </c>
      <c r="O134" s="88"/>
      <c r="P134" s="226">
        <f>O134*H134</f>
        <v>0</v>
      </c>
      <c r="Q134" s="226">
        <v>0.00362</v>
      </c>
      <c r="R134" s="226">
        <f>Q134*H134</f>
        <v>0.1629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132</v>
      </c>
      <c r="AT134" s="228" t="s">
        <v>128</v>
      </c>
      <c r="AU134" s="228" t="s">
        <v>84</v>
      </c>
      <c r="AY134" s="14" t="s">
        <v>125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132</v>
      </c>
      <c r="BM134" s="228" t="s">
        <v>188</v>
      </c>
    </row>
    <row r="135" spans="1:65" s="2" customFormat="1" ht="37.8" customHeight="1">
      <c r="A135" s="35"/>
      <c r="B135" s="36"/>
      <c r="C135" s="216" t="s">
        <v>182</v>
      </c>
      <c r="D135" s="216" t="s">
        <v>128</v>
      </c>
      <c r="E135" s="217" t="s">
        <v>459</v>
      </c>
      <c r="F135" s="218" t="s">
        <v>460</v>
      </c>
      <c r="G135" s="219" t="s">
        <v>131</v>
      </c>
      <c r="H135" s="220">
        <v>13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0.00044</v>
      </c>
      <c r="R135" s="226">
        <f>Q135*H135</f>
        <v>0.00572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132</v>
      </c>
      <c r="AT135" s="228" t="s">
        <v>128</v>
      </c>
      <c r="AU135" s="228" t="s">
        <v>84</v>
      </c>
      <c r="AY135" s="14" t="s">
        <v>125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132</v>
      </c>
      <c r="BM135" s="228" t="s">
        <v>461</v>
      </c>
    </row>
    <row r="136" spans="1:65" s="2" customFormat="1" ht="37.8" customHeight="1">
      <c r="A136" s="35"/>
      <c r="B136" s="36"/>
      <c r="C136" s="216" t="s">
        <v>8</v>
      </c>
      <c r="D136" s="216" t="s">
        <v>128</v>
      </c>
      <c r="E136" s="217" t="s">
        <v>201</v>
      </c>
      <c r="F136" s="218" t="s">
        <v>202</v>
      </c>
      <c r="G136" s="219" t="s">
        <v>131</v>
      </c>
      <c r="H136" s="220">
        <v>31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39</v>
      </c>
      <c r="O136" s="88"/>
      <c r="P136" s="226">
        <f>O136*H136</f>
        <v>0</v>
      </c>
      <c r="Q136" s="226">
        <v>0.00073</v>
      </c>
      <c r="R136" s="226">
        <f>Q136*H136</f>
        <v>0.022629999999999997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132</v>
      </c>
      <c r="AT136" s="228" t="s">
        <v>128</v>
      </c>
      <c r="AU136" s="228" t="s">
        <v>84</v>
      </c>
      <c r="AY136" s="14" t="s">
        <v>125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132</v>
      </c>
      <c r="BM136" s="228" t="s">
        <v>203</v>
      </c>
    </row>
    <row r="137" spans="1:65" s="2" customFormat="1" ht="37.8" customHeight="1">
      <c r="A137" s="35"/>
      <c r="B137" s="36"/>
      <c r="C137" s="216" t="s">
        <v>132</v>
      </c>
      <c r="D137" s="216" t="s">
        <v>128</v>
      </c>
      <c r="E137" s="217" t="s">
        <v>205</v>
      </c>
      <c r="F137" s="218" t="s">
        <v>206</v>
      </c>
      <c r="G137" s="219" t="s">
        <v>131</v>
      </c>
      <c r="H137" s="220">
        <v>54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0.00098</v>
      </c>
      <c r="R137" s="226">
        <f>Q137*H137</f>
        <v>0.052919999999999995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132</v>
      </c>
      <c r="AT137" s="228" t="s">
        <v>128</v>
      </c>
      <c r="AU137" s="228" t="s">
        <v>84</v>
      </c>
      <c r="AY137" s="14" t="s">
        <v>125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132</v>
      </c>
      <c r="BM137" s="228" t="s">
        <v>207</v>
      </c>
    </row>
    <row r="138" spans="1:65" s="2" customFormat="1" ht="37.8" customHeight="1">
      <c r="A138" s="35"/>
      <c r="B138" s="36"/>
      <c r="C138" s="216" t="s">
        <v>192</v>
      </c>
      <c r="D138" s="216" t="s">
        <v>128</v>
      </c>
      <c r="E138" s="217" t="s">
        <v>208</v>
      </c>
      <c r="F138" s="218" t="s">
        <v>209</v>
      </c>
      <c r="G138" s="219" t="s">
        <v>131</v>
      </c>
      <c r="H138" s="220">
        <v>9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39</v>
      </c>
      <c r="O138" s="88"/>
      <c r="P138" s="226">
        <f>O138*H138</f>
        <v>0</v>
      </c>
      <c r="Q138" s="226">
        <v>0.0013</v>
      </c>
      <c r="R138" s="226">
        <f>Q138*H138</f>
        <v>0.011699999999999999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132</v>
      </c>
      <c r="AT138" s="228" t="s">
        <v>128</v>
      </c>
      <c r="AU138" s="228" t="s">
        <v>84</v>
      </c>
      <c r="AY138" s="14" t="s">
        <v>125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132</v>
      </c>
      <c r="BM138" s="228" t="s">
        <v>210</v>
      </c>
    </row>
    <row r="139" spans="1:65" s="2" customFormat="1" ht="37.8" customHeight="1">
      <c r="A139" s="35"/>
      <c r="B139" s="36"/>
      <c r="C139" s="216" t="s">
        <v>196</v>
      </c>
      <c r="D139" s="216" t="s">
        <v>128</v>
      </c>
      <c r="E139" s="217" t="s">
        <v>212</v>
      </c>
      <c r="F139" s="218" t="s">
        <v>213</v>
      </c>
      <c r="G139" s="219" t="s">
        <v>131</v>
      </c>
      <c r="H139" s="220">
        <v>18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0.00263</v>
      </c>
      <c r="R139" s="226">
        <f>Q139*H139</f>
        <v>0.04734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132</v>
      </c>
      <c r="AT139" s="228" t="s">
        <v>128</v>
      </c>
      <c r="AU139" s="228" t="s">
        <v>84</v>
      </c>
      <c r="AY139" s="14" t="s">
        <v>125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132</v>
      </c>
      <c r="BM139" s="228" t="s">
        <v>214</v>
      </c>
    </row>
    <row r="140" spans="1:65" s="2" customFormat="1" ht="37.8" customHeight="1">
      <c r="A140" s="35"/>
      <c r="B140" s="36"/>
      <c r="C140" s="216" t="s">
        <v>200</v>
      </c>
      <c r="D140" s="216" t="s">
        <v>128</v>
      </c>
      <c r="E140" s="217" t="s">
        <v>216</v>
      </c>
      <c r="F140" s="218" t="s">
        <v>217</v>
      </c>
      <c r="G140" s="219" t="s">
        <v>131</v>
      </c>
      <c r="H140" s="220">
        <v>45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0.00364</v>
      </c>
      <c r="R140" s="226">
        <f>Q140*H140</f>
        <v>0.1638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132</v>
      </c>
      <c r="AT140" s="228" t="s">
        <v>128</v>
      </c>
      <c r="AU140" s="228" t="s">
        <v>84</v>
      </c>
      <c r="AY140" s="14" t="s">
        <v>125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132</v>
      </c>
      <c r="BM140" s="228" t="s">
        <v>218</v>
      </c>
    </row>
    <row r="141" spans="1:65" s="2" customFormat="1" ht="33" customHeight="1">
      <c r="A141" s="35"/>
      <c r="B141" s="36"/>
      <c r="C141" s="216" t="s">
        <v>204</v>
      </c>
      <c r="D141" s="216" t="s">
        <v>128</v>
      </c>
      <c r="E141" s="217" t="s">
        <v>232</v>
      </c>
      <c r="F141" s="218" t="s">
        <v>233</v>
      </c>
      <c r="G141" s="219" t="s">
        <v>131</v>
      </c>
      <c r="H141" s="220">
        <v>34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0.00012</v>
      </c>
      <c r="R141" s="226">
        <f>Q141*H141</f>
        <v>0.00408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132</v>
      </c>
      <c r="AT141" s="228" t="s">
        <v>128</v>
      </c>
      <c r="AU141" s="228" t="s">
        <v>84</v>
      </c>
      <c r="AY141" s="14" t="s">
        <v>125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82</v>
      </c>
      <c r="BK141" s="229">
        <f>ROUND(I141*H141,2)</f>
        <v>0</v>
      </c>
      <c r="BL141" s="14" t="s">
        <v>132</v>
      </c>
      <c r="BM141" s="228" t="s">
        <v>234</v>
      </c>
    </row>
    <row r="142" spans="1:65" s="2" customFormat="1" ht="33" customHeight="1">
      <c r="A142" s="35"/>
      <c r="B142" s="36"/>
      <c r="C142" s="216" t="s">
        <v>7</v>
      </c>
      <c r="D142" s="216" t="s">
        <v>128</v>
      </c>
      <c r="E142" s="217" t="s">
        <v>236</v>
      </c>
      <c r="F142" s="218" t="s">
        <v>237</v>
      </c>
      <c r="G142" s="219" t="s">
        <v>131</v>
      </c>
      <c r="H142" s="220">
        <v>28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39</v>
      </c>
      <c r="O142" s="88"/>
      <c r="P142" s="226">
        <f>O142*H142</f>
        <v>0</v>
      </c>
      <c r="Q142" s="226">
        <v>0.00012</v>
      </c>
      <c r="R142" s="226">
        <f>Q142*H142</f>
        <v>0.00336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132</v>
      </c>
      <c r="AT142" s="228" t="s">
        <v>128</v>
      </c>
      <c r="AU142" s="228" t="s">
        <v>84</v>
      </c>
      <c r="AY142" s="14" t="s">
        <v>125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82</v>
      </c>
      <c r="BK142" s="229">
        <f>ROUND(I142*H142,2)</f>
        <v>0</v>
      </c>
      <c r="BL142" s="14" t="s">
        <v>132</v>
      </c>
      <c r="BM142" s="228" t="s">
        <v>238</v>
      </c>
    </row>
    <row r="143" spans="1:65" s="2" customFormat="1" ht="33" customHeight="1">
      <c r="A143" s="35"/>
      <c r="B143" s="36"/>
      <c r="C143" s="216" t="s">
        <v>211</v>
      </c>
      <c r="D143" s="216" t="s">
        <v>128</v>
      </c>
      <c r="E143" s="217" t="s">
        <v>240</v>
      </c>
      <c r="F143" s="218" t="s">
        <v>462</v>
      </c>
      <c r="G143" s="219" t="s">
        <v>131</v>
      </c>
      <c r="H143" s="220">
        <v>45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0.00012</v>
      </c>
      <c r="R143" s="226">
        <f>Q143*H143</f>
        <v>0.0054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132</v>
      </c>
      <c r="AT143" s="228" t="s">
        <v>128</v>
      </c>
      <c r="AU143" s="228" t="s">
        <v>84</v>
      </c>
      <c r="AY143" s="14" t="s">
        <v>125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132</v>
      </c>
      <c r="BM143" s="228" t="s">
        <v>242</v>
      </c>
    </row>
    <row r="144" spans="1:65" s="2" customFormat="1" ht="37.8" customHeight="1">
      <c r="A144" s="35"/>
      <c r="B144" s="36"/>
      <c r="C144" s="216" t="s">
        <v>215</v>
      </c>
      <c r="D144" s="216" t="s">
        <v>128</v>
      </c>
      <c r="E144" s="217" t="s">
        <v>244</v>
      </c>
      <c r="F144" s="218" t="s">
        <v>245</v>
      </c>
      <c r="G144" s="219" t="s">
        <v>131</v>
      </c>
      <c r="H144" s="220">
        <v>98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0.00012</v>
      </c>
      <c r="R144" s="226">
        <f>Q144*H144</f>
        <v>0.01176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132</v>
      </c>
      <c r="AT144" s="228" t="s">
        <v>128</v>
      </c>
      <c r="AU144" s="228" t="s">
        <v>84</v>
      </c>
      <c r="AY144" s="14" t="s">
        <v>125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132</v>
      </c>
      <c r="BM144" s="228" t="s">
        <v>246</v>
      </c>
    </row>
    <row r="145" spans="1:65" s="2" customFormat="1" ht="37.8" customHeight="1">
      <c r="A145" s="35"/>
      <c r="B145" s="36"/>
      <c r="C145" s="216" t="s">
        <v>219</v>
      </c>
      <c r="D145" s="216" t="s">
        <v>128</v>
      </c>
      <c r="E145" s="217" t="s">
        <v>248</v>
      </c>
      <c r="F145" s="218" t="s">
        <v>249</v>
      </c>
      <c r="G145" s="219" t="s">
        <v>131</v>
      </c>
      <c r="H145" s="220">
        <v>27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0.00012</v>
      </c>
      <c r="R145" s="226">
        <f>Q145*H145</f>
        <v>0.0032400000000000003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132</v>
      </c>
      <c r="AT145" s="228" t="s">
        <v>128</v>
      </c>
      <c r="AU145" s="228" t="s">
        <v>84</v>
      </c>
      <c r="AY145" s="14" t="s">
        <v>125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132</v>
      </c>
      <c r="BM145" s="228" t="s">
        <v>250</v>
      </c>
    </row>
    <row r="146" spans="1:65" s="2" customFormat="1" ht="33" customHeight="1">
      <c r="A146" s="35"/>
      <c r="B146" s="36"/>
      <c r="C146" s="216" t="s">
        <v>223</v>
      </c>
      <c r="D146" s="216" t="s">
        <v>128</v>
      </c>
      <c r="E146" s="217" t="s">
        <v>252</v>
      </c>
      <c r="F146" s="218" t="s">
        <v>463</v>
      </c>
      <c r="G146" s="219" t="s">
        <v>131</v>
      </c>
      <c r="H146" s="220">
        <v>45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39</v>
      </c>
      <c r="O146" s="88"/>
      <c r="P146" s="226">
        <f>O146*H146</f>
        <v>0</v>
      </c>
      <c r="Q146" s="226">
        <v>0.00012</v>
      </c>
      <c r="R146" s="226">
        <f>Q146*H146</f>
        <v>0.0054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132</v>
      </c>
      <c r="AT146" s="228" t="s">
        <v>128</v>
      </c>
      <c r="AU146" s="228" t="s">
        <v>84</v>
      </c>
      <c r="AY146" s="14" t="s">
        <v>125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82</v>
      </c>
      <c r="BK146" s="229">
        <f>ROUND(I146*H146,2)</f>
        <v>0</v>
      </c>
      <c r="BL146" s="14" t="s">
        <v>132</v>
      </c>
      <c r="BM146" s="228" t="s">
        <v>254</v>
      </c>
    </row>
    <row r="147" spans="1:65" s="2" customFormat="1" ht="24.15" customHeight="1">
      <c r="A147" s="35"/>
      <c r="B147" s="36"/>
      <c r="C147" s="216" t="s">
        <v>227</v>
      </c>
      <c r="D147" s="216" t="s">
        <v>128</v>
      </c>
      <c r="E147" s="217" t="s">
        <v>264</v>
      </c>
      <c r="F147" s="218" t="s">
        <v>265</v>
      </c>
      <c r="G147" s="219" t="s">
        <v>160</v>
      </c>
      <c r="H147" s="220">
        <v>3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39</v>
      </c>
      <c r="O147" s="88"/>
      <c r="P147" s="226">
        <f>O147*H147</f>
        <v>0</v>
      </c>
      <c r="Q147" s="226">
        <v>0.00017</v>
      </c>
      <c r="R147" s="226">
        <f>Q147*H147</f>
        <v>0.00051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132</v>
      </c>
      <c r="AT147" s="228" t="s">
        <v>128</v>
      </c>
      <c r="AU147" s="228" t="s">
        <v>84</v>
      </c>
      <c r="AY147" s="14" t="s">
        <v>125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82</v>
      </c>
      <c r="BK147" s="229">
        <f>ROUND(I147*H147,2)</f>
        <v>0</v>
      </c>
      <c r="BL147" s="14" t="s">
        <v>132</v>
      </c>
      <c r="BM147" s="228" t="s">
        <v>266</v>
      </c>
    </row>
    <row r="148" spans="1:65" s="2" customFormat="1" ht="21.75" customHeight="1">
      <c r="A148" s="35"/>
      <c r="B148" s="36"/>
      <c r="C148" s="216" t="s">
        <v>231</v>
      </c>
      <c r="D148" s="216" t="s">
        <v>128</v>
      </c>
      <c r="E148" s="217" t="s">
        <v>276</v>
      </c>
      <c r="F148" s="218" t="s">
        <v>277</v>
      </c>
      <c r="G148" s="219" t="s">
        <v>160</v>
      </c>
      <c r="H148" s="220">
        <v>14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39</v>
      </c>
      <c r="O148" s="88"/>
      <c r="P148" s="226">
        <f>O148*H148</f>
        <v>0</v>
      </c>
      <c r="Q148" s="226">
        <v>0.00021</v>
      </c>
      <c r="R148" s="226">
        <f>Q148*H148</f>
        <v>0.00294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132</v>
      </c>
      <c r="AT148" s="228" t="s">
        <v>128</v>
      </c>
      <c r="AU148" s="228" t="s">
        <v>84</v>
      </c>
      <c r="AY148" s="14" t="s">
        <v>125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82</v>
      </c>
      <c r="BK148" s="229">
        <f>ROUND(I148*H148,2)</f>
        <v>0</v>
      </c>
      <c r="BL148" s="14" t="s">
        <v>132</v>
      </c>
      <c r="BM148" s="228" t="s">
        <v>278</v>
      </c>
    </row>
    <row r="149" spans="1:65" s="2" customFormat="1" ht="21.75" customHeight="1">
      <c r="A149" s="35"/>
      <c r="B149" s="36"/>
      <c r="C149" s="216" t="s">
        <v>235</v>
      </c>
      <c r="D149" s="216" t="s">
        <v>128</v>
      </c>
      <c r="E149" s="217" t="s">
        <v>280</v>
      </c>
      <c r="F149" s="218" t="s">
        <v>281</v>
      </c>
      <c r="G149" s="219" t="s">
        <v>160</v>
      </c>
      <c r="H149" s="220">
        <v>19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0.00034</v>
      </c>
      <c r="R149" s="226">
        <f>Q149*H149</f>
        <v>0.0064600000000000005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132</v>
      </c>
      <c r="AT149" s="228" t="s">
        <v>128</v>
      </c>
      <c r="AU149" s="228" t="s">
        <v>84</v>
      </c>
      <c r="AY149" s="14" t="s">
        <v>125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82</v>
      </c>
      <c r="BK149" s="229">
        <f>ROUND(I149*H149,2)</f>
        <v>0</v>
      </c>
      <c r="BL149" s="14" t="s">
        <v>132</v>
      </c>
      <c r="BM149" s="228" t="s">
        <v>282</v>
      </c>
    </row>
    <row r="150" spans="1:65" s="2" customFormat="1" ht="21.75" customHeight="1">
      <c r="A150" s="35"/>
      <c r="B150" s="36"/>
      <c r="C150" s="216" t="s">
        <v>239</v>
      </c>
      <c r="D150" s="216" t="s">
        <v>128</v>
      </c>
      <c r="E150" s="217" t="s">
        <v>284</v>
      </c>
      <c r="F150" s="218" t="s">
        <v>285</v>
      </c>
      <c r="G150" s="219" t="s">
        <v>160</v>
      </c>
      <c r="H150" s="220">
        <v>7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39</v>
      </c>
      <c r="O150" s="88"/>
      <c r="P150" s="226">
        <f>O150*H150</f>
        <v>0</v>
      </c>
      <c r="Q150" s="226">
        <v>0.0005</v>
      </c>
      <c r="R150" s="226">
        <f>Q150*H150</f>
        <v>0.0035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132</v>
      </c>
      <c r="AT150" s="228" t="s">
        <v>128</v>
      </c>
      <c r="AU150" s="228" t="s">
        <v>84</v>
      </c>
      <c r="AY150" s="14" t="s">
        <v>125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82</v>
      </c>
      <c r="BK150" s="229">
        <f>ROUND(I150*H150,2)</f>
        <v>0</v>
      </c>
      <c r="BL150" s="14" t="s">
        <v>132</v>
      </c>
      <c r="BM150" s="228" t="s">
        <v>286</v>
      </c>
    </row>
    <row r="151" spans="1:65" s="2" customFormat="1" ht="21.75" customHeight="1">
      <c r="A151" s="35"/>
      <c r="B151" s="36"/>
      <c r="C151" s="216" t="s">
        <v>243</v>
      </c>
      <c r="D151" s="216" t="s">
        <v>128</v>
      </c>
      <c r="E151" s="217" t="s">
        <v>288</v>
      </c>
      <c r="F151" s="218" t="s">
        <v>289</v>
      </c>
      <c r="G151" s="219" t="s">
        <v>160</v>
      </c>
      <c r="H151" s="220">
        <v>2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0.0007</v>
      </c>
      <c r="R151" s="226">
        <f>Q151*H151</f>
        <v>0.0014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132</v>
      </c>
      <c r="AT151" s="228" t="s">
        <v>128</v>
      </c>
      <c r="AU151" s="228" t="s">
        <v>84</v>
      </c>
      <c r="AY151" s="14" t="s">
        <v>125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82</v>
      </c>
      <c r="BK151" s="229">
        <f>ROUND(I151*H151,2)</f>
        <v>0</v>
      </c>
      <c r="BL151" s="14" t="s">
        <v>132</v>
      </c>
      <c r="BM151" s="228" t="s">
        <v>290</v>
      </c>
    </row>
    <row r="152" spans="1:65" s="2" customFormat="1" ht="21.75" customHeight="1">
      <c r="A152" s="35"/>
      <c r="B152" s="36"/>
      <c r="C152" s="216" t="s">
        <v>247</v>
      </c>
      <c r="D152" s="216" t="s">
        <v>128</v>
      </c>
      <c r="E152" s="217" t="s">
        <v>312</v>
      </c>
      <c r="F152" s="218" t="s">
        <v>309</v>
      </c>
      <c r="G152" s="219" t="s">
        <v>160</v>
      </c>
      <c r="H152" s="220">
        <v>3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39</v>
      </c>
      <c r="O152" s="88"/>
      <c r="P152" s="226">
        <f>O152*H152</f>
        <v>0</v>
      </c>
      <c r="Q152" s="226">
        <v>0.00026</v>
      </c>
      <c r="R152" s="226">
        <f>Q152*H152</f>
        <v>0.0007799999999999999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132</v>
      </c>
      <c r="AT152" s="228" t="s">
        <v>128</v>
      </c>
      <c r="AU152" s="228" t="s">
        <v>84</v>
      </c>
      <c r="AY152" s="14" t="s">
        <v>125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82</v>
      </c>
      <c r="BK152" s="229">
        <f>ROUND(I152*H152,2)</f>
        <v>0</v>
      </c>
      <c r="BL152" s="14" t="s">
        <v>132</v>
      </c>
      <c r="BM152" s="228" t="s">
        <v>314</v>
      </c>
    </row>
    <row r="153" spans="1:65" s="2" customFormat="1" ht="24.15" customHeight="1">
      <c r="A153" s="35"/>
      <c r="B153" s="36"/>
      <c r="C153" s="216" t="s">
        <v>251</v>
      </c>
      <c r="D153" s="216" t="s">
        <v>128</v>
      </c>
      <c r="E153" s="217" t="s">
        <v>330</v>
      </c>
      <c r="F153" s="218" t="s">
        <v>331</v>
      </c>
      <c r="G153" s="219" t="s">
        <v>131</v>
      </c>
      <c r="H153" s="220">
        <v>277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39</v>
      </c>
      <c r="O153" s="88"/>
      <c r="P153" s="226">
        <f>O153*H153</f>
        <v>0</v>
      </c>
      <c r="Q153" s="226">
        <v>0.00019</v>
      </c>
      <c r="R153" s="226">
        <f>Q153*H153</f>
        <v>0.05263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132</v>
      </c>
      <c r="AT153" s="228" t="s">
        <v>128</v>
      </c>
      <c r="AU153" s="228" t="s">
        <v>84</v>
      </c>
      <c r="AY153" s="14" t="s">
        <v>125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82</v>
      </c>
      <c r="BK153" s="229">
        <f>ROUND(I153*H153,2)</f>
        <v>0</v>
      </c>
      <c r="BL153" s="14" t="s">
        <v>132</v>
      </c>
      <c r="BM153" s="228" t="s">
        <v>332</v>
      </c>
    </row>
    <row r="154" spans="1:65" s="2" customFormat="1" ht="24.15" customHeight="1">
      <c r="A154" s="35"/>
      <c r="B154" s="36"/>
      <c r="C154" s="216" t="s">
        <v>255</v>
      </c>
      <c r="D154" s="216" t="s">
        <v>128</v>
      </c>
      <c r="E154" s="217" t="s">
        <v>334</v>
      </c>
      <c r="F154" s="218" t="s">
        <v>335</v>
      </c>
      <c r="G154" s="219" t="s">
        <v>131</v>
      </c>
      <c r="H154" s="220">
        <v>277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39</v>
      </c>
      <c r="O154" s="88"/>
      <c r="P154" s="226">
        <f>O154*H154</f>
        <v>0</v>
      </c>
      <c r="Q154" s="226">
        <v>0.00035</v>
      </c>
      <c r="R154" s="226">
        <f>Q154*H154</f>
        <v>0.09695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132</v>
      </c>
      <c r="AT154" s="228" t="s">
        <v>128</v>
      </c>
      <c r="AU154" s="228" t="s">
        <v>84</v>
      </c>
      <c r="AY154" s="14" t="s">
        <v>125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82</v>
      </c>
      <c r="BK154" s="229">
        <f>ROUND(I154*H154,2)</f>
        <v>0</v>
      </c>
      <c r="BL154" s="14" t="s">
        <v>132</v>
      </c>
      <c r="BM154" s="228" t="s">
        <v>336</v>
      </c>
    </row>
    <row r="155" spans="1:65" s="2" customFormat="1" ht="24.15" customHeight="1">
      <c r="A155" s="35"/>
      <c r="B155" s="36"/>
      <c r="C155" s="216" t="s">
        <v>259</v>
      </c>
      <c r="D155" s="216" t="s">
        <v>128</v>
      </c>
      <c r="E155" s="217" t="s">
        <v>338</v>
      </c>
      <c r="F155" s="218" t="s">
        <v>339</v>
      </c>
      <c r="G155" s="219" t="s">
        <v>340</v>
      </c>
      <c r="H155" s="220">
        <v>1.017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39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132</v>
      </c>
      <c r="AT155" s="228" t="s">
        <v>128</v>
      </c>
      <c r="AU155" s="228" t="s">
        <v>84</v>
      </c>
      <c r="AY155" s="14" t="s">
        <v>125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82</v>
      </c>
      <c r="BK155" s="229">
        <f>ROUND(I155*H155,2)</f>
        <v>0</v>
      </c>
      <c r="BL155" s="14" t="s">
        <v>132</v>
      </c>
      <c r="BM155" s="228" t="s">
        <v>341</v>
      </c>
    </row>
    <row r="156" spans="1:65" s="2" customFormat="1" ht="24.15" customHeight="1">
      <c r="A156" s="35"/>
      <c r="B156" s="36"/>
      <c r="C156" s="216" t="s">
        <v>263</v>
      </c>
      <c r="D156" s="216" t="s">
        <v>128</v>
      </c>
      <c r="E156" s="217" t="s">
        <v>343</v>
      </c>
      <c r="F156" s="218" t="s">
        <v>344</v>
      </c>
      <c r="G156" s="219" t="s">
        <v>340</v>
      </c>
      <c r="H156" s="220">
        <v>0.814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39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132</v>
      </c>
      <c r="AT156" s="228" t="s">
        <v>128</v>
      </c>
      <c r="AU156" s="228" t="s">
        <v>84</v>
      </c>
      <c r="AY156" s="14" t="s">
        <v>125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82</v>
      </c>
      <c r="BK156" s="229">
        <f>ROUND(I156*H156,2)</f>
        <v>0</v>
      </c>
      <c r="BL156" s="14" t="s">
        <v>132</v>
      </c>
      <c r="BM156" s="228" t="s">
        <v>345</v>
      </c>
    </row>
    <row r="157" spans="1:63" s="12" customFormat="1" ht="25.9" customHeight="1">
      <c r="A157" s="12"/>
      <c r="B157" s="200"/>
      <c r="C157" s="201"/>
      <c r="D157" s="202" t="s">
        <v>73</v>
      </c>
      <c r="E157" s="203" t="s">
        <v>390</v>
      </c>
      <c r="F157" s="203" t="s">
        <v>391</v>
      </c>
      <c r="G157" s="201"/>
      <c r="H157" s="201"/>
      <c r="I157" s="204"/>
      <c r="J157" s="205">
        <f>BK157</f>
        <v>0</v>
      </c>
      <c r="K157" s="201"/>
      <c r="L157" s="206"/>
      <c r="M157" s="207"/>
      <c r="N157" s="208"/>
      <c r="O157" s="208"/>
      <c r="P157" s="209">
        <f>P158</f>
        <v>0</v>
      </c>
      <c r="Q157" s="208"/>
      <c r="R157" s="209">
        <f>R158</f>
        <v>0</v>
      </c>
      <c r="S157" s="208"/>
      <c r="T157" s="210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1" t="s">
        <v>141</v>
      </c>
      <c r="AT157" s="212" t="s">
        <v>73</v>
      </c>
      <c r="AU157" s="212" t="s">
        <v>74</v>
      </c>
      <c r="AY157" s="211" t="s">
        <v>125</v>
      </c>
      <c r="BK157" s="213">
        <f>BK158</f>
        <v>0</v>
      </c>
    </row>
    <row r="158" spans="1:65" s="2" customFormat="1" ht="16.5" customHeight="1">
      <c r="A158" s="35"/>
      <c r="B158" s="36"/>
      <c r="C158" s="216" t="s">
        <v>267</v>
      </c>
      <c r="D158" s="216" t="s">
        <v>128</v>
      </c>
      <c r="E158" s="217" t="s">
        <v>393</v>
      </c>
      <c r="F158" s="218" t="s">
        <v>394</v>
      </c>
      <c r="G158" s="219" t="s">
        <v>395</v>
      </c>
      <c r="H158" s="220">
        <v>10</v>
      </c>
      <c r="I158" s="221"/>
      <c r="J158" s="222">
        <f>ROUND(I158*H158,2)</f>
        <v>0</v>
      </c>
      <c r="K158" s="223"/>
      <c r="L158" s="41"/>
      <c r="M158" s="241" t="s">
        <v>1</v>
      </c>
      <c r="N158" s="242" t="s">
        <v>39</v>
      </c>
      <c r="O158" s="243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396</v>
      </c>
      <c r="AT158" s="228" t="s">
        <v>128</v>
      </c>
      <c r="AU158" s="228" t="s">
        <v>82</v>
      </c>
      <c r="AY158" s="14" t="s">
        <v>125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82</v>
      </c>
      <c r="BK158" s="229">
        <f>ROUND(I158*H158,2)</f>
        <v>0</v>
      </c>
      <c r="BL158" s="14" t="s">
        <v>396</v>
      </c>
      <c r="BM158" s="228" t="s">
        <v>464</v>
      </c>
    </row>
    <row r="159" spans="1:31" s="2" customFormat="1" ht="6.95" customHeight="1">
      <c r="A159" s="35"/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41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password="CC35" sheet="1" objects="1" scenarios="1" formatColumns="0" formatRows="0" autoFilter="0"/>
  <autoFilter ref="C118:K158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pans="2:46" s="1" customFormat="1" ht="24.95" customHeight="1">
      <c r="B4" s="17"/>
      <c r="D4" s="135" t="s">
        <v>97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Liberec ZŠ Aloisina výšina - oprava hlavních rozvodů vody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465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31. 1. 2022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30</v>
      </c>
      <c r="F21" s="35"/>
      <c r="G21" s="35"/>
      <c r="H21" s="35"/>
      <c r="I21" s="137" t="s">
        <v>26</v>
      </c>
      <c r="J21" s="140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30</v>
      </c>
      <c r="F24" s="35"/>
      <c r="G24" s="35"/>
      <c r="H24" s="35"/>
      <c r="I24" s="137" t="s">
        <v>26</v>
      </c>
      <c r="J24" s="140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ROUND(J119,2)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ROUND((SUM(BE119:BE147)),2)</f>
        <v>0</v>
      </c>
      <c r="G33" s="35"/>
      <c r="H33" s="35"/>
      <c r="I33" s="152">
        <v>0.21</v>
      </c>
      <c r="J33" s="151">
        <f>ROUND(((SUM(BE119:BE147))*I33),2)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40</v>
      </c>
      <c r="F34" s="151">
        <f>ROUND((SUM(BF119:BF147)),2)</f>
        <v>0</v>
      </c>
      <c r="G34" s="35"/>
      <c r="H34" s="35"/>
      <c r="I34" s="152">
        <v>0.15</v>
      </c>
      <c r="J34" s="151">
        <f>ROUND(((SUM(BF119:BF147))*I34),2)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41</v>
      </c>
      <c r="F35" s="151">
        <f>ROUND((SUM(BG119:BG147)),2)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42</v>
      </c>
      <c r="F36" s="151">
        <f>ROUND((SUM(BH119:BH147)),2)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43</v>
      </c>
      <c r="F37" s="151">
        <f>ROUND((SUM(BI119:BI147)),2)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Liberec ZŠ Aloisina výšina - oprava hlavních rozvodů vody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2122-55 - Pavilon T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31. 1. 2022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>Ing. Michal Vodňanský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6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>Ing. Michal Vodňanský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101</v>
      </c>
      <c r="D94" s="173"/>
      <c r="E94" s="173"/>
      <c r="F94" s="173"/>
      <c r="G94" s="173"/>
      <c r="H94" s="173"/>
      <c r="I94" s="173"/>
      <c r="J94" s="174" t="s">
        <v>102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103</v>
      </c>
      <c r="D96" s="37"/>
      <c r="E96" s="37"/>
      <c r="F96" s="37"/>
      <c r="G96" s="37"/>
      <c r="H96" s="37"/>
      <c r="I96" s="37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pans="1:31" s="9" customFormat="1" ht="24.95" customHeight="1">
      <c r="A97" s="9"/>
      <c r="B97" s="176"/>
      <c r="C97" s="177"/>
      <c r="D97" s="178" t="s">
        <v>105</v>
      </c>
      <c r="E97" s="179"/>
      <c r="F97" s="179"/>
      <c r="G97" s="179"/>
      <c r="H97" s="179"/>
      <c r="I97" s="179"/>
      <c r="J97" s="180">
        <f>J120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106</v>
      </c>
      <c r="E98" s="185"/>
      <c r="F98" s="185"/>
      <c r="G98" s="185"/>
      <c r="H98" s="185"/>
      <c r="I98" s="185"/>
      <c r="J98" s="186">
        <f>J121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6"/>
      <c r="C99" s="177"/>
      <c r="D99" s="178" t="s">
        <v>109</v>
      </c>
      <c r="E99" s="179"/>
      <c r="F99" s="179"/>
      <c r="G99" s="179"/>
      <c r="H99" s="179"/>
      <c r="I99" s="179"/>
      <c r="J99" s="180">
        <f>J146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110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71" t="str">
        <f>E7</f>
        <v>Liberec ZŠ Aloisina výšina - oprava hlavních rozvodů vody</v>
      </c>
      <c r="F109" s="29"/>
      <c r="G109" s="29"/>
      <c r="H109" s="29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98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2122-55 - Pavilon T</v>
      </c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 xml:space="preserve"> </v>
      </c>
      <c r="G113" s="37"/>
      <c r="H113" s="37"/>
      <c r="I113" s="29" t="s">
        <v>22</v>
      </c>
      <c r="J113" s="76" t="str">
        <f>IF(J12="","",J12)</f>
        <v>31. 1. 2022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5.65" customHeight="1">
      <c r="A115" s="35"/>
      <c r="B115" s="36"/>
      <c r="C115" s="29" t="s">
        <v>24</v>
      </c>
      <c r="D115" s="37"/>
      <c r="E115" s="37"/>
      <c r="F115" s="24" t="str">
        <f>E15</f>
        <v xml:space="preserve"> </v>
      </c>
      <c r="G115" s="37"/>
      <c r="H115" s="37"/>
      <c r="I115" s="29" t="s">
        <v>29</v>
      </c>
      <c r="J115" s="33" t="str">
        <f>E21</f>
        <v>Ing. Michal Vodňanský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5.65" customHeight="1">
      <c r="A116" s="35"/>
      <c r="B116" s="36"/>
      <c r="C116" s="29" t="s">
        <v>27</v>
      </c>
      <c r="D116" s="37"/>
      <c r="E116" s="37"/>
      <c r="F116" s="24" t="str">
        <f>IF(E18="","",E18)</f>
        <v>Vyplň údaj</v>
      </c>
      <c r="G116" s="37"/>
      <c r="H116" s="37"/>
      <c r="I116" s="29" t="s">
        <v>32</v>
      </c>
      <c r="J116" s="33" t="str">
        <f>E24</f>
        <v>Ing. Michal Vodňanský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88"/>
      <c r="B118" s="189"/>
      <c r="C118" s="190" t="s">
        <v>111</v>
      </c>
      <c r="D118" s="191" t="s">
        <v>59</v>
      </c>
      <c r="E118" s="191" t="s">
        <v>55</v>
      </c>
      <c r="F118" s="191" t="s">
        <v>56</v>
      </c>
      <c r="G118" s="191" t="s">
        <v>112</v>
      </c>
      <c r="H118" s="191" t="s">
        <v>113</v>
      </c>
      <c r="I118" s="191" t="s">
        <v>114</v>
      </c>
      <c r="J118" s="192" t="s">
        <v>102</v>
      </c>
      <c r="K118" s="193" t="s">
        <v>115</v>
      </c>
      <c r="L118" s="194"/>
      <c r="M118" s="97" t="s">
        <v>1</v>
      </c>
      <c r="N118" s="98" t="s">
        <v>38</v>
      </c>
      <c r="O118" s="98" t="s">
        <v>116</v>
      </c>
      <c r="P118" s="98" t="s">
        <v>117</v>
      </c>
      <c r="Q118" s="98" t="s">
        <v>118</v>
      </c>
      <c r="R118" s="98" t="s">
        <v>119</v>
      </c>
      <c r="S118" s="98" t="s">
        <v>120</v>
      </c>
      <c r="T118" s="99" t="s">
        <v>121</v>
      </c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</row>
    <row r="119" spans="1:63" s="2" customFormat="1" ht="22.8" customHeight="1">
      <c r="A119" s="35"/>
      <c r="B119" s="36"/>
      <c r="C119" s="104" t="s">
        <v>122</v>
      </c>
      <c r="D119" s="37"/>
      <c r="E119" s="37"/>
      <c r="F119" s="37"/>
      <c r="G119" s="37"/>
      <c r="H119" s="37"/>
      <c r="I119" s="37"/>
      <c r="J119" s="195">
        <f>BK119</f>
        <v>0</v>
      </c>
      <c r="K119" s="37"/>
      <c r="L119" s="41"/>
      <c r="M119" s="100"/>
      <c r="N119" s="196"/>
      <c r="O119" s="101"/>
      <c r="P119" s="197">
        <f>P120+P146</f>
        <v>0</v>
      </c>
      <c r="Q119" s="101"/>
      <c r="R119" s="197">
        <f>R120+R146</f>
        <v>0.20470999999999998</v>
      </c>
      <c r="S119" s="101"/>
      <c r="T119" s="198">
        <f>T120+T146</f>
        <v>0.44594999999999996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73</v>
      </c>
      <c r="AU119" s="14" t="s">
        <v>104</v>
      </c>
      <c r="BK119" s="199">
        <f>BK120+BK146</f>
        <v>0</v>
      </c>
    </row>
    <row r="120" spans="1:63" s="12" customFormat="1" ht="25.9" customHeight="1">
      <c r="A120" s="12"/>
      <c r="B120" s="200"/>
      <c r="C120" s="201"/>
      <c r="D120" s="202" t="s">
        <v>73</v>
      </c>
      <c r="E120" s="203" t="s">
        <v>123</v>
      </c>
      <c r="F120" s="203" t="s">
        <v>124</v>
      </c>
      <c r="G120" s="201"/>
      <c r="H120" s="201"/>
      <c r="I120" s="204"/>
      <c r="J120" s="205">
        <f>BK120</f>
        <v>0</v>
      </c>
      <c r="K120" s="201"/>
      <c r="L120" s="206"/>
      <c r="M120" s="207"/>
      <c r="N120" s="208"/>
      <c r="O120" s="208"/>
      <c r="P120" s="209">
        <f>P121</f>
        <v>0</v>
      </c>
      <c r="Q120" s="208"/>
      <c r="R120" s="209">
        <f>R121</f>
        <v>0.20470999999999998</v>
      </c>
      <c r="S120" s="208"/>
      <c r="T120" s="210">
        <f>T121</f>
        <v>0.44594999999999996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1" t="s">
        <v>84</v>
      </c>
      <c r="AT120" s="212" t="s">
        <v>73</v>
      </c>
      <c r="AU120" s="212" t="s">
        <v>74</v>
      </c>
      <c r="AY120" s="211" t="s">
        <v>125</v>
      </c>
      <c r="BK120" s="213">
        <f>BK121</f>
        <v>0</v>
      </c>
    </row>
    <row r="121" spans="1:63" s="12" customFormat="1" ht="22.8" customHeight="1">
      <c r="A121" s="12"/>
      <c r="B121" s="200"/>
      <c r="C121" s="201"/>
      <c r="D121" s="202" t="s">
        <v>73</v>
      </c>
      <c r="E121" s="214" t="s">
        <v>126</v>
      </c>
      <c r="F121" s="214" t="s">
        <v>127</v>
      </c>
      <c r="G121" s="201"/>
      <c r="H121" s="201"/>
      <c r="I121" s="204"/>
      <c r="J121" s="215">
        <f>BK121</f>
        <v>0</v>
      </c>
      <c r="K121" s="201"/>
      <c r="L121" s="206"/>
      <c r="M121" s="207"/>
      <c r="N121" s="208"/>
      <c r="O121" s="208"/>
      <c r="P121" s="209">
        <f>SUM(P122:P145)</f>
        <v>0</v>
      </c>
      <c r="Q121" s="208"/>
      <c r="R121" s="209">
        <f>SUM(R122:R145)</f>
        <v>0.20470999999999998</v>
      </c>
      <c r="S121" s="208"/>
      <c r="T121" s="210">
        <f>SUM(T122:T145)</f>
        <v>0.44594999999999996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84</v>
      </c>
      <c r="AT121" s="212" t="s">
        <v>73</v>
      </c>
      <c r="AU121" s="212" t="s">
        <v>82</v>
      </c>
      <c r="AY121" s="211" t="s">
        <v>125</v>
      </c>
      <c r="BK121" s="213">
        <f>SUM(BK122:BK145)</f>
        <v>0</v>
      </c>
    </row>
    <row r="122" spans="1:65" s="2" customFormat="1" ht="24.15" customHeight="1">
      <c r="A122" s="35"/>
      <c r="B122" s="36"/>
      <c r="C122" s="216" t="s">
        <v>82</v>
      </c>
      <c r="D122" s="216" t="s">
        <v>128</v>
      </c>
      <c r="E122" s="217" t="s">
        <v>142</v>
      </c>
      <c r="F122" s="218" t="s">
        <v>143</v>
      </c>
      <c r="G122" s="219" t="s">
        <v>131</v>
      </c>
      <c r="H122" s="220">
        <v>45</v>
      </c>
      <c r="I122" s="221"/>
      <c r="J122" s="222">
        <f>ROUND(I122*H122,2)</f>
        <v>0</v>
      </c>
      <c r="K122" s="223"/>
      <c r="L122" s="41"/>
      <c r="M122" s="224" t="s">
        <v>1</v>
      </c>
      <c r="N122" s="225" t="s">
        <v>39</v>
      </c>
      <c r="O122" s="88"/>
      <c r="P122" s="226">
        <f>O122*H122</f>
        <v>0</v>
      </c>
      <c r="Q122" s="226">
        <v>0</v>
      </c>
      <c r="R122" s="226">
        <f>Q122*H122</f>
        <v>0</v>
      </c>
      <c r="S122" s="226">
        <v>0.00213</v>
      </c>
      <c r="T122" s="227">
        <f>S122*H122</f>
        <v>0.09584999999999999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8" t="s">
        <v>132</v>
      </c>
      <c r="AT122" s="228" t="s">
        <v>128</v>
      </c>
      <c r="AU122" s="228" t="s">
        <v>84</v>
      </c>
      <c r="AY122" s="14" t="s">
        <v>125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4" t="s">
        <v>82</v>
      </c>
      <c r="BK122" s="229">
        <f>ROUND(I122*H122,2)</f>
        <v>0</v>
      </c>
      <c r="BL122" s="14" t="s">
        <v>132</v>
      </c>
      <c r="BM122" s="228" t="s">
        <v>144</v>
      </c>
    </row>
    <row r="123" spans="1:65" s="2" customFormat="1" ht="24.15" customHeight="1">
      <c r="A123" s="35"/>
      <c r="B123" s="36"/>
      <c r="C123" s="216" t="s">
        <v>84</v>
      </c>
      <c r="D123" s="216" t="s">
        <v>128</v>
      </c>
      <c r="E123" s="217" t="s">
        <v>146</v>
      </c>
      <c r="F123" s="218" t="s">
        <v>147</v>
      </c>
      <c r="G123" s="219" t="s">
        <v>131</v>
      </c>
      <c r="H123" s="220">
        <v>30</v>
      </c>
      <c r="I123" s="221"/>
      <c r="J123" s="222">
        <f>ROUND(I123*H123,2)</f>
        <v>0</v>
      </c>
      <c r="K123" s="223"/>
      <c r="L123" s="41"/>
      <c r="M123" s="224" t="s">
        <v>1</v>
      </c>
      <c r="N123" s="225" t="s">
        <v>39</v>
      </c>
      <c r="O123" s="88"/>
      <c r="P123" s="226">
        <f>O123*H123</f>
        <v>0</v>
      </c>
      <c r="Q123" s="226">
        <v>0</v>
      </c>
      <c r="R123" s="226">
        <f>Q123*H123</f>
        <v>0</v>
      </c>
      <c r="S123" s="226">
        <v>0.00497</v>
      </c>
      <c r="T123" s="227">
        <f>S123*H123</f>
        <v>0.14909999999999998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132</v>
      </c>
      <c r="AT123" s="228" t="s">
        <v>128</v>
      </c>
      <c r="AU123" s="228" t="s">
        <v>84</v>
      </c>
      <c r="AY123" s="14" t="s">
        <v>125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82</v>
      </c>
      <c r="BK123" s="229">
        <f>ROUND(I123*H123,2)</f>
        <v>0</v>
      </c>
      <c r="BL123" s="14" t="s">
        <v>132</v>
      </c>
      <c r="BM123" s="228" t="s">
        <v>148</v>
      </c>
    </row>
    <row r="124" spans="1:65" s="2" customFormat="1" ht="24.15" customHeight="1">
      <c r="A124" s="35"/>
      <c r="B124" s="36"/>
      <c r="C124" s="216" t="s">
        <v>137</v>
      </c>
      <c r="D124" s="216" t="s">
        <v>128</v>
      </c>
      <c r="E124" s="217" t="s">
        <v>150</v>
      </c>
      <c r="F124" s="218" t="s">
        <v>151</v>
      </c>
      <c r="G124" s="219" t="s">
        <v>131</v>
      </c>
      <c r="H124" s="220">
        <v>30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39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0.0067</v>
      </c>
      <c r="T124" s="227">
        <f>S124*H124</f>
        <v>0.201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132</v>
      </c>
      <c r="AT124" s="228" t="s">
        <v>128</v>
      </c>
      <c r="AU124" s="228" t="s">
        <v>84</v>
      </c>
      <c r="AY124" s="14" t="s">
        <v>125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82</v>
      </c>
      <c r="BK124" s="229">
        <f>ROUND(I124*H124,2)</f>
        <v>0</v>
      </c>
      <c r="BL124" s="14" t="s">
        <v>132</v>
      </c>
      <c r="BM124" s="228" t="s">
        <v>152</v>
      </c>
    </row>
    <row r="125" spans="1:65" s="2" customFormat="1" ht="21.75" customHeight="1">
      <c r="A125" s="35"/>
      <c r="B125" s="36"/>
      <c r="C125" s="216" t="s">
        <v>141</v>
      </c>
      <c r="D125" s="216" t="s">
        <v>128</v>
      </c>
      <c r="E125" s="217" t="s">
        <v>413</v>
      </c>
      <c r="F125" s="218" t="s">
        <v>414</v>
      </c>
      <c r="G125" s="219" t="s">
        <v>160</v>
      </c>
      <c r="H125" s="220">
        <v>10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0.0012</v>
      </c>
      <c r="R125" s="226">
        <f>Q125*H125</f>
        <v>0.011999999999999999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132</v>
      </c>
      <c r="AT125" s="228" t="s">
        <v>128</v>
      </c>
      <c r="AU125" s="228" t="s">
        <v>84</v>
      </c>
      <c r="AY125" s="14" t="s">
        <v>125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82</v>
      </c>
      <c r="BK125" s="229">
        <f>ROUND(I125*H125,2)</f>
        <v>0</v>
      </c>
      <c r="BL125" s="14" t="s">
        <v>132</v>
      </c>
      <c r="BM125" s="228" t="s">
        <v>455</v>
      </c>
    </row>
    <row r="126" spans="1:65" s="2" customFormat="1" ht="21.75" customHeight="1">
      <c r="A126" s="35"/>
      <c r="B126" s="36"/>
      <c r="C126" s="216" t="s">
        <v>145</v>
      </c>
      <c r="D126" s="216" t="s">
        <v>128</v>
      </c>
      <c r="E126" s="217" t="s">
        <v>456</v>
      </c>
      <c r="F126" s="218" t="s">
        <v>457</v>
      </c>
      <c r="G126" s="219" t="s">
        <v>160</v>
      </c>
      <c r="H126" s="220">
        <v>3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39</v>
      </c>
      <c r="O126" s="88"/>
      <c r="P126" s="226">
        <f>O126*H126</f>
        <v>0</v>
      </c>
      <c r="Q126" s="226">
        <v>0.00155</v>
      </c>
      <c r="R126" s="226">
        <f>Q126*H126</f>
        <v>0.00465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132</v>
      </c>
      <c r="AT126" s="228" t="s">
        <v>128</v>
      </c>
      <c r="AU126" s="228" t="s">
        <v>84</v>
      </c>
      <c r="AY126" s="14" t="s">
        <v>125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82</v>
      </c>
      <c r="BK126" s="229">
        <f>ROUND(I126*H126,2)</f>
        <v>0</v>
      </c>
      <c r="BL126" s="14" t="s">
        <v>132</v>
      </c>
      <c r="BM126" s="228" t="s">
        <v>458</v>
      </c>
    </row>
    <row r="127" spans="1:65" s="2" customFormat="1" ht="21.75" customHeight="1">
      <c r="A127" s="35"/>
      <c r="B127" s="36"/>
      <c r="C127" s="216" t="s">
        <v>149</v>
      </c>
      <c r="D127" s="216" t="s">
        <v>128</v>
      </c>
      <c r="E127" s="217" t="s">
        <v>163</v>
      </c>
      <c r="F127" s="218" t="s">
        <v>164</v>
      </c>
      <c r="G127" s="219" t="s">
        <v>160</v>
      </c>
      <c r="H127" s="220">
        <v>2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39</v>
      </c>
      <c r="O127" s="88"/>
      <c r="P127" s="226">
        <f>O127*H127</f>
        <v>0</v>
      </c>
      <c r="Q127" s="226">
        <v>0.00168</v>
      </c>
      <c r="R127" s="226">
        <f>Q127*H127</f>
        <v>0.00336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132</v>
      </c>
      <c r="AT127" s="228" t="s">
        <v>128</v>
      </c>
      <c r="AU127" s="228" t="s">
        <v>84</v>
      </c>
      <c r="AY127" s="14" t="s">
        <v>125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82</v>
      </c>
      <c r="BK127" s="229">
        <f>ROUND(I127*H127,2)</f>
        <v>0</v>
      </c>
      <c r="BL127" s="14" t="s">
        <v>132</v>
      </c>
      <c r="BM127" s="228" t="s">
        <v>165</v>
      </c>
    </row>
    <row r="128" spans="1:65" s="2" customFormat="1" ht="24.15" customHeight="1">
      <c r="A128" s="35"/>
      <c r="B128" s="36"/>
      <c r="C128" s="216" t="s">
        <v>153</v>
      </c>
      <c r="D128" s="216" t="s">
        <v>128</v>
      </c>
      <c r="E128" s="217" t="s">
        <v>175</v>
      </c>
      <c r="F128" s="218" t="s">
        <v>176</v>
      </c>
      <c r="G128" s="219" t="s">
        <v>131</v>
      </c>
      <c r="H128" s="220">
        <v>10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39</v>
      </c>
      <c r="O128" s="88"/>
      <c r="P128" s="226">
        <f>O128*H128</f>
        <v>0</v>
      </c>
      <c r="Q128" s="226">
        <v>0.00116</v>
      </c>
      <c r="R128" s="226">
        <f>Q128*H128</f>
        <v>0.0116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132</v>
      </c>
      <c r="AT128" s="228" t="s">
        <v>128</v>
      </c>
      <c r="AU128" s="228" t="s">
        <v>84</v>
      </c>
      <c r="AY128" s="14" t="s">
        <v>125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132</v>
      </c>
      <c r="BM128" s="228" t="s">
        <v>177</v>
      </c>
    </row>
    <row r="129" spans="1:65" s="2" customFormat="1" ht="24.15" customHeight="1">
      <c r="A129" s="35"/>
      <c r="B129" s="36"/>
      <c r="C129" s="216" t="s">
        <v>157</v>
      </c>
      <c r="D129" s="216" t="s">
        <v>128</v>
      </c>
      <c r="E129" s="217" t="s">
        <v>179</v>
      </c>
      <c r="F129" s="218" t="s">
        <v>180</v>
      </c>
      <c r="G129" s="219" t="s">
        <v>131</v>
      </c>
      <c r="H129" s="220">
        <v>10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0.00144</v>
      </c>
      <c r="R129" s="226">
        <f>Q129*H129</f>
        <v>0.014400000000000001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132</v>
      </c>
      <c r="AT129" s="228" t="s">
        <v>128</v>
      </c>
      <c r="AU129" s="228" t="s">
        <v>84</v>
      </c>
      <c r="AY129" s="14" t="s">
        <v>125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132</v>
      </c>
      <c r="BM129" s="228" t="s">
        <v>181</v>
      </c>
    </row>
    <row r="130" spans="1:65" s="2" customFormat="1" ht="24.15" customHeight="1">
      <c r="A130" s="35"/>
      <c r="B130" s="36"/>
      <c r="C130" s="216" t="s">
        <v>162</v>
      </c>
      <c r="D130" s="216" t="s">
        <v>128</v>
      </c>
      <c r="E130" s="217" t="s">
        <v>183</v>
      </c>
      <c r="F130" s="218" t="s">
        <v>184</v>
      </c>
      <c r="G130" s="219" t="s">
        <v>131</v>
      </c>
      <c r="H130" s="220">
        <v>18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39</v>
      </c>
      <c r="O130" s="88"/>
      <c r="P130" s="226">
        <f>O130*H130</f>
        <v>0</v>
      </c>
      <c r="Q130" s="226">
        <v>0.00281</v>
      </c>
      <c r="R130" s="226">
        <f>Q130*H130</f>
        <v>0.05058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132</v>
      </c>
      <c r="AT130" s="228" t="s">
        <v>128</v>
      </c>
      <c r="AU130" s="228" t="s">
        <v>84</v>
      </c>
      <c r="AY130" s="14" t="s">
        <v>125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132</v>
      </c>
      <c r="BM130" s="228" t="s">
        <v>185</v>
      </c>
    </row>
    <row r="131" spans="1:65" s="2" customFormat="1" ht="37.8" customHeight="1">
      <c r="A131" s="35"/>
      <c r="B131" s="36"/>
      <c r="C131" s="216" t="s">
        <v>166</v>
      </c>
      <c r="D131" s="216" t="s">
        <v>128</v>
      </c>
      <c r="E131" s="217" t="s">
        <v>201</v>
      </c>
      <c r="F131" s="218" t="s">
        <v>202</v>
      </c>
      <c r="G131" s="219" t="s">
        <v>131</v>
      </c>
      <c r="H131" s="220">
        <v>24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0.00073</v>
      </c>
      <c r="R131" s="226">
        <f>Q131*H131</f>
        <v>0.01752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132</v>
      </c>
      <c r="AT131" s="228" t="s">
        <v>128</v>
      </c>
      <c r="AU131" s="228" t="s">
        <v>84</v>
      </c>
      <c r="AY131" s="14" t="s">
        <v>125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132</v>
      </c>
      <c r="BM131" s="228" t="s">
        <v>203</v>
      </c>
    </row>
    <row r="132" spans="1:65" s="2" customFormat="1" ht="37.8" customHeight="1">
      <c r="A132" s="35"/>
      <c r="B132" s="36"/>
      <c r="C132" s="216" t="s">
        <v>170</v>
      </c>
      <c r="D132" s="216" t="s">
        <v>128</v>
      </c>
      <c r="E132" s="217" t="s">
        <v>205</v>
      </c>
      <c r="F132" s="218" t="s">
        <v>206</v>
      </c>
      <c r="G132" s="219" t="s">
        <v>131</v>
      </c>
      <c r="H132" s="220">
        <v>10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0.00098</v>
      </c>
      <c r="R132" s="226">
        <f>Q132*H132</f>
        <v>0.0098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132</v>
      </c>
      <c r="AT132" s="228" t="s">
        <v>128</v>
      </c>
      <c r="AU132" s="228" t="s">
        <v>84</v>
      </c>
      <c r="AY132" s="14" t="s">
        <v>125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132</v>
      </c>
      <c r="BM132" s="228" t="s">
        <v>207</v>
      </c>
    </row>
    <row r="133" spans="1:65" s="2" customFormat="1" ht="37.8" customHeight="1">
      <c r="A133" s="35"/>
      <c r="B133" s="36"/>
      <c r="C133" s="216" t="s">
        <v>174</v>
      </c>
      <c r="D133" s="216" t="s">
        <v>128</v>
      </c>
      <c r="E133" s="217" t="s">
        <v>208</v>
      </c>
      <c r="F133" s="218" t="s">
        <v>209</v>
      </c>
      <c r="G133" s="219" t="s">
        <v>131</v>
      </c>
      <c r="H133" s="220">
        <v>14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0.0013</v>
      </c>
      <c r="R133" s="226">
        <f>Q133*H133</f>
        <v>0.0182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132</v>
      </c>
      <c r="AT133" s="228" t="s">
        <v>128</v>
      </c>
      <c r="AU133" s="228" t="s">
        <v>84</v>
      </c>
      <c r="AY133" s="14" t="s">
        <v>125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132</v>
      </c>
      <c r="BM133" s="228" t="s">
        <v>210</v>
      </c>
    </row>
    <row r="134" spans="1:65" s="2" customFormat="1" ht="37.8" customHeight="1">
      <c r="A134" s="35"/>
      <c r="B134" s="36"/>
      <c r="C134" s="216" t="s">
        <v>178</v>
      </c>
      <c r="D134" s="216" t="s">
        <v>128</v>
      </c>
      <c r="E134" s="217" t="s">
        <v>212</v>
      </c>
      <c r="F134" s="218" t="s">
        <v>213</v>
      </c>
      <c r="G134" s="219" t="s">
        <v>131</v>
      </c>
      <c r="H134" s="220">
        <v>10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39</v>
      </c>
      <c r="O134" s="88"/>
      <c r="P134" s="226">
        <f>O134*H134</f>
        <v>0</v>
      </c>
      <c r="Q134" s="226">
        <v>0.00263</v>
      </c>
      <c r="R134" s="226">
        <f>Q134*H134</f>
        <v>0.0263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132</v>
      </c>
      <c r="AT134" s="228" t="s">
        <v>128</v>
      </c>
      <c r="AU134" s="228" t="s">
        <v>84</v>
      </c>
      <c r="AY134" s="14" t="s">
        <v>125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132</v>
      </c>
      <c r="BM134" s="228" t="s">
        <v>214</v>
      </c>
    </row>
    <row r="135" spans="1:65" s="2" customFormat="1" ht="33" customHeight="1">
      <c r="A135" s="35"/>
      <c r="B135" s="36"/>
      <c r="C135" s="216" t="s">
        <v>182</v>
      </c>
      <c r="D135" s="216" t="s">
        <v>128</v>
      </c>
      <c r="E135" s="217" t="s">
        <v>232</v>
      </c>
      <c r="F135" s="218" t="s">
        <v>466</v>
      </c>
      <c r="G135" s="219" t="s">
        <v>131</v>
      </c>
      <c r="H135" s="220">
        <v>10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0.00012</v>
      </c>
      <c r="R135" s="226">
        <f>Q135*H135</f>
        <v>0.0012000000000000001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132</v>
      </c>
      <c r="AT135" s="228" t="s">
        <v>128</v>
      </c>
      <c r="AU135" s="228" t="s">
        <v>84</v>
      </c>
      <c r="AY135" s="14" t="s">
        <v>125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132</v>
      </c>
      <c r="BM135" s="228" t="s">
        <v>234</v>
      </c>
    </row>
    <row r="136" spans="1:65" s="2" customFormat="1" ht="33" customHeight="1">
      <c r="A136" s="35"/>
      <c r="B136" s="36"/>
      <c r="C136" s="216" t="s">
        <v>8</v>
      </c>
      <c r="D136" s="216" t="s">
        <v>128</v>
      </c>
      <c r="E136" s="217" t="s">
        <v>236</v>
      </c>
      <c r="F136" s="218" t="s">
        <v>237</v>
      </c>
      <c r="G136" s="219" t="s">
        <v>131</v>
      </c>
      <c r="H136" s="220">
        <v>28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39</v>
      </c>
      <c r="O136" s="88"/>
      <c r="P136" s="226">
        <f>O136*H136</f>
        <v>0</v>
      </c>
      <c r="Q136" s="226">
        <v>0.00012</v>
      </c>
      <c r="R136" s="226">
        <f>Q136*H136</f>
        <v>0.00336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132</v>
      </c>
      <c r="AT136" s="228" t="s">
        <v>128</v>
      </c>
      <c r="AU136" s="228" t="s">
        <v>84</v>
      </c>
      <c r="AY136" s="14" t="s">
        <v>125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132</v>
      </c>
      <c r="BM136" s="228" t="s">
        <v>238</v>
      </c>
    </row>
    <row r="137" spans="1:65" s="2" customFormat="1" ht="37.8" customHeight="1">
      <c r="A137" s="35"/>
      <c r="B137" s="36"/>
      <c r="C137" s="216" t="s">
        <v>132</v>
      </c>
      <c r="D137" s="216" t="s">
        <v>128</v>
      </c>
      <c r="E137" s="217" t="s">
        <v>244</v>
      </c>
      <c r="F137" s="218" t="s">
        <v>245</v>
      </c>
      <c r="G137" s="219" t="s">
        <v>131</v>
      </c>
      <c r="H137" s="220">
        <v>34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0.00012</v>
      </c>
      <c r="R137" s="226">
        <f>Q137*H137</f>
        <v>0.00408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132</v>
      </c>
      <c r="AT137" s="228" t="s">
        <v>128</v>
      </c>
      <c r="AU137" s="228" t="s">
        <v>84</v>
      </c>
      <c r="AY137" s="14" t="s">
        <v>125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132</v>
      </c>
      <c r="BM137" s="228" t="s">
        <v>246</v>
      </c>
    </row>
    <row r="138" spans="1:65" s="2" customFormat="1" ht="37.8" customHeight="1">
      <c r="A138" s="35"/>
      <c r="B138" s="36"/>
      <c r="C138" s="216" t="s">
        <v>192</v>
      </c>
      <c r="D138" s="216" t="s">
        <v>128</v>
      </c>
      <c r="E138" s="217" t="s">
        <v>248</v>
      </c>
      <c r="F138" s="218" t="s">
        <v>249</v>
      </c>
      <c r="G138" s="219" t="s">
        <v>131</v>
      </c>
      <c r="H138" s="220">
        <v>24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39</v>
      </c>
      <c r="O138" s="88"/>
      <c r="P138" s="226">
        <f>O138*H138</f>
        <v>0</v>
      </c>
      <c r="Q138" s="226">
        <v>0.00012</v>
      </c>
      <c r="R138" s="226">
        <f>Q138*H138</f>
        <v>0.00288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132</v>
      </c>
      <c r="AT138" s="228" t="s">
        <v>128</v>
      </c>
      <c r="AU138" s="228" t="s">
        <v>84</v>
      </c>
      <c r="AY138" s="14" t="s">
        <v>125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132</v>
      </c>
      <c r="BM138" s="228" t="s">
        <v>250</v>
      </c>
    </row>
    <row r="139" spans="1:65" s="2" customFormat="1" ht="24.15" customHeight="1">
      <c r="A139" s="35"/>
      <c r="B139" s="36"/>
      <c r="C139" s="216" t="s">
        <v>196</v>
      </c>
      <c r="D139" s="216" t="s">
        <v>128</v>
      </c>
      <c r="E139" s="217" t="s">
        <v>264</v>
      </c>
      <c r="F139" s="218" t="s">
        <v>265</v>
      </c>
      <c r="G139" s="219" t="s">
        <v>160</v>
      </c>
      <c r="H139" s="220">
        <v>2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0.00017</v>
      </c>
      <c r="R139" s="226">
        <f>Q139*H139</f>
        <v>0.00034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132</v>
      </c>
      <c r="AT139" s="228" t="s">
        <v>128</v>
      </c>
      <c r="AU139" s="228" t="s">
        <v>84</v>
      </c>
      <c r="AY139" s="14" t="s">
        <v>125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132</v>
      </c>
      <c r="BM139" s="228" t="s">
        <v>266</v>
      </c>
    </row>
    <row r="140" spans="1:65" s="2" customFormat="1" ht="21.75" customHeight="1">
      <c r="A140" s="35"/>
      <c r="B140" s="36"/>
      <c r="C140" s="216" t="s">
        <v>200</v>
      </c>
      <c r="D140" s="216" t="s">
        <v>128</v>
      </c>
      <c r="E140" s="217" t="s">
        <v>280</v>
      </c>
      <c r="F140" s="218" t="s">
        <v>281</v>
      </c>
      <c r="G140" s="219" t="s">
        <v>160</v>
      </c>
      <c r="H140" s="220">
        <v>11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0.00034</v>
      </c>
      <c r="R140" s="226">
        <f>Q140*H140</f>
        <v>0.0037400000000000003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132</v>
      </c>
      <c r="AT140" s="228" t="s">
        <v>128</v>
      </c>
      <c r="AU140" s="228" t="s">
        <v>84</v>
      </c>
      <c r="AY140" s="14" t="s">
        <v>125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132</v>
      </c>
      <c r="BM140" s="228" t="s">
        <v>282</v>
      </c>
    </row>
    <row r="141" spans="1:65" s="2" customFormat="1" ht="21.75" customHeight="1">
      <c r="A141" s="35"/>
      <c r="B141" s="36"/>
      <c r="C141" s="216" t="s">
        <v>204</v>
      </c>
      <c r="D141" s="216" t="s">
        <v>128</v>
      </c>
      <c r="E141" s="217" t="s">
        <v>284</v>
      </c>
      <c r="F141" s="218" t="s">
        <v>285</v>
      </c>
      <c r="G141" s="219" t="s">
        <v>160</v>
      </c>
      <c r="H141" s="220">
        <v>3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0.0005</v>
      </c>
      <c r="R141" s="226">
        <f>Q141*H141</f>
        <v>0.0015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132</v>
      </c>
      <c r="AT141" s="228" t="s">
        <v>128</v>
      </c>
      <c r="AU141" s="228" t="s">
        <v>84</v>
      </c>
      <c r="AY141" s="14" t="s">
        <v>125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82</v>
      </c>
      <c r="BK141" s="229">
        <f>ROUND(I141*H141,2)</f>
        <v>0</v>
      </c>
      <c r="BL141" s="14" t="s">
        <v>132</v>
      </c>
      <c r="BM141" s="228" t="s">
        <v>286</v>
      </c>
    </row>
    <row r="142" spans="1:65" s="2" customFormat="1" ht="24.15" customHeight="1">
      <c r="A142" s="35"/>
      <c r="B142" s="36"/>
      <c r="C142" s="216" t="s">
        <v>7</v>
      </c>
      <c r="D142" s="216" t="s">
        <v>128</v>
      </c>
      <c r="E142" s="217" t="s">
        <v>330</v>
      </c>
      <c r="F142" s="218" t="s">
        <v>331</v>
      </c>
      <c r="G142" s="219" t="s">
        <v>131</v>
      </c>
      <c r="H142" s="220">
        <v>96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39</v>
      </c>
      <c r="O142" s="88"/>
      <c r="P142" s="226">
        <f>O142*H142</f>
        <v>0</v>
      </c>
      <c r="Q142" s="226">
        <v>0.00019</v>
      </c>
      <c r="R142" s="226">
        <f>Q142*H142</f>
        <v>0.01824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132</v>
      </c>
      <c r="AT142" s="228" t="s">
        <v>128</v>
      </c>
      <c r="AU142" s="228" t="s">
        <v>84</v>
      </c>
      <c r="AY142" s="14" t="s">
        <v>125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82</v>
      </c>
      <c r="BK142" s="229">
        <f>ROUND(I142*H142,2)</f>
        <v>0</v>
      </c>
      <c r="BL142" s="14" t="s">
        <v>132</v>
      </c>
      <c r="BM142" s="228" t="s">
        <v>332</v>
      </c>
    </row>
    <row r="143" spans="1:65" s="2" customFormat="1" ht="21.75" customHeight="1">
      <c r="A143" s="35"/>
      <c r="B143" s="36"/>
      <c r="C143" s="216" t="s">
        <v>211</v>
      </c>
      <c r="D143" s="216" t="s">
        <v>128</v>
      </c>
      <c r="E143" s="217" t="s">
        <v>467</v>
      </c>
      <c r="F143" s="218" t="s">
        <v>468</v>
      </c>
      <c r="G143" s="219" t="s">
        <v>131</v>
      </c>
      <c r="H143" s="220">
        <v>96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1E-05</v>
      </c>
      <c r="R143" s="226">
        <f>Q143*H143</f>
        <v>0.0009600000000000001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132</v>
      </c>
      <c r="AT143" s="228" t="s">
        <v>128</v>
      </c>
      <c r="AU143" s="228" t="s">
        <v>84</v>
      </c>
      <c r="AY143" s="14" t="s">
        <v>125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132</v>
      </c>
      <c r="BM143" s="228" t="s">
        <v>469</v>
      </c>
    </row>
    <row r="144" spans="1:65" s="2" customFormat="1" ht="24.15" customHeight="1">
      <c r="A144" s="35"/>
      <c r="B144" s="36"/>
      <c r="C144" s="216" t="s">
        <v>215</v>
      </c>
      <c r="D144" s="216" t="s">
        <v>128</v>
      </c>
      <c r="E144" s="217" t="s">
        <v>338</v>
      </c>
      <c r="F144" s="218" t="s">
        <v>339</v>
      </c>
      <c r="G144" s="219" t="s">
        <v>340</v>
      </c>
      <c r="H144" s="220">
        <v>0.446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132</v>
      </c>
      <c r="AT144" s="228" t="s">
        <v>128</v>
      </c>
      <c r="AU144" s="228" t="s">
        <v>84</v>
      </c>
      <c r="AY144" s="14" t="s">
        <v>125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132</v>
      </c>
      <c r="BM144" s="228" t="s">
        <v>341</v>
      </c>
    </row>
    <row r="145" spans="1:65" s="2" customFormat="1" ht="24.15" customHeight="1">
      <c r="A145" s="35"/>
      <c r="B145" s="36"/>
      <c r="C145" s="216" t="s">
        <v>219</v>
      </c>
      <c r="D145" s="216" t="s">
        <v>128</v>
      </c>
      <c r="E145" s="217" t="s">
        <v>343</v>
      </c>
      <c r="F145" s="218" t="s">
        <v>344</v>
      </c>
      <c r="G145" s="219" t="s">
        <v>340</v>
      </c>
      <c r="H145" s="220">
        <v>0.205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132</v>
      </c>
      <c r="AT145" s="228" t="s">
        <v>128</v>
      </c>
      <c r="AU145" s="228" t="s">
        <v>84</v>
      </c>
      <c r="AY145" s="14" t="s">
        <v>125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132</v>
      </c>
      <c r="BM145" s="228" t="s">
        <v>345</v>
      </c>
    </row>
    <row r="146" spans="1:63" s="12" customFormat="1" ht="25.9" customHeight="1">
      <c r="A146" s="12"/>
      <c r="B146" s="200"/>
      <c r="C146" s="201"/>
      <c r="D146" s="202" t="s">
        <v>73</v>
      </c>
      <c r="E146" s="203" t="s">
        <v>390</v>
      </c>
      <c r="F146" s="203" t="s">
        <v>391</v>
      </c>
      <c r="G146" s="201"/>
      <c r="H146" s="201"/>
      <c r="I146" s="204"/>
      <c r="J146" s="205">
        <f>BK146</f>
        <v>0</v>
      </c>
      <c r="K146" s="201"/>
      <c r="L146" s="206"/>
      <c r="M146" s="207"/>
      <c r="N146" s="208"/>
      <c r="O146" s="208"/>
      <c r="P146" s="209">
        <f>P147</f>
        <v>0</v>
      </c>
      <c r="Q146" s="208"/>
      <c r="R146" s="209">
        <f>R147</f>
        <v>0</v>
      </c>
      <c r="S146" s="208"/>
      <c r="T146" s="210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1" t="s">
        <v>141</v>
      </c>
      <c r="AT146" s="212" t="s">
        <v>73</v>
      </c>
      <c r="AU146" s="212" t="s">
        <v>74</v>
      </c>
      <c r="AY146" s="211" t="s">
        <v>125</v>
      </c>
      <c r="BK146" s="213">
        <f>BK147</f>
        <v>0</v>
      </c>
    </row>
    <row r="147" spans="1:65" s="2" customFormat="1" ht="16.5" customHeight="1">
      <c r="A147" s="35"/>
      <c r="B147" s="36"/>
      <c r="C147" s="216" t="s">
        <v>223</v>
      </c>
      <c r="D147" s="216" t="s">
        <v>128</v>
      </c>
      <c r="E147" s="217" t="s">
        <v>393</v>
      </c>
      <c r="F147" s="218" t="s">
        <v>394</v>
      </c>
      <c r="G147" s="219" t="s">
        <v>395</v>
      </c>
      <c r="H147" s="220">
        <v>8</v>
      </c>
      <c r="I147" s="221"/>
      <c r="J147" s="222">
        <f>ROUND(I147*H147,2)</f>
        <v>0</v>
      </c>
      <c r="K147" s="223"/>
      <c r="L147" s="41"/>
      <c r="M147" s="241" t="s">
        <v>1</v>
      </c>
      <c r="N147" s="242" t="s">
        <v>39</v>
      </c>
      <c r="O147" s="243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396</v>
      </c>
      <c r="AT147" s="228" t="s">
        <v>128</v>
      </c>
      <c r="AU147" s="228" t="s">
        <v>82</v>
      </c>
      <c r="AY147" s="14" t="s">
        <v>125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82</v>
      </c>
      <c r="BK147" s="229">
        <f>ROUND(I147*H147,2)</f>
        <v>0</v>
      </c>
      <c r="BL147" s="14" t="s">
        <v>396</v>
      </c>
      <c r="BM147" s="228" t="s">
        <v>470</v>
      </c>
    </row>
    <row r="148" spans="1:31" s="2" customFormat="1" ht="6.95" customHeight="1">
      <c r="A148" s="35"/>
      <c r="B148" s="63"/>
      <c r="C148" s="64"/>
      <c r="D148" s="64"/>
      <c r="E148" s="64"/>
      <c r="F148" s="64"/>
      <c r="G148" s="64"/>
      <c r="H148" s="64"/>
      <c r="I148" s="64"/>
      <c r="J148" s="64"/>
      <c r="K148" s="64"/>
      <c r="L148" s="41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sheetProtection password="CC35" sheet="1" objects="1" scenarios="1" formatColumns="0" formatRows="0" autoFilter="0"/>
  <autoFilter ref="C118:K14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Michal-PC\Michal</dc:creator>
  <cp:keywords/>
  <dc:description/>
  <cp:lastModifiedBy>Michal-PC\Michal</cp:lastModifiedBy>
  <dcterms:created xsi:type="dcterms:W3CDTF">2022-02-08T09:34:10Z</dcterms:created>
  <dcterms:modified xsi:type="dcterms:W3CDTF">2022-02-08T09:34:16Z</dcterms:modified>
  <cp:category/>
  <cp:version/>
  <cp:contentType/>
  <cp:contentStatus/>
</cp:coreProperties>
</file>