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 pavilon S" sheetId="2" r:id="rId2"/>
    <sheet name="02 - Stavební část pavilo..." sheetId="3" r:id="rId3"/>
    <sheet name="03 - Silnoproudé rozvody" sheetId="4" r:id="rId4"/>
    <sheet name="04 - ZTI" sheetId="5" r:id="rId5"/>
    <sheet name="05 - VRN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Stavební část pavilon S'!$C$134:$K$349</definedName>
    <definedName name="_xlnm.Print_Area" localSheetId="1">'01 - Stavební část pavilon S'!$C$4:$J$76,'01 - Stavební část pavilon S'!$C$82:$J$116,'01 - Stavební část pavilon S'!$C$122:$K$349</definedName>
    <definedName name="_xlnm.Print_Titles" localSheetId="1">'01 - Stavební část pavilon S'!$134:$134</definedName>
    <definedName name="_xlnm._FilterDatabase" localSheetId="2" hidden="1">'02 - Stavební část pavilo...'!$C$125:$K$217</definedName>
    <definedName name="_xlnm.Print_Area" localSheetId="2">'02 - Stavební část pavilo...'!$C$4:$J$76,'02 - Stavební část pavilo...'!$C$82:$J$107,'02 - Stavební část pavilo...'!$C$113:$K$217</definedName>
    <definedName name="_xlnm.Print_Titles" localSheetId="2">'02 - Stavební část pavilo...'!$125:$125</definedName>
    <definedName name="_xlnm._FilterDatabase" localSheetId="3" hidden="1">'03 - Silnoproudé rozvody'!$C$118:$K$166</definedName>
    <definedName name="_xlnm.Print_Area" localSheetId="3">'03 - Silnoproudé rozvody'!$C$4:$J$76,'03 - Silnoproudé rozvody'!$C$82:$J$100,'03 - Silnoproudé rozvody'!$C$106:$K$166</definedName>
    <definedName name="_xlnm.Print_Titles" localSheetId="3">'03 - Silnoproudé rozvody'!$118:$118</definedName>
    <definedName name="_xlnm._FilterDatabase" localSheetId="4" hidden="1">'04 - ZTI'!$C$120:$K$255</definedName>
    <definedName name="_xlnm.Print_Area" localSheetId="4">'04 - ZTI'!$C$4:$J$76,'04 - ZTI'!$C$82:$J$102,'04 - ZTI'!$C$108:$K$255</definedName>
    <definedName name="_xlnm.Print_Titles" localSheetId="4">'04 - ZTI'!$120:$120</definedName>
    <definedName name="_xlnm._FilterDatabase" localSheetId="5" hidden="1">'05 - VRN'!$C$117:$K$123</definedName>
    <definedName name="_xlnm.Print_Area" localSheetId="5">'05 - VRN'!$C$4:$J$76,'05 - VRN'!$C$82:$J$99,'05 - VRN'!$C$105:$K$123</definedName>
    <definedName name="_xlnm.Print_Titles" localSheetId="5">'05 - VRN'!$117:$117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21"/>
  <c r="BH121"/>
  <c r="BG121"/>
  <c r="BF121"/>
  <c r="T121"/>
  <c r="T120"/>
  <c r="T119"/>
  <c r="T118"/>
  <c r="R121"/>
  <c r="R120"/>
  <c r="R119"/>
  <c r="R118"/>
  <c r="P121"/>
  <c r="P120"/>
  <c r="P119"/>
  <c r="P118"/>
  <c i="1" r="AU99"/>
  <c i="6" r="J115"/>
  <c r="F112"/>
  <c r="E110"/>
  <c r="J92"/>
  <c r="F89"/>
  <c r="E87"/>
  <c r="J21"/>
  <c r="E21"/>
  <c r="J114"/>
  <c r="J20"/>
  <c r="J18"/>
  <c r="E18"/>
  <c r="F92"/>
  <c r="J17"/>
  <c r="J15"/>
  <c r="E15"/>
  <c r="F114"/>
  <c r="J14"/>
  <c r="J12"/>
  <c r="J112"/>
  <c r="E7"/>
  <c r="E108"/>
  <c i="5" r="P181"/>
  <c r="J37"/>
  <c r="J36"/>
  <c i="1" r="AY98"/>
  <c i="5" r="J35"/>
  <c i="1" r="AX98"/>
  <c i="5"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F115"/>
  <c r="E113"/>
  <c r="J92"/>
  <c r="F89"/>
  <c r="E87"/>
  <c r="J21"/>
  <c r="E21"/>
  <c r="J91"/>
  <c r="J20"/>
  <c r="J18"/>
  <c r="E18"/>
  <c r="F118"/>
  <c r="J17"/>
  <c r="J15"/>
  <c r="E15"/>
  <c r="F117"/>
  <c r="J14"/>
  <c r="J12"/>
  <c r="J115"/>
  <c r="E7"/>
  <c r="E111"/>
  <c i="4" r="J37"/>
  <c r="J36"/>
  <c i="1" r="AY97"/>
  <c i="4" r="J35"/>
  <c i="1" r="AX97"/>
  <c i="4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F113"/>
  <c r="E111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113"/>
  <c r="E7"/>
  <c r="E85"/>
  <c i="3" r="J37"/>
  <c r="J36"/>
  <c i="1" r="AY96"/>
  <c i="3" r="J35"/>
  <c i="1" r="AX96"/>
  <c i="3"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J123"/>
  <c r="F120"/>
  <c r="E118"/>
  <c r="J92"/>
  <c r="F89"/>
  <c r="E87"/>
  <c r="J21"/>
  <c r="E21"/>
  <c r="J122"/>
  <c r="J20"/>
  <c r="J18"/>
  <c r="E18"/>
  <c r="F123"/>
  <c r="J17"/>
  <c r="J15"/>
  <c r="E15"/>
  <c r="F91"/>
  <c r="J14"/>
  <c r="J12"/>
  <c r="J120"/>
  <c r="E7"/>
  <c r="E85"/>
  <c i="2" r="J37"/>
  <c r="J36"/>
  <c i="1" r="AY95"/>
  <c i="2" r="J35"/>
  <c i="1" r="AX95"/>
  <c i="2"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T257"/>
  <c r="R258"/>
  <c r="R257"/>
  <c r="P258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T246"/>
  <c r="R247"/>
  <c r="R246"/>
  <c r="P247"/>
  <c r="P246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J132"/>
  <c r="F129"/>
  <c r="E127"/>
  <c r="J92"/>
  <c r="F89"/>
  <c r="E87"/>
  <c r="J21"/>
  <c r="E21"/>
  <c r="J91"/>
  <c r="J20"/>
  <c r="J18"/>
  <c r="E18"/>
  <c r="F132"/>
  <c r="J17"/>
  <c r="J15"/>
  <c r="E15"/>
  <c r="F91"/>
  <c r="J14"/>
  <c r="J12"/>
  <c r="J129"/>
  <c r="E7"/>
  <c r="E85"/>
  <c i="1" r="L90"/>
  <c r="AM90"/>
  <c r="AM89"/>
  <c r="L89"/>
  <c r="AM87"/>
  <c r="L87"/>
  <c r="L85"/>
  <c r="L84"/>
  <c i="2" r="BK334"/>
  <c r="BK318"/>
  <c r="BK285"/>
  <c r="J272"/>
  <c r="BK235"/>
  <c r="BK215"/>
  <c r="BK181"/>
  <c r="BK155"/>
  <c r="BK344"/>
  <c r="J328"/>
  <c r="BK308"/>
  <c r="J279"/>
  <c r="BK258"/>
  <c r="BK240"/>
  <c r="BK208"/>
  <c r="BK169"/>
  <c r="J142"/>
  <c r="J344"/>
  <c r="BK331"/>
  <c r="J315"/>
  <c r="J292"/>
  <c r="BK279"/>
  <c r="BK224"/>
  <c r="BK187"/>
  <c r="BK175"/>
  <c r="J146"/>
  <c r="BK288"/>
  <c r="BK254"/>
  <c r="BK227"/>
  <c r="BK212"/>
  <c r="J196"/>
  <c r="J187"/>
  <c r="J169"/>
  <c i="3" r="BK215"/>
  <c r="J195"/>
  <c r="BK155"/>
  <c r="J129"/>
  <c r="BK198"/>
  <c r="BK185"/>
  <c r="BK167"/>
  <c r="BK136"/>
  <c r="J198"/>
  <c r="J179"/>
  <c r="BK159"/>
  <c r="BK139"/>
  <c i="4" r="J151"/>
  <c r="BK139"/>
  <c r="J165"/>
  <c r="BK149"/>
  <c r="J136"/>
  <c r="BK159"/>
  <c r="J141"/>
  <c r="J127"/>
  <c r="J161"/>
  <c r="J124"/>
  <c i="5" r="BK237"/>
  <c r="BK221"/>
  <c r="J193"/>
  <c r="BK173"/>
  <c r="BK161"/>
  <c r="J145"/>
  <c r="BK130"/>
  <c r="J246"/>
  <c r="BK211"/>
  <c r="BK193"/>
  <c r="BK175"/>
  <c r="J158"/>
  <c r="BK253"/>
  <c r="BK228"/>
  <c r="J211"/>
  <c r="BK198"/>
  <c r="J175"/>
  <c r="J155"/>
  <c r="BK145"/>
  <c r="BK124"/>
  <c r="BK244"/>
  <c r="J223"/>
  <c r="J196"/>
  <c r="J127"/>
  <c i="6" r="F34"/>
  <c i="1" r="BA99"/>
  <c i="2" r="BK324"/>
  <c r="J302"/>
  <c r="BK266"/>
  <c r="J221"/>
  <c r="J192"/>
  <c r="J161"/>
  <c r="J347"/>
  <c r="J331"/>
  <c r="J312"/>
  <c r="BK302"/>
  <c r="J266"/>
  <c r="J247"/>
  <c r="J227"/>
  <c r="BK202"/>
  <c r="BK161"/>
  <c i="1" r="AS94"/>
  <c i="2" r="BK305"/>
  <c r="BK282"/>
  <c r="J240"/>
  <c r="J199"/>
  <c r="J181"/>
  <c r="J299"/>
  <c r="BK269"/>
  <c r="BK247"/>
  <c r="BK221"/>
  <c r="J208"/>
  <c r="BK192"/>
  <c r="J184"/>
  <c r="J155"/>
  <c i="3" r="BK188"/>
  <c r="BK164"/>
  <c r="J139"/>
  <c r="BK132"/>
  <c r="BK202"/>
  <c r="BK179"/>
  <c r="J164"/>
  <c r="J148"/>
  <c r="BK209"/>
  <c r="J188"/>
  <c r="J167"/>
  <c r="J145"/>
  <c r="BK129"/>
  <c i="4" r="BK153"/>
  <c r="BK145"/>
  <c r="BK132"/>
  <c r="J120"/>
  <c r="BK143"/>
  <c r="BK134"/>
  <c r="J122"/>
  <c r="J153"/>
  <c r="BK136"/>
  <c r="BK130"/>
  <c r="BK157"/>
  <c r="BK120"/>
  <c i="5" r="BK234"/>
  <c r="BK218"/>
  <c r="J203"/>
  <c r="J185"/>
  <c r="J167"/>
  <c r="BK155"/>
  <c r="J136"/>
  <c r="J234"/>
  <c r="J201"/>
  <c r="BK191"/>
  <c r="J178"/>
  <c r="BK152"/>
  <c r="J244"/>
  <c r="J226"/>
  <c r="J208"/>
  <c r="J188"/>
  <c r="J173"/>
  <c r="J152"/>
  <c r="BK127"/>
  <c r="J242"/>
  <c r="J218"/>
  <c r="BK208"/>
  <c r="BK136"/>
  <c r="J124"/>
  <c i="6" r="J121"/>
  <c r="F36"/>
  <c i="1" r="BC99"/>
  <c i="2" r="J337"/>
  <c r="BK315"/>
  <c r="J282"/>
  <c r="BK251"/>
  <c r="BK218"/>
  <c r="BK172"/>
  <c r="BK146"/>
  <c r="BK341"/>
  <c r="J321"/>
  <c r="BK292"/>
  <c r="BK263"/>
  <c r="J243"/>
  <c r="J212"/>
  <c r="BK184"/>
  <c r="BK150"/>
  <c r="BK347"/>
  <c r="J334"/>
  <c r="BK321"/>
  <c r="BK299"/>
  <c r="J288"/>
  <c r="J258"/>
  <c r="J215"/>
  <c r="BK178"/>
  <c r="J158"/>
  <c r="BK296"/>
  <c r="J263"/>
  <c r="BK243"/>
  <c r="J218"/>
  <c r="BK199"/>
  <c r="J178"/>
  <c r="BK158"/>
  <c i="3" r="J212"/>
  <c r="J202"/>
  <c r="BK176"/>
  <c r="J142"/>
  <c r="J215"/>
  <c r="BK195"/>
  <c r="J182"/>
  <c r="J159"/>
  <c r="BK145"/>
  <c r="BK205"/>
  <c r="BK182"/>
  <c r="BK171"/>
  <c r="BK148"/>
  <c r="J132"/>
  <c i="4" r="BK155"/>
  <c r="J147"/>
  <c r="BK124"/>
  <c r="J157"/>
  <c r="BK141"/>
  <c r="J130"/>
  <c r="J155"/>
  <c r="J139"/>
  <c r="BK122"/>
  <c r="J163"/>
  <c r="BK127"/>
  <c i="5" r="J240"/>
  <c r="J228"/>
  <c r="BK216"/>
  <c r="J191"/>
  <c r="J170"/>
  <c r="BK158"/>
  <c r="BK142"/>
  <c r="J253"/>
  <c r="BK223"/>
  <c r="J198"/>
  <c r="J182"/>
  <c r="BK167"/>
  <c r="J142"/>
  <c r="J237"/>
  <c r="BK213"/>
  <c r="BK196"/>
  <c r="BK164"/>
  <c r="BK149"/>
  <c r="J130"/>
  <c r="BK246"/>
  <c r="BK226"/>
  <c r="J213"/>
  <c r="BK182"/>
  <c i="6" r="BK121"/>
  <c r="F35"/>
  <c i="1" r="BB99"/>
  <c i="2" r="BK328"/>
  <c r="J308"/>
  <c r="BK275"/>
  <c r="J269"/>
  <c r="J231"/>
  <c r="J205"/>
  <c r="BK165"/>
  <c r="BK138"/>
  <c r="BK337"/>
  <c r="J318"/>
  <c r="J305"/>
  <c r="J285"/>
  <c r="J254"/>
  <c r="BK231"/>
  <c r="BK205"/>
  <c r="J165"/>
  <c r="J138"/>
  <c r="J341"/>
  <c r="J324"/>
  <c r="BK312"/>
  <c r="J296"/>
  <c r="J275"/>
  <c r="J235"/>
  <c r="BK196"/>
  <c r="J172"/>
  <c r="BK142"/>
  <c r="BK272"/>
  <c r="J251"/>
  <c r="J224"/>
  <c r="J202"/>
  <c r="J175"/>
  <c r="J150"/>
  <c i="3" r="J205"/>
  <c r="J185"/>
  <c r="BK151"/>
  <c r="J136"/>
  <c r="J209"/>
  <c r="BK192"/>
  <c r="J171"/>
  <c r="J155"/>
  <c r="BK212"/>
  <c r="J192"/>
  <c r="J176"/>
  <c r="J151"/>
  <c r="BK142"/>
  <c i="4" r="BK161"/>
  <c r="J149"/>
  <c r="J143"/>
  <c r="J159"/>
  <c r="J145"/>
  <c r="J132"/>
  <c r="BK163"/>
  <c r="BK147"/>
  <c r="J134"/>
  <c r="BK165"/>
  <c r="BK151"/>
  <c i="5" r="J250"/>
  <c r="J231"/>
  <c r="BK206"/>
  <c r="BK188"/>
  <c r="J164"/>
  <c r="J149"/>
  <c r="J133"/>
  <c r="BK240"/>
  <c r="BK203"/>
  <c r="BK185"/>
  <c r="BK170"/>
  <c r="J139"/>
  <c r="BK242"/>
  <c r="J221"/>
  <c r="BK201"/>
  <c r="BK178"/>
  <c r="J161"/>
  <c r="BK139"/>
  <c r="BK250"/>
  <c r="BK231"/>
  <c r="J216"/>
  <c r="J206"/>
  <c r="BK133"/>
  <c i="6" r="F37"/>
  <c i="1" r="BD99"/>
  <c i="2" l="1" r="P141"/>
  <c r="P136"/>
  <c r="T154"/>
  <c r="BK168"/>
  <c r="J168"/>
  <c r="J101"/>
  <c r="R191"/>
  <c r="T220"/>
  <c r="R239"/>
  <c r="R250"/>
  <c r="T262"/>
  <c r="R268"/>
  <c r="P291"/>
  <c r="BK311"/>
  <c r="J311"/>
  <c r="J113"/>
  <c r="R327"/>
  <c r="R340"/>
  <c i="3" r="P128"/>
  <c r="R135"/>
  <c r="P144"/>
  <c r="T163"/>
  <c r="T175"/>
  <c r="R208"/>
  <c i="4" r="BK129"/>
  <c r="J129"/>
  <c r="J98"/>
  <c r="R129"/>
  <c r="R119"/>
  <c r="T138"/>
  <c i="5" r="BK123"/>
  <c r="R123"/>
  <c r="P148"/>
  <c r="R181"/>
  <c r="R249"/>
  <c i="2" r="BK141"/>
  <c r="J141"/>
  <c r="J99"/>
  <c r="BK154"/>
  <c r="J154"/>
  <c r="J100"/>
  <c r="T168"/>
  <c r="T191"/>
  <c r="R220"/>
  <c r="T239"/>
  <c r="T250"/>
  <c r="R262"/>
  <c r="P268"/>
  <c r="R291"/>
  <c r="R311"/>
  <c r="T327"/>
  <c r="P340"/>
  <c i="3" r="T128"/>
  <c r="T135"/>
  <c r="T144"/>
  <c r="BK163"/>
  <c r="J163"/>
  <c r="J103"/>
  <c r="BK175"/>
  <c r="J175"/>
  <c r="J105"/>
  <c r="BK208"/>
  <c r="J208"/>
  <c r="J106"/>
  <c i="4" r="T129"/>
  <c r="T119"/>
  <c i="5" r="P249"/>
  <c i="2" r="R141"/>
  <c r="R136"/>
  <c r="R154"/>
  <c r="P168"/>
  <c r="BK191"/>
  <c r="J191"/>
  <c r="J102"/>
  <c r="P220"/>
  <c r="BK239"/>
  <c r="J239"/>
  <c r="J106"/>
  <c r="BK250"/>
  <c r="J250"/>
  <c r="J108"/>
  <c r="P262"/>
  <c r="BK268"/>
  <c r="J268"/>
  <c r="J111"/>
  <c r="BK291"/>
  <c r="J291"/>
  <c r="J112"/>
  <c r="T311"/>
  <c r="P327"/>
  <c r="T340"/>
  <c i="3" r="BK128"/>
  <c r="J128"/>
  <c r="J98"/>
  <c r="BK135"/>
  <c r="J135"/>
  <c r="J99"/>
  <c r="BK144"/>
  <c r="J144"/>
  <c r="J100"/>
  <c r="P163"/>
  <c r="R175"/>
  <c r="P208"/>
  <c i="4" r="BK138"/>
  <c r="J138"/>
  <c r="J99"/>
  <c r="R138"/>
  <c i="5" r="BK148"/>
  <c r="J148"/>
  <c r="J99"/>
  <c r="T148"/>
  <c r="BK181"/>
  <c r="J181"/>
  <c r="J100"/>
  <c r="BK249"/>
  <c r="J249"/>
  <c r="J101"/>
  <c i="2" r="T141"/>
  <c r="T136"/>
  <c r="P154"/>
  <c r="R168"/>
  <c r="P191"/>
  <c r="BK220"/>
  <c r="J220"/>
  <c r="J103"/>
  <c r="P239"/>
  <c r="P250"/>
  <c r="BK262"/>
  <c r="J262"/>
  <c r="J110"/>
  <c r="T268"/>
  <c r="T291"/>
  <c r="P311"/>
  <c r="BK327"/>
  <c r="J327"/>
  <c r="J114"/>
  <c r="BK340"/>
  <c r="J340"/>
  <c r="J115"/>
  <c i="3" r="R128"/>
  <c r="P135"/>
  <c r="R144"/>
  <c r="R163"/>
  <c r="R162"/>
  <c r="P175"/>
  <c r="T208"/>
  <c i="4" r="P129"/>
  <c r="P119"/>
  <c i="1" r="AU97"/>
  <c i="4" r="P138"/>
  <c i="5" r="P123"/>
  <c r="P122"/>
  <c r="P121"/>
  <c i="1" r="AU98"/>
  <c i="5" r="T123"/>
  <c r="R148"/>
  <c r="T181"/>
  <c r="T249"/>
  <c i="3" r="BK170"/>
  <c r="J170"/>
  <c r="J104"/>
  <c i="2" r="BK137"/>
  <c r="J137"/>
  <c r="J98"/>
  <c r="BK246"/>
  <c r="J246"/>
  <c r="J107"/>
  <c r="BK257"/>
  <c r="J257"/>
  <c r="J109"/>
  <c i="3" r="BK158"/>
  <c r="J158"/>
  <c r="J101"/>
  <c i="4" r="BK126"/>
  <c r="J126"/>
  <c r="J97"/>
  <c i="2" r="BK234"/>
  <c r="J234"/>
  <c r="J104"/>
  <c i="6" r="BK120"/>
  <c r="J120"/>
  <c r="J98"/>
  <c r="E85"/>
  <c r="F91"/>
  <c i="5" r="J123"/>
  <c r="J98"/>
  <c i="6" r="J91"/>
  <c r="F115"/>
  <c r="BE121"/>
  <c r="J89"/>
  <c i="5" r="F91"/>
  <c r="BE185"/>
  <c r="BE188"/>
  <c r="BE193"/>
  <c r="BE196"/>
  <c r="BE201"/>
  <c r="BE234"/>
  <c r="BE237"/>
  <c r="BE253"/>
  <c r="E85"/>
  <c r="F92"/>
  <c r="J117"/>
  <c r="BE133"/>
  <c r="BE136"/>
  <c r="BE161"/>
  <c r="BE170"/>
  <c r="BE175"/>
  <c r="BE182"/>
  <c r="BE191"/>
  <c r="BE203"/>
  <c r="BE216"/>
  <c r="BE221"/>
  <c r="BE231"/>
  <c r="BE124"/>
  <c r="BE127"/>
  <c r="BE130"/>
  <c r="BE145"/>
  <c r="BE149"/>
  <c r="BE164"/>
  <c r="BE167"/>
  <c r="BE206"/>
  <c r="BE213"/>
  <c r="BE218"/>
  <c r="BE226"/>
  <c r="BE228"/>
  <c r="BE246"/>
  <c r="BE250"/>
  <c r="J89"/>
  <c r="BE139"/>
  <c r="BE142"/>
  <c r="BE152"/>
  <c r="BE155"/>
  <c r="BE158"/>
  <c r="BE173"/>
  <c r="BE178"/>
  <c r="BE198"/>
  <c r="BE208"/>
  <c r="BE211"/>
  <c r="BE223"/>
  <c r="BE240"/>
  <c r="BE242"/>
  <c r="BE244"/>
  <c i="4" r="E109"/>
  <c r="F116"/>
  <c r="BE130"/>
  <c r="BE134"/>
  <c r="BE136"/>
  <c r="BE139"/>
  <c r="BE159"/>
  <c r="J89"/>
  <c r="F115"/>
  <c r="J116"/>
  <c r="BE132"/>
  <c r="BE143"/>
  <c r="BE149"/>
  <c r="BE155"/>
  <c r="BE161"/>
  <c r="J115"/>
  <c r="BE122"/>
  <c r="BE124"/>
  <c r="BE145"/>
  <c r="BE147"/>
  <c r="BE151"/>
  <c r="BE153"/>
  <c r="BE163"/>
  <c r="BE120"/>
  <c r="BE127"/>
  <c r="BE141"/>
  <c r="BE157"/>
  <c r="BE165"/>
  <c i="3" r="J89"/>
  <c r="J91"/>
  <c r="E116"/>
  <c r="F122"/>
  <c r="BE132"/>
  <c r="BE139"/>
  <c r="BE145"/>
  <c r="BE167"/>
  <c r="BE179"/>
  <c r="BE188"/>
  <c r="BE195"/>
  <c r="BE202"/>
  <c r="BE142"/>
  <c r="BE155"/>
  <c r="BE164"/>
  <c r="BE176"/>
  <c r="BE182"/>
  <c r="BE192"/>
  <c r="BE198"/>
  <c r="BE205"/>
  <c r="BE212"/>
  <c r="BE215"/>
  <c r="F92"/>
  <c r="BE129"/>
  <c r="BE136"/>
  <c r="BE148"/>
  <c r="BE151"/>
  <c r="BE159"/>
  <c r="BE171"/>
  <c r="BE185"/>
  <c r="BE209"/>
  <c i="2" r="F92"/>
  <c r="J131"/>
  <c r="BE138"/>
  <c r="BE142"/>
  <c r="BE161"/>
  <c r="BE169"/>
  <c r="BE187"/>
  <c r="BE192"/>
  <c r="BE215"/>
  <c r="BE231"/>
  <c r="BE263"/>
  <c r="BE282"/>
  <c r="BE302"/>
  <c r="J89"/>
  <c r="E125"/>
  <c r="F131"/>
  <c r="BE146"/>
  <c r="BE158"/>
  <c r="BE165"/>
  <c r="BE202"/>
  <c r="BE205"/>
  <c r="BE208"/>
  <c r="BE224"/>
  <c r="BE243"/>
  <c r="BE251"/>
  <c r="BE269"/>
  <c r="BE299"/>
  <c r="BE305"/>
  <c r="BE318"/>
  <c r="BE324"/>
  <c r="BE328"/>
  <c r="BE347"/>
  <c r="BE155"/>
  <c r="BE172"/>
  <c r="BE178"/>
  <c r="BE181"/>
  <c r="BE212"/>
  <c r="BE218"/>
  <c r="BE235"/>
  <c r="BE247"/>
  <c r="BE266"/>
  <c r="BE272"/>
  <c r="BE275"/>
  <c r="BE279"/>
  <c r="BE285"/>
  <c r="BE292"/>
  <c r="BE312"/>
  <c r="BE315"/>
  <c r="BE334"/>
  <c r="BE150"/>
  <c r="BE175"/>
  <c r="BE184"/>
  <c r="BE196"/>
  <c r="BE199"/>
  <c r="BE221"/>
  <c r="BE227"/>
  <c r="BE240"/>
  <c r="BE254"/>
  <c r="BE258"/>
  <c r="BE288"/>
  <c r="BE296"/>
  <c r="BE308"/>
  <c r="BE321"/>
  <c r="BE331"/>
  <c r="BE337"/>
  <c r="BE341"/>
  <c r="BE344"/>
  <c r="F37"/>
  <c i="1" r="BD95"/>
  <c i="3" r="F37"/>
  <c i="1" r="BD96"/>
  <c i="3" r="F36"/>
  <c i="1" r="BC96"/>
  <c i="4" r="F36"/>
  <c i="1" r="BC97"/>
  <c i="5" r="F36"/>
  <c i="1" r="BC98"/>
  <c i="2" r="J34"/>
  <c i="1" r="AW95"/>
  <c i="3" r="J34"/>
  <c i="1" r="AW96"/>
  <c i="4" r="F37"/>
  <c i="1" r="BD97"/>
  <c i="4" r="F35"/>
  <c i="1" r="BB97"/>
  <c i="5" r="F35"/>
  <c i="1" r="BB98"/>
  <c i="2" r="F36"/>
  <c i="1" r="BC95"/>
  <c i="3" r="F35"/>
  <c i="1" r="BB96"/>
  <c i="4" r="J34"/>
  <c i="1" r="AW97"/>
  <c i="5" r="F37"/>
  <c i="1" r="BD98"/>
  <c i="6" r="J34"/>
  <c i="1" r="AW99"/>
  <c i="6" r="F33"/>
  <c i="1" r="AZ99"/>
  <c i="2" r="F35"/>
  <c i="1" r="BB95"/>
  <c i="2" r="F34"/>
  <c i="1" r="BA95"/>
  <c i="3" r="F34"/>
  <c i="1" r="BA96"/>
  <c i="4" r="F34"/>
  <c i="1" r="BA97"/>
  <c i="5" r="J34"/>
  <c i="1" r="AW98"/>
  <c i="5" r="F34"/>
  <c i="1" r="BA98"/>
  <c i="5" l="1" r="T122"/>
  <c r="T121"/>
  <c r="BK122"/>
  <c r="J122"/>
  <c r="J97"/>
  <c i="2" r="P238"/>
  <c r="P135"/>
  <c i="1" r="AU95"/>
  <c i="3" r="P162"/>
  <c r="T127"/>
  <c r="P127"/>
  <c r="P126"/>
  <c i="1" r="AU96"/>
  <c i="2" r="R238"/>
  <c r="R135"/>
  <c i="3" r="R127"/>
  <c r="R126"/>
  <c i="2" r="T238"/>
  <c r="T135"/>
  <c i="5" r="R122"/>
  <c r="R121"/>
  <c i="3" r="T162"/>
  <c i="4" r="BK119"/>
  <c r="J119"/>
  <c i="3" r="BK127"/>
  <c r="J127"/>
  <c r="J97"/>
  <c r="BK162"/>
  <c r="J162"/>
  <c r="J102"/>
  <c i="2" r="BK136"/>
  <c r="J136"/>
  <c r="J97"/>
  <c r="BK238"/>
  <c r="J238"/>
  <c r="J105"/>
  <c i="6" r="BK119"/>
  <c r="J119"/>
  <c r="J97"/>
  <c i="3" r="J33"/>
  <c i="1" r="AV96"/>
  <c r="AT96"/>
  <c i="3" r="F33"/>
  <c i="1" r="AZ96"/>
  <c i="4" r="J33"/>
  <c i="1" r="AV97"/>
  <c r="AT97"/>
  <c i="5" r="F33"/>
  <c i="1" r="AZ98"/>
  <c i="4" r="J30"/>
  <c i="1" r="AG97"/>
  <c i="2" r="J33"/>
  <c i="1" r="AV95"/>
  <c r="AT95"/>
  <c i="5" r="J33"/>
  <c i="1" r="AV98"/>
  <c r="AT98"/>
  <c i="2" r="F33"/>
  <c i="1" r="AZ95"/>
  <c i="4" r="F33"/>
  <c i="1" r="AZ97"/>
  <c i="6" r="J33"/>
  <c i="1" r="AV99"/>
  <c r="AT99"/>
  <c r="BA94"/>
  <c r="W30"/>
  <c r="BB94"/>
  <c r="AX94"/>
  <c r="BC94"/>
  <c r="AY94"/>
  <c r="BD94"/>
  <c r="W33"/>
  <c i="3" l="1" r="T126"/>
  <c r="BK126"/>
  <c r="J126"/>
  <c r="J96"/>
  <c i="2" r="BK135"/>
  <c r="J135"/>
  <c i="4" r="J96"/>
  <c i="5" r="BK121"/>
  <c r="J121"/>
  <c r="J96"/>
  <c i="6" r="BK118"/>
  <c r="J118"/>
  <c r="J96"/>
  <c i="4" r="J39"/>
  <c i="1" r="AN97"/>
  <c r="AU94"/>
  <c r="W32"/>
  <c i="2" r="J30"/>
  <c i="1" r="AG95"/>
  <c r="AZ94"/>
  <c r="W29"/>
  <c r="AW94"/>
  <c r="AK30"/>
  <c r="W31"/>
  <c i="2" l="1" r="J39"/>
  <c r="J96"/>
  <c i="1" r="AN95"/>
  <c i="6" r="J30"/>
  <c i="1" r="AG99"/>
  <c i="3" r="J30"/>
  <c i="1" r="AG96"/>
  <c i="5" r="J30"/>
  <c i="1" r="AG98"/>
  <c r="AG94"/>
  <c r="AK26"/>
  <c r="AV94"/>
  <c r="AK29"/>
  <c r="AK35"/>
  <c i="5" l="1" r="J39"/>
  <c i="1" r="AN98"/>
  <c i="3" r="J39"/>
  <c i="6" r="J39"/>
  <c i="1" r="AN96"/>
  <c r="AN9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<sst xmlns="http://schemas.openxmlformats.org/spreadsheetml/2006/main">
  <si>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</si>
  <si>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</si>
  <si>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</si>
  <si>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</si>
  <si>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</si>
  <si>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{e894586a-74ad-4054-b8c2-a1b030e7942d}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</si>
  <si>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</si>
  <si>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</si>
  <si>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</si>
  <si>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</si>
  <si>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</si>
  <si>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</si>
  <si>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</si>
  <si>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</si>
  <si>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20240115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</si>
  <si>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</si>
  <si>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</si>
  <si>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WC 1NP pavilon S a U2 ZŠ Aloisina výšina</t>
  </si>
  <si>
    <t>KSO:</t>
  </si>
  <si>
    <t>CC-CZ:</t>
  </si>
  <si>
    <t>Místo:</t>
  </si>
  <si>
    <t>Liberec</t>
  </si>
  <si>
    <t>Datum:</t>
  </si>
  <si>
    <t>15. 1. 2024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</si>
  <si>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</si>
  <si>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</si>
  <si>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</si>
  <si>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</si>
  <si>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</si>
  <si>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</si>
  <si>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</si>
  <si>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</si>
  <si>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</si>
  <si>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</si>
  <si>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</si>
  <si>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</si>
  <si>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</si>
  <si>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</si>
  <si>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</si>
  <si>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</si>
  <si>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</si>
  <si>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</si>
  <si>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</si>
  <si>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</si>
  <si>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</si>
  <si>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</si>
  <si>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</si>
  <si>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</si>
  <si>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</si>
  <si>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</si>
  <si>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</si>
  <si>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</si>
  <si>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</si>
  <si>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</si>
  <si>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</si>
  <si>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</si>
  <si>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</si>
  <si>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</si>
  <si>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</si>
  <si>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</si>
  <si>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</si>
  <si>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</si>
  <si>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</si>
  <si>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</si>
  <si>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</si>
  <si>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</si>
  <si>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</si>
  <si>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</si>
  <si>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</si>
  <si>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</si>
  <si>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</si>
  <si>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</si>
  <si>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</si>
  <si>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</si>
  <si>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</si>
  <si>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</si>
  <si>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</si>
  <si>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</si>
  <si>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</si>
  <si>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</si>
  <si>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</si>
  <si>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 pavilon S</t>
  </si>
  <si>
    <t>STA</t>
  </si>
  <si>
    <t>1</t>
  </si>
  <si>
    <t>{76496ae2-6417-49dd-8a24-f6e7c9546755}</t>
  </si>
  <si>
    <t>2</t>
  </si>
  <si>
    <t>02</t>
  </si>
  <si>
    <t>Stavební část pavilon U2</t>
  </si>
  <si>
    <t>{7418116e-19fe-423e-b7a9-a3604fd3e9e4}</t>
  </si>
  <si>
    <t>03</t>
  </si>
  <si>
    <t>Silnoproudé rozvody</t>
  </si>
  <si>
    <t>{87623309-90ba-4b62-a814-982f5f6ce59b}</t>
  </si>
  <si>
    <t>04</t>
  </si>
  <si>
    <t>ZTI</t>
  </si>
  <si>
    <t>{81a39ebe-4899-4d01-90d8-381d747918a9}</t>
  </si>
  <si>
    <t>05</t>
  </si>
  <si>
    <t>VRN</t>
  </si>
  <si>
    <t>{63bfde60-392e-45aa-a63b-cbd6c450088d}</t>
  </si>
  <si>
    <t>KRYCÍ LIST SOUPISU PRACÍ</t>
  </si>
  <si>
    <t>Objekt:</t>
  </si>
  <si>
    <t>01 - Stavební část pavilon S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</si>
  <si>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</si>
  <si>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</si>
  <si>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</si>
  <si>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</si>
  <si>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</si>
  <si>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</si>
  <si>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</si>
  <si>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</si>
  <si>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</si>
  <si>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</si>
  <si>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</si>
  <si>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</si>
  <si>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</si>
  <si>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</si>
  <si>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</si>
  <si>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</si>
  <si>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</si>
  <si>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</si>
  <si>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</si>
  <si>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</si>
  <si>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</si>
  <si>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</si>
  <si>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</si>
  <si>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</si>
  <si>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</si>
  <si>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</si>
  <si>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</si>
  <si>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</si>
  <si>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</si>
  <si>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</si>
  <si>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</si>
  <si>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</si>
  <si>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</si>
  <si>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</si>
  <si>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</si>
  <si>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</si>
  <si>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</si>
  <si>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</si>
  <si>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</si>
  <si>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</si>
  <si>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</si>
  <si>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</si>
  <si>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</si>
  <si>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</si>
  <si>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</si>
  <si>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CS ÚRS 2024 01</t>
  </si>
  <si>
    <t>4</t>
  </si>
  <si>
    <t>425769226</t>
  </si>
  <si>
    <t>PP</t>
  </si>
  <si>
    <t>Hloubení nezapažených jam ručně s urovnáním dna do předepsaného profilu a spádu v hornině třídy těžitelnosti I skupiny 3 soudržných</t>
  </si>
  <si>
    <t>Online PSC</t>
  </si>
  <si>
    <t>https://podminky.urs.cz/item/CS_URS_2024_01/131213701</t>
  </si>
  <si>
    <t>3</t>
  </si>
  <si>
    <t>Svislé a kompletní konstrukce</t>
  </si>
  <si>
    <t>317234410</t>
  </si>
  <si>
    <t>Vyzdívka mezi nosníky z cihel pálených na MC</t>
  </si>
  <si>
    <t>-74255199</t>
  </si>
  <si>
    <t>Vyzdívka mezi nosníky cihlami pálenými na maltu cementovou</t>
  </si>
  <si>
    <t>https://podminky.urs.cz/item/CS_URS_2024_01/317234410</t>
  </si>
  <si>
    <t>VV</t>
  </si>
  <si>
    <t>1,3*0,3*0,18</t>
  </si>
  <si>
    <t>317944323</t>
  </si>
  <si>
    <t>Válcované nosníky č.14 až 22 dodatečně osazované do připravených otvorů</t>
  </si>
  <si>
    <t>t</t>
  </si>
  <si>
    <t>1946698637</t>
  </si>
  <si>
    <t>Válcované nosníky dodatečně osazované do připravených otvorů bez zazdění hlav č. 14 až 22</t>
  </si>
  <si>
    <t>https://podminky.urs.cz/item/CS_URS_2024_01/317944323</t>
  </si>
  <si>
    <t>1,3*2*0,019</t>
  </si>
  <si>
    <t>346244381</t>
  </si>
  <si>
    <t>Plentování jednostranné v do 200 mm válcovaných nosníků cihlami</t>
  </si>
  <si>
    <t>m2</t>
  </si>
  <si>
    <t>1465127565</t>
  </si>
  <si>
    <t>Plentování ocelových válcovaných nosníků jednostranné cihlami na maltu, výška stojiny do 200 mm</t>
  </si>
  <si>
    <t>https://podminky.urs.cz/item/CS_URS_2024_01/346244381</t>
  </si>
  <si>
    <t>1,3*2*0,18</t>
  </si>
  <si>
    <t>Vodorovné konstrukce</t>
  </si>
  <si>
    <t>5</t>
  </si>
  <si>
    <t>430321515</t>
  </si>
  <si>
    <t>Schodišťová konstrukce a rampa ze ŽB tř. C 20/25</t>
  </si>
  <si>
    <t>-1198416046</t>
  </si>
  <si>
    <t>Schodišťové konstrukce a rampy z betonu železového (bez výztuže) stupně, schodnice, ramena, podesty s nosníky tř. C 20/25</t>
  </si>
  <si>
    <t>https://podminky.urs.cz/item/CS_URS_2024_01/430321515</t>
  </si>
  <si>
    <t>6</t>
  </si>
  <si>
    <t>430362021</t>
  </si>
  <si>
    <t>Výztuž schodišťové konstrukce a rampy svařovanými sítěmi Kari</t>
  </si>
  <si>
    <t>1110865514</t>
  </si>
  <si>
    <t>Výztuž schodišťových konstrukcí a ramp stupňů, schodnic, ramen, podest s nosníky ze svařovaných sítí z drátů typu KARI</t>
  </si>
  <si>
    <t>https://podminky.urs.cz/item/CS_URS_2024_01/430362021</t>
  </si>
  <si>
    <t>7</t>
  </si>
  <si>
    <t>434351141</t>
  </si>
  <si>
    <t>Zřízení bednění stupňů přímočarých schodišť</t>
  </si>
  <si>
    <t>870870309</t>
  </si>
  <si>
    <t>Bednění stupňů betonovaných na podstupňové desce nebo na terénu půdorysně přímočarých zřízení</t>
  </si>
  <si>
    <t>https://podminky.urs.cz/item/CS_URS_2024_01/434351141</t>
  </si>
  <si>
    <t>0,3</t>
  </si>
  <si>
    <t>8</t>
  </si>
  <si>
    <t>434351142</t>
  </si>
  <si>
    <t>Odstranění bednění stupňů přímočarých schodišť</t>
  </si>
  <si>
    <t>-1173478578</t>
  </si>
  <si>
    <t>Bednění stupňů betonovaných na podstupňové desce nebo na terénu půdorysně přímočarých odstranění</t>
  </si>
  <si>
    <t>https://podminky.urs.cz/item/CS_URS_2024_01/434351142</t>
  </si>
  <si>
    <t>Úpravy povrchů, podlahy a osazování výplní</t>
  </si>
  <si>
    <t>9</t>
  </si>
  <si>
    <t>612131101</t>
  </si>
  <si>
    <t>Cementový postřik vnitřních stěn nanášený celoplošně ručně</t>
  </si>
  <si>
    <t>1151507208</t>
  </si>
  <si>
    <t>Podkladní a spojovací vrstva vnitřních omítaných ploch cementový postřik nanášený ručně celoplošně stěn</t>
  </si>
  <si>
    <t>https://podminky.urs.cz/item/CS_URS_2024_01/612131101</t>
  </si>
  <si>
    <t>10</t>
  </si>
  <si>
    <t>612321121</t>
  </si>
  <si>
    <t>Vápenocementová omítka hladká jednovrstvá vnitřních stěn nanášená ručně</t>
  </si>
  <si>
    <t>604539686</t>
  </si>
  <si>
    <t>Omítka vápenocementová vnitřních ploch nanášená ručně jednovrstvá, tloušťky do 10 mm hladká svislých konstrukcí stěn</t>
  </si>
  <si>
    <t>https://podminky.urs.cz/item/CS_URS_2024_01/612321121</t>
  </si>
  <si>
    <t>11</t>
  </si>
  <si>
    <t>612325223</t>
  </si>
  <si>
    <t>Vápenocementová štuková omítka malých ploch přes 0,25 do 1 m2 na stěnách</t>
  </si>
  <si>
    <t>kus</t>
  </si>
  <si>
    <t>1361741550</t>
  </si>
  <si>
    <t>Vápenocementová omítka jednotlivých malých ploch štuková na stěnách, plochy jednotlivě přes 0,25 do 1 m2</t>
  </si>
  <si>
    <t>https://podminky.urs.cz/item/CS_URS_2024_01/612325223</t>
  </si>
  <si>
    <t>622212001</t>
  </si>
  <si>
    <t>Montáž kontaktního zateplení vnějšího ostění, nadpraží nebo parapetu hl. špalety do 200 mm lepením desek z polystyrenu tl do 40 mm</t>
  </si>
  <si>
    <t>m</t>
  </si>
  <si>
    <t>1185666593</t>
  </si>
  <si>
    <t>Montáž kontaktního zateplení vnějšího ostění, nadpraží nebo parapetu lepením z polystyrenových desek (dodávka ve specifikaci) hloubky špalet do 200 mm, tloušťky desek do 40 mm</t>
  </si>
  <si>
    <t>https://podminky.urs.cz/item/CS_URS_2024_01/622212001</t>
  </si>
  <si>
    <t>13</t>
  </si>
  <si>
    <t>M</t>
  </si>
  <si>
    <t>28376072</t>
  </si>
  <si>
    <t>deska EPS grafitová fasádní λ=0,030-0,031 tl 40mm</t>
  </si>
  <si>
    <t>-996857191</t>
  </si>
  <si>
    <t>5*0,25 'Přepočtené koeficientem množství</t>
  </si>
  <si>
    <t>14</t>
  </si>
  <si>
    <t>622215102</t>
  </si>
  <si>
    <t>Oprava kontaktního zateplení stěn z polystyrenových desek tl do 40 mm pl přes 0,1 do 0,25 m2</t>
  </si>
  <si>
    <t>-1579448871</t>
  </si>
  <si>
    <t>Oprava kontaktního zateplení z polystyrenových desek jednotlivých malých ploch tloušťky do 40 mm stěn, plochy jednotlivě přes 0,1 do 0,25 m2</t>
  </si>
  <si>
    <t>https://podminky.urs.cz/item/CS_URS_2024_01/622215102</t>
  </si>
  <si>
    <t>15</t>
  </si>
  <si>
    <t>622531012</t>
  </si>
  <si>
    <t>Tenkovrstvá silikonová zatíraná omítka zrnitost 1,5 mm vnějších stěn</t>
  </si>
  <si>
    <t>1067115249</t>
  </si>
  <si>
    <t>Omítka tenkovrstvá silikonová vnějších ploch probarvená bez penetrace zatíraná (škrábaná), zrnitost 1,5 mm stěn</t>
  </si>
  <si>
    <t>https://podminky.urs.cz/item/CS_URS_2024_01/622531012</t>
  </si>
  <si>
    <t>1,5</t>
  </si>
  <si>
    <t>Ostatní konstrukce a práce, bourání</t>
  </si>
  <si>
    <t>16</t>
  </si>
  <si>
    <t>962032111</t>
  </si>
  <si>
    <t>Bourání zdiva z keramických děrovaných cihel na MVC do 1 m3</t>
  </si>
  <si>
    <t>-1783439323</t>
  </si>
  <si>
    <t>Bourání zdiva nadzákladového z cihel keramických děrovaných na maltu vápenocementovou, objemu do 1 m3</t>
  </si>
  <si>
    <t>https://podminky.urs.cz/item/CS_URS_2024_01/962032111</t>
  </si>
  <si>
    <t>2,05*1*0,3</t>
  </si>
  <si>
    <t>17</t>
  </si>
  <si>
    <t>966081125</t>
  </si>
  <si>
    <t>Bourání kontaktního zateplení z polystyrenových desek malých ploch jednotlivě přes 2 do 4,0 m2</t>
  </si>
  <si>
    <t>2110983539</t>
  </si>
  <si>
    <t>Bourání kontaktního zateplení včetně povrchové úpravy omítkou nebo nátěrem malých ploch, jakékoli tloušťky, včetně vyřezání z polystyrénových desek, plochy jednotlivě přes 2,0 do 4,0 m2</t>
  </si>
  <si>
    <t>https://podminky.urs.cz/item/CS_URS_2024_01/966081125</t>
  </si>
  <si>
    <t>18</t>
  </si>
  <si>
    <t>971042231</t>
  </si>
  <si>
    <t>Vybourání otvorů v betonových příčkách a zdech pl do 0,0225 m2 tl do 150 mm</t>
  </si>
  <si>
    <t>-404652126</t>
  </si>
  <si>
    <t>Vybourání otvorů v betonových příčkách a zdech základových nebo nadzákladových plochy do 0,0225 m2, tl. do 150 mm</t>
  </si>
  <si>
    <t>https://podminky.urs.cz/item/CS_URS_2024_01/971042231</t>
  </si>
  <si>
    <t>19</t>
  </si>
  <si>
    <t>977131119</t>
  </si>
  <si>
    <t>Vrty příklepovými vrtáky D přes 28 do 32 mm do cihelného zdiva nebo prostého betonu</t>
  </si>
  <si>
    <t>401568143</t>
  </si>
  <si>
    <t>Vrty příklepovými vrtáky do cihelného zdiva nebo prostého betonu průměru přes 28 do 32 mm</t>
  </si>
  <si>
    <t>https://podminky.urs.cz/item/CS_URS_2024_01/977131119</t>
  </si>
  <si>
    <t>20</t>
  </si>
  <si>
    <t>977151121</t>
  </si>
  <si>
    <t>Jádrové vrty diamantovými korunkami do stavebních materiálů D přes 110 do 120 mm</t>
  </si>
  <si>
    <t>182279427</t>
  </si>
  <si>
    <t>Jádrové vrty diamantovými korunkami do stavebních materiálů (železobetonu, betonu, cihel, obkladů, dlažeb, kamene) průměru přes 110 do 120 mm</t>
  </si>
  <si>
    <t>https://podminky.urs.cz/item/CS_URS_2024_01/977151121</t>
  </si>
  <si>
    <t>977211122</t>
  </si>
  <si>
    <t>Řezání stěnovou pilou kcí z cihel nebo tvárnic hl přes 200 do 350 mm</t>
  </si>
  <si>
    <t>-11075384</t>
  </si>
  <si>
    <t>Řezání konstrukcí stěnovou pilou z cihel nebo tvárnic hloubka řezu přes 200 do 350 mm</t>
  </si>
  <si>
    <t>https://podminky.urs.cz/item/CS_URS_2024_01/977211122</t>
  </si>
  <si>
    <t>2,05*2+1,3*2+0,2*2</t>
  </si>
  <si>
    <t>22</t>
  </si>
  <si>
    <t>978013191</t>
  </si>
  <si>
    <t>Otlučení (osekání) vnitřní vápenné nebo vápenocementové omítky stěn v rozsahu přes 50 do 100 %</t>
  </si>
  <si>
    <t>1590787638</t>
  </si>
  <si>
    <t>Otlučení vápenných nebo vápenocementových omítek vnitřních ploch stěn s vyškrabáním spar, s očištěním zdiva, v rozsahu přes 50 do 100 %</t>
  </si>
  <si>
    <t>https://podminky.urs.cz/item/CS_URS_2024_01/978013191</t>
  </si>
  <si>
    <t>23</t>
  </si>
  <si>
    <t>97888R</t>
  </si>
  <si>
    <t>ocelový ztužující rám</t>
  </si>
  <si>
    <t>kg</t>
  </si>
  <si>
    <t>-1584503797</t>
  </si>
  <si>
    <t>P</t>
  </si>
  <si>
    <t>Poznámka k položce:_x000d_
vyztužení otvoru ocelovým rámem vč. statického posouzení</t>
  </si>
  <si>
    <t>24</t>
  </si>
  <si>
    <t>978999R1</t>
  </si>
  <si>
    <t>Nespecifikované práce a přípomoce odsouhlasené TDI</t>
  </si>
  <si>
    <t>hod</t>
  </si>
  <si>
    <t>-517947058</t>
  </si>
  <si>
    <t>997</t>
  </si>
  <si>
    <t>Přesun sutě</t>
  </si>
  <si>
    <t>25</t>
  </si>
  <si>
    <t>997013211</t>
  </si>
  <si>
    <t>Vnitrostaveništní doprava suti a vybouraných hmot pro budovy v do 6 m ručně</t>
  </si>
  <si>
    <t>-2087659770</t>
  </si>
  <si>
    <t>Vnitrostaveništní doprava suti a vybouraných hmot vodorovně do 50 m s naložením ručně pro budovy a haly výšky do 6 m</t>
  </si>
  <si>
    <t>https://podminky.urs.cz/item/CS_URS_2024_01/997013211</t>
  </si>
  <si>
    <t>26</t>
  </si>
  <si>
    <t>997013501</t>
  </si>
  <si>
    <t>Odvoz suti a vybouraných hmot na skládku nebo meziskládku do 1 km se složením</t>
  </si>
  <si>
    <t>-179279993</t>
  </si>
  <si>
    <t>Odvoz suti a vybouraných hmot na skládku nebo meziskládku se složením, na vzdálenost do 1 km</t>
  </si>
  <si>
    <t>https://podminky.urs.cz/item/CS_URS_2024_01/997013501</t>
  </si>
  <si>
    <t>27</t>
  </si>
  <si>
    <t>997013509</t>
  </si>
  <si>
    <t>Příplatek k odvozu suti a vybouraných hmot na skládku ZKD 1 km přes 1 km</t>
  </si>
  <si>
    <t>314717128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</si>
  <si>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</si>
  <si>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</si>
  <si>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1,535*19 'Přepočtené koeficientem množství</t>
  </si>
  <si>
    <t>28</t>
  </si>
  <si>
    <t>997013631</t>
  </si>
  <si>
    <t>Poplatek za uložení na skládce (skládkovné) stavebního odpadu směsného kód odpadu 17 09 04</t>
  </si>
  <si>
    <t>467847445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</si>
  <si>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</si>
  <si>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</si>
  <si>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</si>
  <si>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</si>
  <si>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29</t>
  </si>
  <si>
    <t>998011008</t>
  </si>
  <si>
    <t>Přesun hmot pro budovy zděné s omezením mechanizace pro budovy v do 6 m</t>
  </si>
  <si>
    <t>1356759380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</si>
  <si>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</si>
  <si>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https://podminky.urs.cz/item/CS_URS_2024_01/998011008</t>
  </si>
  <si>
    <t>PSV</t>
  </si>
  <si>
    <t>Práce a dodávky PSV</t>
  </si>
  <si>
    <t>725</t>
  </si>
  <si>
    <t>Zdravotechnika - zařizovací předměty</t>
  </si>
  <si>
    <t>30</t>
  </si>
  <si>
    <t>725330820</t>
  </si>
  <si>
    <t>Demontáž výlevka diturvitová</t>
  </si>
  <si>
    <t>soubor</t>
  </si>
  <si>
    <t>-1604353505</t>
  </si>
  <si>
    <t>Demontáž výlevek bez výtokových armatur a bez nádrže a splachovacího potrubí diturvitových</t>
  </si>
  <si>
    <t>https://podminky.urs.cz/item/CS_URS_2024_01/725330820</t>
  </si>
  <si>
    <t>31</t>
  </si>
  <si>
    <t>725820801</t>
  </si>
  <si>
    <t>Demontáž baterie nástěnné do G 3 / 4</t>
  </si>
  <si>
    <t>-1531258446</t>
  </si>
  <si>
    <t>Demontáž baterií nástěnných do G 3/4</t>
  </si>
  <si>
    <t>https://podminky.urs.cz/item/CS_URS_2024_01/725820801</t>
  </si>
  <si>
    <t>733</t>
  </si>
  <si>
    <t>Ústřední vytápění - rozvodné potrubí</t>
  </si>
  <si>
    <t>32</t>
  </si>
  <si>
    <t>733121112</t>
  </si>
  <si>
    <t>Potrubí ocelové hladké bezešvé nízkotlaké spojované svařováním D 28x2,6 mm</t>
  </si>
  <si>
    <t>-1870977085</t>
  </si>
  <si>
    <t>Potrubí z trubek ocelových hladkých spojovaných svařováním černých bezešvých nízkotlakých T= do +115°C Ø 28/2,6</t>
  </si>
  <si>
    <t>https://podminky.urs.cz/item/CS_URS_2024_01/733121112</t>
  </si>
  <si>
    <t>735</t>
  </si>
  <si>
    <t>Ústřední vytápění - otopná tělesa</t>
  </si>
  <si>
    <t>33</t>
  </si>
  <si>
    <t>735111810</t>
  </si>
  <si>
    <t>Demontáž otopného tělesa litinového článkového</t>
  </si>
  <si>
    <t>-867773206</t>
  </si>
  <si>
    <t>Demontáž otopných těles litinových článkových</t>
  </si>
  <si>
    <t>https://podminky.urs.cz/item/CS_URS_2024_01/735111810</t>
  </si>
  <si>
    <t>34</t>
  </si>
  <si>
    <t>735119140</t>
  </si>
  <si>
    <t>Montáž otopného tělesa litinového článkového</t>
  </si>
  <si>
    <t>1189984774</t>
  </si>
  <si>
    <t>Otopná tělesa litinová montáž těles článkových</t>
  </si>
  <si>
    <t>https://podminky.urs.cz/item/CS_URS_2024_01/735119140</t>
  </si>
  <si>
    <t>763</t>
  </si>
  <si>
    <t>Konstrukce suché výstavby</t>
  </si>
  <si>
    <t>35</t>
  </si>
  <si>
    <t>763121422</t>
  </si>
  <si>
    <t>SDK stěna předsazená tl 62,5 mm profil CW+UW 50 deska 1xH2 12,5 bez izolace EI 15</t>
  </si>
  <si>
    <t>1239943828</t>
  </si>
  <si>
    <t>Stěna předsazená ze sádrokartonových desek s nosnou konstrukcí z ocelových profilů CW, UW jednoduše opláštěná deskou impregnovanou H2 tl. 12,5 mm bez izolace, EI 15, stěna tl. 62,5 mm, profil 50</t>
  </si>
  <si>
    <t>https://podminky.urs.cz/item/CS_URS_2024_01/763121422</t>
  </si>
  <si>
    <t>2,35+1,5</t>
  </si>
  <si>
    <t>766</t>
  </si>
  <si>
    <t>Konstrukce truhlářské</t>
  </si>
  <si>
    <t>36</t>
  </si>
  <si>
    <t>766660411</t>
  </si>
  <si>
    <t>Montáž vchodových dveří včetně rámu jednokřídlových bez nadsvětlíku do zdiva</t>
  </si>
  <si>
    <t>-572919889</t>
  </si>
  <si>
    <t>Montáž vchodových dveří včetně rámu do zdiva jednokřídlových bez nadsvětlíku</t>
  </si>
  <si>
    <t>https://podminky.urs.cz/item/CS_URS_2024_01/766660411</t>
  </si>
  <si>
    <t>37</t>
  </si>
  <si>
    <t>661789R1</t>
  </si>
  <si>
    <t xml:space="preserve">plastové dveře vchodové s prahem 800/1970mm vč. zárubně </t>
  </si>
  <si>
    <t>945741710</t>
  </si>
  <si>
    <t>771</t>
  </si>
  <si>
    <t>Podlahy z dlaždic</t>
  </si>
  <si>
    <t>38</t>
  </si>
  <si>
    <t>771111011</t>
  </si>
  <si>
    <t>Vysátí podkladu před pokládkou dlažby</t>
  </si>
  <si>
    <t>659895374</t>
  </si>
  <si>
    <t>Příprava podkladu před provedením dlažby vysátí podlah</t>
  </si>
  <si>
    <t>https://podminky.urs.cz/item/CS_URS_2024_01/771111011</t>
  </si>
  <si>
    <t>39</t>
  </si>
  <si>
    <t>771121011</t>
  </si>
  <si>
    <t>Nátěr penetrační na podlahu</t>
  </si>
  <si>
    <t>-68115698</t>
  </si>
  <si>
    <t>Příprava podkladu před provedením dlažby nátěr penetrační na podlahu</t>
  </si>
  <si>
    <t>https://podminky.urs.cz/item/CS_URS_2024_01/771121011</t>
  </si>
  <si>
    <t>40</t>
  </si>
  <si>
    <t>771473810</t>
  </si>
  <si>
    <t>Demontáž soklíků z dlaždic keramických lepených rovných</t>
  </si>
  <si>
    <t>1576275919</t>
  </si>
  <si>
    <t>https://podminky.urs.cz/item/CS_URS_2024_01/771473810</t>
  </si>
  <si>
    <t>2,25*2+1,95+1,15</t>
  </si>
  <si>
    <t>41</t>
  </si>
  <si>
    <t>771573810</t>
  </si>
  <si>
    <t>Demontáž podlah z dlaždic keramických lepených</t>
  </si>
  <si>
    <t>1075945695</t>
  </si>
  <si>
    <t>https://podminky.urs.cz/item/CS_URS_2024_01/771573810</t>
  </si>
  <si>
    <t>42</t>
  </si>
  <si>
    <t>771574475</t>
  </si>
  <si>
    <t>Montáž podlah keramických pro mechanické zatížení lepených cementovým flexibilním lepidlem přes 6 do 9 ks/m2</t>
  </si>
  <si>
    <t>1139154046</t>
  </si>
  <si>
    <t>Montáž podlah z dlaždic keramických lepených cementovým flexibilním lepidlem pro vysoké mechanické zatížení, tloušťky přes 10 mm přes 6 do 9 ks/m2</t>
  </si>
  <si>
    <t>https://podminky.urs.cz/item/CS_URS_2024_01/771574475</t>
  </si>
  <si>
    <t>43</t>
  </si>
  <si>
    <t>59761124</t>
  </si>
  <si>
    <t>dlažba keramická slinutá mrazuvzdorná R9/A povrch reliéfní/matný tl do 10mm přes 6 do 9ks/m2</t>
  </si>
  <si>
    <t>807441778</t>
  </si>
  <si>
    <t>4,4*1,1 'Přepočtené koeficientem množství</t>
  </si>
  <si>
    <t>44</t>
  </si>
  <si>
    <t>998771121</t>
  </si>
  <si>
    <t>Přesun hmot tonážní pro podlahy z dlaždic ruční v objektech v do 6 m</t>
  </si>
  <si>
    <t>-1159235677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</si>
  <si>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</si>
  <si>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https://podminky.urs.cz/item/CS_URS_2024_01/998771121</t>
  </si>
  <si>
    <t>777</t>
  </si>
  <si>
    <t>Podlahy lité</t>
  </si>
  <si>
    <t>45</t>
  </si>
  <si>
    <t>777111111</t>
  </si>
  <si>
    <t>Vysátí podkladu před provedením lité podlahy</t>
  </si>
  <si>
    <t>1268018519</t>
  </si>
  <si>
    <t>Příprava podkladu před provedením litých podlah vysátí</t>
  </si>
  <si>
    <t>https://podminky.urs.cz/item/CS_URS_2024_01/777111111</t>
  </si>
  <si>
    <t>16,8+2,3</t>
  </si>
  <si>
    <t>46</t>
  </si>
  <si>
    <t>777111141</t>
  </si>
  <si>
    <t>Otryskání podkladu před provedením lité podlahy</t>
  </si>
  <si>
    <t>-16724630</t>
  </si>
  <si>
    <t>Příprava podkladu před provedením litých podlah otryskání</t>
  </si>
  <si>
    <t>https://podminky.urs.cz/item/CS_URS_2024_01/777111141</t>
  </si>
  <si>
    <t>47</t>
  </si>
  <si>
    <t>777121105</t>
  </si>
  <si>
    <t>Vyrovnání podkladu podlah stěrkou plněnou pískem pl přes 1,0 m2 tl do 3 mm</t>
  </si>
  <si>
    <t>606537238</t>
  </si>
  <si>
    <t>Vyrovnání podkladu epoxidovou stěrkou plněnou pískem, tloušťky do 3 mm, plochy přes 1,0 m2</t>
  </si>
  <si>
    <t>https://podminky.urs.cz/item/CS_URS_2024_01/777121105</t>
  </si>
  <si>
    <t>48</t>
  </si>
  <si>
    <t>777131111</t>
  </si>
  <si>
    <t>Penetrační epoxidový nátěr podlahy plněný pískem</t>
  </si>
  <si>
    <t>-327541444</t>
  </si>
  <si>
    <t>Penetrační nátěr podlahy epoxidový předem plněný pískem</t>
  </si>
  <si>
    <t>https://podminky.urs.cz/item/CS_URS_2024_01/777131111</t>
  </si>
  <si>
    <t>49</t>
  </si>
  <si>
    <t>777612105</t>
  </si>
  <si>
    <t>Protiskluzná úprava plnění skleněnými kuličkami (ballotini) uzavíracího nátěru podlahy</t>
  </si>
  <si>
    <t>329975333</t>
  </si>
  <si>
    <t>Uzavírací nátěr podlahy protiskluzná úprava plnění skleněnými kuličkami (ballotini)</t>
  </si>
  <si>
    <t>https://podminky.urs.cz/item/CS_URS_2024_01/777612105</t>
  </si>
  <si>
    <t>50</t>
  </si>
  <si>
    <t>777612107</t>
  </si>
  <si>
    <t>Uzavírací epoxidový strukturní nátěr podlahy</t>
  </si>
  <si>
    <t>-1761522623</t>
  </si>
  <si>
    <t>Uzavírací nátěr podlahy epoxidový strukturní</t>
  </si>
  <si>
    <t>https://podminky.urs.cz/item/CS_URS_2024_01/777612107</t>
  </si>
  <si>
    <t>781</t>
  </si>
  <si>
    <t>Dokončovací práce - obklady</t>
  </si>
  <si>
    <t>51</t>
  </si>
  <si>
    <t>781111011</t>
  </si>
  <si>
    <t>Ometení (oprášení) stěny při přípravě podkladu</t>
  </si>
  <si>
    <t>661276615</t>
  </si>
  <si>
    <t>Příprava podkladu před provedením obkladu oprášení (ometení) stěny</t>
  </si>
  <si>
    <t>https://podminky.urs.cz/item/CS_URS_2024_01/781111011</t>
  </si>
  <si>
    <t>52</t>
  </si>
  <si>
    <t>781121011</t>
  </si>
  <si>
    <t>Nátěr penetrační na stěnu</t>
  </si>
  <si>
    <t>-230553650</t>
  </si>
  <si>
    <t>Příprava podkladu před provedením obkladu nátěr penetrační na stěnu</t>
  </si>
  <si>
    <t>https://podminky.urs.cz/item/CS_URS_2024_01/781121011</t>
  </si>
  <si>
    <t>53</t>
  </si>
  <si>
    <t>781472215</t>
  </si>
  <si>
    <t>Montáž obkladů keramických hladkých lepených cementovým flexibilním lepidlem přes 6 do 9 ks/m2</t>
  </si>
  <si>
    <t>1707613775</t>
  </si>
  <si>
    <t>Montáž keramických obkladů stěn lepených cementovým flexibilním lepidlem hladkých přes 6 do 9 ks/m2</t>
  </si>
  <si>
    <t>https://podminky.urs.cz/item/CS_URS_2024_01/781472215</t>
  </si>
  <si>
    <t>54</t>
  </si>
  <si>
    <t>59761708</t>
  </si>
  <si>
    <t>obklad keramický nemrazuvzdorný povrch hladký/lesklý tl do 10mm přes 6 do 9ks/m2</t>
  </si>
  <si>
    <t>-122047113</t>
  </si>
  <si>
    <t>13,5*1,15 'Přepočtené koeficientem množství</t>
  </si>
  <si>
    <t>55</t>
  </si>
  <si>
    <t>998781121</t>
  </si>
  <si>
    <t>Přesun hmot tonážní pro obklady keramické ruční v objektech v do 6 m</t>
  </si>
  <si>
    <t>1672318946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</si>
  <si>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</si>
  <si>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https://podminky.urs.cz/item/CS_URS_2024_01/998781121</t>
  </si>
  <si>
    <t>783</t>
  </si>
  <si>
    <t>Dokončovací práce - nátěry</t>
  </si>
  <si>
    <t>56</t>
  </si>
  <si>
    <t>783801201</t>
  </si>
  <si>
    <t>Obroušení omítek před provedením nátěru</t>
  </si>
  <si>
    <t>-1423576351</t>
  </si>
  <si>
    <t>Příprava podkladu omítek před provedením nátěru obroušení</t>
  </si>
  <si>
    <t>https://podminky.urs.cz/item/CS_URS_2024_01/783801201</t>
  </si>
  <si>
    <t>57</t>
  </si>
  <si>
    <t>783813131</t>
  </si>
  <si>
    <t>Penetrační syntetický nátěr hladkých, tenkovrstvých zrnitých a štukových omítek</t>
  </si>
  <si>
    <t>-1477073389</t>
  </si>
  <si>
    <t>Penetrační nátěr omítek hladkých omítek hladkých, zrnitých tenkovrstvých nebo štukových stupně členitosti 1 a 2 syntetický</t>
  </si>
  <si>
    <t>https://podminky.urs.cz/item/CS_URS_2024_01/783813131</t>
  </si>
  <si>
    <t>58</t>
  </si>
  <si>
    <t>783817421</t>
  </si>
  <si>
    <t>Krycí dvojnásobný syntetický nátěr hladkých, zrnitých tenkovrstvých nebo štukových omítek</t>
  </si>
  <si>
    <t>-1233333317</t>
  </si>
  <si>
    <t>Krycí (ochranný ) nátěr omítek dvojnásobný hladkých omítek hladkých, zrnitých tenkovrstvých nebo štukových stupně členitosti 1 a 2 syntetický</t>
  </si>
  <si>
    <t>https://podminky.urs.cz/item/CS_URS_2024_01/783817421</t>
  </si>
  <si>
    <t>59</t>
  </si>
  <si>
    <t>783822213</t>
  </si>
  <si>
    <t>Celoplošné vyrovnání omítky před provedením nátěru modifikovanou cementovou stěrkou tl do 3 mm</t>
  </si>
  <si>
    <t>2025270244</t>
  </si>
  <si>
    <t>Vyrovnání omítek před provedením nátěru celoplošné, tloušťky do 3 mm, stěrkou modifikovanou cementovou</t>
  </si>
  <si>
    <t>https://podminky.urs.cz/item/CS_URS_2024_01/783822213</t>
  </si>
  <si>
    <t>784</t>
  </si>
  <si>
    <t>Dokončovací práce - malby a tapety</t>
  </si>
  <si>
    <t>60</t>
  </si>
  <si>
    <t>784111001</t>
  </si>
  <si>
    <t>Oprášení (ometení ) podkladu v místnostech v do 3,80 m</t>
  </si>
  <si>
    <t>1113671227</t>
  </si>
  <si>
    <t>Oprášení (ometení) podkladu v místnostech výšky do 3,80 m</t>
  </si>
  <si>
    <t>https://podminky.urs.cz/item/CS_URS_2024_01/784111001</t>
  </si>
  <si>
    <t>61</t>
  </si>
  <si>
    <t>784181101</t>
  </si>
  <si>
    <t>Základní akrylátová jednonásobná bezbarvá penetrace podkladu v místnostech v do 3,80 m</t>
  </si>
  <si>
    <t>-1168486988</t>
  </si>
  <si>
    <t>Penetrace podkladu jednonásobná základní akrylátová bezbarvá v místnostech výšky do 3,80 m</t>
  </si>
  <si>
    <t>https://podminky.urs.cz/item/CS_URS_2024_01/784181101</t>
  </si>
  <si>
    <t>62</t>
  </si>
  <si>
    <t>784221101</t>
  </si>
  <si>
    <t>Dvojnásobné bílé malby ze směsí za sucha dobře otěruvzdorných v místnostech do 3,80 m</t>
  </si>
  <si>
    <t>-124376756</t>
  </si>
  <si>
    <t>Malby z malířských směsí otěruvzdorných za sucha dvojnásobné, bílé za sucha otěruvzdorné dobře v místnostech výšky do 3,80 m</t>
  </si>
  <si>
    <t>https://podminky.urs.cz/item/CS_URS_2024_01/784221101</t>
  </si>
  <si>
    <t>02 - Stavební část pavilon U2</t>
  </si>
  <si>
    <t xml:space="preserve">    767 - Konstrukce zámečnické</t>
  </si>
  <si>
    <t xml:space="preserve">    776 - Podlahy povlakové</t>
  </si>
  <si>
    <t>611325225</t>
  </si>
  <si>
    <t>Vápenocementová štuková omítka malých ploch přes 1 do 4 m2 na stropech</t>
  </si>
  <si>
    <t>-333487453</t>
  </si>
  <si>
    <t>Vápenocementová omítka jednotlivých malých ploch štuková na stropech, plochy jednotlivě přes 1,0 do 4 m2</t>
  </si>
  <si>
    <t>https://podminky.urs.cz/item/CS_URS_2024_01/611325225</t>
  </si>
  <si>
    <t>1863391440</t>
  </si>
  <si>
    <t>962031011</t>
  </si>
  <si>
    <t>Bourání příček nebo přizdívek z cihel děrovaných tl do 100 mm</t>
  </si>
  <si>
    <t>1983505409</t>
  </si>
  <si>
    <t>Bourání příček nebo přizdívek z cihel děrovaných, tl. do 100 mm</t>
  </si>
  <si>
    <t>https://podminky.urs.cz/item/CS_URS_2024_01/962031011</t>
  </si>
  <si>
    <t>962051115</t>
  </si>
  <si>
    <t>Bourání příček ze ŽB tl do 100 mm</t>
  </si>
  <si>
    <t>1554001307</t>
  </si>
  <si>
    <t>Bourání příček železobetonových tloušťky do 100 mm</t>
  </si>
  <si>
    <t>https://podminky.urs.cz/item/CS_URS_2024_01/962051115</t>
  </si>
  <si>
    <t>1164678654</t>
  </si>
  <si>
    <t>-1561736573</t>
  </si>
  <si>
    <t>-299579126</t>
  </si>
  <si>
    <t>-178167546</t>
  </si>
  <si>
    <t>4,938*19 'Přepočtené koeficientem množství</t>
  </si>
  <si>
    <t>-373698681</t>
  </si>
  <si>
    <t>-1258429033</t>
  </si>
  <si>
    <t>725210821</t>
  </si>
  <si>
    <t>Demontáž umyvadel bez výtokových armatur</t>
  </si>
  <si>
    <t>-1565830105</t>
  </si>
  <si>
    <t>Demontáž umyvadel bez výtokových armatur umyvadel</t>
  </si>
  <si>
    <t>https://podminky.urs.cz/item/CS_URS_2024_01/725210821</t>
  </si>
  <si>
    <t>-830422110</t>
  </si>
  <si>
    <t>767</t>
  </si>
  <si>
    <t>Konstrukce zámečnické</t>
  </si>
  <si>
    <t>767132811</t>
  </si>
  <si>
    <t>Demontáž příček šroubovaných do suti</t>
  </si>
  <si>
    <t>-1326734474</t>
  </si>
  <si>
    <t>Demontáž stěn a příček z plechů šroubovaných do suti</t>
  </si>
  <si>
    <t>https://podminky.urs.cz/item/CS_URS_2024_01/767132811</t>
  </si>
  <si>
    <t>1,1*3,25</t>
  </si>
  <si>
    <t>776</t>
  </si>
  <si>
    <t>Podlahy povlakové</t>
  </si>
  <si>
    <t>776111116</t>
  </si>
  <si>
    <t>Odstranění zbytků lepidla z podkladu povlakových podlah broušením</t>
  </si>
  <si>
    <t>-1617379758</t>
  </si>
  <si>
    <t>Příprava podkladu povlakových podlah a stěn broušení podlah stávajícího podkladu pro odstranění lepidla (po starých krytinách)</t>
  </si>
  <si>
    <t>https://podminky.urs.cz/item/CS_URS_2024_01/776111116</t>
  </si>
  <si>
    <t>776111311</t>
  </si>
  <si>
    <t>Vysátí podkladu povlakových podlah</t>
  </si>
  <si>
    <t>-1399986618</t>
  </si>
  <si>
    <t>Příprava podkladu povlakových podlah a stěn vysátí podlah</t>
  </si>
  <si>
    <t>https://podminky.urs.cz/item/CS_URS_2024_01/776111311</t>
  </si>
  <si>
    <t>776121112</t>
  </si>
  <si>
    <t>Vodou ředitelná penetrace savého podkladu povlakových podlah</t>
  </si>
  <si>
    <t>-1911442556</t>
  </si>
  <si>
    <t>Příprava podkladu povlakových podlah a stěn penetrace vodou ředitelná podlah</t>
  </si>
  <si>
    <t>https://podminky.urs.cz/item/CS_URS_2024_01/776121112</t>
  </si>
  <si>
    <t>776141111</t>
  </si>
  <si>
    <t>Stěrka podlahová nivelační pro vyrovnání podkladu povlakových podlah pevnosti 20 MPa tl do 3 mm</t>
  </si>
  <si>
    <t>-1029179418</t>
  </si>
  <si>
    <t>Příprava podkladu povlakových podlah a stěn vyrovnání samonivelační stěrkou podlah min.pevnosti 20 MPa, tloušťky do 3 mm</t>
  </si>
  <si>
    <t>https://podminky.urs.cz/item/CS_URS_2024_01/776141111</t>
  </si>
  <si>
    <t>776201812</t>
  </si>
  <si>
    <t>Demontáž lepených povlakových podlah s podložkou ručně</t>
  </si>
  <si>
    <t>135702178</t>
  </si>
  <si>
    <t>Demontáž povlakových podlahovin lepených ručně s podložkou</t>
  </si>
  <si>
    <t>https://podminky.urs.cz/item/CS_URS_2024_01/776201812</t>
  </si>
  <si>
    <t>42,3+20,7</t>
  </si>
  <si>
    <t>776241111</t>
  </si>
  <si>
    <t>Lepení hladkých (bez vzoru) pásů ze sametového vinylu</t>
  </si>
  <si>
    <t>-1825848854</t>
  </si>
  <si>
    <t>Montáž podlahovin ze sametového vinylu lepením pásů hladkých (bez vzoru)</t>
  </si>
  <si>
    <t>https://podminky.urs.cz/item/CS_URS_2024_01/776241111</t>
  </si>
  <si>
    <t>28411142</t>
  </si>
  <si>
    <t>PVC vinyl homogenní protiskluzná se vsypem a výztuž. vrstvou, elektroistaticky vodivá tl 2,00mm nášlapná vrstva 2,00mm, hořlavost Bfl-s1, třída zátěže 34/43, útlum 5dB, bodová zátěž &lt;= 0,10mm, protiskluznost R10</t>
  </si>
  <si>
    <t>834047132</t>
  </si>
  <si>
    <t>63,8*1,1 'Přepočtené koeficientem množství</t>
  </si>
  <si>
    <t>776411111</t>
  </si>
  <si>
    <t>Montáž obvodových soklíků výšky do 80 mm</t>
  </si>
  <si>
    <t>187383255</t>
  </si>
  <si>
    <t>Montáž soklíků lepením obvodových, výšky do 80 mm</t>
  </si>
  <si>
    <t>https://podminky.urs.cz/item/CS_URS_2024_01/776411111</t>
  </si>
  <si>
    <t>8,8*2+7,275*2-0,8*2</t>
  </si>
  <si>
    <t>28411009</t>
  </si>
  <si>
    <t>lišta soklová PVC 18x80mm</t>
  </si>
  <si>
    <t>-2024515417</t>
  </si>
  <si>
    <t>30,55*1,02 'Přepočtené koeficientem množství</t>
  </si>
  <si>
    <t>998776121</t>
  </si>
  <si>
    <t>Přesun hmot tonážní pro podlahy povlakové ruční v objektech v do 6 m</t>
  </si>
  <si>
    <t>824378223</t>
  </si>
  <si>
    <t>Přesun hmot pro podlahy povlakové stanovený z hmotnosti přesunovaného materiálu vodorovná dopravní vzdálenost do 50 m ruční (bez užití mechanizace) v objektech výšky do 6 m</t>
  </si>
  <si>
    <t>https://podminky.urs.cz/item/CS_URS_2024_01/998776121</t>
  </si>
  <si>
    <t>827553618</t>
  </si>
  <si>
    <t>2088505196</t>
  </si>
  <si>
    <t>-1682754077</t>
  </si>
  <si>
    <t>03 - Silnoproudé rozvody</t>
  </si>
  <si>
    <t>D1 - Silnoproudá elektrotechnika - výchozí revize</t>
  </si>
  <si>
    <t xml:space="preserve">D2 - Demontáže </t>
  </si>
  <si>
    <t xml:space="preserve">D3 - Silnoproudá elektrotechnika - materiál a montáže </t>
  </si>
  <si>
    <t>Pol1</t>
  </si>
  <si>
    <t>proudový chránič C16A/1/30mA</t>
  </si>
  <si>
    <t>ks</t>
  </si>
  <si>
    <t>Pol2</t>
  </si>
  <si>
    <t>ukončení kabelů</t>
  </si>
  <si>
    <t>Pol3</t>
  </si>
  <si>
    <t>ostatní úpravy v rozváděči - hodinová sazba</t>
  </si>
  <si>
    <t>D1</t>
  </si>
  <si>
    <t>Silnoproudá elektrotechnika - výchozí revize</t>
  </si>
  <si>
    <t>Pol4</t>
  </si>
  <si>
    <t xml:space="preserve">výchozí revize montovaného zařízení silnoproudé elektrotechniky  hodinová sazba</t>
  </si>
  <si>
    <t>D2</t>
  </si>
  <si>
    <t xml:space="preserve">Demontáže </t>
  </si>
  <si>
    <t>Pol5</t>
  </si>
  <si>
    <t>demontáž svítidel</t>
  </si>
  <si>
    <t>Pol6</t>
  </si>
  <si>
    <t>demontáž přístrojů (vypínače, zásuvky, krabice)</t>
  </si>
  <si>
    <t>Pol7</t>
  </si>
  <si>
    <t>demontáž kabelů</t>
  </si>
  <si>
    <t>Pol8</t>
  </si>
  <si>
    <t>ostatní montáže rozvodů - hodinová sazba</t>
  </si>
  <si>
    <t>D3</t>
  </si>
  <si>
    <t xml:space="preserve">Silnoproudá elektrotechnika - materiál a montáže </t>
  </si>
  <si>
    <t>Pol9</t>
  </si>
  <si>
    <t>kabel CYKY-O 2x1,5</t>
  </si>
  <si>
    <t>Pol10</t>
  </si>
  <si>
    <t>kabel CYKY-O 3x1,5</t>
  </si>
  <si>
    <t>Pol11</t>
  </si>
  <si>
    <t>kabel CYKY-J 3x1,5</t>
  </si>
  <si>
    <t>Pol12</t>
  </si>
  <si>
    <t>kabel CYKY-J 3x2,5</t>
  </si>
  <si>
    <t>Pol13</t>
  </si>
  <si>
    <t>vodič CY 4 zž</t>
  </si>
  <si>
    <t>Pol14</t>
  </si>
  <si>
    <t>PVC vkladací lišta 15x15</t>
  </si>
  <si>
    <t>Pol15</t>
  </si>
  <si>
    <t>prostup mezi požárními úseky</t>
  </si>
  <si>
    <t>Pol16</t>
  </si>
  <si>
    <t>spínač kolébkový 10A/250V, IP20, 1</t>
  </si>
  <si>
    <t>Pol17</t>
  </si>
  <si>
    <t>spínač kolébkový 10A/250V, IP20, 2</t>
  </si>
  <si>
    <t>Pol18</t>
  </si>
  <si>
    <t>krabice odbočná lištová</t>
  </si>
  <si>
    <t>Pol19</t>
  </si>
  <si>
    <t>krabice přístrojová</t>
  </si>
  <si>
    <t>Pol20</t>
  </si>
  <si>
    <t>nástěnné LED svitidlo s pohypovým čidlem- BRSB3KO480V5/NDSM, 42W, IP44, MODUS</t>
  </si>
  <si>
    <t>Pol21</t>
  </si>
  <si>
    <t>přisazené LED svitidlo - LLL5000RL2KV4ND/90, 41W, IP20, MODUS</t>
  </si>
  <si>
    <t>Pol22</t>
  </si>
  <si>
    <t>04 - ZTI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</si>
  <si>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</si>
  <si>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</si>
  <si>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</si>
  <si>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721</t>
  </si>
  <si>
    <t>Zdravotechnika - vnitřní kanalizace</t>
  </si>
  <si>
    <t>721171803</t>
  </si>
  <si>
    <t>Demontáž potrubí z PVC D do 75</t>
  </si>
  <si>
    <t>-1842616988</t>
  </si>
  <si>
    <t>Demontáž potrubí z novodurových trub odpadních nebo připojovacích do D 75</t>
  </si>
  <si>
    <t>https://podminky.urs.cz/item/CS_URS_2024_01/721171803</t>
  </si>
  <si>
    <t>721171808</t>
  </si>
  <si>
    <t>Demontáž potrubí z PVC D přes 75 do 114</t>
  </si>
  <si>
    <t>1455567597</t>
  </si>
  <si>
    <t>Demontáž potrubí z novodurových trub odpadních nebo připojovacích přes 75 do D 114</t>
  </si>
  <si>
    <t>https://podminky.urs.cz/item/CS_URS_2024_01/721171808</t>
  </si>
  <si>
    <t>721171905</t>
  </si>
  <si>
    <t>Potrubí z PP vsazení odbočky do hrdla DN 110</t>
  </si>
  <si>
    <t>-2054330917</t>
  </si>
  <si>
    <t>Opravy odpadního potrubí plastového vsazení odbočky do potrubí DN 110</t>
  </si>
  <si>
    <t>https://podminky.urs.cz/item/CS_URS_2024_01/721171905</t>
  </si>
  <si>
    <t>721174043</t>
  </si>
  <si>
    <t>Potrubí kanalizační z PP připojovací DN 50</t>
  </si>
  <si>
    <t>2146348111</t>
  </si>
  <si>
    <t>Potrubí z trub polypropylenových připojovací DN 50</t>
  </si>
  <si>
    <t>https://podminky.urs.cz/item/CS_URS_2024_01/721174043</t>
  </si>
  <si>
    <t>721174045</t>
  </si>
  <si>
    <t>Potrubí kanalizační z PP připojovací DN 110</t>
  </si>
  <si>
    <t>-1250376732</t>
  </si>
  <si>
    <t>Potrubí z trub polypropylenových připojovací DN 110</t>
  </si>
  <si>
    <t>https://podminky.urs.cz/item/CS_URS_2024_01/721174045</t>
  </si>
  <si>
    <t>721194105</t>
  </si>
  <si>
    <t>Vyvedení a upevnění odpadních výpustek DN 50</t>
  </si>
  <si>
    <t>1021670744</t>
  </si>
  <si>
    <t>Vyměření přípojek na potrubí vyvedení a upevnění odpadních výpustek DN 50</t>
  </si>
  <si>
    <t>https://podminky.urs.cz/item/CS_URS_2024_01/721194105</t>
  </si>
  <si>
    <t>721194109</t>
  </si>
  <si>
    <t>Vyvedení a upevnění odpadních výpustek DN 110</t>
  </si>
  <si>
    <t>-873896735</t>
  </si>
  <si>
    <t>Vyměření přípojek na potrubí vyvedení a upevnění odpadních výpustek DN 110</t>
  </si>
  <si>
    <t>https://podminky.urs.cz/item/CS_URS_2024_01/721194109</t>
  </si>
  <si>
    <t>998721121</t>
  </si>
  <si>
    <t>Přesun hmot tonážní pro vnitřní kanalizaci ruční v objektech v do 6 m</t>
  </si>
  <si>
    <t>164215862</t>
  </si>
  <si>
    <t>Přesun hmot pro vnitřní kanalizaci stanovený z hmotnosti přesunovaného materiálu vodorovná dopravní vzdálenost do 50 m ruční (bez užití mechanizace) v objektech výšky do 6 m</t>
  </si>
  <si>
    <t>https://podminky.urs.cz/item/CS_URS_2024_01/998721121</t>
  </si>
  <si>
    <t>722</t>
  </si>
  <si>
    <t>Zdravotechnika - vnitřní vodovod</t>
  </si>
  <si>
    <t>722130801</t>
  </si>
  <si>
    <t>Demontáž potrubí ocelové pozinkované závitové DN do 25</t>
  </si>
  <si>
    <t>108349445</t>
  </si>
  <si>
    <t>Demontáž potrubí z ocelových trubek pozinkovaných závitových do DN 25</t>
  </si>
  <si>
    <t>https://podminky.urs.cz/item/CS_URS_2024_01/722130801</t>
  </si>
  <si>
    <t>722174001</t>
  </si>
  <si>
    <t>Potrubí vodovodní plastové PPR svar polyfúze PN 16 D 16x2,2 mm</t>
  </si>
  <si>
    <t>1301246681</t>
  </si>
  <si>
    <t>Potrubí z plastových trubek z polypropylenu PPR svařovaných polyfúzně PN 16 (SDR 7,4) D 16 x 2,2</t>
  </si>
  <si>
    <t>https://podminky.urs.cz/item/CS_URS_2024_01/722174001</t>
  </si>
  <si>
    <t>722174021</t>
  </si>
  <si>
    <t>Potrubí vodovodní plastové PPR svar polyfúze PN 20 D 16x2,7 mm</t>
  </si>
  <si>
    <t>-1037703767</t>
  </si>
  <si>
    <t>Potrubí z plastových trubek z polypropylenu PPR svařovaných polyfúzně PN 20 (SDR 6) D 16 x 2,7</t>
  </si>
  <si>
    <t>https://podminky.urs.cz/item/CS_URS_2024_01/722174021</t>
  </si>
  <si>
    <t>722179191</t>
  </si>
  <si>
    <t>Příplatek k rozvodu vody z plastů za malý rozsah prací na zakázce do 20 m</t>
  </si>
  <si>
    <t>-1830741676</t>
  </si>
  <si>
    <t>Příplatek k ceně rozvody vody z plastů za práce malého rozsahu na zakázce do 20 m rozvodu</t>
  </si>
  <si>
    <t>https://podminky.urs.cz/item/CS_URS_2024_01/722179191</t>
  </si>
  <si>
    <t>722181221</t>
  </si>
  <si>
    <t>Ochrana vodovodního potrubí přilepenými termoizolačními trubicemi z PE tl přes 6 do 9 mm DN do 22 mm</t>
  </si>
  <si>
    <t>1645369925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</si>
  <si>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</si>
  <si>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https://podminky.urs.cz/item/CS_URS_2024_01/722181221</t>
  </si>
  <si>
    <t>722181251</t>
  </si>
  <si>
    <t>Ochrana vodovodního potrubí přilepenými termoizolačními trubicemi z PE tl přes 20 do 25 mm DN do 22 mm</t>
  </si>
  <si>
    <t>-232813104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</si>
  <si>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</si>
  <si>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https://podminky.urs.cz/item/CS_URS_2024_01/722181251</t>
  </si>
  <si>
    <t>722190401</t>
  </si>
  <si>
    <t>Vyvedení a upevnění výpustku DN do 25</t>
  </si>
  <si>
    <t>2022002238</t>
  </si>
  <si>
    <t>Zřízení přípojek na potrubí vyvedení a upevnění výpustek do DN 25</t>
  </si>
  <si>
    <t>https://podminky.urs.cz/item/CS_URS_2024_01/722190401</t>
  </si>
  <si>
    <t>722220151</t>
  </si>
  <si>
    <t>Nástěnka závitová plastová PPR PN 20 DN 16 x G 1/2"</t>
  </si>
  <si>
    <t>-72919328</t>
  </si>
  <si>
    <t>Armatury s jedním závitem plastové (PPR) PN 20 (SDR 6) DN 16 x G 1/2"</t>
  </si>
  <si>
    <t>https://podminky.urs.cz/item/CS_URS_2024_01/722220151</t>
  </si>
  <si>
    <t>722221134R</t>
  </si>
  <si>
    <t>Ventil výtokový G 1/2" s jedním závitem mrazuvzdorný</t>
  </si>
  <si>
    <t>-1670458560</t>
  </si>
  <si>
    <t>722230111</t>
  </si>
  <si>
    <t>Ventil přímý G 1/2" s odvodněním a dvěma závity</t>
  </si>
  <si>
    <t>-1468490046</t>
  </si>
  <si>
    <t>Armatury se dvěma závity ventily přímé s odvodňovacím ventilem G 1/2"</t>
  </si>
  <si>
    <t>https://podminky.urs.cz/item/CS_URS_2024_01/722230111</t>
  </si>
  <si>
    <t>998722121</t>
  </si>
  <si>
    <t>Přesun hmot tonážní pro vnitřní vodovod ruční v objektech v do 6 m</t>
  </si>
  <si>
    <t>674356696</t>
  </si>
  <si>
    <t>Přesun hmot pro vnitřní vodovod stanovený z hmotnosti přesunovaného materiálu vodorovná dopravní vzdálenost do 50 m ruční (bez užití mechanizace) v objektech výšky do 6 m</t>
  </si>
  <si>
    <t>https://podminky.urs.cz/item/CS_URS_2024_01/998722121</t>
  </si>
  <si>
    <t>725112022</t>
  </si>
  <si>
    <t>Klozet keramický závěsný na nosné stěny s hlubokým splachováním odpad vodorovný</t>
  </si>
  <si>
    <t>436837198</t>
  </si>
  <si>
    <t>Zařízení záchodů klozety keramické závěsné na nosné stěny s hlubokým splachováním odpad vodorovný</t>
  </si>
  <si>
    <t>https://podminky.urs.cz/item/CS_URS_2024_01/725112022</t>
  </si>
  <si>
    <t>725211602</t>
  </si>
  <si>
    <t>Umyvadlo keramické bílé šířky 550 mm bez krytu na sifon připevněné na stěnu šrouby</t>
  </si>
  <si>
    <t>-1678897085</t>
  </si>
  <si>
    <t>Umyvadla keramická bílá bez výtokových armatur připevněná na stěnu šrouby bez sloupu nebo krytu na sifon, šířka umyvadla 550 mm</t>
  </si>
  <si>
    <t>https://podminky.urs.cz/item/CS_URS_2024_01/725211602</t>
  </si>
  <si>
    <t>725291650</t>
  </si>
  <si>
    <t>Montáž toaletní desky rovné</t>
  </si>
  <si>
    <t>-399394018</t>
  </si>
  <si>
    <t>Montáž doplňků zařízení koupelen a záchodů toaletní desky rovné</t>
  </si>
  <si>
    <t>https://podminky.urs.cz/item/CS_URS_2024_01/725291650</t>
  </si>
  <si>
    <t>64294623</t>
  </si>
  <si>
    <t>deska keramická toaletní bílá</t>
  </si>
  <si>
    <t>1064978606</t>
  </si>
  <si>
    <t>725291652</t>
  </si>
  <si>
    <t>Montáž dávkovače tekutého mýdla</t>
  </si>
  <si>
    <t>1150847930</t>
  </si>
  <si>
    <t>Montáž doplňků zařízení koupelen a záchodů dávkovače tekutého mýdla</t>
  </si>
  <si>
    <t>https://podminky.urs.cz/item/CS_URS_2024_01/725291652</t>
  </si>
  <si>
    <t>55431098</t>
  </si>
  <si>
    <t>dávkovač tekutého mýdla bílý 0,8L</t>
  </si>
  <si>
    <t>-1064507611</t>
  </si>
  <si>
    <t>725291653</t>
  </si>
  <si>
    <t>Montáž zásobníku toaletních papírů</t>
  </si>
  <si>
    <t>-871208048</t>
  </si>
  <si>
    <t>Montáž doplňků zařízení koupelen a záchodů zásobníku toaletních papírů</t>
  </si>
  <si>
    <t>https://podminky.urs.cz/item/CS_URS_2024_01/725291653</t>
  </si>
  <si>
    <t>55431091</t>
  </si>
  <si>
    <t>zásobník toaletních papírů nerez D 220mm</t>
  </si>
  <si>
    <t>-510168918</t>
  </si>
  <si>
    <t>725291654</t>
  </si>
  <si>
    <t>Montáž zásobníku papírových ručníků</t>
  </si>
  <si>
    <t>-791145015</t>
  </si>
  <si>
    <t>Montáž doplňků zařízení koupelen a záchodů zásobníku papírových ručníků</t>
  </si>
  <si>
    <t>https://podminky.urs.cz/item/CS_URS_2024_01/725291654</t>
  </si>
  <si>
    <t>55431084</t>
  </si>
  <si>
    <t>zásobník papírových ručníků skládaných nerezové provedení</t>
  </si>
  <si>
    <t>2124816480</t>
  </si>
  <si>
    <t>725291664</t>
  </si>
  <si>
    <t>Montáž štětky závěsné</t>
  </si>
  <si>
    <t>20482191</t>
  </si>
  <si>
    <t>Montáž doplňků zařízení koupelen a záchodů štětky závěsné</t>
  </si>
  <si>
    <t>https://podminky.urs.cz/item/CS_URS_2024_01/725291664</t>
  </si>
  <si>
    <t>55779012</t>
  </si>
  <si>
    <t>štětka na WC závěsná nebo na podlahu kartáč nylon nerezové záchytné pouzdro lesk</t>
  </si>
  <si>
    <t>-1160528017</t>
  </si>
  <si>
    <t>725291666</t>
  </si>
  <si>
    <t>Montáž háčku</t>
  </si>
  <si>
    <t>-1818502551</t>
  </si>
  <si>
    <t>Montáž doplňků zařízení koupelen a záchodů háčku</t>
  </si>
  <si>
    <t>https://podminky.urs.cz/item/CS_URS_2024_01/725291666</t>
  </si>
  <si>
    <t>55441011</t>
  </si>
  <si>
    <t>háček koupelnový</t>
  </si>
  <si>
    <t>-1990717127</t>
  </si>
  <si>
    <t>725291680</t>
  </si>
  <si>
    <t>Montáž osoušeče rukou</t>
  </si>
  <si>
    <t>-415726885</t>
  </si>
  <si>
    <t>Montáž doplňků zařízení koupelen a záchodů drobného elektrického zařízení osoušeče rukou</t>
  </si>
  <si>
    <t>https://podminky.urs.cz/item/CS_URS_2024_01/725291680</t>
  </si>
  <si>
    <t>35889011</t>
  </si>
  <si>
    <t>osoušeč rukou štěrbinový nárazuvzdovné provedení IK10 infračervený senzor LED display včetně konzoly bílý</t>
  </si>
  <si>
    <t>-1436705045</t>
  </si>
  <si>
    <t>725339111</t>
  </si>
  <si>
    <t>Montáž výlevky</t>
  </si>
  <si>
    <t>-1512167507</t>
  </si>
  <si>
    <t>Výlevky montáž výlevky</t>
  </si>
  <si>
    <t>https://podminky.urs.cz/item/CS_URS_2024_01/725339111</t>
  </si>
  <si>
    <t>55231312</t>
  </si>
  <si>
    <t>výlevka nerezová nástěnná bez přepadu 460x500x340mm</t>
  </si>
  <si>
    <t>-417988244</t>
  </si>
  <si>
    <t>725810811</t>
  </si>
  <si>
    <t>Demontáž ventilů výtokových nástěnných</t>
  </si>
  <si>
    <t>-672582470</t>
  </si>
  <si>
    <t>Demontáž výtokových ventilů nástěnných</t>
  </si>
  <si>
    <t>https://podminky.urs.cz/item/CS_URS_2024_01/725810811</t>
  </si>
  <si>
    <t>725821311</t>
  </si>
  <si>
    <t>Baterie dřezová nástěnná páková s otáčivým kulatým ústím a délkou ramínka 200 mm</t>
  </si>
  <si>
    <t>888413868</t>
  </si>
  <si>
    <t>Baterie dřezové nástěnné pákové s otáčivým kulatým ústím a délkou ramínka 200 mm</t>
  </si>
  <si>
    <t>https://podminky.urs.cz/item/CS_URS_2024_01/725821311</t>
  </si>
  <si>
    <t>725822611</t>
  </si>
  <si>
    <t>Baterie umyvadlová stojánková páková bez výpusti</t>
  </si>
  <si>
    <t>208557110</t>
  </si>
  <si>
    <t>Baterie umyvadlové stojánkové pákové bez výpusti</t>
  </si>
  <si>
    <t>https://podminky.urs.cz/item/CS_URS_2024_01/725822611</t>
  </si>
  <si>
    <t>725862103</t>
  </si>
  <si>
    <t>Zápachová uzávěrka pro dřezy DN 40/50</t>
  </si>
  <si>
    <t>-799425135</t>
  </si>
  <si>
    <t>Zápachové uzávěrky zařizovacích předmětů pro dřezy DN 40/50</t>
  </si>
  <si>
    <t>https://podminky.urs.cz/item/CS_URS_2024_01/725862103</t>
  </si>
  <si>
    <t>725889R</t>
  </si>
  <si>
    <t>Krystalové zrcadlo 60 x 40 cm + držák zrcadla</t>
  </si>
  <si>
    <t>344216625</t>
  </si>
  <si>
    <t>725899R</t>
  </si>
  <si>
    <t>Drátěný mřížkový koš na papír, bíle lakovaný, cca. D x Š x V: 30 x 40 x 50 cm</t>
  </si>
  <si>
    <t>2100985180</t>
  </si>
  <si>
    <t>725999R</t>
  </si>
  <si>
    <t>přemístění pítka</t>
  </si>
  <si>
    <t>394048573</t>
  </si>
  <si>
    <t>998725121</t>
  </si>
  <si>
    <t>Přesun hmot tonážní pro zařizovací předměty ruční v objektech v do 6 m</t>
  </si>
  <si>
    <t>-871495877</t>
  </si>
  <si>
    <t>Přesun hmot pro zařizovací předměty stanovený z hmotnosti přesunovaného materiálu vodorovná dopravní vzdálenost do 50 m ruční (bez užití mechanizace) v objektech výšky do 6 m</t>
  </si>
  <si>
    <t>https://podminky.urs.cz/item/CS_URS_2024_01/998725121</t>
  </si>
  <si>
    <t>726</t>
  </si>
  <si>
    <t>Zdravotechnika - předstěnové instalace</t>
  </si>
  <si>
    <t>726131001</t>
  </si>
  <si>
    <t>Instalační předstěna pro umyvadlo do v 1120 mm se stojánkovou baterií do lehkých stěn s kovovou kcí</t>
  </si>
  <si>
    <t>-320538107</t>
  </si>
  <si>
    <t>Předstěnové instalační systémy do lehkých stěn s kovovou konstrukcí pro umyvadla stavební výšky do 1120 mm se stojánkovou baterií</t>
  </si>
  <si>
    <t>https://podminky.urs.cz/item/CS_URS_2024_01/726131001</t>
  </si>
  <si>
    <t>726131041</t>
  </si>
  <si>
    <t>Instalační předstěna pro klozet závěsný v 1120 mm s ovládáním zepředu do lehkých stěn s kovovou kcí</t>
  </si>
  <si>
    <t>1893197535</t>
  </si>
  <si>
    <t>Předstěnové instalační systémy do lehkých stěn s kovovou konstrukcí pro závěsné klozety ovládání zepředu, stavební výšky 1120 mm</t>
  </si>
  <si>
    <t>https://podminky.urs.cz/item/CS_URS_2024_01/726131041</t>
  </si>
  <si>
    <t>05 - VRN</t>
  </si>
  <si>
    <t>VRN - Vedlejší rozpočtové náklady</t>
  </si>
  <si>
    <t xml:space="preserve">    VRN4 - Inženýrská činnost</t>
  </si>
  <si>
    <t>Vedlejší rozpočtové náklady</t>
  </si>
  <si>
    <t>VRN4</t>
  </si>
  <si>
    <t>Inženýrská činnost</t>
  </si>
  <si>
    <t>043203000</t>
  </si>
  <si>
    <t>Měření dozvuku</t>
  </si>
  <si>
    <t>1024</t>
  </si>
  <si>
    <t>1012399393</t>
  </si>
  <si>
    <t>Měření, monitoring, rozbory bez rozlišení</t>
  </si>
  <si>
    <t>https://podminky.urs.cz/item/CS_URS_2024_01/043203000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</si>
</sst>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317234410" TargetMode="External" /><Relationship Id="rId3" Type="http://schemas.openxmlformats.org/officeDocument/2006/relationships/hyperlink" Target="https://podminky.urs.cz/item/CS_URS_2024_01/317944323" TargetMode="External" /><Relationship Id="rId4" Type="http://schemas.openxmlformats.org/officeDocument/2006/relationships/hyperlink" Target="https://podminky.urs.cz/item/CS_URS_2024_01/346244381" TargetMode="External" /><Relationship Id="rId5" Type="http://schemas.openxmlformats.org/officeDocument/2006/relationships/hyperlink" Target="https://podminky.urs.cz/item/CS_URS_2024_01/430321515" TargetMode="External" /><Relationship Id="rId6" Type="http://schemas.openxmlformats.org/officeDocument/2006/relationships/hyperlink" Target="https://podminky.urs.cz/item/CS_URS_2024_01/430362021" TargetMode="External" /><Relationship Id="rId7" Type="http://schemas.openxmlformats.org/officeDocument/2006/relationships/hyperlink" Target="https://podminky.urs.cz/item/CS_URS_2024_01/434351141" TargetMode="External" /><Relationship Id="rId8" Type="http://schemas.openxmlformats.org/officeDocument/2006/relationships/hyperlink" Target="https://podminky.urs.cz/item/CS_URS_2024_01/434351142" TargetMode="External" /><Relationship Id="rId9" Type="http://schemas.openxmlformats.org/officeDocument/2006/relationships/hyperlink" Target="https://podminky.urs.cz/item/CS_URS_2024_01/612131101" TargetMode="External" /><Relationship Id="rId10" Type="http://schemas.openxmlformats.org/officeDocument/2006/relationships/hyperlink" Target="https://podminky.urs.cz/item/CS_URS_2024_01/612321121" TargetMode="External" /><Relationship Id="rId11" Type="http://schemas.openxmlformats.org/officeDocument/2006/relationships/hyperlink" Target="https://podminky.urs.cz/item/CS_URS_2024_01/612325223" TargetMode="External" /><Relationship Id="rId12" Type="http://schemas.openxmlformats.org/officeDocument/2006/relationships/hyperlink" Target="https://podminky.urs.cz/item/CS_URS_2024_01/622212001" TargetMode="External" /><Relationship Id="rId13" Type="http://schemas.openxmlformats.org/officeDocument/2006/relationships/hyperlink" Target="https://podminky.urs.cz/item/CS_URS_2024_01/622215102" TargetMode="External" /><Relationship Id="rId14" Type="http://schemas.openxmlformats.org/officeDocument/2006/relationships/hyperlink" Target="https://podminky.urs.cz/item/CS_URS_2024_01/622531012" TargetMode="External" /><Relationship Id="rId15" Type="http://schemas.openxmlformats.org/officeDocument/2006/relationships/hyperlink" Target="https://podminky.urs.cz/item/CS_URS_2024_01/962032111" TargetMode="External" /><Relationship Id="rId16" Type="http://schemas.openxmlformats.org/officeDocument/2006/relationships/hyperlink" Target="https://podminky.urs.cz/item/CS_URS_2024_01/966081125" TargetMode="External" /><Relationship Id="rId17" Type="http://schemas.openxmlformats.org/officeDocument/2006/relationships/hyperlink" Target="https://podminky.urs.cz/item/CS_URS_2024_01/971042231" TargetMode="External" /><Relationship Id="rId18" Type="http://schemas.openxmlformats.org/officeDocument/2006/relationships/hyperlink" Target="https://podminky.urs.cz/item/CS_URS_2024_01/977131119" TargetMode="External" /><Relationship Id="rId19" Type="http://schemas.openxmlformats.org/officeDocument/2006/relationships/hyperlink" Target="https://podminky.urs.cz/item/CS_URS_2024_01/977151121" TargetMode="External" /><Relationship Id="rId20" Type="http://schemas.openxmlformats.org/officeDocument/2006/relationships/hyperlink" Target="https://podminky.urs.cz/item/CS_URS_2024_01/977211122" TargetMode="External" /><Relationship Id="rId21" Type="http://schemas.openxmlformats.org/officeDocument/2006/relationships/hyperlink" Target="https://podminky.urs.cz/item/CS_URS_2024_01/978013191" TargetMode="External" /><Relationship Id="rId22" Type="http://schemas.openxmlformats.org/officeDocument/2006/relationships/hyperlink" Target="https://podminky.urs.cz/item/CS_URS_2024_01/997013211" TargetMode="External" /><Relationship Id="rId23" Type="http://schemas.openxmlformats.org/officeDocument/2006/relationships/hyperlink" Target="https://podminky.urs.cz/item/CS_URS_2024_01/997013501" TargetMode="External" /><Relationship Id="rId24" Type="http://schemas.openxmlformats.org/officeDocument/2006/relationships/hyperlink" Target="https://podminky.urs.cz/item/CS_URS_2024_01/997013509" TargetMode="External" /><Relationship Id="rId25" Type="http://schemas.openxmlformats.org/officeDocument/2006/relationships/hyperlink" Target="https://podminky.urs.cz/item/CS_URS_2024_01/997013631" TargetMode="External" /><Relationship Id="rId26" Type="http://schemas.openxmlformats.org/officeDocument/2006/relationships/hyperlink" Target="https://podminky.urs.cz/item/CS_URS_2024_01/998011008" TargetMode="External" /><Relationship Id="rId27" Type="http://schemas.openxmlformats.org/officeDocument/2006/relationships/hyperlink" Target="https://podminky.urs.cz/item/CS_URS_2024_01/725330820" TargetMode="External" /><Relationship Id="rId28" Type="http://schemas.openxmlformats.org/officeDocument/2006/relationships/hyperlink" Target="https://podminky.urs.cz/item/CS_URS_2024_01/725820801" TargetMode="External" /><Relationship Id="rId29" Type="http://schemas.openxmlformats.org/officeDocument/2006/relationships/hyperlink" Target="https://podminky.urs.cz/item/CS_URS_2024_01/733121112" TargetMode="External" /><Relationship Id="rId30" Type="http://schemas.openxmlformats.org/officeDocument/2006/relationships/hyperlink" Target="https://podminky.urs.cz/item/CS_URS_2024_01/735111810" TargetMode="External" /><Relationship Id="rId31" Type="http://schemas.openxmlformats.org/officeDocument/2006/relationships/hyperlink" Target="https://podminky.urs.cz/item/CS_URS_2024_01/735119140" TargetMode="External" /><Relationship Id="rId32" Type="http://schemas.openxmlformats.org/officeDocument/2006/relationships/hyperlink" Target="https://podminky.urs.cz/item/CS_URS_2024_01/763121422" TargetMode="External" /><Relationship Id="rId33" Type="http://schemas.openxmlformats.org/officeDocument/2006/relationships/hyperlink" Target="https://podminky.urs.cz/item/CS_URS_2024_01/766660411" TargetMode="External" /><Relationship Id="rId34" Type="http://schemas.openxmlformats.org/officeDocument/2006/relationships/hyperlink" Target="https://podminky.urs.cz/item/CS_URS_2024_01/771111011" TargetMode="External" /><Relationship Id="rId35" Type="http://schemas.openxmlformats.org/officeDocument/2006/relationships/hyperlink" Target="https://podminky.urs.cz/item/CS_URS_2024_01/771121011" TargetMode="External" /><Relationship Id="rId36" Type="http://schemas.openxmlformats.org/officeDocument/2006/relationships/hyperlink" Target="https://podminky.urs.cz/item/CS_URS_2024_01/771473810" TargetMode="External" /><Relationship Id="rId37" Type="http://schemas.openxmlformats.org/officeDocument/2006/relationships/hyperlink" Target="https://podminky.urs.cz/item/CS_URS_2024_01/771573810" TargetMode="External" /><Relationship Id="rId38" Type="http://schemas.openxmlformats.org/officeDocument/2006/relationships/hyperlink" Target="https://podminky.urs.cz/item/CS_URS_2024_01/771574475" TargetMode="External" /><Relationship Id="rId39" Type="http://schemas.openxmlformats.org/officeDocument/2006/relationships/hyperlink" Target="https://podminky.urs.cz/item/CS_URS_2024_01/998771121" TargetMode="External" /><Relationship Id="rId40" Type="http://schemas.openxmlformats.org/officeDocument/2006/relationships/hyperlink" Target="https://podminky.urs.cz/item/CS_URS_2024_01/777111111" TargetMode="External" /><Relationship Id="rId41" Type="http://schemas.openxmlformats.org/officeDocument/2006/relationships/hyperlink" Target="https://podminky.urs.cz/item/CS_URS_2024_01/777111141" TargetMode="External" /><Relationship Id="rId42" Type="http://schemas.openxmlformats.org/officeDocument/2006/relationships/hyperlink" Target="https://podminky.urs.cz/item/CS_URS_2024_01/777121105" TargetMode="External" /><Relationship Id="rId43" Type="http://schemas.openxmlformats.org/officeDocument/2006/relationships/hyperlink" Target="https://podminky.urs.cz/item/CS_URS_2024_01/777131111" TargetMode="External" /><Relationship Id="rId44" Type="http://schemas.openxmlformats.org/officeDocument/2006/relationships/hyperlink" Target="https://podminky.urs.cz/item/CS_URS_2024_01/777612105" TargetMode="External" /><Relationship Id="rId45" Type="http://schemas.openxmlformats.org/officeDocument/2006/relationships/hyperlink" Target="https://podminky.urs.cz/item/CS_URS_2024_01/777612107" TargetMode="External" /><Relationship Id="rId46" Type="http://schemas.openxmlformats.org/officeDocument/2006/relationships/hyperlink" Target="https://podminky.urs.cz/item/CS_URS_2024_01/781111011" TargetMode="External" /><Relationship Id="rId47" Type="http://schemas.openxmlformats.org/officeDocument/2006/relationships/hyperlink" Target="https://podminky.urs.cz/item/CS_URS_2024_01/781121011" TargetMode="External" /><Relationship Id="rId48" Type="http://schemas.openxmlformats.org/officeDocument/2006/relationships/hyperlink" Target="https://podminky.urs.cz/item/CS_URS_2024_01/781472215" TargetMode="External" /><Relationship Id="rId49" Type="http://schemas.openxmlformats.org/officeDocument/2006/relationships/hyperlink" Target="https://podminky.urs.cz/item/CS_URS_2024_01/998781121" TargetMode="External" /><Relationship Id="rId50" Type="http://schemas.openxmlformats.org/officeDocument/2006/relationships/hyperlink" Target="https://podminky.urs.cz/item/CS_URS_2024_01/783801201" TargetMode="External" /><Relationship Id="rId51" Type="http://schemas.openxmlformats.org/officeDocument/2006/relationships/hyperlink" Target="https://podminky.urs.cz/item/CS_URS_2024_01/783813131" TargetMode="External" /><Relationship Id="rId52" Type="http://schemas.openxmlformats.org/officeDocument/2006/relationships/hyperlink" Target="https://podminky.urs.cz/item/CS_URS_2024_01/783817421" TargetMode="External" /><Relationship Id="rId53" Type="http://schemas.openxmlformats.org/officeDocument/2006/relationships/hyperlink" Target="https://podminky.urs.cz/item/CS_URS_2024_01/783822213" TargetMode="External" /><Relationship Id="rId54" Type="http://schemas.openxmlformats.org/officeDocument/2006/relationships/hyperlink" Target="https://podminky.urs.cz/item/CS_URS_2024_01/784111001" TargetMode="External" /><Relationship Id="rId55" Type="http://schemas.openxmlformats.org/officeDocument/2006/relationships/hyperlink" Target="https://podminky.urs.cz/item/CS_URS_2024_01/784181101" TargetMode="External" /><Relationship Id="rId56" Type="http://schemas.openxmlformats.org/officeDocument/2006/relationships/hyperlink" Target="https://podminky.urs.cz/item/CS_URS_2024_01/784221101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325225" TargetMode="External" /><Relationship Id="rId2" Type="http://schemas.openxmlformats.org/officeDocument/2006/relationships/hyperlink" Target="https://podminky.urs.cz/item/CS_URS_2024_01/612325223" TargetMode="External" /><Relationship Id="rId3" Type="http://schemas.openxmlformats.org/officeDocument/2006/relationships/hyperlink" Target="https://podminky.urs.cz/item/CS_URS_2024_01/962031011" TargetMode="External" /><Relationship Id="rId4" Type="http://schemas.openxmlformats.org/officeDocument/2006/relationships/hyperlink" Target="https://podminky.urs.cz/item/CS_URS_2024_01/962051115" TargetMode="External" /><Relationship Id="rId5" Type="http://schemas.openxmlformats.org/officeDocument/2006/relationships/hyperlink" Target="https://podminky.urs.cz/item/CS_URS_2024_01/997013211" TargetMode="External" /><Relationship Id="rId6" Type="http://schemas.openxmlformats.org/officeDocument/2006/relationships/hyperlink" Target="https://podminky.urs.cz/item/CS_URS_2024_01/997013501" TargetMode="External" /><Relationship Id="rId7" Type="http://schemas.openxmlformats.org/officeDocument/2006/relationships/hyperlink" Target="https://podminky.urs.cz/item/CS_URS_2024_01/997013509" TargetMode="External" /><Relationship Id="rId8" Type="http://schemas.openxmlformats.org/officeDocument/2006/relationships/hyperlink" Target="https://podminky.urs.cz/item/CS_URS_2024_01/997013631" TargetMode="External" /><Relationship Id="rId9" Type="http://schemas.openxmlformats.org/officeDocument/2006/relationships/hyperlink" Target="https://podminky.urs.cz/item/CS_URS_2024_01/998011008" TargetMode="External" /><Relationship Id="rId10" Type="http://schemas.openxmlformats.org/officeDocument/2006/relationships/hyperlink" Target="https://podminky.urs.cz/item/CS_URS_2024_01/725210821" TargetMode="External" /><Relationship Id="rId11" Type="http://schemas.openxmlformats.org/officeDocument/2006/relationships/hyperlink" Target="https://podminky.urs.cz/item/CS_URS_2024_01/725820801" TargetMode="External" /><Relationship Id="rId12" Type="http://schemas.openxmlformats.org/officeDocument/2006/relationships/hyperlink" Target="https://podminky.urs.cz/item/CS_URS_2024_01/767132811" TargetMode="External" /><Relationship Id="rId13" Type="http://schemas.openxmlformats.org/officeDocument/2006/relationships/hyperlink" Target="https://podminky.urs.cz/item/CS_URS_2024_01/776111116" TargetMode="External" /><Relationship Id="rId14" Type="http://schemas.openxmlformats.org/officeDocument/2006/relationships/hyperlink" Target="https://podminky.urs.cz/item/CS_URS_2024_01/776111311" TargetMode="External" /><Relationship Id="rId15" Type="http://schemas.openxmlformats.org/officeDocument/2006/relationships/hyperlink" Target="https://podminky.urs.cz/item/CS_URS_2024_01/776121112" TargetMode="External" /><Relationship Id="rId16" Type="http://schemas.openxmlformats.org/officeDocument/2006/relationships/hyperlink" Target="https://podminky.urs.cz/item/CS_URS_2024_01/776141111" TargetMode="External" /><Relationship Id="rId17" Type="http://schemas.openxmlformats.org/officeDocument/2006/relationships/hyperlink" Target="https://podminky.urs.cz/item/CS_URS_2024_01/776201812" TargetMode="External" /><Relationship Id="rId18" Type="http://schemas.openxmlformats.org/officeDocument/2006/relationships/hyperlink" Target="https://podminky.urs.cz/item/CS_URS_2024_01/776241111" TargetMode="External" /><Relationship Id="rId19" Type="http://schemas.openxmlformats.org/officeDocument/2006/relationships/hyperlink" Target="https://podminky.urs.cz/item/CS_URS_2024_01/776411111" TargetMode="External" /><Relationship Id="rId20" Type="http://schemas.openxmlformats.org/officeDocument/2006/relationships/hyperlink" Target="https://podminky.urs.cz/item/CS_URS_2024_01/998776121" TargetMode="External" /><Relationship Id="rId21" Type="http://schemas.openxmlformats.org/officeDocument/2006/relationships/hyperlink" Target="https://podminky.urs.cz/item/CS_URS_2024_01/784111001" TargetMode="External" /><Relationship Id="rId22" Type="http://schemas.openxmlformats.org/officeDocument/2006/relationships/hyperlink" Target="https://podminky.urs.cz/item/CS_URS_2024_01/784181101" TargetMode="External" /><Relationship Id="rId23" Type="http://schemas.openxmlformats.org/officeDocument/2006/relationships/hyperlink" Target="https://podminky.urs.cz/item/CS_URS_2024_01/784221101" TargetMode="External" /><Relationship Id="rId2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1171803" TargetMode="External" /><Relationship Id="rId2" Type="http://schemas.openxmlformats.org/officeDocument/2006/relationships/hyperlink" Target="https://podminky.urs.cz/item/CS_URS_2024_01/721171808" TargetMode="External" /><Relationship Id="rId3" Type="http://schemas.openxmlformats.org/officeDocument/2006/relationships/hyperlink" Target="https://podminky.urs.cz/item/CS_URS_2024_01/721171905" TargetMode="External" /><Relationship Id="rId4" Type="http://schemas.openxmlformats.org/officeDocument/2006/relationships/hyperlink" Target="https://podminky.urs.cz/item/CS_URS_2024_01/721174043" TargetMode="External" /><Relationship Id="rId5" Type="http://schemas.openxmlformats.org/officeDocument/2006/relationships/hyperlink" Target="https://podminky.urs.cz/item/CS_URS_2024_01/721174045" TargetMode="External" /><Relationship Id="rId6" Type="http://schemas.openxmlformats.org/officeDocument/2006/relationships/hyperlink" Target="https://podminky.urs.cz/item/CS_URS_2024_01/721194105" TargetMode="External" /><Relationship Id="rId7" Type="http://schemas.openxmlformats.org/officeDocument/2006/relationships/hyperlink" Target="https://podminky.urs.cz/item/CS_URS_2024_01/721194109" TargetMode="External" /><Relationship Id="rId8" Type="http://schemas.openxmlformats.org/officeDocument/2006/relationships/hyperlink" Target="https://podminky.urs.cz/item/CS_URS_2024_01/998721121" TargetMode="External" /><Relationship Id="rId9" Type="http://schemas.openxmlformats.org/officeDocument/2006/relationships/hyperlink" Target="https://podminky.urs.cz/item/CS_URS_2024_01/722130801" TargetMode="External" /><Relationship Id="rId10" Type="http://schemas.openxmlformats.org/officeDocument/2006/relationships/hyperlink" Target="https://podminky.urs.cz/item/CS_URS_2024_01/722174001" TargetMode="External" /><Relationship Id="rId11" Type="http://schemas.openxmlformats.org/officeDocument/2006/relationships/hyperlink" Target="https://podminky.urs.cz/item/CS_URS_2024_01/722174021" TargetMode="External" /><Relationship Id="rId12" Type="http://schemas.openxmlformats.org/officeDocument/2006/relationships/hyperlink" Target="https://podminky.urs.cz/item/CS_URS_2024_01/722179191" TargetMode="External" /><Relationship Id="rId13" Type="http://schemas.openxmlformats.org/officeDocument/2006/relationships/hyperlink" Target="https://podminky.urs.cz/item/CS_URS_2024_01/722181221" TargetMode="External" /><Relationship Id="rId14" Type="http://schemas.openxmlformats.org/officeDocument/2006/relationships/hyperlink" Target="https://podminky.urs.cz/item/CS_URS_2024_01/722181251" TargetMode="External" /><Relationship Id="rId15" Type="http://schemas.openxmlformats.org/officeDocument/2006/relationships/hyperlink" Target="https://podminky.urs.cz/item/CS_URS_2024_01/722190401" TargetMode="External" /><Relationship Id="rId16" Type="http://schemas.openxmlformats.org/officeDocument/2006/relationships/hyperlink" Target="https://podminky.urs.cz/item/CS_URS_2024_01/722220151" TargetMode="External" /><Relationship Id="rId17" Type="http://schemas.openxmlformats.org/officeDocument/2006/relationships/hyperlink" Target="https://podminky.urs.cz/item/CS_URS_2024_01/722230111" TargetMode="External" /><Relationship Id="rId18" Type="http://schemas.openxmlformats.org/officeDocument/2006/relationships/hyperlink" Target="https://podminky.urs.cz/item/CS_URS_2024_01/998722121" TargetMode="External" /><Relationship Id="rId19" Type="http://schemas.openxmlformats.org/officeDocument/2006/relationships/hyperlink" Target="https://podminky.urs.cz/item/CS_URS_2024_01/725112022" TargetMode="External" /><Relationship Id="rId20" Type="http://schemas.openxmlformats.org/officeDocument/2006/relationships/hyperlink" Target="https://podminky.urs.cz/item/CS_URS_2024_01/725211602" TargetMode="External" /><Relationship Id="rId21" Type="http://schemas.openxmlformats.org/officeDocument/2006/relationships/hyperlink" Target="https://podminky.urs.cz/item/CS_URS_2024_01/725291650" TargetMode="External" /><Relationship Id="rId22" Type="http://schemas.openxmlformats.org/officeDocument/2006/relationships/hyperlink" Target="https://podminky.urs.cz/item/CS_URS_2024_01/725291652" TargetMode="External" /><Relationship Id="rId23" Type="http://schemas.openxmlformats.org/officeDocument/2006/relationships/hyperlink" Target="https://podminky.urs.cz/item/CS_URS_2024_01/725291653" TargetMode="External" /><Relationship Id="rId24" Type="http://schemas.openxmlformats.org/officeDocument/2006/relationships/hyperlink" Target="https://podminky.urs.cz/item/CS_URS_2024_01/725291654" TargetMode="External" /><Relationship Id="rId25" Type="http://schemas.openxmlformats.org/officeDocument/2006/relationships/hyperlink" Target="https://podminky.urs.cz/item/CS_URS_2024_01/725291664" TargetMode="External" /><Relationship Id="rId26" Type="http://schemas.openxmlformats.org/officeDocument/2006/relationships/hyperlink" Target="https://podminky.urs.cz/item/CS_URS_2024_01/725291666" TargetMode="External" /><Relationship Id="rId27" Type="http://schemas.openxmlformats.org/officeDocument/2006/relationships/hyperlink" Target="https://podminky.urs.cz/item/CS_URS_2024_01/725291680" TargetMode="External" /><Relationship Id="rId28" Type="http://schemas.openxmlformats.org/officeDocument/2006/relationships/hyperlink" Target="https://podminky.urs.cz/item/CS_URS_2024_01/725339111" TargetMode="External" /><Relationship Id="rId29" Type="http://schemas.openxmlformats.org/officeDocument/2006/relationships/hyperlink" Target="https://podminky.urs.cz/item/CS_URS_2024_01/725810811" TargetMode="External" /><Relationship Id="rId30" Type="http://schemas.openxmlformats.org/officeDocument/2006/relationships/hyperlink" Target="https://podminky.urs.cz/item/CS_URS_2024_01/725821311" TargetMode="External" /><Relationship Id="rId31" Type="http://schemas.openxmlformats.org/officeDocument/2006/relationships/hyperlink" Target="https://podminky.urs.cz/item/CS_URS_2024_01/725822611" TargetMode="External" /><Relationship Id="rId32" Type="http://schemas.openxmlformats.org/officeDocument/2006/relationships/hyperlink" Target="https://podminky.urs.cz/item/CS_URS_2024_01/725862103" TargetMode="External" /><Relationship Id="rId33" Type="http://schemas.openxmlformats.org/officeDocument/2006/relationships/hyperlink" Target="https://podminky.urs.cz/item/CS_URS_2024_01/998725121" TargetMode="External" /><Relationship Id="rId34" Type="http://schemas.openxmlformats.org/officeDocument/2006/relationships/hyperlink" Target="https://podminky.urs.cz/item/CS_URS_2024_01/726131001" TargetMode="External" /><Relationship Id="rId35" Type="http://schemas.openxmlformats.org/officeDocument/2006/relationships/hyperlink" Target="https://podminky.urs.cz/item/CS_URS_2024_01/726131041" TargetMode="External" /><Relationship Id="rId3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43203000" TargetMode="External" /><Relationship Id="rId2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49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50</v>
      </c>
      <c r="AI60" s="40"/>
      <c r="AJ60" s="40"/>
      <c r="AK60" s="40"/>
      <c r="AL60" s="40"/>
      <c r="AM60" s="62" t="s">
        <v>51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53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50</v>
      </c>
      <c r="AI75" s="40"/>
      <c r="AJ75" s="40"/>
      <c r="AK75" s="40"/>
      <c r="AL75" s="40"/>
      <c r="AM75" s="62" t="s">
        <v>51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20240115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stavební úpravy WC 1NP pavilon S a U2 ZŠ Aloisina výšina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Liberec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15. 1. 2024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55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32</v>
      </c>
      <c r="AJ90" s="38"/>
      <c r="AK90" s="38"/>
      <c r="AL90" s="38"/>
      <c r="AM90" s="78" t="str">
        <f>IF(E20="","",E20)</f>
        <v>J. Nešněra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56</v>
      </c>
      <c r="D92" s="92"/>
      <c r="E92" s="92"/>
      <c r="F92" s="92"/>
      <c r="G92" s="92"/>
      <c r="H92" s="93"/>
      <c r="I92" s="94" t="s">
        <v>57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58</v>
      </c>
      <c r="AH92" s="92"/>
      <c r="AI92" s="92"/>
      <c r="AJ92" s="92"/>
      <c r="AK92" s="92"/>
      <c r="AL92" s="92"/>
      <c r="AM92" s="92"/>
      <c r="AN92" s="94" t="s">
        <v>59</v>
      </c>
      <c r="AO92" s="92"/>
      <c r="AP92" s="96"/>
      <c r="AQ92" s="97" t="s">
        <v>60</v>
      </c>
      <c r="AR92" s="42"/>
      <c r="AS92" s="98" t="s">
        <v>61</v>
      </c>
      <c r="AT92" s="99" t="s">
        <v>62</v>
      </c>
      <c r="AU92" s="99" t="s">
        <v>63</v>
      </c>
      <c r="AV92" s="99" t="s">
        <v>64</v>
      </c>
      <c r="AW92" s="99" t="s">
        <v>65</v>
      </c>
      <c r="AX92" s="99" t="s">
        <v>66</v>
      </c>
      <c r="AY92" s="99" t="s">
        <v>67</v>
      </c>
      <c r="AZ92" s="99" t="s">
        <v>68</v>
      </c>
      <c r="BA92" s="99" t="s">
        <v>69</v>
      </c>
      <c r="BB92" s="99" t="s">
        <v>70</v>
      </c>
      <c r="BC92" s="99" t="s">
        <v>71</v>
      </c>
      <c r="BD92" s="100" t="s">
        <v>72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73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ROUND(SUM(AG95:AG99),2)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ROUND(SUM(AS95:AS99),2)</f>
        <v>0</v>
      </c>
      <c r="AT94" s="112">
        <f>ROUND(SUM(AV94:AW94),2)</f>
        <v>0</v>
      </c>
      <c r="AU94" s="113">
        <f>ROUND(SUM(AU95:AU99),5)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ROUND(SUM(AZ95:AZ99),2)</f>
        <v>0</v>
      </c>
      <c r="BA94" s="112">
        <f>ROUND(SUM(BA95:BA99),2)</f>
        <v>0</v>
      </c>
      <c r="BB94" s="112">
        <f>ROUND(SUM(BB95:BB99),2)</f>
        <v>0</v>
      </c>
      <c r="BC94" s="112">
        <f>ROUND(SUM(BC95:BC99),2)</f>
        <v>0</v>
      </c>
      <c r="BD94" s="114">
        <f>ROUND(SUM(BD95:BD99),2)</f>
        <v>0</v>
      </c>
      <c r="BE94" s="6"/>
      <c r="BS94" s="115" t="s">
        <v>74</v>
      </c>
      <c r="BT94" s="115" t="s">
        <v>75</v>
      </c>
      <c r="BU94" s="116" t="s">
        <v>76</v>
      </c>
      <c r="BV94" s="115" t="s">
        <v>77</v>
      </c>
      <c r="BW94" s="115" t="s">
        <v>5</v>
      </c>
      <c r="BX94" s="115" t="s">
        <v>78</v>
      </c>
      <c r="CL94" s="115" t="s">
        <v>1</v>
      </c>
    </row>
    <row r="95" s="7" customFormat="1" ht="16.5" customHeight="1">
      <c r="A95" s="117" t="s">
        <v>79</v>
      </c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Stavební část pavilon S'!J30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82</v>
      </c>
      <c r="AR95" s="124"/>
      <c r="AS95" s="125">
        <v>0</v>
      </c>
      <c r="AT95" s="126">
        <f>ROUND(SUM(AV95:AW95),2)</f>
        <v>0</v>
      </c>
      <c r="AU95" s="127">
        <f>'01 - Stavební část pavilon S'!P135</f>
        <v>0</v>
      </c>
      <c r="AV95" s="126">
        <f>'01 - Stavební část pavilon S'!J33</f>
        <v>0</v>
      </c>
      <c r="AW95" s="126">
        <f>'01 - Stavební část pavilon S'!J34</f>
        <v>0</v>
      </c>
      <c r="AX95" s="126">
        <f>'01 - Stavební část pavilon S'!J35</f>
        <v>0</v>
      </c>
      <c r="AY95" s="126">
        <f>'01 - Stavební část pavilon S'!J36</f>
        <v>0</v>
      </c>
      <c r="AZ95" s="126">
        <f>'01 - Stavební část pavilon S'!F33</f>
        <v>0</v>
      </c>
      <c r="BA95" s="126">
        <f>'01 - Stavební část pavilon S'!F34</f>
        <v>0</v>
      </c>
      <c r="BB95" s="126">
        <f>'01 - Stavební část pavilon S'!F35</f>
        <v>0</v>
      </c>
      <c r="BC95" s="126">
        <f>'01 - Stavební část pavilon S'!F36</f>
        <v>0</v>
      </c>
      <c r="BD95" s="128">
        <f>'01 - Stavební část pavilon S'!F37</f>
        <v>0</v>
      </c>
      <c r="BE95" s="7"/>
      <c r="BT95" s="129" t="s">
        <v>83</v>
      </c>
      <c r="BV95" s="129" t="s">
        <v>77</v>
      </c>
      <c r="BW95" s="129" t="s">
        <v>84</v>
      </c>
      <c r="BX95" s="129" t="s">
        <v>5</v>
      </c>
      <c r="CL95" s="129" t="s">
        <v>1</v>
      </c>
      <c r="CM95" s="129" t="s">
        <v>85</v>
      </c>
    </row>
    <row r="96" s="7" customFormat="1" ht="16.5" customHeight="1">
      <c r="A96" s="117" t="s">
        <v>79</v>
      </c>
      <c r="B96" s="118"/>
      <c r="C96" s="119"/>
      <c r="D96" s="120" t="s">
        <v>86</v>
      </c>
      <c r="E96" s="120"/>
      <c r="F96" s="120"/>
      <c r="G96" s="120"/>
      <c r="H96" s="120"/>
      <c r="I96" s="121"/>
      <c r="J96" s="120" t="s">
        <v>87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'02 - Stavební část pavilo...'!J30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82</v>
      </c>
      <c r="AR96" s="124"/>
      <c r="AS96" s="125">
        <v>0</v>
      </c>
      <c r="AT96" s="126">
        <f>ROUND(SUM(AV96:AW96),2)</f>
        <v>0</v>
      </c>
      <c r="AU96" s="127">
        <f>'02 - Stavební část pavilo...'!P126</f>
        <v>0</v>
      </c>
      <c r="AV96" s="126">
        <f>'02 - Stavební část pavilo...'!J33</f>
        <v>0</v>
      </c>
      <c r="AW96" s="126">
        <f>'02 - Stavební část pavilo...'!J34</f>
        <v>0</v>
      </c>
      <c r="AX96" s="126">
        <f>'02 - Stavební část pavilo...'!J35</f>
        <v>0</v>
      </c>
      <c r="AY96" s="126">
        <f>'02 - Stavební část pavilo...'!J36</f>
        <v>0</v>
      </c>
      <c r="AZ96" s="126">
        <f>'02 - Stavební část pavilo...'!F33</f>
        <v>0</v>
      </c>
      <c r="BA96" s="126">
        <f>'02 - Stavební část pavilo...'!F34</f>
        <v>0</v>
      </c>
      <c r="BB96" s="126">
        <f>'02 - Stavební část pavilo...'!F35</f>
        <v>0</v>
      </c>
      <c r="BC96" s="126">
        <f>'02 - Stavební část pavilo...'!F36</f>
        <v>0</v>
      </c>
      <c r="BD96" s="128">
        <f>'02 - Stavební část pavilo...'!F37</f>
        <v>0</v>
      </c>
      <c r="BE96" s="7"/>
      <c r="BT96" s="129" t="s">
        <v>83</v>
      </c>
      <c r="BV96" s="129" t="s">
        <v>77</v>
      </c>
      <c r="BW96" s="129" t="s">
        <v>88</v>
      </c>
      <c r="BX96" s="129" t="s">
        <v>5</v>
      </c>
      <c r="CL96" s="129" t="s">
        <v>1</v>
      </c>
      <c r="CM96" s="129" t="s">
        <v>85</v>
      </c>
    </row>
    <row r="97" s="7" customFormat="1" ht="16.5" customHeight="1">
      <c r="A97" s="117" t="s">
        <v>79</v>
      </c>
      <c r="B97" s="118"/>
      <c r="C97" s="119"/>
      <c r="D97" s="120" t="s">
        <v>89</v>
      </c>
      <c r="E97" s="120"/>
      <c r="F97" s="120"/>
      <c r="G97" s="120"/>
      <c r="H97" s="120"/>
      <c r="I97" s="121"/>
      <c r="J97" s="120" t="s">
        <v>90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'03 - Silnoproudé rozvody'!J30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82</v>
      </c>
      <c r="AR97" s="124"/>
      <c r="AS97" s="125">
        <v>0</v>
      </c>
      <c r="AT97" s="126">
        <f>ROUND(SUM(AV97:AW97),2)</f>
        <v>0</v>
      </c>
      <c r="AU97" s="127">
        <f>'03 - Silnoproudé rozvody'!P119</f>
        <v>0</v>
      </c>
      <c r="AV97" s="126">
        <f>'03 - Silnoproudé rozvody'!J33</f>
        <v>0</v>
      </c>
      <c r="AW97" s="126">
        <f>'03 - Silnoproudé rozvody'!J34</f>
        <v>0</v>
      </c>
      <c r="AX97" s="126">
        <f>'03 - Silnoproudé rozvody'!J35</f>
        <v>0</v>
      </c>
      <c r="AY97" s="126">
        <f>'03 - Silnoproudé rozvody'!J36</f>
        <v>0</v>
      </c>
      <c r="AZ97" s="126">
        <f>'03 - Silnoproudé rozvody'!F33</f>
        <v>0</v>
      </c>
      <c r="BA97" s="126">
        <f>'03 - Silnoproudé rozvody'!F34</f>
        <v>0</v>
      </c>
      <c r="BB97" s="126">
        <f>'03 - Silnoproudé rozvody'!F35</f>
        <v>0</v>
      </c>
      <c r="BC97" s="126">
        <f>'03 - Silnoproudé rozvody'!F36</f>
        <v>0</v>
      </c>
      <c r="BD97" s="128">
        <f>'03 - Silnoproudé rozvody'!F37</f>
        <v>0</v>
      </c>
      <c r="BE97" s="7"/>
      <c r="BT97" s="129" t="s">
        <v>83</v>
      </c>
      <c r="BV97" s="129" t="s">
        <v>77</v>
      </c>
      <c r="BW97" s="129" t="s">
        <v>91</v>
      </c>
      <c r="BX97" s="129" t="s">
        <v>5</v>
      </c>
      <c r="CL97" s="129" t="s">
        <v>1</v>
      </c>
      <c r="CM97" s="129" t="s">
        <v>85</v>
      </c>
    </row>
    <row r="98" s="7" customFormat="1" ht="16.5" customHeight="1">
      <c r="A98" s="117" t="s">
        <v>79</v>
      </c>
      <c r="B98" s="118"/>
      <c r="C98" s="119"/>
      <c r="D98" s="120" t="s">
        <v>92</v>
      </c>
      <c r="E98" s="120"/>
      <c r="F98" s="120"/>
      <c r="G98" s="120"/>
      <c r="H98" s="120"/>
      <c r="I98" s="121"/>
      <c r="J98" s="120" t="s">
        <v>93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'04 - ZTI'!J30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82</v>
      </c>
      <c r="AR98" s="124"/>
      <c r="AS98" s="125">
        <v>0</v>
      </c>
      <c r="AT98" s="126">
        <f>ROUND(SUM(AV98:AW98),2)</f>
        <v>0</v>
      </c>
      <c r="AU98" s="127">
        <f>'04 - ZTI'!P121</f>
        <v>0</v>
      </c>
      <c r="AV98" s="126">
        <f>'04 - ZTI'!J33</f>
        <v>0</v>
      </c>
      <c r="AW98" s="126">
        <f>'04 - ZTI'!J34</f>
        <v>0</v>
      </c>
      <c r="AX98" s="126">
        <f>'04 - ZTI'!J35</f>
        <v>0</v>
      </c>
      <c r="AY98" s="126">
        <f>'04 - ZTI'!J36</f>
        <v>0</v>
      </c>
      <c r="AZ98" s="126">
        <f>'04 - ZTI'!F33</f>
        <v>0</v>
      </c>
      <c r="BA98" s="126">
        <f>'04 - ZTI'!F34</f>
        <v>0</v>
      </c>
      <c r="BB98" s="126">
        <f>'04 - ZTI'!F35</f>
        <v>0</v>
      </c>
      <c r="BC98" s="126">
        <f>'04 - ZTI'!F36</f>
        <v>0</v>
      </c>
      <c r="BD98" s="128">
        <f>'04 - ZTI'!F37</f>
        <v>0</v>
      </c>
      <c r="BE98" s="7"/>
      <c r="BT98" s="129" t="s">
        <v>83</v>
      </c>
      <c r="BV98" s="129" t="s">
        <v>77</v>
      </c>
      <c r="BW98" s="129" t="s">
        <v>94</v>
      </c>
      <c r="BX98" s="129" t="s">
        <v>5</v>
      </c>
      <c r="CL98" s="129" t="s">
        <v>1</v>
      </c>
      <c r="CM98" s="129" t="s">
        <v>85</v>
      </c>
    </row>
    <row r="99" s="7" customFormat="1" ht="16.5" customHeight="1">
      <c r="A99" s="117" t="s">
        <v>79</v>
      </c>
      <c r="B99" s="118"/>
      <c r="C99" s="119"/>
      <c r="D99" s="120" t="s">
        <v>95</v>
      </c>
      <c r="E99" s="120"/>
      <c r="F99" s="120"/>
      <c r="G99" s="120"/>
      <c r="H99" s="120"/>
      <c r="I99" s="121"/>
      <c r="J99" s="120" t="s">
        <v>96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'05 - VRN'!J30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82</v>
      </c>
      <c r="AR99" s="124"/>
      <c r="AS99" s="130">
        <v>0</v>
      </c>
      <c r="AT99" s="131">
        <f>ROUND(SUM(AV99:AW99),2)</f>
        <v>0</v>
      </c>
      <c r="AU99" s="132">
        <f>'05 - VRN'!P118</f>
        <v>0</v>
      </c>
      <c r="AV99" s="131">
        <f>'05 - VRN'!J33</f>
        <v>0</v>
      </c>
      <c r="AW99" s="131">
        <f>'05 - VRN'!J34</f>
        <v>0</v>
      </c>
      <c r="AX99" s="131">
        <f>'05 - VRN'!J35</f>
        <v>0</v>
      </c>
      <c r="AY99" s="131">
        <f>'05 - VRN'!J36</f>
        <v>0</v>
      </c>
      <c r="AZ99" s="131">
        <f>'05 - VRN'!F33</f>
        <v>0</v>
      </c>
      <c r="BA99" s="131">
        <f>'05 - VRN'!F34</f>
        <v>0</v>
      </c>
      <c r="BB99" s="131">
        <f>'05 - VRN'!F35</f>
        <v>0</v>
      </c>
      <c r="BC99" s="131">
        <f>'05 - VRN'!F36</f>
        <v>0</v>
      </c>
      <c r="BD99" s="133">
        <f>'05 - VRN'!F37</f>
        <v>0</v>
      </c>
      <c r="BE99" s="7"/>
      <c r="BT99" s="129" t="s">
        <v>83</v>
      </c>
      <c r="BV99" s="129" t="s">
        <v>77</v>
      </c>
      <c r="BW99" s="129" t="s">
        <v>97</v>
      </c>
      <c r="BX99" s="129" t="s">
        <v>5</v>
      </c>
      <c r="CL99" s="129" t="s">
        <v>1</v>
      </c>
      <c r="CM99" s="129" t="s">
        <v>85</v>
      </c>
    </row>
    <row r="100" s="2" customFormat="1" ht="30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42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  <row r="101" s="2" customFormat="1" ht="6.96" customHeight="1">
      <c r="A101" s="36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42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</row>
  </sheetData>
  <sheetProtection sheet="1" formatColumns="0" formatRows="0" objects="1" scenarios="1" spinCount="100000" saltValue="O802l6DLMNhxXAVIOEY73FRzI6mY5wN8abe2Ixlh1/N4QaAedqEdcuIvZ1LmeJUYpT+QqTqG6mcvCytpBMKQtg==" hashValue="v+9CHcDOYX9jVeKdDuGg9TiCdKOJWn9JOuIJ/a6eI92wMiT41PbFjS9weMR/N1nODbdPu8yqKFosK/gbRZGWog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 pavilon S'!C2" display="/"/>
    <hyperlink ref="A96" location="'02 - Stavební část pavilo...'!C2" display="/"/>
    <hyperlink ref="A97" location="'03 - Silnoproudé rozvody'!C2" display="/"/>
    <hyperlink ref="A98" location="'04 - ZTI'!C2" display="/"/>
    <hyperlink ref="A99" location="'05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85</v>
      </c>
    </row>
    <row r="4" s="1" customFormat="1" ht="24.96" customHeight="1">
      <c r="B4" s="18"/>
      <c r="D4" s="136" t="s">
        <v>98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stavební úpravy WC 1NP pavilon S a U2 ZŠ Aloisina výšina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100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15. 1. 2024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33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35</v>
      </c>
      <c r="E30" s="36"/>
      <c r="F30" s="36"/>
      <c r="G30" s="36"/>
      <c r="H30" s="36"/>
      <c r="I30" s="36"/>
      <c r="J30" s="149">
        <f>ROUND(J135,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37</v>
      </c>
      <c r="G32" s="36"/>
      <c r="H32" s="36"/>
      <c r="I32" s="150" t="s">
        <v>36</v>
      </c>
      <c r="J32" s="150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39</v>
      </c>
      <c r="E33" s="138" t="s">
        <v>40</v>
      </c>
      <c r="F33" s="152">
        <f>ROUND((SUM(BE135:BE349)),  2)</f>
        <v>0</v>
      </c>
      <c r="G33" s="36"/>
      <c r="H33" s="36"/>
      <c r="I33" s="153">
        <v>0.20999999999999999</v>
      </c>
      <c r="J33" s="152">
        <f>ROUND(((SUM(BE135:BE349))*I33),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41</v>
      </c>
      <c r="F34" s="152">
        <f>ROUND((SUM(BF135:BF349)),  2)</f>
        <v>0</v>
      </c>
      <c r="G34" s="36"/>
      <c r="H34" s="36"/>
      <c r="I34" s="153">
        <v>0.12</v>
      </c>
      <c r="J34" s="152">
        <f>ROUND(((SUM(BF135:BF349))*I34),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42</v>
      </c>
      <c r="F35" s="152">
        <f>ROUND((SUM(BG135:BG349)),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43</v>
      </c>
      <c r="F36" s="152">
        <f>ROUND((SUM(BH135:BH349)),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44</v>
      </c>
      <c r="F37" s="152">
        <f>ROUND((SUM(BI135:BI349)),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45</v>
      </c>
      <c r="E39" s="156"/>
      <c r="F39" s="156"/>
      <c r="G39" s="157" t="s">
        <v>46</v>
      </c>
      <c r="H39" s="158" t="s">
        <v>47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stavební úpravy WC 1NP pavilon S a U2 ZŠ Aloisina výšina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01 - Stavební část pavilon S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Liberec</v>
      </c>
      <c r="G89" s="38"/>
      <c r="H89" s="38"/>
      <c r="I89" s="30" t="s">
        <v>22</v>
      </c>
      <c r="J89" s="77" t="str">
        <f>IF(J12="","",J12)</f>
        <v>15. 1. 2024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>J. Nešněra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102</v>
      </c>
      <c r="D94" s="174"/>
      <c r="E94" s="174"/>
      <c r="F94" s="174"/>
      <c r="G94" s="174"/>
      <c r="H94" s="174"/>
      <c r="I94" s="174"/>
      <c r="J94" s="175" t="s">
        <v>103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104</v>
      </c>
      <c r="D96" s="38"/>
      <c r="E96" s="38"/>
      <c r="F96" s="38"/>
      <c r="G96" s="38"/>
      <c r="H96" s="38"/>
      <c r="I96" s="38"/>
      <c r="J96" s="108">
        <f>J135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105</v>
      </c>
    </row>
    <row r="97" s="9" customFormat="1" ht="24.96" customHeight="1">
      <c r="A97" s="9"/>
      <c r="B97" s="177"/>
      <c r="C97" s="178"/>
      <c r="D97" s="179" t="s">
        <v>106</v>
      </c>
      <c r="E97" s="180"/>
      <c r="F97" s="180"/>
      <c r="G97" s="180"/>
      <c r="H97" s="180"/>
      <c r="I97" s="180"/>
      <c r="J97" s="181">
        <f>J136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107</v>
      </c>
      <c r="E98" s="186"/>
      <c r="F98" s="186"/>
      <c r="G98" s="186"/>
      <c r="H98" s="186"/>
      <c r="I98" s="186"/>
      <c r="J98" s="187">
        <f>J137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108</v>
      </c>
      <c r="E99" s="186"/>
      <c r="F99" s="186"/>
      <c r="G99" s="186"/>
      <c r="H99" s="186"/>
      <c r="I99" s="186"/>
      <c r="J99" s="187">
        <f>J141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109</v>
      </c>
      <c r="E100" s="186"/>
      <c r="F100" s="186"/>
      <c r="G100" s="186"/>
      <c r="H100" s="186"/>
      <c r="I100" s="186"/>
      <c r="J100" s="187">
        <f>J154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110</v>
      </c>
      <c r="E101" s="186"/>
      <c r="F101" s="186"/>
      <c r="G101" s="186"/>
      <c r="H101" s="186"/>
      <c r="I101" s="186"/>
      <c r="J101" s="187">
        <f>J168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111</v>
      </c>
      <c r="E102" s="186"/>
      <c r="F102" s="186"/>
      <c r="G102" s="186"/>
      <c r="H102" s="186"/>
      <c r="I102" s="186"/>
      <c r="J102" s="187">
        <f>J191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112</v>
      </c>
      <c r="E103" s="186"/>
      <c r="F103" s="186"/>
      <c r="G103" s="186"/>
      <c r="H103" s="186"/>
      <c r="I103" s="186"/>
      <c r="J103" s="187">
        <f>J220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113</v>
      </c>
      <c r="E104" s="186"/>
      <c r="F104" s="186"/>
      <c r="G104" s="186"/>
      <c r="H104" s="186"/>
      <c r="I104" s="186"/>
      <c r="J104" s="187">
        <f>J234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114</v>
      </c>
      <c r="E105" s="180"/>
      <c r="F105" s="180"/>
      <c r="G105" s="180"/>
      <c r="H105" s="180"/>
      <c r="I105" s="180"/>
      <c r="J105" s="181">
        <f>J238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84"/>
      <c r="D106" s="185" t="s">
        <v>115</v>
      </c>
      <c r="E106" s="186"/>
      <c r="F106" s="186"/>
      <c r="G106" s="186"/>
      <c r="H106" s="186"/>
      <c r="I106" s="186"/>
      <c r="J106" s="187">
        <f>J239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116</v>
      </c>
      <c r="E107" s="186"/>
      <c r="F107" s="186"/>
      <c r="G107" s="186"/>
      <c r="H107" s="186"/>
      <c r="I107" s="186"/>
      <c r="J107" s="187">
        <f>J246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117</v>
      </c>
      <c r="E108" s="186"/>
      <c r="F108" s="186"/>
      <c r="G108" s="186"/>
      <c r="H108" s="186"/>
      <c r="I108" s="186"/>
      <c r="J108" s="187">
        <f>J250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118</v>
      </c>
      <c r="E109" s="186"/>
      <c r="F109" s="186"/>
      <c r="G109" s="186"/>
      <c r="H109" s="186"/>
      <c r="I109" s="186"/>
      <c r="J109" s="187">
        <f>J257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119</v>
      </c>
      <c r="E110" s="186"/>
      <c r="F110" s="186"/>
      <c r="G110" s="186"/>
      <c r="H110" s="186"/>
      <c r="I110" s="186"/>
      <c r="J110" s="187">
        <f>J262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84"/>
      <c r="D111" s="185" t="s">
        <v>120</v>
      </c>
      <c r="E111" s="186"/>
      <c r="F111" s="186"/>
      <c r="G111" s="186"/>
      <c r="H111" s="186"/>
      <c r="I111" s="186"/>
      <c r="J111" s="187">
        <f>J268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121</v>
      </c>
      <c r="E112" s="186"/>
      <c r="F112" s="186"/>
      <c r="G112" s="186"/>
      <c r="H112" s="186"/>
      <c r="I112" s="186"/>
      <c r="J112" s="187">
        <f>J291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84"/>
      <c r="D113" s="185" t="s">
        <v>122</v>
      </c>
      <c r="E113" s="186"/>
      <c r="F113" s="186"/>
      <c r="G113" s="186"/>
      <c r="H113" s="186"/>
      <c r="I113" s="186"/>
      <c r="J113" s="187">
        <f>J311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84"/>
      <c r="D114" s="185" t="s">
        <v>123</v>
      </c>
      <c r="E114" s="186"/>
      <c r="F114" s="186"/>
      <c r="G114" s="186"/>
      <c r="H114" s="186"/>
      <c r="I114" s="186"/>
      <c r="J114" s="187">
        <f>J327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3"/>
      <c r="C115" s="184"/>
      <c r="D115" s="185" t="s">
        <v>124</v>
      </c>
      <c r="E115" s="186"/>
      <c r="F115" s="186"/>
      <c r="G115" s="186"/>
      <c r="H115" s="186"/>
      <c r="I115" s="186"/>
      <c r="J115" s="187">
        <f>J340</f>
        <v>0</v>
      </c>
      <c r="K115" s="184"/>
      <c r="L115" s="18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21" s="2" customFormat="1" ht="6.96" customHeight="1">
      <c r="A121" s="36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4.96" customHeight="1">
      <c r="A122" s="36"/>
      <c r="B122" s="37"/>
      <c r="C122" s="21" t="s">
        <v>125</v>
      </c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16</v>
      </c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8"/>
      <c r="D125" s="38"/>
      <c r="E125" s="172" t="str">
        <f>E7</f>
        <v>stavební úpravy WC 1NP pavilon S a U2 ZŠ Aloisina výšina</v>
      </c>
      <c r="F125" s="30"/>
      <c r="G125" s="30"/>
      <c r="H125" s="30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99</v>
      </c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8"/>
      <c r="D127" s="38"/>
      <c r="E127" s="74" t="str">
        <f>E9</f>
        <v>01 - Stavební část pavilon S</v>
      </c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30" t="s">
        <v>20</v>
      </c>
      <c r="D129" s="38"/>
      <c r="E129" s="38"/>
      <c r="F129" s="25" t="str">
        <f>F12</f>
        <v>Liberec</v>
      </c>
      <c r="G129" s="38"/>
      <c r="H129" s="38"/>
      <c r="I129" s="30" t="s">
        <v>22</v>
      </c>
      <c r="J129" s="77" t="str">
        <f>IF(J12="","",J12)</f>
        <v>15. 1. 2024</v>
      </c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5.15" customHeight="1">
      <c r="A131" s="36"/>
      <c r="B131" s="37"/>
      <c r="C131" s="30" t="s">
        <v>24</v>
      </c>
      <c r="D131" s="38"/>
      <c r="E131" s="38"/>
      <c r="F131" s="25" t="str">
        <f>E15</f>
        <v xml:space="preserve"> </v>
      </c>
      <c r="G131" s="38"/>
      <c r="H131" s="38"/>
      <c r="I131" s="30" t="s">
        <v>30</v>
      </c>
      <c r="J131" s="34" t="str">
        <f>E21</f>
        <v xml:space="preserve"> </v>
      </c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30" t="s">
        <v>28</v>
      </c>
      <c r="D132" s="38"/>
      <c r="E132" s="38"/>
      <c r="F132" s="25" t="str">
        <f>IF(E18="","",E18)</f>
        <v>Vyplň údaj</v>
      </c>
      <c r="G132" s="38"/>
      <c r="H132" s="38"/>
      <c r="I132" s="30" t="s">
        <v>32</v>
      </c>
      <c r="J132" s="34" t="str">
        <f>E24</f>
        <v>J. Nešněra</v>
      </c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0.32" customHeight="1">
      <c r="A133" s="36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11" customFormat="1" ht="29.28" customHeight="1">
      <c r="A134" s="189"/>
      <c r="B134" s="190"/>
      <c r="C134" s="191" t="s">
        <v>126</v>
      </c>
      <c r="D134" s="192" t="s">
        <v>60</v>
      </c>
      <c r="E134" s="192" t="s">
        <v>56</v>
      </c>
      <c r="F134" s="192" t="s">
        <v>57</v>
      </c>
      <c r="G134" s="192" t="s">
        <v>127</v>
      </c>
      <c r="H134" s="192" t="s">
        <v>128</v>
      </c>
      <c r="I134" s="192" t="s">
        <v>129</v>
      </c>
      <c r="J134" s="192" t="s">
        <v>103</v>
      </c>
      <c r="K134" s="193" t="s">
        <v>130</v>
      </c>
      <c r="L134" s="194"/>
      <c r="M134" s="98" t="s">
        <v>1</v>
      </c>
      <c r="N134" s="99" t="s">
        <v>39</v>
      </c>
      <c r="O134" s="99" t="s">
        <v>131</v>
      </c>
      <c r="P134" s="99" t="s">
        <v>132</v>
      </c>
      <c r="Q134" s="99" t="s">
        <v>133</v>
      </c>
      <c r="R134" s="99" t="s">
        <v>134</v>
      </c>
      <c r="S134" s="99" t="s">
        <v>135</v>
      </c>
      <c r="T134" s="100" t="s">
        <v>136</v>
      </c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</row>
    <row r="135" s="2" customFormat="1" ht="22.8" customHeight="1">
      <c r="A135" s="36"/>
      <c r="B135" s="37"/>
      <c r="C135" s="105" t="s">
        <v>137</v>
      </c>
      <c r="D135" s="38"/>
      <c r="E135" s="38"/>
      <c r="F135" s="38"/>
      <c r="G135" s="38"/>
      <c r="H135" s="38"/>
      <c r="I135" s="38"/>
      <c r="J135" s="195">
        <f>BK135</f>
        <v>0</v>
      </c>
      <c r="K135" s="38"/>
      <c r="L135" s="42"/>
      <c r="M135" s="101"/>
      <c r="N135" s="196"/>
      <c r="O135" s="102"/>
      <c r="P135" s="197">
        <f>P136+P238</f>
        <v>0</v>
      </c>
      <c r="Q135" s="102"/>
      <c r="R135" s="197">
        <f>R136+R238</f>
        <v>4.3811737900000001</v>
      </c>
      <c r="S135" s="102"/>
      <c r="T135" s="198">
        <f>T136+T238</f>
        <v>1.5346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74</v>
      </c>
      <c r="AU135" s="15" t="s">
        <v>105</v>
      </c>
      <c r="BK135" s="199">
        <f>BK136+BK238</f>
        <v>0</v>
      </c>
    </row>
    <row r="136" s="12" customFormat="1" ht="25.92" customHeight="1">
      <c r="A136" s="12"/>
      <c r="B136" s="200"/>
      <c r="C136" s="201"/>
      <c r="D136" s="202" t="s">
        <v>74</v>
      </c>
      <c r="E136" s="203" t="s">
        <v>138</v>
      </c>
      <c r="F136" s="203" t="s">
        <v>139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P137+P141+P154+P168+P191+P220+P234</f>
        <v>0</v>
      </c>
      <c r="Q136" s="208"/>
      <c r="R136" s="209">
        <f>R137+R141+R154+R168+R191+R220+R234</f>
        <v>3.1657280399999999</v>
      </c>
      <c r="S136" s="208"/>
      <c r="T136" s="210">
        <f>T137+T141+T154+T168+T191+T220+T234</f>
        <v>1.30765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74</v>
      </c>
      <c r="AU136" s="212" t="s">
        <v>75</v>
      </c>
      <c r="AY136" s="211" t="s">
        <v>140</v>
      </c>
      <c r="BK136" s="213">
        <f>BK137+BK141+BK154+BK168+BK191+BK220+BK234</f>
        <v>0</v>
      </c>
    </row>
    <row r="137" s="12" customFormat="1" ht="22.8" customHeight="1">
      <c r="A137" s="12"/>
      <c r="B137" s="200"/>
      <c r="C137" s="201"/>
      <c r="D137" s="202" t="s">
        <v>74</v>
      </c>
      <c r="E137" s="214" t="s">
        <v>83</v>
      </c>
      <c r="F137" s="214" t="s">
        <v>141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SUM(P138:P140)</f>
        <v>0</v>
      </c>
      <c r="Q137" s="208"/>
      <c r="R137" s="209">
        <f>SUM(R138:R140)</f>
        <v>0</v>
      </c>
      <c r="S137" s="208"/>
      <c r="T137" s="210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74</v>
      </c>
      <c r="AU137" s="212" t="s">
        <v>83</v>
      </c>
      <c r="AY137" s="211" t="s">
        <v>140</v>
      </c>
      <c r="BK137" s="213">
        <f>SUM(BK138:BK140)</f>
        <v>0</v>
      </c>
    </row>
    <row r="138" s="2" customFormat="1" ht="24.15" customHeight="1">
      <c r="A138" s="36"/>
      <c r="B138" s="37"/>
      <c r="C138" s="216" t="s">
        <v>83</v>
      </c>
      <c r="D138" s="216" t="s">
        <v>142</v>
      </c>
      <c r="E138" s="217" t="s">
        <v>143</v>
      </c>
      <c r="F138" s="218" t="s">
        <v>144</v>
      </c>
      <c r="G138" s="219" t="s">
        <v>145</v>
      </c>
      <c r="H138" s="220">
        <v>0.5</v>
      </c>
      <c r="I138" s="221"/>
      <c r="J138" s="222">
        <f>ROUND(I138*H138,2)</f>
        <v>0</v>
      </c>
      <c r="K138" s="218" t="s">
        <v>146</v>
      </c>
      <c r="L138" s="42"/>
      <c r="M138" s="223" t="s">
        <v>1</v>
      </c>
      <c r="N138" s="224" t="s">
        <v>40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147</v>
      </c>
      <c r="AT138" s="227" t="s">
        <v>142</v>
      </c>
      <c r="AU138" s="227" t="s">
        <v>85</v>
      </c>
      <c r="AY138" s="15" t="s">
        <v>140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83</v>
      </c>
      <c r="BK138" s="228">
        <f>ROUND(I138*H138,2)</f>
        <v>0</v>
      </c>
      <c r="BL138" s="15" t="s">
        <v>147</v>
      </c>
      <c r="BM138" s="227" t="s">
        <v>148</v>
      </c>
    </row>
    <row r="139" s="2" customFormat="1">
      <c r="A139" s="36"/>
      <c r="B139" s="37"/>
      <c r="C139" s="38"/>
      <c r="D139" s="229" t="s">
        <v>149</v>
      </c>
      <c r="E139" s="38"/>
      <c r="F139" s="230" t="s">
        <v>150</v>
      </c>
      <c r="G139" s="38"/>
      <c r="H139" s="38"/>
      <c r="I139" s="231"/>
      <c r="J139" s="38"/>
      <c r="K139" s="38"/>
      <c r="L139" s="42"/>
      <c r="M139" s="232"/>
      <c r="N139" s="233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149</v>
      </c>
      <c r="AU139" s="15" t="s">
        <v>85</v>
      </c>
    </row>
    <row r="140" s="2" customFormat="1">
      <c r="A140" s="36"/>
      <c r="B140" s="37"/>
      <c r="C140" s="38"/>
      <c r="D140" s="234" t="s">
        <v>151</v>
      </c>
      <c r="E140" s="38"/>
      <c r="F140" s="235" t="s">
        <v>152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151</v>
      </c>
      <c r="AU140" s="15" t="s">
        <v>85</v>
      </c>
    </row>
    <row r="141" s="12" customFormat="1" ht="22.8" customHeight="1">
      <c r="A141" s="12"/>
      <c r="B141" s="200"/>
      <c r="C141" s="201"/>
      <c r="D141" s="202" t="s">
        <v>74</v>
      </c>
      <c r="E141" s="214" t="s">
        <v>153</v>
      </c>
      <c r="F141" s="214" t="s">
        <v>154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SUM(P142:P153)</f>
        <v>0</v>
      </c>
      <c r="Q141" s="208"/>
      <c r="R141" s="209">
        <f>SUM(R142:R153)</f>
        <v>0.27280964000000002</v>
      </c>
      <c r="S141" s="208"/>
      <c r="T141" s="210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83</v>
      </c>
      <c r="AT141" s="212" t="s">
        <v>74</v>
      </c>
      <c r="AU141" s="212" t="s">
        <v>83</v>
      </c>
      <c r="AY141" s="211" t="s">
        <v>140</v>
      </c>
      <c r="BK141" s="213">
        <f>SUM(BK142:BK153)</f>
        <v>0</v>
      </c>
    </row>
    <row r="142" s="2" customFormat="1" ht="16.5" customHeight="1">
      <c r="A142" s="36"/>
      <c r="B142" s="37"/>
      <c r="C142" s="216" t="s">
        <v>85</v>
      </c>
      <c r="D142" s="216" t="s">
        <v>142</v>
      </c>
      <c r="E142" s="217" t="s">
        <v>155</v>
      </c>
      <c r="F142" s="218" t="s">
        <v>156</v>
      </c>
      <c r="G142" s="219" t="s">
        <v>145</v>
      </c>
      <c r="H142" s="220">
        <v>0.070000000000000007</v>
      </c>
      <c r="I142" s="221"/>
      <c r="J142" s="222">
        <f>ROUND(I142*H142,2)</f>
        <v>0</v>
      </c>
      <c r="K142" s="218" t="s">
        <v>146</v>
      </c>
      <c r="L142" s="42"/>
      <c r="M142" s="223" t="s">
        <v>1</v>
      </c>
      <c r="N142" s="224" t="s">
        <v>40</v>
      </c>
      <c r="O142" s="89"/>
      <c r="P142" s="225">
        <f>O142*H142</f>
        <v>0</v>
      </c>
      <c r="Q142" s="225">
        <v>1.94302</v>
      </c>
      <c r="R142" s="225">
        <f>Q142*H142</f>
        <v>0.13601140000000001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147</v>
      </c>
      <c r="AT142" s="227" t="s">
        <v>142</v>
      </c>
      <c r="AU142" s="227" t="s">
        <v>85</v>
      </c>
      <c r="AY142" s="15" t="s">
        <v>140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83</v>
      </c>
      <c r="BK142" s="228">
        <f>ROUND(I142*H142,2)</f>
        <v>0</v>
      </c>
      <c r="BL142" s="15" t="s">
        <v>147</v>
      </c>
      <c r="BM142" s="227" t="s">
        <v>157</v>
      </c>
    </row>
    <row r="143" s="2" customFormat="1">
      <c r="A143" s="36"/>
      <c r="B143" s="37"/>
      <c r="C143" s="38"/>
      <c r="D143" s="229" t="s">
        <v>149</v>
      </c>
      <c r="E143" s="38"/>
      <c r="F143" s="230" t="s">
        <v>158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149</v>
      </c>
      <c r="AU143" s="15" t="s">
        <v>85</v>
      </c>
    </row>
    <row r="144" s="2" customFormat="1">
      <c r="A144" s="36"/>
      <c r="B144" s="37"/>
      <c r="C144" s="38"/>
      <c r="D144" s="234" t="s">
        <v>151</v>
      </c>
      <c r="E144" s="38"/>
      <c r="F144" s="235" t="s">
        <v>159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151</v>
      </c>
      <c r="AU144" s="15" t="s">
        <v>85</v>
      </c>
    </row>
    <row r="145" s="13" customFormat="1">
      <c r="A145" s="13"/>
      <c r="B145" s="236"/>
      <c r="C145" s="237"/>
      <c r="D145" s="229" t="s">
        <v>160</v>
      </c>
      <c r="E145" s="238" t="s">
        <v>1</v>
      </c>
      <c r="F145" s="239" t="s">
        <v>161</v>
      </c>
      <c r="G145" s="237"/>
      <c r="H145" s="240">
        <v>0.070000000000000007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160</v>
      </c>
      <c r="AU145" s="246" t="s">
        <v>85</v>
      </c>
      <c r="AV145" s="13" t="s">
        <v>85</v>
      </c>
      <c r="AW145" s="13" t="s">
        <v>31</v>
      </c>
      <c r="AX145" s="13" t="s">
        <v>83</v>
      </c>
      <c r="AY145" s="246" t="s">
        <v>140</v>
      </c>
    </row>
    <row r="146" s="2" customFormat="1" ht="24.15" customHeight="1">
      <c r="A146" s="36"/>
      <c r="B146" s="37"/>
      <c r="C146" s="216" t="s">
        <v>153</v>
      </c>
      <c r="D146" s="216" t="s">
        <v>142</v>
      </c>
      <c r="E146" s="217" t="s">
        <v>162</v>
      </c>
      <c r="F146" s="218" t="s">
        <v>163</v>
      </c>
      <c r="G146" s="219" t="s">
        <v>164</v>
      </c>
      <c r="H146" s="220">
        <v>0.049000000000000002</v>
      </c>
      <c r="I146" s="221"/>
      <c r="J146" s="222">
        <f>ROUND(I146*H146,2)</f>
        <v>0</v>
      </c>
      <c r="K146" s="218" t="s">
        <v>146</v>
      </c>
      <c r="L146" s="42"/>
      <c r="M146" s="223" t="s">
        <v>1</v>
      </c>
      <c r="N146" s="224" t="s">
        <v>40</v>
      </c>
      <c r="O146" s="89"/>
      <c r="P146" s="225">
        <f>O146*H146</f>
        <v>0</v>
      </c>
      <c r="Q146" s="225">
        <v>1.0900000000000001</v>
      </c>
      <c r="R146" s="225">
        <f>Q146*H146</f>
        <v>0.053410000000000006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147</v>
      </c>
      <c r="AT146" s="227" t="s">
        <v>142</v>
      </c>
      <c r="AU146" s="227" t="s">
        <v>85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83</v>
      </c>
      <c r="BK146" s="228">
        <f>ROUND(I146*H146,2)</f>
        <v>0</v>
      </c>
      <c r="BL146" s="15" t="s">
        <v>147</v>
      </c>
      <c r="BM146" s="227" t="s">
        <v>165</v>
      </c>
    </row>
    <row r="147" s="2" customFormat="1">
      <c r="A147" s="36"/>
      <c r="B147" s="37"/>
      <c r="C147" s="38"/>
      <c r="D147" s="229" t="s">
        <v>149</v>
      </c>
      <c r="E147" s="38"/>
      <c r="F147" s="230" t="s">
        <v>166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149</v>
      </c>
      <c r="AU147" s="15" t="s">
        <v>85</v>
      </c>
    </row>
    <row r="148" s="2" customFormat="1">
      <c r="A148" s="36"/>
      <c r="B148" s="37"/>
      <c r="C148" s="38"/>
      <c r="D148" s="234" t="s">
        <v>151</v>
      </c>
      <c r="E148" s="38"/>
      <c r="F148" s="235" t="s">
        <v>167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151</v>
      </c>
      <c r="AU148" s="15" t="s">
        <v>85</v>
      </c>
    </row>
    <row r="149" s="13" customFormat="1">
      <c r="A149" s="13"/>
      <c r="B149" s="236"/>
      <c r="C149" s="237"/>
      <c r="D149" s="229" t="s">
        <v>160</v>
      </c>
      <c r="E149" s="238" t="s">
        <v>1</v>
      </c>
      <c r="F149" s="239" t="s">
        <v>168</v>
      </c>
      <c r="G149" s="237"/>
      <c r="H149" s="240">
        <v>0.049000000000000002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160</v>
      </c>
      <c r="AU149" s="246" t="s">
        <v>85</v>
      </c>
      <c r="AV149" s="13" t="s">
        <v>85</v>
      </c>
      <c r="AW149" s="13" t="s">
        <v>31</v>
      </c>
      <c r="AX149" s="13" t="s">
        <v>83</v>
      </c>
      <c r="AY149" s="246" t="s">
        <v>140</v>
      </c>
    </row>
    <row r="150" s="2" customFormat="1" ht="24.15" customHeight="1">
      <c r="A150" s="36"/>
      <c r="B150" s="37"/>
      <c r="C150" s="216" t="s">
        <v>147</v>
      </c>
      <c r="D150" s="216" t="s">
        <v>142</v>
      </c>
      <c r="E150" s="217" t="s">
        <v>169</v>
      </c>
      <c r="F150" s="218" t="s">
        <v>170</v>
      </c>
      <c r="G150" s="219" t="s">
        <v>171</v>
      </c>
      <c r="H150" s="220">
        <v>0.46800000000000003</v>
      </c>
      <c r="I150" s="221"/>
      <c r="J150" s="222">
        <f>ROUND(I150*H150,2)</f>
        <v>0</v>
      </c>
      <c r="K150" s="218" t="s">
        <v>146</v>
      </c>
      <c r="L150" s="42"/>
      <c r="M150" s="223" t="s">
        <v>1</v>
      </c>
      <c r="N150" s="224" t="s">
        <v>40</v>
      </c>
      <c r="O150" s="89"/>
      <c r="P150" s="225">
        <f>O150*H150</f>
        <v>0</v>
      </c>
      <c r="Q150" s="225">
        <v>0.17818000000000001</v>
      </c>
      <c r="R150" s="225">
        <f>Q150*H150</f>
        <v>0.083388240000000002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147</v>
      </c>
      <c r="AT150" s="227" t="s">
        <v>142</v>
      </c>
      <c r="AU150" s="227" t="s">
        <v>85</v>
      </c>
      <c r="AY150" s="15" t="s">
        <v>140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83</v>
      </c>
      <c r="BK150" s="228">
        <f>ROUND(I150*H150,2)</f>
        <v>0</v>
      </c>
      <c r="BL150" s="15" t="s">
        <v>147</v>
      </c>
      <c r="BM150" s="227" t="s">
        <v>172</v>
      </c>
    </row>
    <row r="151" s="2" customFormat="1">
      <c r="A151" s="36"/>
      <c r="B151" s="37"/>
      <c r="C151" s="38"/>
      <c r="D151" s="229" t="s">
        <v>149</v>
      </c>
      <c r="E151" s="38"/>
      <c r="F151" s="230" t="s">
        <v>173</v>
      </c>
      <c r="G151" s="38"/>
      <c r="H151" s="38"/>
      <c r="I151" s="231"/>
      <c r="J151" s="38"/>
      <c r="K151" s="38"/>
      <c r="L151" s="42"/>
      <c r="M151" s="232"/>
      <c r="N151" s="233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149</v>
      </c>
      <c r="AU151" s="15" t="s">
        <v>85</v>
      </c>
    </row>
    <row r="152" s="2" customFormat="1">
      <c r="A152" s="36"/>
      <c r="B152" s="37"/>
      <c r="C152" s="38"/>
      <c r="D152" s="234" t="s">
        <v>151</v>
      </c>
      <c r="E152" s="38"/>
      <c r="F152" s="235" t="s">
        <v>174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151</v>
      </c>
      <c r="AU152" s="15" t="s">
        <v>85</v>
      </c>
    </row>
    <row r="153" s="13" customFormat="1">
      <c r="A153" s="13"/>
      <c r="B153" s="236"/>
      <c r="C153" s="237"/>
      <c r="D153" s="229" t="s">
        <v>160</v>
      </c>
      <c r="E153" s="238" t="s">
        <v>1</v>
      </c>
      <c r="F153" s="239" t="s">
        <v>175</v>
      </c>
      <c r="G153" s="237"/>
      <c r="H153" s="240">
        <v>0.46800000000000003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160</v>
      </c>
      <c r="AU153" s="246" t="s">
        <v>85</v>
      </c>
      <c r="AV153" s="13" t="s">
        <v>85</v>
      </c>
      <c r="AW153" s="13" t="s">
        <v>31</v>
      </c>
      <c r="AX153" s="13" t="s">
        <v>83</v>
      </c>
      <c r="AY153" s="246" t="s">
        <v>140</v>
      </c>
    </row>
    <row r="154" s="12" customFormat="1" ht="22.8" customHeight="1">
      <c r="A154" s="12"/>
      <c r="B154" s="200"/>
      <c r="C154" s="201"/>
      <c r="D154" s="202" t="s">
        <v>74</v>
      </c>
      <c r="E154" s="214" t="s">
        <v>147</v>
      </c>
      <c r="F154" s="214" t="s">
        <v>176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SUM(P155:P167)</f>
        <v>0</v>
      </c>
      <c r="Q154" s="208"/>
      <c r="R154" s="209">
        <f>SUM(R155:R167)</f>
        <v>2.5255813999999996</v>
      </c>
      <c r="S154" s="208"/>
      <c r="T154" s="210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83</v>
      </c>
      <c r="AT154" s="212" t="s">
        <v>74</v>
      </c>
      <c r="AU154" s="212" t="s">
        <v>83</v>
      </c>
      <c r="AY154" s="211" t="s">
        <v>140</v>
      </c>
      <c r="BK154" s="213">
        <f>SUM(BK155:BK167)</f>
        <v>0</v>
      </c>
    </row>
    <row r="155" s="2" customFormat="1" ht="21.75" customHeight="1">
      <c r="A155" s="36"/>
      <c r="B155" s="37"/>
      <c r="C155" s="216" t="s">
        <v>177</v>
      </c>
      <c r="D155" s="216" t="s">
        <v>142</v>
      </c>
      <c r="E155" s="217" t="s">
        <v>178</v>
      </c>
      <c r="F155" s="218" t="s">
        <v>179</v>
      </c>
      <c r="G155" s="219" t="s">
        <v>145</v>
      </c>
      <c r="H155" s="220">
        <v>1</v>
      </c>
      <c r="I155" s="221"/>
      <c r="J155" s="222">
        <f>ROUND(I155*H155,2)</f>
        <v>0</v>
      </c>
      <c r="K155" s="218" t="s">
        <v>146</v>
      </c>
      <c r="L155" s="42"/>
      <c r="M155" s="223" t="s">
        <v>1</v>
      </c>
      <c r="N155" s="224" t="s">
        <v>40</v>
      </c>
      <c r="O155" s="89"/>
      <c r="P155" s="225">
        <f>O155*H155</f>
        <v>0</v>
      </c>
      <c r="Q155" s="225">
        <v>2.5019499999999999</v>
      </c>
      <c r="R155" s="225">
        <f>Q155*H155</f>
        <v>2.5019499999999999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147</v>
      </c>
      <c r="AT155" s="227" t="s">
        <v>142</v>
      </c>
      <c r="AU155" s="227" t="s">
        <v>85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83</v>
      </c>
      <c r="BK155" s="228">
        <f>ROUND(I155*H155,2)</f>
        <v>0</v>
      </c>
      <c r="BL155" s="15" t="s">
        <v>147</v>
      </c>
      <c r="BM155" s="227" t="s">
        <v>180</v>
      </c>
    </row>
    <row r="156" s="2" customFormat="1">
      <c r="A156" s="36"/>
      <c r="B156" s="37"/>
      <c r="C156" s="38"/>
      <c r="D156" s="229" t="s">
        <v>149</v>
      </c>
      <c r="E156" s="38"/>
      <c r="F156" s="230" t="s">
        <v>181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149</v>
      </c>
      <c r="AU156" s="15" t="s">
        <v>85</v>
      </c>
    </row>
    <row r="157" s="2" customFormat="1">
      <c r="A157" s="36"/>
      <c r="B157" s="37"/>
      <c r="C157" s="38"/>
      <c r="D157" s="234" t="s">
        <v>151</v>
      </c>
      <c r="E157" s="38"/>
      <c r="F157" s="235" t="s">
        <v>182</v>
      </c>
      <c r="G157" s="38"/>
      <c r="H157" s="38"/>
      <c r="I157" s="231"/>
      <c r="J157" s="38"/>
      <c r="K157" s="38"/>
      <c r="L157" s="42"/>
      <c r="M157" s="232"/>
      <c r="N157" s="233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151</v>
      </c>
      <c r="AU157" s="15" t="s">
        <v>85</v>
      </c>
    </row>
    <row r="158" s="2" customFormat="1" ht="24.15" customHeight="1">
      <c r="A158" s="36"/>
      <c r="B158" s="37"/>
      <c r="C158" s="216" t="s">
        <v>183</v>
      </c>
      <c r="D158" s="216" t="s">
        <v>142</v>
      </c>
      <c r="E158" s="217" t="s">
        <v>184</v>
      </c>
      <c r="F158" s="218" t="s">
        <v>185</v>
      </c>
      <c r="G158" s="219" t="s">
        <v>164</v>
      </c>
      <c r="H158" s="220">
        <v>0.02</v>
      </c>
      <c r="I158" s="221"/>
      <c r="J158" s="222">
        <f>ROUND(I158*H158,2)</f>
        <v>0</v>
      </c>
      <c r="K158" s="218" t="s">
        <v>146</v>
      </c>
      <c r="L158" s="42"/>
      <c r="M158" s="223" t="s">
        <v>1</v>
      </c>
      <c r="N158" s="224" t="s">
        <v>40</v>
      </c>
      <c r="O158" s="89"/>
      <c r="P158" s="225">
        <f>O158*H158</f>
        <v>0</v>
      </c>
      <c r="Q158" s="225">
        <v>1.06277</v>
      </c>
      <c r="R158" s="225">
        <f>Q158*H158</f>
        <v>0.021255400000000001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147</v>
      </c>
      <c r="AT158" s="227" t="s">
        <v>142</v>
      </c>
      <c r="AU158" s="227" t="s">
        <v>85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83</v>
      </c>
      <c r="BK158" s="228">
        <f>ROUND(I158*H158,2)</f>
        <v>0</v>
      </c>
      <c r="BL158" s="15" t="s">
        <v>147</v>
      </c>
      <c r="BM158" s="227" t="s">
        <v>186</v>
      </c>
    </row>
    <row r="159" s="2" customFormat="1">
      <c r="A159" s="36"/>
      <c r="B159" s="37"/>
      <c r="C159" s="38"/>
      <c r="D159" s="229" t="s">
        <v>149</v>
      </c>
      <c r="E159" s="38"/>
      <c r="F159" s="230" t="s">
        <v>187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149</v>
      </c>
      <c r="AU159" s="15" t="s">
        <v>85</v>
      </c>
    </row>
    <row r="160" s="2" customFormat="1">
      <c r="A160" s="36"/>
      <c r="B160" s="37"/>
      <c r="C160" s="38"/>
      <c r="D160" s="234" t="s">
        <v>151</v>
      </c>
      <c r="E160" s="38"/>
      <c r="F160" s="235" t="s">
        <v>188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151</v>
      </c>
      <c r="AU160" s="15" t="s">
        <v>85</v>
      </c>
    </row>
    <row r="161" s="2" customFormat="1" ht="16.5" customHeight="1">
      <c r="A161" s="36"/>
      <c r="B161" s="37"/>
      <c r="C161" s="216" t="s">
        <v>189</v>
      </c>
      <c r="D161" s="216" t="s">
        <v>142</v>
      </c>
      <c r="E161" s="217" t="s">
        <v>190</v>
      </c>
      <c r="F161" s="218" t="s">
        <v>191</v>
      </c>
      <c r="G161" s="219" t="s">
        <v>171</v>
      </c>
      <c r="H161" s="220">
        <v>0.29999999999999999</v>
      </c>
      <c r="I161" s="221"/>
      <c r="J161" s="222">
        <f>ROUND(I161*H161,2)</f>
        <v>0</v>
      </c>
      <c r="K161" s="218" t="s">
        <v>146</v>
      </c>
      <c r="L161" s="42"/>
      <c r="M161" s="223" t="s">
        <v>1</v>
      </c>
      <c r="N161" s="224" t="s">
        <v>40</v>
      </c>
      <c r="O161" s="89"/>
      <c r="P161" s="225">
        <f>O161*H161</f>
        <v>0</v>
      </c>
      <c r="Q161" s="225">
        <v>0.00792</v>
      </c>
      <c r="R161" s="225">
        <f>Q161*H161</f>
        <v>0.0023760000000000001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147</v>
      </c>
      <c r="AT161" s="227" t="s">
        <v>142</v>
      </c>
      <c r="AU161" s="227" t="s">
        <v>85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83</v>
      </c>
      <c r="BK161" s="228">
        <f>ROUND(I161*H161,2)</f>
        <v>0</v>
      </c>
      <c r="BL161" s="15" t="s">
        <v>147</v>
      </c>
      <c r="BM161" s="227" t="s">
        <v>192</v>
      </c>
    </row>
    <row r="162" s="2" customFormat="1">
      <c r="A162" s="36"/>
      <c r="B162" s="37"/>
      <c r="C162" s="38"/>
      <c r="D162" s="229" t="s">
        <v>149</v>
      </c>
      <c r="E162" s="38"/>
      <c r="F162" s="230" t="s">
        <v>193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149</v>
      </c>
      <c r="AU162" s="15" t="s">
        <v>85</v>
      </c>
    </row>
    <row r="163" s="2" customFormat="1">
      <c r="A163" s="36"/>
      <c r="B163" s="37"/>
      <c r="C163" s="38"/>
      <c r="D163" s="234" t="s">
        <v>151</v>
      </c>
      <c r="E163" s="38"/>
      <c r="F163" s="235" t="s">
        <v>194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151</v>
      </c>
      <c r="AU163" s="15" t="s">
        <v>85</v>
      </c>
    </row>
    <row r="164" s="13" customFormat="1">
      <c r="A164" s="13"/>
      <c r="B164" s="236"/>
      <c r="C164" s="237"/>
      <c r="D164" s="229" t="s">
        <v>160</v>
      </c>
      <c r="E164" s="238" t="s">
        <v>1</v>
      </c>
      <c r="F164" s="239" t="s">
        <v>195</v>
      </c>
      <c r="G164" s="237"/>
      <c r="H164" s="240">
        <v>0.29999999999999999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160</v>
      </c>
      <c r="AU164" s="246" t="s">
        <v>85</v>
      </c>
      <c r="AV164" s="13" t="s">
        <v>85</v>
      </c>
      <c r="AW164" s="13" t="s">
        <v>31</v>
      </c>
      <c r="AX164" s="13" t="s">
        <v>83</v>
      </c>
      <c r="AY164" s="246" t="s">
        <v>140</v>
      </c>
    </row>
    <row r="165" s="2" customFormat="1" ht="16.5" customHeight="1">
      <c r="A165" s="36"/>
      <c r="B165" s="37"/>
      <c r="C165" s="216" t="s">
        <v>196</v>
      </c>
      <c r="D165" s="216" t="s">
        <v>142</v>
      </c>
      <c r="E165" s="217" t="s">
        <v>197</v>
      </c>
      <c r="F165" s="218" t="s">
        <v>198</v>
      </c>
      <c r="G165" s="219" t="s">
        <v>171</v>
      </c>
      <c r="H165" s="220">
        <v>0.29999999999999999</v>
      </c>
      <c r="I165" s="221"/>
      <c r="J165" s="222">
        <f>ROUND(I165*H165,2)</f>
        <v>0</v>
      </c>
      <c r="K165" s="218" t="s">
        <v>146</v>
      </c>
      <c r="L165" s="42"/>
      <c r="M165" s="223" t="s">
        <v>1</v>
      </c>
      <c r="N165" s="224" t="s">
        <v>40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147</v>
      </c>
      <c r="AT165" s="227" t="s">
        <v>142</v>
      </c>
      <c r="AU165" s="227" t="s">
        <v>85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83</v>
      </c>
      <c r="BK165" s="228">
        <f>ROUND(I165*H165,2)</f>
        <v>0</v>
      </c>
      <c r="BL165" s="15" t="s">
        <v>147</v>
      </c>
      <c r="BM165" s="227" t="s">
        <v>199</v>
      </c>
    </row>
    <row r="166" s="2" customFormat="1">
      <c r="A166" s="36"/>
      <c r="B166" s="37"/>
      <c r="C166" s="38"/>
      <c r="D166" s="229" t="s">
        <v>149</v>
      </c>
      <c r="E166" s="38"/>
      <c r="F166" s="230" t="s">
        <v>200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149</v>
      </c>
      <c r="AU166" s="15" t="s">
        <v>85</v>
      </c>
    </row>
    <row r="167" s="2" customFormat="1">
      <c r="A167" s="36"/>
      <c r="B167" s="37"/>
      <c r="C167" s="38"/>
      <c r="D167" s="234" t="s">
        <v>151</v>
      </c>
      <c r="E167" s="38"/>
      <c r="F167" s="235" t="s">
        <v>201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151</v>
      </c>
      <c r="AU167" s="15" t="s">
        <v>85</v>
      </c>
    </row>
    <row r="168" s="12" customFormat="1" ht="22.8" customHeight="1">
      <c r="A168" s="12"/>
      <c r="B168" s="200"/>
      <c r="C168" s="201"/>
      <c r="D168" s="202" t="s">
        <v>74</v>
      </c>
      <c r="E168" s="214" t="s">
        <v>183</v>
      </c>
      <c r="F168" s="214" t="s">
        <v>202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SUM(P169:P190)</f>
        <v>0</v>
      </c>
      <c r="Q168" s="208"/>
      <c r="R168" s="209">
        <f>SUM(R169:R190)</f>
        <v>0.36554999999999993</v>
      </c>
      <c r="S168" s="208"/>
      <c r="T168" s="210">
        <f>SUM(T169:T190)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83</v>
      </c>
      <c r="AT168" s="212" t="s">
        <v>74</v>
      </c>
      <c r="AU168" s="212" t="s">
        <v>83</v>
      </c>
      <c r="AY168" s="211" t="s">
        <v>140</v>
      </c>
      <c r="BK168" s="213">
        <f>SUM(BK169:BK190)</f>
        <v>0</v>
      </c>
    </row>
    <row r="169" s="2" customFormat="1" ht="24.15" customHeight="1">
      <c r="A169" s="36"/>
      <c r="B169" s="37"/>
      <c r="C169" s="216" t="s">
        <v>203</v>
      </c>
      <c r="D169" s="216" t="s">
        <v>142</v>
      </c>
      <c r="E169" s="217" t="s">
        <v>204</v>
      </c>
      <c r="F169" s="218" t="s">
        <v>205</v>
      </c>
      <c r="G169" s="219" t="s">
        <v>171</v>
      </c>
      <c r="H169" s="220">
        <v>13.5</v>
      </c>
      <c r="I169" s="221"/>
      <c r="J169" s="222">
        <f>ROUND(I169*H169,2)</f>
        <v>0</v>
      </c>
      <c r="K169" s="218" t="s">
        <v>146</v>
      </c>
      <c r="L169" s="42"/>
      <c r="M169" s="223" t="s">
        <v>1</v>
      </c>
      <c r="N169" s="224" t="s">
        <v>40</v>
      </c>
      <c r="O169" s="89"/>
      <c r="P169" s="225">
        <f>O169*H169</f>
        <v>0</v>
      </c>
      <c r="Q169" s="225">
        <v>0.0073499999999999998</v>
      </c>
      <c r="R169" s="225">
        <f>Q169*H169</f>
        <v>0.099224999999999994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147</v>
      </c>
      <c r="AT169" s="227" t="s">
        <v>142</v>
      </c>
      <c r="AU169" s="227" t="s">
        <v>85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83</v>
      </c>
      <c r="BK169" s="228">
        <f>ROUND(I169*H169,2)</f>
        <v>0</v>
      </c>
      <c r="BL169" s="15" t="s">
        <v>147</v>
      </c>
      <c r="BM169" s="227" t="s">
        <v>206</v>
      </c>
    </row>
    <row r="170" s="2" customFormat="1">
      <c r="A170" s="36"/>
      <c r="B170" s="37"/>
      <c r="C170" s="38"/>
      <c r="D170" s="229" t="s">
        <v>149</v>
      </c>
      <c r="E170" s="38"/>
      <c r="F170" s="230" t="s">
        <v>207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149</v>
      </c>
      <c r="AU170" s="15" t="s">
        <v>85</v>
      </c>
    </row>
    <row r="171" s="2" customFormat="1">
      <c r="A171" s="36"/>
      <c r="B171" s="37"/>
      <c r="C171" s="38"/>
      <c r="D171" s="234" t="s">
        <v>151</v>
      </c>
      <c r="E171" s="38"/>
      <c r="F171" s="235" t="s">
        <v>208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151</v>
      </c>
      <c r="AU171" s="15" t="s">
        <v>85</v>
      </c>
    </row>
    <row r="172" s="2" customFormat="1" ht="24.15" customHeight="1">
      <c r="A172" s="36"/>
      <c r="B172" s="37"/>
      <c r="C172" s="216" t="s">
        <v>209</v>
      </c>
      <c r="D172" s="216" t="s">
        <v>142</v>
      </c>
      <c r="E172" s="217" t="s">
        <v>210</v>
      </c>
      <c r="F172" s="218" t="s">
        <v>211</v>
      </c>
      <c r="G172" s="219" t="s">
        <v>171</v>
      </c>
      <c r="H172" s="220">
        <v>13.5</v>
      </c>
      <c r="I172" s="221"/>
      <c r="J172" s="222">
        <f>ROUND(I172*H172,2)</f>
        <v>0</v>
      </c>
      <c r="K172" s="218" t="s">
        <v>146</v>
      </c>
      <c r="L172" s="42"/>
      <c r="M172" s="223" t="s">
        <v>1</v>
      </c>
      <c r="N172" s="224" t="s">
        <v>40</v>
      </c>
      <c r="O172" s="89"/>
      <c r="P172" s="225">
        <f>O172*H172</f>
        <v>0</v>
      </c>
      <c r="Q172" s="225">
        <v>0.015400000000000001</v>
      </c>
      <c r="R172" s="225">
        <f>Q172*H172</f>
        <v>0.2079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147</v>
      </c>
      <c r="AT172" s="227" t="s">
        <v>142</v>
      </c>
      <c r="AU172" s="227" t="s">
        <v>85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83</v>
      </c>
      <c r="BK172" s="228">
        <f>ROUND(I172*H172,2)</f>
        <v>0</v>
      </c>
      <c r="BL172" s="15" t="s">
        <v>147</v>
      </c>
      <c r="BM172" s="227" t="s">
        <v>212</v>
      </c>
    </row>
    <row r="173" s="2" customFormat="1">
      <c r="A173" s="36"/>
      <c r="B173" s="37"/>
      <c r="C173" s="38"/>
      <c r="D173" s="229" t="s">
        <v>149</v>
      </c>
      <c r="E173" s="38"/>
      <c r="F173" s="230" t="s">
        <v>213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149</v>
      </c>
      <c r="AU173" s="15" t="s">
        <v>85</v>
      </c>
    </row>
    <row r="174" s="2" customFormat="1">
      <c r="A174" s="36"/>
      <c r="B174" s="37"/>
      <c r="C174" s="38"/>
      <c r="D174" s="234" t="s">
        <v>151</v>
      </c>
      <c r="E174" s="38"/>
      <c r="F174" s="235" t="s">
        <v>214</v>
      </c>
      <c r="G174" s="38"/>
      <c r="H174" s="38"/>
      <c r="I174" s="231"/>
      <c r="J174" s="38"/>
      <c r="K174" s="38"/>
      <c r="L174" s="42"/>
      <c r="M174" s="232"/>
      <c r="N174" s="233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151</v>
      </c>
      <c r="AU174" s="15" t="s">
        <v>85</v>
      </c>
    </row>
    <row r="175" s="2" customFormat="1" ht="24.15" customHeight="1">
      <c r="A175" s="36"/>
      <c r="B175" s="37"/>
      <c r="C175" s="216" t="s">
        <v>215</v>
      </c>
      <c r="D175" s="216" t="s">
        <v>142</v>
      </c>
      <c r="E175" s="217" t="s">
        <v>216</v>
      </c>
      <c r="F175" s="218" t="s">
        <v>217</v>
      </c>
      <c r="G175" s="219" t="s">
        <v>218</v>
      </c>
      <c r="H175" s="220">
        <v>1</v>
      </c>
      <c r="I175" s="221"/>
      <c r="J175" s="222">
        <f>ROUND(I175*H175,2)</f>
        <v>0</v>
      </c>
      <c r="K175" s="218" t="s">
        <v>146</v>
      </c>
      <c r="L175" s="42"/>
      <c r="M175" s="223" t="s">
        <v>1</v>
      </c>
      <c r="N175" s="224" t="s">
        <v>40</v>
      </c>
      <c r="O175" s="89"/>
      <c r="P175" s="225">
        <f>O175*H175</f>
        <v>0</v>
      </c>
      <c r="Q175" s="225">
        <v>0.041500000000000002</v>
      </c>
      <c r="R175" s="225">
        <f>Q175*H175</f>
        <v>0.041500000000000002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147</v>
      </c>
      <c r="AT175" s="227" t="s">
        <v>142</v>
      </c>
      <c r="AU175" s="227" t="s">
        <v>85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83</v>
      </c>
      <c r="BK175" s="228">
        <f>ROUND(I175*H175,2)</f>
        <v>0</v>
      </c>
      <c r="BL175" s="15" t="s">
        <v>147</v>
      </c>
      <c r="BM175" s="227" t="s">
        <v>219</v>
      </c>
    </row>
    <row r="176" s="2" customFormat="1">
      <c r="A176" s="36"/>
      <c r="B176" s="37"/>
      <c r="C176" s="38"/>
      <c r="D176" s="229" t="s">
        <v>149</v>
      </c>
      <c r="E176" s="38"/>
      <c r="F176" s="230" t="s">
        <v>220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149</v>
      </c>
      <c r="AU176" s="15" t="s">
        <v>85</v>
      </c>
    </row>
    <row r="177" s="2" customFormat="1">
      <c r="A177" s="36"/>
      <c r="B177" s="37"/>
      <c r="C177" s="38"/>
      <c r="D177" s="234" t="s">
        <v>151</v>
      </c>
      <c r="E177" s="38"/>
      <c r="F177" s="235" t="s">
        <v>221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151</v>
      </c>
      <c r="AU177" s="15" t="s">
        <v>85</v>
      </c>
    </row>
    <row r="178" s="2" customFormat="1" ht="37.8" customHeight="1">
      <c r="A178" s="36"/>
      <c r="B178" s="37"/>
      <c r="C178" s="216" t="s">
        <v>8</v>
      </c>
      <c r="D178" s="216" t="s">
        <v>142</v>
      </c>
      <c r="E178" s="217" t="s">
        <v>222</v>
      </c>
      <c r="F178" s="218" t="s">
        <v>223</v>
      </c>
      <c r="G178" s="219" t="s">
        <v>224</v>
      </c>
      <c r="H178" s="220">
        <v>5</v>
      </c>
      <c r="I178" s="221"/>
      <c r="J178" s="222">
        <f>ROUND(I178*H178,2)</f>
        <v>0</v>
      </c>
      <c r="K178" s="218" t="s">
        <v>146</v>
      </c>
      <c r="L178" s="42"/>
      <c r="M178" s="223" t="s">
        <v>1</v>
      </c>
      <c r="N178" s="224" t="s">
        <v>40</v>
      </c>
      <c r="O178" s="89"/>
      <c r="P178" s="225">
        <f>O178*H178</f>
        <v>0</v>
      </c>
      <c r="Q178" s="225">
        <v>0.0017600000000000001</v>
      </c>
      <c r="R178" s="225">
        <f>Q178*H178</f>
        <v>0.0088000000000000005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147</v>
      </c>
      <c r="AT178" s="227" t="s">
        <v>142</v>
      </c>
      <c r="AU178" s="227" t="s">
        <v>85</v>
      </c>
      <c r="AY178" s="15" t="s">
        <v>140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83</v>
      </c>
      <c r="BK178" s="228">
        <f>ROUND(I178*H178,2)</f>
        <v>0</v>
      </c>
      <c r="BL178" s="15" t="s">
        <v>147</v>
      </c>
      <c r="BM178" s="227" t="s">
        <v>225</v>
      </c>
    </row>
    <row r="179" s="2" customFormat="1">
      <c r="A179" s="36"/>
      <c r="B179" s="37"/>
      <c r="C179" s="38"/>
      <c r="D179" s="229" t="s">
        <v>149</v>
      </c>
      <c r="E179" s="38"/>
      <c r="F179" s="230" t="s">
        <v>226</v>
      </c>
      <c r="G179" s="38"/>
      <c r="H179" s="38"/>
      <c r="I179" s="231"/>
      <c r="J179" s="38"/>
      <c r="K179" s="38"/>
      <c r="L179" s="42"/>
      <c r="M179" s="232"/>
      <c r="N179" s="233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149</v>
      </c>
      <c r="AU179" s="15" t="s">
        <v>85</v>
      </c>
    </row>
    <row r="180" s="2" customFormat="1">
      <c r="A180" s="36"/>
      <c r="B180" s="37"/>
      <c r="C180" s="38"/>
      <c r="D180" s="234" t="s">
        <v>151</v>
      </c>
      <c r="E180" s="38"/>
      <c r="F180" s="235" t="s">
        <v>227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151</v>
      </c>
      <c r="AU180" s="15" t="s">
        <v>85</v>
      </c>
    </row>
    <row r="181" s="2" customFormat="1" ht="21.75" customHeight="1">
      <c r="A181" s="36"/>
      <c r="B181" s="37"/>
      <c r="C181" s="247" t="s">
        <v>228</v>
      </c>
      <c r="D181" s="247" t="s">
        <v>229</v>
      </c>
      <c r="E181" s="248" t="s">
        <v>230</v>
      </c>
      <c r="F181" s="249" t="s">
        <v>231</v>
      </c>
      <c r="G181" s="250" t="s">
        <v>171</v>
      </c>
      <c r="H181" s="251">
        <v>1.25</v>
      </c>
      <c r="I181" s="252"/>
      <c r="J181" s="253">
        <f>ROUND(I181*H181,2)</f>
        <v>0</v>
      </c>
      <c r="K181" s="249" t="s">
        <v>146</v>
      </c>
      <c r="L181" s="254"/>
      <c r="M181" s="255" t="s">
        <v>1</v>
      </c>
      <c r="N181" s="256" t="s">
        <v>40</v>
      </c>
      <c r="O181" s="89"/>
      <c r="P181" s="225">
        <f>O181*H181</f>
        <v>0</v>
      </c>
      <c r="Q181" s="225">
        <v>0.00059999999999999995</v>
      </c>
      <c r="R181" s="225">
        <f>Q181*H181</f>
        <v>0.00074999999999999991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196</v>
      </c>
      <c r="AT181" s="227" t="s">
        <v>229</v>
      </c>
      <c r="AU181" s="227" t="s">
        <v>85</v>
      </c>
      <c r="AY181" s="15" t="s">
        <v>140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83</v>
      </c>
      <c r="BK181" s="228">
        <f>ROUND(I181*H181,2)</f>
        <v>0</v>
      </c>
      <c r="BL181" s="15" t="s">
        <v>147</v>
      </c>
      <c r="BM181" s="227" t="s">
        <v>232</v>
      </c>
    </row>
    <row r="182" s="2" customFormat="1">
      <c r="A182" s="36"/>
      <c r="B182" s="37"/>
      <c r="C182" s="38"/>
      <c r="D182" s="229" t="s">
        <v>149</v>
      </c>
      <c r="E182" s="38"/>
      <c r="F182" s="230" t="s">
        <v>231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149</v>
      </c>
      <c r="AU182" s="15" t="s">
        <v>85</v>
      </c>
    </row>
    <row r="183" s="13" customFormat="1">
      <c r="A183" s="13"/>
      <c r="B183" s="236"/>
      <c r="C183" s="237"/>
      <c r="D183" s="229" t="s">
        <v>160</v>
      </c>
      <c r="E183" s="237"/>
      <c r="F183" s="239" t="s">
        <v>233</v>
      </c>
      <c r="G183" s="237"/>
      <c r="H183" s="240">
        <v>1.25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160</v>
      </c>
      <c r="AU183" s="246" t="s">
        <v>85</v>
      </c>
      <c r="AV183" s="13" t="s">
        <v>85</v>
      </c>
      <c r="AW183" s="13" t="s">
        <v>4</v>
      </c>
      <c r="AX183" s="13" t="s">
        <v>83</v>
      </c>
      <c r="AY183" s="246" t="s">
        <v>140</v>
      </c>
    </row>
    <row r="184" s="2" customFormat="1" ht="33" customHeight="1">
      <c r="A184" s="36"/>
      <c r="B184" s="37"/>
      <c r="C184" s="216" t="s">
        <v>234</v>
      </c>
      <c r="D184" s="216" t="s">
        <v>142</v>
      </c>
      <c r="E184" s="217" t="s">
        <v>235</v>
      </c>
      <c r="F184" s="218" t="s">
        <v>236</v>
      </c>
      <c r="G184" s="219" t="s">
        <v>218</v>
      </c>
      <c r="H184" s="220">
        <v>1</v>
      </c>
      <c r="I184" s="221"/>
      <c r="J184" s="222">
        <f>ROUND(I184*H184,2)</f>
        <v>0</v>
      </c>
      <c r="K184" s="218" t="s">
        <v>146</v>
      </c>
      <c r="L184" s="42"/>
      <c r="M184" s="223" t="s">
        <v>1</v>
      </c>
      <c r="N184" s="224" t="s">
        <v>40</v>
      </c>
      <c r="O184" s="89"/>
      <c r="P184" s="225">
        <f>O184*H184</f>
        <v>0</v>
      </c>
      <c r="Q184" s="225">
        <v>0.0030999999999999999</v>
      </c>
      <c r="R184" s="225">
        <f>Q184*H184</f>
        <v>0.0030999999999999999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147</v>
      </c>
      <c r="AT184" s="227" t="s">
        <v>142</v>
      </c>
      <c r="AU184" s="227" t="s">
        <v>85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83</v>
      </c>
      <c r="BK184" s="228">
        <f>ROUND(I184*H184,2)</f>
        <v>0</v>
      </c>
      <c r="BL184" s="15" t="s">
        <v>147</v>
      </c>
      <c r="BM184" s="227" t="s">
        <v>237</v>
      </c>
    </row>
    <row r="185" s="2" customFormat="1">
      <c r="A185" s="36"/>
      <c r="B185" s="37"/>
      <c r="C185" s="38"/>
      <c r="D185" s="229" t="s">
        <v>149</v>
      </c>
      <c r="E185" s="38"/>
      <c r="F185" s="230" t="s">
        <v>238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149</v>
      </c>
      <c r="AU185" s="15" t="s">
        <v>85</v>
      </c>
    </row>
    <row r="186" s="2" customFormat="1">
      <c r="A186" s="36"/>
      <c r="B186" s="37"/>
      <c r="C186" s="38"/>
      <c r="D186" s="234" t="s">
        <v>151</v>
      </c>
      <c r="E186" s="38"/>
      <c r="F186" s="235" t="s">
        <v>239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151</v>
      </c>
      <c r="AU186" s="15" t="s">
        <v>85</v>
      </c>
    </row>
    <row r="187" s="2" customFormat="1" ht="24.15" customHeight="1">
      <c r="A187" s="36"/>
      <c r="B187" s="37"/>
      <c r="C187" s="216" t="s">
        <v>240</v>
      </c>
      <c r="D187" s="216" t="s">
        <v>142</v>
      </c>
      <c r="E187" s="217" t="s">
        <v>241</v>
      </c>
      <c r="F187" s="218" t="s">
        <v>242</v>
      </c>
      <c r="G187" s="219" t="s">
        <v>171</v>
      </c>
      <c r="H187" s="220">
        <v>1.5</v>
      </c>
      <c r="I187" s="221"/>
      <c r="J187" s="222">
        <f>ROUND(I187*H187,2)</f>
        <v>0</v>
      </c>
      <c r="K187" s="218" t="s">
        <v>146</v>
      </c>
      <c r="L187" s="42"/>
      <c r="M187" s="223" t="s">
        <v>1</v>
      </c>
      <c r="N187" s="224" t="s">
        <v>40</v>
      </c>
      <c r="O187" s="89"/>
      <c r="P187" s="225">
        <f>O187*H187</f>
        <v>0</v>
      </c>
      <c r="Q187" s="225">
        <v>0.0028500000000000001</v>
      </c>
      <c r="R187" s="225">
        <f>Q187*H187</f>
        <v>0.0042750000000000002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147</v>
      </c>
      <c r="AT187" s="227" t="s">
        <v>142</v>
      </c>
      <c r="AU187" s="227" t="s">
        <v>85</v>
      </c>
      <c r="AY187" s="15" t="s">
        <v>140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83</v>
      </c>
      <c r="BK187" s="228">
        <f>ROUND(I187*H187,2)</f>
        <v>0</v>
      </c>
      <c r="BL187" s="15" t="s">
        <v>147</v>
      </c>
      <c r="BM187" s="227" t="s">
        <v>243</v>
      </c>
    </row>
    <row r="188" s="2" customFormat="1">
      <c r="A188" s="36"/>
      <c r="B188" s="37"/>
      <c r="C188" s="38"/>
      <c r="D188" s="229" t="s">
        <v>149</v>
      </c>
      <c r="E188" s="38"/>
      <c r="F188" s="230" t="s">
        <v>244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149</v>
      </c>
      <c r="AU188" s="15" t="s">
        <v>85</v>
      </c>
    </row>
    <row r="189" s="2" customFormat="1">
      <c r="A189" s="36"/>
      <c r="B189" s="37"/>
      <c r="C189" s="38"/>
      <c r="D189" s="234" t="s">
        <v>151</v>
      </c>
      <c r="E189" s="38"/>
      <c r="F189" s="235" t="s">
        <v>245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151</v>
      </c>
      <c r="AU189" s="15" t="s">
        <v>85</v>
      </c>
    </row>
    <row r="190" s="13" customFormat="1">
      <c r="A190" s="13"/>
      <c r="B190" s="236"/>
      <c r="C190" s="237"/>
      <c r="D190" s="229" t="s">
        <v>160</v>
      </c>
      <c r="E190" s="238" t="s">
        <v>1</v>
      </c>
      <c r="F190" s="239" t="s">
        <v>246</v>
      </c>
      <c r="G190" s="237"/>
      <c r="H190" s="240">
        <v>1.5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160</v>
      </c>
      <c r="AU190" s="246" t="s">
        <v>85</v>
      </c>
      <c r="AV190" s="13" t="s">
        <v>85</v>
      </c>
      <c r="AW190" s="13" t="s">
        <v>31</v>
      </c>
      <c r="AX190" s="13" t="s">
        <v>83</v>
      </c>
      <c r="AY190" s="246" t="s">
        <v>140</v>
      </c>
    </row>
    <row r="191" s="12" customFormat="1" ht="22.8" customHeight="1">
      <c r="A191" s="12"/>
      <c r="B191" s="200"/>
      <c r="C191" s="201"/>
      <c r="D191" s="202" t="s">
        <v>74</v>
      </c>
      <c r="E191" s="214" t="s">
        <v>203</v>
      </c>
      <c r="F191" s="214" t="s">
        <v>247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SUM(P192:P219)</f>
        <v>0</v>
      </c>
      <c r="Q191" s="208"/>
      <c r="R191" s="209">
        <f>SUM(R192:R219)</f>
        <v>0.001787</v>
      </c>
      <c r="S191" s="208"/>
      <c r="T191" s="210">
        <f>SUM(T192:T219)</f>
        <v>1.30765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74</v>
      </c>
      <c r="AU191" s="212" t="s">
        <v>83</v>
      </c>
      <c r="AY191" s="211" t="s">
        <v>140</v>
      </c>
      <c r="BK191" s="213">
        <f>SUM(BK192:BK219)</f>
        <v>0</v>
      </c>
    </row>
    <row r="192" s="2" customFormat="1" ht="24.15" customHeight="1">
      <c r="A192" s="36"/>
      <c r="B192" s="37"/>
      <c r="C192" s="216" t="s">
        <v>248</v>
      </c>
      <c r="D192" s="216" t="s">
        <v>142</v>
      </c>
      <c r="E192" s="217" t="s">
        <v>249</v>
      </c>
      <c r="F192" s="218" t="s">
        <v>250</v>
      </c>
      <c r="G192" s="219" t="s">
        <v>145</v>
      </c>
      <c r="H192" s="220">
        <v>0.61499999999999999</v>
      </c>
      <c r="I192" s="221"/>
      <c r="J192" s="222">
        <f>ROUND(I192*H192,2)</f>
        <v>0</v>
      </c>
      <c r="K192" s="218" t="s">
        <v>146</v>
      </c>
      <c r="L192" s="42"/>
      <c r="M192" s="223" t="s">
        <v>1</v>
      </c>
      <c r="N192" s="224" t="s">
        <v>40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1</v>
      </c>
      <c r="T192" s="226">
        <f>S192*H192</f>
        <v>0.61499999999999999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147</v>
      </c>
      <c r="AT192" s="227" t="s">
        <v>142</v>
      </c>
      <c r="AU192" s="227" t="s">
        <v>85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83</v>
      </c>
      <c r="BK192" s="228">
        <f>ROUND(I192*H192,2)</f>
        <v>0</v>
      </c>
      <c r="BL192" s="15" t="s">
        <v>147</v>
      </c>
      <c r="BM192" s="227" t="s">
        <v>251</v>
      </c>
    </row>
    <row r="193" s="2" customFormat="1">
      <c r="A193" s="36"/>
      <c r="B193" s="37"/>
      <c r="C193" s="38"/>
      <c r="D193" s="229" t="s">
        <v>149</v>
      </c>
      <c r="E193" s="38"/>
      <c r="F193" s="230" t="s">
        <v>252</v>
      </c>
      <c r="G193" s="38"/>
      <c r="H193" s="38"/>
      <c r="I193" s="231"/>
      <c r="J193" s="38"/>
      <c r="K193" s="38"/>
      <c r="L193" s="42"/>
      <c r="M193" s="232"/>
      <c r="N193" s="233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149</v>
      </c>
      <c r="AU193" s="15" t="s">
        <v>85</v>
      </c>
    </row>
    <row r="194" s="2" customFormat="1">
      <c r="A194" s="36"/>
      <c r="B194" s="37"/>
      <c r="C194" s="38"/>
      <c r="D194" s="234" t="s">
        <v>151</v>
      </c>
      <c r="E194" s="38"/>
      <c r="F194" s="235" t="s">
        <v>253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151</v>
      </c>
      <c r="AU194" s="15" t="s">
        <v>85</v>
      </c>
    </row>
    <row r="195" s="13" customFormat="1">
      <c r="A195" s="13"/>
      <c r="B195" s="236"/>
      <c r="C195" s="237"/>
      <c r="D195" s="229" t="s">
        <v>160</v>
      </c>
      <c r="E195" s="238" t="s">
        <v>1</v>
      </c>
      <c r="F195" s="239" t="s">
        <v>254</v>
      </c>
      <c r="G195" s="237"/>
      <c r="H195" s="240">
        <v>0.61499999999999999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160</v>
      </c>
      <c r="AU195" s="246" t="s">
        <v>85</v>
      </c>
      <c r="AV195" s="13" t="s">
        <v>85</v>
      </c>
      <c r="AW195" s="13" t="s">
        <v>31</v>
      </c>
      <c r="AX195" s="13" t="s">
        <v>83</v>
      </c>
      <c r="AY195" s="246" t="s">
        <v>140</v>
      </c>
    </row>
    <row r="196" s="2" customFormat="1" ht="33" customHeight="1">
      <c r="A196" s="36"/>
      <c r="B196" s="37"/>
      <c r="C196" s="216" t="s">
        <v>255</v>
      </c>
      <c r="D196" s="216" t="s">
        <v>142</v>
      </c>
      <c r="E196" s="217" t="s">
        <v>256</v>
      </c>
      <c r="F196" s="218" t="s">
        <v>257</v>
      </c>
      <c r="G196" s="219" t="s">
        <v>218</v>
      </c>
      <c r="H196" s="220">
        <v>1</v>
      </c>
      <c r="I196" s="221"/>
      <c r="J196" s="222">
        <f>ROUND(I196*H196,2)</f>
        <v>0</v>
      </c>
      <c r="K196" s="218" t="s">
        <v>146</v>
      </c>
      <c r="L196" s="42"/>
      <c r="M196" s="223" t="s">
        <v>1</v>
      </c>
      <c r="N196" s="224" t="s">
        <v>40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0.059999999999999998</v>
      </c>
      <c r="T196" s="226">
        <f>S196*H196</f>
        <v>0.059999999999999998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147</v>
      </c>
      <c r="AT196" s="227" t="s">
        <v>142</v>
      </c>
      <c r="AU196" s="227" t="s">
        <v>85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83</v>
      </c>
      <c r="BK196" s="228">
        <f>ROUND(I196*H196,2)</f>
        <v>0</v>
      </c>
      <c r="BL196" s="15" t="s">
        <v>147</v>
      </c>
      <c r="BM196" s="227" t="s">
        <v>258</v>
      </c>
    </row>
    <row r="197" s="2" customFormat="1">
      <c r="A197" s="36"/>
      <c r="B197" s="37"/>
      <c r="C197" s="38"/>
      <c r="D197" s="229" t="s">
        <v>149</v>
      </c>
      <c r="E197" s="38"/>
      <c r="F197" s="230" t="s">
        <v>259</v>
      </c>
      <c r="G197" s="38"/>
      <c r="H197" s="38"/>
      <c r="I197" s="231"/>
      <c r="J197" s="38"/>
      <c r="K197" s="38"/>
      <c r="L197" s="42"/>
      <c r="M197" s="232"/>
      <c r="N197" s="233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149</v>
      </c>
      <c r="AU197" s="15" t="s">
        <v>85</v>
      </c>
    </row>
    <row r="198" s="2" customFormat="1">
      <c r="A198" s="36"/>
      <c r="B198" s="37"/>
      <c r="C198" s="38"/>
      <c r="D198" s="234" t="s">
        <v>151</v>
      </c>
      <c r="E198" s="38"/>
      <c r="F198" s="235" t="s">
        <v>260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151</v>
      </c>
      <c r="AU198" s="15" t="s">
        <v>85</v>
      </c>
    </row>
    <row r="199" s="2" customFormat="1" ht="24.15" customHeight="1">
      <c r="A199" s="36"/>
      <c r="B199" s="37"/>
      <c r="C199" s="216" t="s">
        <v>261</v>
      </c>
      <c r="D199" s="216" t="s">
        <v>142</v>
      </c>
      <c r="E199" s="217" t="s">
        <v>262</v>
      </c>
      <c r="F199" s="218" t="s">
        <v>263</v>
      </c>
      <c r="G199" s="219" t="s">
        <v>218</v>
      </c>
      <c r="H199" s="220">
        <v>1</v>
      </c>
      <c r="I199" s="221"/>
      <c r="J199" s="222">
        <f>ROUND(I199*H199,2)</f>
        <v>0</v>
      </c>
      <c r="K199" s="218" t="s">
        <v>146</v>
      </c>
      <c r="L199" s="42"/>
      <c r="M199" s="223" t="s">
        <v>1</v>
      </c>
      <c r="N199" s="224" t="s">
        <v>40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0.0070000000000000001</v>
      </c>
      <c r="T199" s="226">
        <f>S199*H199</f>
        <v>0.0070000000000000001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147</v>
      </c>
      <c r="AT199" s="227" t="s">
        <v>142</v>
      </c>
      <c r="AU199" s="227" t="s">
        <v>85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83</v>
      </c>
      <c r="BK199" s="228">
        <f>ROUND(I199*H199,2)</f>
        <v>0</v>
      </c>
      <c r="BL199" s="15" t="s">
        <v>147</v>
      </c>
      <c r="BM199" s="227" t="s">
        <v>264</v>
      </c>
    </row>
    <row r="200" s="2" customFormat="1">
      <c r="A200" s="36"/>
      <c r="B200" s="37"/>
      <c r="C200" s="38"/>
      <c r="D200" s="229" t="s">
        <v>149</v>
      </c>
      <c r="E200" s="38"/>
      <c r="F200" s="230" t="s">
        <v>265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149</v>
      </c>
      <c r="AU200" s="15" t="s">
        <v>85</v>
      </c>
    </row>
    <row r="201" s="2" customFormat="1">
      <c r="A201" s="36"/>
      <c r="B201" s="37"/>
      <c r="C201" s="38"/>
      <c r="D201" s="234" t="s">
        <v>151</v>
      </c>
      <c r="E201" s="38"/>
      <c r="F201" s="235" t="s">
        <v>266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151</v>
      </c>
      <c r="AU201" s="15" t="s">
        <v>85</v>
      </c>
    </row>
    <row r="202" s="2" customFormat="1" ht="24.15" customHeight="1">
      <c r="A202" s="36"/>
      <c r="B202" s="37"/>
      <c r="C202" s="216" t="s">
        <v>267</v>
      </c>
      <c r="D202" s="216" t="s">
        <v>142</v>
      </c>
      <c r="E202" s="217" t="s">
        <v>268</v>
      </c>
      <c r="F202" s="218" t="s">
        <v>269</v>
      </c>
      <c r="G202" s="219" t="s">
        <v>224</v>
      </c>
      <c r="H202" s="220">
        <v>0.29999999999999999</v>
      </c>
      <c r="I202" s="221"/>
      <c r="J202" s="222">
        <f>ROUND(I202*H202,2)</f>
        <v>0</v>
      </c>
      <c r="K202" s="218" t="s">
        <v>146</v>
      </c>
      <c r="L202" s="42"/>
      <c r="M202" s="223" t="s">
        <v>1</v>
      </c>
      <c r="N202" s="224" t="s">
        <v>40</v>
      </c>
      <c r="O202" s="89"/>
      <c r="P202" s="225">
        <f>O202*H202</f>
        <v>0</v>
      </c>
      <c r="Q202" s="225">
        <v>9.0000000000000006E-05</v>
      </c>
      <c r="R202" s="225">
        <f>Q202*H202</f>
        <v>2.7000000000000002E-05</v>
      </c>
      <c r="S202" s="225">
        <v>0.0030000000000000001</v>
      </c>
      <c r="T202" s="226">
        <f>S202*H202</f>
        <v>0.00089999999999999998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147</v>
      </c>
      <c r="AT202" s="227" t="s">
        <v>142</v>
      </c>
      <c r="AU202" s="227" t="s">
        <v>85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83</v>
      </c>
      <c r="BK202" s="228">
        <f>ROUND(I202*H202,2)</f>
        <v>0</v>
      </c>
      <c r="BL202" s="15" t="s">
        <v>147</v>
      </c>
      <c r="BM202" s="227" t="s">
        <v>270</v>
      </c>
    </row>
    <row r="203" s="2" customFormat="1">
      <c r="A203" s="36"/>
      <c r="B203" s="37"/>
      <c r="C203" s="38"/>
      <c r="D203" s="229" t="s">
        <v>149</v>
      </c>
      <c r="E203" s="38"/>
      <c r="F203" s="230" t="s">
        <v>271</v>
      </c>
      <c r="G203" s="38"/>
      <c r="H203" s="38"/>
      <c r="I203" s="231"/>
      <c r="J203" s="38"/>
      <c r="K203" s="38"/>
      <c r="L203" s="42"/>
      <c r="M203" s="232"/>
      <c r="N203" s="233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149</v>
      </c>
      <c r="AU203" s="15" t="s">
        <v>85</v>
      </c>
    </row>
    <row r="204" s="2" customFormat="1">
      <c r="A204" s="36"/>
      <c r="B204" s="37"/>
      <c r="C204" s="38"/>
      <c r="D204" s="234" t="s">
        <v>151</v>
      </c>
      <c r="E204" s="38"/>
      <c r="F204" s="235" t="s">
        <v>272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151</v>
      </c>
      <c r="AU204" s="15" t="s">
        <v>85</v>
      </c>
    </row>
    <row r="205" s="2" customFormat="1" ht="24.15" customHeight="1">
      <c r="A205" s="36"/>
      <c r="B205" s="37"/>
      <c r="C205" s="216" t="s">
        <v>273</v>
      </c>
      <c r="D205" s="216" t="s">
        <v>142</v>
      </c>
      <c r="E205" s="217" t="s">
        <v>274</v>
      </c>
      <c r="F205" s="218" t="s">
        <v>275</v>
      </c>
      <c r="G205" s="219" t="s">
        <v>224</v>
      </c>
      <c r="H205" s="220">
        <v>0.14999999999999999</v>
      </c>
      <c r="I205" s="221"/>
      <c r="J205" s="222">
        <f>ROUND(I205*H205,2)</f>
        <v>0</v>
      </c>
      <c r="K205" s="218" t="s">
        <v>146</v>
      </c>
      <c r="L205" s="42"/>
      <c r="M205" s="223" t="s">
        <v>1</v>
      </c>
      <c r="N205" s="224" t="s">
        <v>40</v>
      </c>
      <c r="O205" s="89"/>
      <c r="P205" s="225">
        <f>O205*H205</f>
        <v>0</v>
      </c>
      <c r="Q205" s="225">
        <v>0.00132</v>
      </c>
      <c r="R205" s="225">
        <f>Q205*H205</f>
        <v>0.00019799999999999999</v>
      </c>
      <c r="S205" s="225">
        <v>0.025000000000000001</v>
      </c>
      <c r="T205" s="226">
        <f>S205*H205</f>
        <v>0.0037499999999999999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147</v>
      </c>
      <c r="AT205" s="227" t="s">
        <v>142</v>
      </c>
      <c r="AU205" s="227" t="s">
        <v>85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83</v>
      </c>
      <c r="BK205" s="228">
        <f>ROUND(I205*H205,2)</f>
        <v>0</v>
      </c>
      <c r="BL205" s="15" t="s">
        <v>147</v>
      </c>
      <c r="BM205" s="227" t="s">
        <v>276</v>
      </c>
    </row>
    <row r="206" s="2" customFormat="1">
      <c r="A206" s="36"/>
      <c r="B206" s="37"/>
      <c r="C206" s="38"/>
      <c r="D206" s="229" t="s">
        <v>149</v>
      </c>
      <c r="E206" s="38"/>
      <c r="F206" s="230" t="s">
        <v>277</v>
      </c>
      <c r="G206" s="38"/>
      <c r="H206" s="38"/>
      <c r="I206" s="231"/>
      <c r="J206" s="38"/>
      <c r="K206" s="38"/>
      <c r="L206" s="42"/>
      <c r="M206" s="232"/>
      <c r="N206" s="233"/>
      <c r="O206" s="89"/>
      <c r="P206" s="89"/>
      <c r="Q206" s="89"/>
      <c r="R206" s="89"/>
      <c r="S206" s="89"/>
      <c r="T206" s="90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149</v>
      </c>
      <c r="AU206" s="15" t="s">
        <v>85</v>
      </c>
    </row>
    <row r="207" s="2" customFormat="1">
      <c r="A207" s="36"/>
      <c r="B207" s="37"/>
      <c r="C207" s="38"/>
      <c r="D207" s="234" t="s">
        <v>151</v>
      </c>
      <c r="E207" s="38"/>
      <c r="F207" s="235" t="s">
        <v>278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151</v>
      </c>
      <c r="AU207" s="15" t="s">
        <v>85</v>
      </c>
    </row>
    <row r="208" s="2" customFormat="1" ht="24.15" customHeight="1">
      <c r="A208" s="36"/>
      <c r="B208" s="37"/>
      <c r="C208" s="216" t="s">
        <v>7</v>
      </c>
      <c r="D208" s="216" t="s">
        <v>142</v>
      </c>
      <c r="E208" s="217" t="s">
        <v>279</v>
      </c>
      <c r="F208" s="218" t="s">
        <v>280</v>
      </c>
      <c r="G208" s="219" t="s">
        <v>224</v>
      </c>
      <c r="H208" s="220">
        <v>7.0999999999999996</v>
      </c>
      <c r="I208" s="221"/>
      <c r="J208" s="222">
        <f>ROUND(I208*H208,2)</f>
        <v>0</v>
      </c>
      <c r="K208" s="218" t="s">
        <v>146</v>
      </c>
      <c r="L208" s="42"/>
      <c r="M208" s="223" t="s">
        <v>1</v>
      </c>
      <c r="N208" s="224" t="s">
        <v>40</v>
      </c>
      <c r="O208" s="89"/>
      <c r="P208" s="225">
        <f>O208*H208</f>
        <v>0</v>
      </c>
      <c r="Q208" s="225">
        <v>0.00022000000000000001</v>
      </c>
      <c r="R208" s="225">
        <f>Q208*H208</f>
        <v>0.001562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147</v>
      </c>
      <c r="AT208" s="227" t="s">
        <v>142</v>
      </c>
      <c r="AU208" s="227" t="s">
        <v>85</v>
      </c>
      <c r="AY208" s="15" t="s">
        <v>140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83</v>
      </c>
      <c r="BK208" s="228">
        <f>ROUND(I208*H208,2)</f>
        <v>0</v>
      </c>
      <c r="BL208" s="15" t="s">
        <v>147</v>
      </c>
      <c r="BM208" s="227" t="s">
        <v>281</v>
      </c>
    </row>
    <row r="209" s="2" customFormat="1">
      <c r="A209" s="36"/>
      <c r="B209" s="37"/>
      <c r="C209" s="38"/>
      <c r="D209" s="229" t="s">
        <v>149</v>
      </c>
      <c r="E209" s="38"/>
      <c r="F209" s="230" t="s">
        <v>282</v>
      </c>
      <c r="G209" s="38"/>
      <c r="H209" s="38"/>
      <c r="I209" s="231"/>
      <c r="J209" s="38"/>
      <c r="K209" s="38"/>
      <c r="L209" s="42"/>
      <c r="M209" s="232"/>
      <c r="N209" s="233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149</v>
      </c>
      <c r="AU209" s="15" t="s">
        <v>85</v>
      </c>
    </row>
    <row r="210" s="2" customFormat="1">
      <c r="A210" s="36"/>
      <c r="B210" s="37"/>
      <c r="C210" s="38"/>
      <c r="D210" s="234" t="s">
        <v>151</v>
      </c>
      <c r="E210" s="38"/>
      <c r="F210" s="235" t="s">
        <v>283</v>
      </c>
      <c r="G210" s="38"/>
      <c r="H210" s="38"/>
      <c r="I210" s="231"/>
      <c r="J210" s="38"/>
      <c r="K210" s="38"/>
      <c r="L210" s="42"/>
      <c r="M210" s="232"/>
      <c r="N210" s="233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151</v>
      </c>
      <c r="AU210" s="15" t="s">
        <v>85</v>
      </c>
    </row>
    <row r="211" s="13" customFormat="1">
      <c r="A211" s="13"/>
      <c r="B211" s="236"/>
      <c r="C211" s="237"/>
      <c r="D211" s="229" t="s">
        <v>160</v>
      </c>
      <c r="E211" s="238" t="s">
        <v>1</v>
      </c>
      <c r="F211" s="239" t="s">
        <v>284</v>
      </c>
      <c r="G211" s="237"/>
      <c r="H211" s="240">
        <v>7.0999999999999996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160</v>
      </c>
      <c r="AU211" s="246" t="s">
        <v>85</v>
      </c>
      <c r="AV211" s="13" t="s">
        <v>85</v>
      </c>
      <c r="AW211" s="13" t="s">
        <v>31</v>
      </c>
      <c r="AX211" s="13" t="s">
        <v>83</v>
      </c>
      <c r="AY211" s="246" t="s">
        <v>140</v>
      </c>
    </row>
    <row r="212" s="2" customFormat="1" ht="37.8" customHeight="1">
      <c r="A212" s="36"/>
      <c r="B212" s="37"/>
      <c r="C212" s="216" t="s">
        <v>285</v>
      </c>
      <c r="D212" s="216" t="s">
        <v>142</v>
      </c>
      <c r="E212" s="217" t="s">
        <v>286</v>
      </c>
      <c r="F212" s="218" t="s">
        <v>287</v>
      </c>
      <c r="G212" s="219" t="s">
        <v>171</v>
      </c>
      <c r="H212" s="220">
        <v>13.5</v>
      </c>
      <c r="I212" s="221"/>
      <c r="J212" s="222">
        <f>ROUND(I212*H212,2)</f>
        <v>0</v>
      </c>
      <c r="K212" s="218" t="s">
        <v>146</v>
      </c>
      <c r="L212" s="42"/>
      <c r="M212" s="223" t="s">
        <v>1</v>
      </c>
      <c r="N212" s="224" t="s">
        <v>40</v>
      </c>
      <c r="O212" s="89"/>
      <c r="P212" s="225">
        <f>O212*H212</f>
        <v>0</v>
      </c>
      <c r="Q212" s="225">
        <v>0</v>
      </c>
      <c r="R212" s="225">
        <f>Q212*H212</f>
        <v>0</v>
      </c>
      <c r="S212" s="225">
        <v>0.045999999999999999</v>
      </c>
      <c r="T212" s="226">
        <f>S212*H212</f>
        <v>0.621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147</v>
      </c>
      <c r="AT212" s="227" t="s">
        <v>142</v>
      </c>
      <c r="AU212" s="227" t="s">
        <v>85</v>
      </c>
      <c r="AY212" s="15" t="s">
        <v>140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83</v>
      </c>
      <c r="BK212" s="228">
        <f>ROUND(I212*H212,2)</f>
        <v>0</v>
      </c>
      <c r="BL212" s="15" t="s">
        <v>147</v>
      </c>
      <c r="BM212" s="227" t="s">
        <v>288</v>
      </c>
    </row>
    <row r="213" s="2" customFormat="1">
      <c r="A213" s="36"/>
      <c r="B213" s="37"/>
      <c r="C213" s="38"/>
      <c r="D213" s="229" t="s">
        <v>149</v>
      </c>
      <c r="E213" s="38"/>
      <c r="F213" s="230" t="s">
        <v>289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149</v>
      </c>
      <c r="AU213" s="15" t="s">
        <v>85</v>
      </c>
    </row>
    <row r="214" s="2" customFormat="1">
      <c r="A214" s="36"/>
      <c r="B214" s="37"/>
      <c r="C214" s="38"/>
      <c r="D214" s="234" t="s">
        <v>151</v>
      </c>
      <c r="E214" s="38"/>
      <c r="F214" s="235" t="s">
        <v>290</v>
      </c>
      <c r="G214" s="38"/>
      <c r="H214" s="38"/>
      <c r="I214" s="231"/>
      <c r="J214" s="38"/>
      <c r="K214" s="38"/>
      <c r="L214" s="42"/>
      <c r="M214" s="232"/>
      <c r="N214" s="233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151</v>
      </c>
      <c r="AU214" s="15" t="s">
        <v>85</v>
      </c>
    </row>
    <row r="215" s="2" customFormat="1" ht="16.5" customHeight="1">
      <c r="A215" s="36"/>
      <c r="B215" s="37"/>
      <c r="C215" s="216" t="s">
        <v>291</v>
      </c>
      <c r="D215" s="216" t="s">
        <v>142</v>
      </c>
      <c r="E215" s="217" t="s">
        <v>292</v>
      </c>
      <c r="F215" s="218" t="s">
        <v>293</v>
      </c>
      <c r="G215" s="219" t="s">
        <v>294</v>
      </c>
      <c r="H215" s="220">
        <v>140</v>
      </c>
      <c r="I215" s="221"/>
      <c r="J215" s="222">
        <f>ROUND(I215*H215,2)</f>
        <v>0</v>
      </c>
      <c r="K215" s="218" t="s">
        <v>1</v>
      </c>
      <c r="L215" s="42"/>
      <c r="M215" s="223" t="s">
        <v>1</v>
      </c>
      <c r="N215" s="224" t="s">
        <v>40</v>
      </c>
      <c r="O215" s="8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147</v>
      </c>
      <c r="AT215" s="227" t="s">
        <v>142</v>
      </c>
      <c r="AU215" s="227" t="s">
        <v>85</v>
      </c>
      <c r="AY215" s="15" t="s">
        <v>140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83</v>
      </c>
      <c r="BK215" s="228">
        <f>ROUND(I215*H215,2)</f>
        <v>0</v>
      </c>
      <c r="BL215" s="15" t="s">
        <v>147</v>
      </c>
      <c r="BM215" s="227" t="s">
        <v>295</v>
      </c>
    </row>
    <row r="216" s="2" customFormat="1">
      <c r="A216" s="36"/>
      <c r="B216" s="37"/>
      <c r="C216" s="38"/>
      <c r="D216" s="229" t="s">
        <v>149</v>
      </c>
      <c r="E216" s="38"/>
      <c r="F216" s="230" t="s">
        <v>293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149</v>
      </c>
      <c r="AU216" s="15" t="s">
        <v>85</v>
      </c>
    </row>
    <row r="217" s="2" customFormat="1">
      <c r="A217" s="36"/>
      <c r="B217" s="37"/>
      <c r="C217" s="38"/>
      <c r="D217" s="229" t="s">
        <v>296</v>
      </c>
      <c r="E217" s="38"/>
      <c r="F217" s="257" t="s">
        <v>297</v>
      </c>
      <c r="G217" s="38"/>
      <c r="H217" s="38"/>
      <c r="I217" s="231"/>
      <c r="J217" s="38"/>
      <c r="K217" s="38"/>
      <c r="L217" s="42"/>
      <c r="M217" s="232"/>
      <c r="N217" s="233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296</v>
      </c>
      <c r="AU217" s="15" t="s">
        <v>85</v>
      </c>
    </row>
    <row r="218" s="2" customFormat="1" ht="21.75" customHeight="1">
      <c r="A218" s="36"/>
      <c r="B218" s="37"/>
      <c r="C218" s="216" t="s">
        <v>298</v>
      </c>
      <c r="D218" s="216" t="s">
        <v>142</v>
      </c>
      <c r="E218" s="217" t="s">
        <v>299</v>
      </c>
      <c r="F218" s="218" t="s">
        <v>300</v>
      </c>
      <c r="G218" s="219" t="s">
        <v>301</v>
      </c>
      <c r="H218" s="220">
        <v>40</v>
      </c>
      <c r="I218" s="221"/>
      <c r="J218" s="222">
        <f>ROUND(I218*H218,2)</f>
        <v>0</v>
      </c>
      <c r="K218" s="218" t="s">
        <v>1</v>
      </c>
      <c r="L218" s="42"/>
      <c r="M218" s="223" t="s">
        <v>1</v>
      </c>
      <c r="N218" s="224" t="s">
        <v>40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147</v>
      </c>
      <c r="AT218" s="227" t="s">
        <v>142</v>
      </c>
      <c r="AU218" s="227" t="s">
        <v>85</v>
      </c>
      <c r="AY218" s="15" t="s">
        <v>140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83</v>
      </c>
      <c r="BK218" s="228">
        <f>ROUND(I218*H218,2)</f>
        <v>0</v>
      </c>
      <c r="BL218" s="15" t="s">
        <v>147</v>
      </c>
      <c r="BM218" s="227" t="s">
        <v>302</v>
      </c>
    </row>
    <row r="219" s="2" customFormat="1">
      <c r="A219" s="36"/>
      <c r="B219" s="37"/>
      <c r="C219" s="38"/>
      <c r="D219" s="229" t="s">
        <v>149</v>
      </c>
      <c r="E219" s="38"/>
      <c r="F219" s="230" t="s">
        <v>300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149</v>
      </c>
      <c r="AU219" s="15" t="s">
        <v>85</v>
      </c>
    </row>
    <row r="220" s="12" customFormat="1" ht="22.8" customHeight="1">
      <c r="A220" s="12"/>
      <c r="B220" s="200"/>
      <c r="C220" s="201"/>
      <c r="D220" s="202" t="s">
        <v>74</v>
      </c>
      <c r="E220" s="214" t="s">
        <v>303</v>
      </c>
      <c r="F220" s="214" t="s">
        <v>304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SUM(P221:P233)</f>
        <v>0</v>
      </c>
      <c r="Q220" s="208"/>
      <c r="R220" s="209">
        <f>SUM(R221:R233)</f>
        <v>0</v>
      </c>
      <c r="S220" s="208"/>
      <c r="T220" s="210">
        <f>SUM(T221:T233)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74</v>
      </c>
      <c r="AU220" s="212" t="s">
        <v>83</v>
      </c>
      <c r="AY220" s="211" t="s">
        <v>140</v>
      </c>
      <c r="BK220" s="213">
        <f>SUM(BK221:BK233)</f>
        <v>0</v>
      </c>
    </row>
    <row r="221" s="2" customFormat="1" ht="24.15" customHeight="1">
      <c r="A221" s="36"/>
      <c r="B221" s="37"/>
      <c r="C221" s="216" t="s">
        <v>305</v>
      </c>
      <c r="D221" s="216" t="s">
        <v>142</v>
      </c>
      <c r="E221" s="217" t="s">
        <v>306</v>
      </c>
      <c r="F221" s="218" t="s">
        <v>307</v>
      </c>
      <c r="G221" s="219" t="s">
        <v>164</v>
      </c>
      <c r="H221" s="220">
        <v>1.5349999999999999</v>
      </c>
      <c r="I221" s="221"/>
      <c r="J221" s="222">
        <f>ROUND(I221*H221,2)</f>
        <v>0</v>
      </c>
      <c r="K221" s="218" t="s">
        <v>146</v>
      </c>
      <c r="L221" s="42"/>
      <c r="M221" s="223" t="s">
        <v>1</v>
      </c>
      <c r="N221" s="224" t="s">
        <v>40</v>
      </c>
      <c r="O221" s="89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147</v>
      </c>
      <c r="AT221" s="227" t="s">
        <v>142</v>
      </c>
      <c r="AU221" s="227" t="s">
        <v>85</v>
      </c>
      <c r="AY221" s="15" t="s">
        <v>140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83</v>
      </c>
      <c r="BK221" s="228">
        <f>ROUND(I221*H221,2)</f>
        <v>0</v>
      </c>
      <c r="BL221" s="15" t="s">
        <v>147</v>
      </c>
      <c r="BM221" s="227" t="s">
        <v>308</v>
      </c>
    </row>
    <row r="222" s="2" customFormat="1">
      <c r="A222" s="36"/>
      <c r="B222" s="37"/>
      <c r="C222" s="38"/>
      <c r="D222" s="229" t="s">
        <v>149</v>
      </c>
      <c r="E222" s="38"/>
      <c r="F222" s="230" t="s">
        <v>309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149</v>
      </c>
      <c r="AU222" s="15" t="s">
        <v>85</v>
      </c>
    </row>
    <row r="223" s="2" customFormat="1">
      <c r="A223" s="36"/>
      <c r="B223" s="37"/>
      <c r="C223" s="38"/>
      <c r="D223" s="234" t="s">
        <v>151</v>
      </c>
      <c r="E223" s="38"/>
      <c r="F223" s="235" t="s">
        <v>310</v>
      </c>
      <c r="G223" s="38"/>
      <c r="H223" s="38"/>
      <c r="I223" s="231"/>
      <c r="J223" s="38"/>
      <c r="K223" s="38"/>
      <c r="L223" s="42"/>
      <c r="M223" s="232"/>
      <c r="N223" s="233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151</v>
      </c>
      <c r="AU223" s="15" t="s">
        <v>85</v>
      </c>
    </row>
    <row r="224" s="2" customFormat="1" ht="24.15" customHeight="1">
      <c r="A224" s="36"/>
      <c r="B224" s="37"/>
      <c r="C224" s="216" t="s">
        <v>311</v>
      </c>
      <c r="D224" s="216" t="s">
        <v>142</v>
      </c>
      <c r="E224" s="217" t="s">
        <v>312</v>
      </c>
      <c r="F224" s="218" t="s">
        <v>313</v>
      </c>
      <c r="G224" s="219" t="s">
        <v>164</v>
      </c>
      <c r="H224" s="220">
        <v>1.5349999999999999</v>
      </c>
      <c r="I224" s="221"/>
      <c r="J224" s="222">
        <f>ROUND(I224*H224,2)</f>
        <v>0</v>
      </c>
      <c r="K224" s="218" t="s">
        <v>146</v>
      </c>
      <c r="L224" s="42"/>
      <c r="M224" s="223" t="s">
        <v>1</v>
      </c>
      <c r="N224" s="224" t="s">
        <v>40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147</v>
      </c>
      <c r="AT224" s="227" t="s">
        <v>142</v>
      </c>
      <c r="AU224" s="227" t="s">
        <v>85</v>
      </c>
      <c r="AY224" s="15" t="s">
        <v>140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83</v>
      </c>
      <c r="BK224" s="228">
        <f>ROUND(I224*H224,2)</f>
        <v>0</v>
      </c>
      <c r="BL224" s="15" t="s">
        <v>147</v>
      </c>
      <c r="BM224" s="227" t="s">
        <v>314</v>
      </c>
    </row>
    <row r="225" s="2" customFormat="1">
      <c r="A225" s="36"/>
      <c r="B225" s="37"/>
      <c r="C225" s="38"/>
      <c r="D225" s="229" t="s">
        <v>149</v>
      </c>
      <c r="E225" s="38"/>
      <c r="F225" s="230" t="s">
        <v>315</v>
      </c>
      <c r="G225" s="38"/>
      <c r="H225" s="38"/>
      <c r="I225" s="231"/>
      <c r="J225" s="38"/>
      <c r="K225" s="38"/>
      <c r="L225" s="42"/>
      <c r="M225" s="232"/>
      <c r="N225" s="233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149</v>
      </c>
      <c r="AU225" s="15" t="s">
        <v>85</v>
      </c>
    </row>
    <row r="226" s="2" customFormat="1">
      <c r="A226" s="36"/>
      <c r="B226" s="37"/>
      <c r="C226" s="38"/>
      <c r="D226" s="234" t="s">
        <v>151</v>
      </c>
      <c r="E226" s="38"/>
      <c r="F226" s="235" t="s">
        <v>316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151</v>
      </c>
      <c r="AU226" s="15" t="s">
        <v>85</v>
      </c>
    </row>
    <row r="227" s="2" customFormat="1" ht="24.15" customHeight="1">
      <c r="A227" s="36"/>
      <c r="B227" s="37"/>
      <c r="C227" s="216" t="s">
        <v>317</v>
      </c>
      <c r="D227" s="216" t="s">
        <v>142</v>
      </c>
      <c r="E227" s="217" t="s">
        <v>318</v>
      </c>
      <c r="F227" s="218" t="s">
        <v>319</v>
      </c>
      <c r="G227" s="219" t="s">
        <v>164</v>
      </c>
      <c r="H227" s="220">
        <v>29.164999999999999</v>
      </c>
      <c r="I227" s="221"/>
      <c r="J227" s="222">
        <f>ROUND(I227*H227,2)</f>
        <v>0</v>
      </c>
      <c r="K227" s="218" t="s">
        <v>146</v>
      </c>
      <c r="L227" s="42"/>
      <c r="M227" s="223" t="s">
        <v>1</v>
      </c>
      <c r="N227" s="224" t="s">
        <v>40</v>
      </c>
      <c r="O227" s="89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147</v>
      </c>
      <c r="AT227" s="227" t="s">
        <v>142</v>
      </c>
      <c r="AU227" s="227" t="s">
        <v>85</v>
      </c>
      <c r="AY227" s="15" t="s">
        <v>140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83</v>
      </c>
      <c r="BK227" s="228">
        <f>ROUND(I227*H227,2)</f>
        <v>0</v>
      </c>
      <c r="BL227" s="15" t="s">
        <v>147</v>
      </c>
      <c r="BM227" s="227" t="s">
        <v>320</v>
      </c>
    </row>
    <row r="228" s="2" customFormat="1">
      <c r="A228" s="36"/>
      <c r="B228" s="37"/>
      <c r="C228" s="38"/>
      <c r="D228" s="229" t="s">
        <v>149</v>
      </c>
      <c r="E228" s="38"/>
      <c r="F228" s="230" t="s">
        <v>321</v>
      </c>
      <c r="G228" s="38"/>
      <c r="H228" s="38"/>
      <c r="I228" s="231"/>
      <c r="J228" s="38"/>
      <c r="K228" s="38"/>
      <c r="L228" s="42"/>
      <c r="M228" s="232"/>
      <c r="N228" s="233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149</v>
      </c>
      <c r="AU228" s="15" t="s">
        <v>85</v>
      </c>
    </row>
    <row r="229" s="2" customFormat="1">
      <c r="A229" s="36"/>
      <c r="B229" s="37"/>
      <c r="C229" s="38"/>
      <c r="D229" s="234" t="s">
        <v>151</v>
      </c>
      <c r="E229" s="38"/>
      <c r="F229" s="235" t="s">
        <v>322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151</v>
      </c>
      <c r="AU229" s="15" t="s">
        <v>85</v>
      </c>
    </row>
    <row r="230" s="13" customFormat="1">
      <c r="A230" s="13"/>
      <c r="B230" s="236"/>
      <c r="C230" s="237"/>
      <c r="D230" s="229" t="s">
        <v>160</v>
      </c>
      <c r="E230" s="237"/>
      <c r="F230" s="239" t="s">
        <v>323</v>
      </c>
      <c r="G230" s="237"/>
      <c r="H230" s="240">
        <v>29.164999999999999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160</v>
      </c>
      <c r="AU230" s="246" t="s">
        <v>85</v>
      </c>
      <c r="AV230" s="13" t="s">
        <v>85</v>
      </c>
      <c r="AW230" s="13" t="s">
        <v>4</v>
      </c>
      <c r="AX230" s="13" t="s">
        <v>83</v>
      </c>
      <c r="AY230" s="246" t="s">
        <v>140</v>
      </c>
    </row>
    <row r="231" s="2" customFormat="1" ht="33" customHeight="1">
      <c r="A231" s="36"/>
      <c r="B231" s="37"/>
      <c r="C231" s="216" t="s">
        <v>324</v>
      </c>
      <c r="D231" s="216" t="s">
        <v>142</v>
      </c>
      <c r="E231" s="217" t="s">
        <v>325</v>
      </c>
      <c r="F231" s="218" t="s">
        <v>326</v>
      </c>
      <c r="G231" s="219" t="s">
        <v>164</v>
      </c>
      <c r="H231" s="220">
        <v>1.53</v>
      </c>
      <c r="I231" s="221"/>
      <c r="J231" s="222">
        <f>ROUND(I231*H231,2)</f>
        <v>0</v>
      </c>
      <c r="K231" s="218" t="s">
        <v>146</v>
      </c>
      <c r="L231" s="42"/>
      <c r="M231" s="223" t="s">
        <v>1</v>
      </c>
      <c r="N231" s="224" t="s">
        <v>40</v>
      </c>
      <c r="O231" s="89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147</v>
      </c>
      <c r="AT231" s="227" t="s">
        <v>142</v>
      </c>
      <c r="AU231" s="227" t="s">
        <v>85</v>
      </c>
      <c r="AY231" s="15" t="s">
        <v>140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83</v>
      </c>
      <c r="BK231" s="228">
        <f>ROUND(I231*H231,2)</f>
        <v>0</v>
      </c>
      <c r="BL231" s="15" t="s">
        <v>147</v>
      </c>
      <c r="BM231" s="227" t="s">
        <v>327</v>
      </c>
    </row>
    <row r="232" s="2" customFormat="1">
      <c r="A232" s="36"/>
      <c r="B232" s="37"/>
      <c r="C232" s="38"/>
      <c r="D232" s="229" t="s">
        <v>149</v>
      </c>
      <c r="E232" s="38"/>
      <c r="F232" s="230" t="s">
        <v>328</v>
      </c>
      <c r="G232" s="38"/>
      <c r="H232" s="38"/>
      <c r="I232" s="231"/>
      <c r="J232" s="38"/>
      <c r="K232" s="38"/>
      <c r="L232" s="42"/>
      <c r="M232" s="232"/>
      <c r="N232" s="233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149</v>
      </c>
      <c r="AU232" s="15" t="s">
        <v>85</v>
      </c>
    </row>
    <row r="233" s="2" customFormat="1">
      <c r="A233" s="36"/>
      <c r="B233" s="37"/>
      <c r="C233" s="38"/>
      <c r="D233" s="234" t="s">
        <v>151</v>
      </c>
      <c r="E233" s="38"/>
      <c r="F233" s="235" t="s">
        <v>329</v>
      </c>
      <c r="G233" s="38"/>
      <c r="H233" s="38"/>
      <c r="I233" s="231"/>
      <c r="J233" s="38"/>
      <c r="K233" s="38"/>
      <c r="L233" s="42"/>
      <c r="M233" s="232"/>
      <c r="N233" s="233"/>
      <c r="O233" s="89"/>
      <c r="P233" s="89"/>
      <c r="Q233" s="89"/>
      <c r="R233" s="89"/>
      <c r="S233" s="89"/>
      <c r="T233" s="90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5" t="s">
        <v>151</v>
      </c>
      <c r="AU233" s="15" t="s">
        <v>85</v>
      </c>
    </row>
    <row r="234" s="12" customFormat="1" ht="22.8" customHeight="1">
      <c r="A234" s="12"/>
      <c r="B234" s="200"/>
      <c r="C234" s="201"/>
      <c r="D234" s="202" t="s">
        <v>74</v>
      </c>
      <c r="E234" s="214" t="s">
        <v>330</v>
      </c>
      <c r="F234" s="214" t="s">
        <v>331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SUM(P235:P237)</f>
        <v>0</v>
      </c>
      <c r="Q234" s="208"/>
      <c r="R234" s="209">
        <f>SUM(R235:R237)</f>
        <v>0</v>
      </c>
      <c r="S234" s="208"/>
      <c r="T234" s="21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74</v>
      </c>
      <c r="AU234" s="212" t="s">
        <v>83</v>
      </c>
      <c r="AY234" s="211" t="s">
        <v>140</v>
      </c>
      <c r="BK234" s="213">
        <f>SUM(BK235:BK237)</f>
        <v>0</v>
      </c>
    </row>
    <row r="235" s="2" customFormat="1" ht="24.15" customHeight="1">
      <c r="A235" s="36"/>
      <c r="B235" s="37"/>
      <c r="C235" s="216" t="s">
        <v>332</v>
      </c>
      <c r="D235" s="216" t="s">
        <v>142</v>
      </c>
      <c r="E235" s="217" t="s">
        <v>333</v>
      </c>
      <c r="F235" s="218" t="s">
        <v>334</v>
      </c>
      <c r="G235" s="219" t="s">
        <v>164</v>
      </c>
      <c r="H235" s="220">
        <v>3.1659999999999999</v>
      </c>
      <c r="I235" s="221"/>
      <c r="J235" s="222">
        <f>ROUND(I235*H235,2)</f>
        <v>0</v>
      </c>
      <c r="K235" s="218" t="s">
        <v>146</v>
      </c>
      <c r="L235" s="42"/>
      <c r="M235" s="223" t="s">
        <v>1</v>
      </c>
      <c r="N235" s="224" t="s">
        <v>40</v>
      </c>
      <c r="O235" s="89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147</v>
      </c>
      <c r="AT235" s="227" t="s">
        <v>142</v>
      </c>
      <c r="AU235" s="227" t="s">
        <v>85</v>
      </c>
      <c r="AY235" s="15" t="s">
        <v>140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5" t="s">
        <v>83</v>
      </c>
      <c r="BK235" s="228">
        <f>ROUND(I235*H235,2)</f>
        <v>0</v>
      </c>
      <c r="BL235" s="15" t="s">
        <v>147</v>
      </c>
      <c r="BM235" s="227" t="s">
        <v>335</v>
      </c>
    </row>
    <row r="236" s="2" customFormat="1">
      <c r="A236" s="36"/>
      <c r="B236" s="37"/>
      <c r="C236" s="38"/>
      <c r="D236" s="229" t="s">
        <v>149</v>
      </c>
      <c r="E236" s="38"/>
      <c r="F236" s="230" t="s">
        <v>336</v>
      </c>
      <c r="G236" s="38"/>
      <c r="H236" s="38"/>
      <c r="I236" s="231"/>
      <c r="J236" s="38"/>
      <c r="K236" s="38"/>
      <c r="L236" s="42"/>
      <c r="M236" s="232"/>
      <c r="N236" s="233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149</v>
      </c>
      <c r="AU236" s="15" t="s">
        <v>85</v>
      </c>
    </row>
    <row r="237" s="2" customFormat="1">
      <c r="A237" s="36"/>
      <c r="B237" s="37"/>
      <c r="C237" s="38"/>
      <c r="D237" s="234" t="s">
        <v>151</v>
      </c>
      <c r="E237" s="38"/>
      <c r="F237" s="235" t="s">
        <v>337</v>
      </c>
      <c r="G237" s="38"/>
      <c r="H237" s="38"/>
      <c r="I237" s="231"/>
      <c r="J237" s="38"/>
      <c r="K237" s="38"/>
      <c r="L237" s="42"/>
      <c r="M237" s="232"/>
      <c r="N237" s="233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151</v>
      </c>
      <c r="AU237" s="15" t="s">
        <v>85</v>
      </c>
    </row>
    <row r="238" s="12" customFormat="1" ht="25.92" customHeight="1">
      <c r="A238" s="12"/>
      <c r="B238" s="200"/>
      <c r="C238" s="201"/>
      <c r="D238" s="202" t="s">
        <v>74</v>
      </c>
      <c r="E238" s="203" t="s">
        <v>338</v>
      </c>
      <c r="F238" s="203" t="s">
        <v>339</v>
      </c>
      <c r="G238" s="201"/>
      <c r="H238" s="201"/>
      <c r="I238" s="204"/>
      <c r="J238" s="205">
        <f>BK238</f>
        <v>0</v>
      </c>
      <c r="K238" s="201"/>
      <c r="L238" s="206"/>
      <c r="M238" s="207"/>
      <c r="N238" s="208"/>
      <c r="O238" s="208"/>
      <c r="P238" s="209">
        <f>P239+P246+P250+P257+P262+P268+P291+P311+P327+P340</f>
        <v>0</v>
      </c>
      <c r="Q238" s="208"/>
      <c r="R238" s="209">
        <f>R239+R246+R250+R257+R262+R268+R291+R311+R327+R340</f>
        <v>1.21544575</v>
      </c>
      <c r="S238" s="208"/>
      <c r="T238" s="210">
        <f>T239+T246+T250+T257+T262+T268+T291+T311+T327+T340</f>
        <v>0.22694999999999999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85</v>
      </c>
      <c r="AT238" s="212" t="s">
        <v>74</v>
      </c>
      <c r="AU238" s="212" t="s">
        <v>75</v>
      </c>
      <c r="AY238" s="211" t="s">
        <v>140</v>
      </c>
      <c r="BK238" s="213">
        <f>BK239+BK246+BK250+BK257+BK262+BK268+BK291+BK311+BK327+BK340</f>
        <v>0</v>
      </c>
    </row>
    <row r="239" s="12" customFormat="1" ht="22.8" customHeight="1">
      <c r="A239" s="12"/>
      <c r="B239" s="200"/>
      <c r="C239" s="201"/>
      <c r="D239" s="202" t="s">
        <v>74</v>
      </c>
      <c r="E239" s="214" t="s">
        <v>340</v>
      </c>
      <c r="F239" s="214" t="s">
        <v>341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SUM(P240:P245)</f>
        <v>0</v>
      </c>
      <c r="Q239" s="208"/>
      <c r="R239" s="209">
        <f>SUM(R240:R245)</f>
        <v>0</v>
      </c>
      <c r="S239" s="208"/>
      <c r="T239" s="210">
        <f>SUM(T240:T245)</f>
        <v>0.036260000000000001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85</v>
      </c>
      <c r="AT239" s="212" t="s">
        <v>74</v>
      </c>
      <c r="AU239" s="212" t="s">
        <v>83</v>
      </c>
      <c r="AY239" s="211" t="s">
        <v>140</v>
      </c>
      <c r="BK239" s="213">
        <f>SUM(BK240:BK245)</f>
        <v>0</v>
      </c>
    </row>
    <row r="240" s="2" customFormat="1" ht="16.5" customHeight="1">
      <c r="A240" s="36"/>
      <c r="B240" s="37"/>
      <c r="C240" s="216" t="s">
        <v>342</v>
      </c>
      <c r="D240" s="216" t="s">
        <v>142</v>
      </c>
      <c r="E240" s="217" t="s">
        <v>343</v>
      </c>
      <c r="F240" s="218" t="s">
        <v>344</v>
      </c>
      <c r="G240" s="219" t="s">
        <v>345</v>
      </c>
      <c r="H240" s="220">
        <v>1</v>
      </c>
      <c r="I240" s="221"/>
      <c r="J240" s="222">
        <f>ROUND(I240*H240,2)</f>
        <v>0</v>
      </c>
      <c r="K240" s="218" t="s">
        <v>146</v>
      </c>
      <c r="L240" s="42"/>
      <c r="M240" s="223" t="s">
        <v>1</v>
      </c>
      <c r="N240" s="224" t="s">
        <v>40</v>
      </c>
      <c r="O240" s="89"/>
      <c r="P240" s="225">
        <f>O240*H240</f>
        <v>0</v>
      </c>
      <c r="Q240" s="225">
        <v>0</v>
      </c>
      <c r="R240" s="225">
        <f>Q240*H240</f>
        <v>0</v>
      </c>
      <c r="S240" s="225">
        <v>0.034700000000000002</v>
      </c>
      <c r="T240" s="226">
        <f>S240*H240</f>
        <v>0.034700000000000002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248</v>
      </c>
      <c r="AT240" s="227" t="s">
        <v>142</v>
      </c>
      <c r="AU240" s="227" t="s">
        <v>85</v>
      </c>
      <c r="AY240" s="15" t="s">
        <v>140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83</v>
      </c>
      <c r="BK240" s="228">
        <f>ROUND(I240*H240,2)</f>
        <v>0</v>
      </c>
      <c r="BL240" s="15" t="s">
        <v>248</v>
      </c>
      <c r="BM240" s="227" t="s">
        <v>346</v>
      </c>
    </row>
    <row r="241" s="2" customFormat="1">
      <c r="A241" s="36"/>
      <c r="B241" s="37"/>
      <c r="C241" s="38"/>
      <c r="D241" s="229" t="s">
        <v>149</v>
      </c>
      <c r="E241" s="38"/>
      <c r="F241" s="230" t="s">
        <v>347</v>
      </c>
      <c r="G241" s="38"/>
      <c r="H241" s="38"/>
      <c r="I241" s="231"/>
      <c r="J241" s="38"/>
      <c r="K241" s="38"/>
      <c r="L241" s="42"/>
      <c r="M241" s="232"/>
      <c r="N241" s="233"/>
      <c r="O241" s="89"/>
      <c r="P241" s="89"/>
      <c r="Q241" s="89"/>
      <c r="R241" s="89"/>
      <c r="S241" s="89"/>
      <c r="T241" s="90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149</v>
      </c>
      <c r="AU241" s="15" t="s">
        <v>85</v>
      </c>
    </row>
    <row r="242" s="2" customFormat="1">
      <c r="A242" s="36"/>
      <c r="B242" s="37"/>
      <c r="C242" s="38"/>
      <c r="D242" s="234" t="s">
        <v>151</v>
      </c>
      <c r="E242" s="38"/>
      <c r="F242" s="235" t="s">
        <v>348</v>
      </c>
      <c r="G242" s="38"/>
      <c r="H242" s="38"/>
      <c r="I242" s="231"/>
      <c r="J242" s="38"/>
      <c r="K242" s="38"/>
      <c r="L242" s="42"/>
      <c r="M242" s="232"/>
      <c r="N242" s="233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151</v>
      </c>
      <c r="AU242" s="15" t="s">
        <v>85</v>
      </c>
    </row>
    <row r="243" s="2" customFormat="1" ht="16.5" customHeight="1">
      <c r="A243" s="36"/>
      <c r="B243" s="37"/>
      <c r="C243" s="216" t="s">
        <v>349</v>
      </c>
      <c r="D243" s="216" t="s">
        <v>142</v>
      </c>
      <c r="E243" s="217" t="s">
        <v>350</v>
      </c>
      <c r="F243" s="218" t="s">
        <v>351</v>
      </c>
      <c r="G243" s="219" t="s">
        <v>345</v>
      </c>
      <c r="H243" s="220">
        <v>1</v>
      </c>
      <c r="I243" s="221"/>
      <c r="J243" s="222">
        <f>ROUND(I243*H243,2)</f>
        <v>0</v>
      </c>
      <c r="K243" s="218" t="s">
        <v>146</v>
      </c>
      <c r="L243" s="42"/>
      <c r="M243" s="223" t="s">
        <v>1</v>
      </c>
      <c r="N243" s="224" t="s">
        <v>40</v>
      </c>
      <c r="O243" s="89"/>
      <c r="P243" s="225">
        <f>O243*H243</f>
        <v>0</v>
      </c>
      <c r="Q243" s="225">
        <v>0</v>
      </c>
      <c r="R243" s="225">
        <f>Q243*H243</f>
        <v>0</v>
      </c>
      <c r="S243" s="225">
        <v>0.00156</v>
      </c>
      <c r="T243" s="226">
        <f>S243*H243</f>
        <v>0.00156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248</v>
      </c>
      <c r="AT243" s="227" t="s">
        <v>142</v>
      </c>
      <c r="AU243" s="227" t="s">
        <v>85</v>
      </c>
      <c r="AY243" s="15" t="s">
        <v>140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83</v>
      </c>
      <c r="BK243" s="228">
        <f>ROUND(I243*H243,2)</f>
        <v>0</v>
      </c>
      <c r="BL243" s="15" t="s">
        <v>248</v>
      </c>
      <c r="BM243" s="227" t="s">
        <v>352</v>
      </c>
    </row>
    <row r="244" s="2" customFormat="1">
      <c r="A244" s="36"/>
      <c r="B244" s="37"/>
      <c r="C244" s="38"/>
      <c r="D244" s="229" t="s">
        <v>149</v>
      </c>
      <c r="E244" s="38"/>
      <c r="F244" s="230" t="s">
        <v>353</v>
      </c>
      <c r="G244" s="38"/>
      <c r="H244" s="38"/>
      <c r="I244" s="231"/>
      <c r="J244" s="38"/>
      <c r="K244" s="38"/>
      <c r="L244" s="42"/>
      <c r="M244" s="232"/>
      <c r="N244" s="233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149</v>
      </c>
      <c r="AU244" s="15" t="s">
        <v>85</v>
      </c>
    </row>
    <row r="245" s="2" customFormat="1">
      <c r="A245" s="36"/>
      <c r="B245" s="37"/>
      <c r="C245" s="38"/>
      <c r="D245" s="234" t="s">
        <v>151</v>
      </c>
      <c r="E245" s="38"/>
      <c r="F245" s="235" t="s">
        <v>354</v>
      </c>
      <c r="G245" s="38"/>
      <c r="H245" s="38"/>
      <c r="I245" s="231"/>
      <c r="J245" s="38"/>
      <c r="K245" s="38"/>
      <c r="L245" s="42"/>
      <c r="M245" s="232"/>
      <c r="N245" s="233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151</v>
      </c>
      <c r="AU245" s="15" t="s">
        <v>85</v>
      </c>
    </row>
    <row r="246" s="12" customFormat="1" ht="22.8" customHeight="1">
      <c r="A246" s="12"/>
      <c r="B246" s="200"/>
      <c r="C246" s="201"/>
      <c r="D246" s="202" t="s">
        <v>74</v>
      </c>
      <c r="E246" s="214" t="s">
        <v>355</v>
      </c>
      <c r="F246" s="214" t="s">
        <v>356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SUM(P247:P249)</f>
        <v>0</v>
      </c>
      <c r="Q246" s="208"/>
      <c r="R246" s="209">
        <f>SUM(R247:R249)</f>
        <v>0.0038</v>
      </c>
      <c r="S246" s="208"/>
      <c r="T246" s="210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85</v>
      </c>
      <c r="AT246" s="212" t="s">
        <v>74</v>
      </c>
      <c r="AU246" s="212" t="s">
        <v>83</v>
      </c>
      <c r="AY246" s="211" t="s">
        <v>140</v>
      </c>
      <c r="BK246" s="213">
        <f>SUM(BK247:BK249)</f>
        <v>0</v>
      </c>
    </row>
    <row r="247" s="2" customFormat="1" ht="24.15" customHeight="1">
      <c r="A247" s="36"/>
      <c r="B247" s="37"/>
      <c r="C247" s="216" t="s">
        <v>357</v>
      </c>
      <c r="D247" s="216" t="s">
        <v>142</v>
      </c>
      <c r="E247" s="217" t="s">
        <v>358</v>
      </c>
      <c r="F247" s="218" t="s">
        <v>359</v>
      </c>
      <c r="G247" s="219" t="s">
        <v>224</v>
      </c>
      <c r="H247" s="220">
        <v>2</v>
      </c>
      <c r="I247" s="221"/>
      <c r="J247" s="222">
        <f>ROUND(I247*H247,2)</f>
        <v>0</v>
      </c>
      <c r="K247" s="218" t="s">
        <v>146</v>
      </c>
      <c r="L247" s="42"/>
      <c r="M247" s="223" t="s">
        <v>1</v>
      </c>
      <c r="N247" s="224" t="s">
        <v>40</v>
      </c>
      <c r="O247" s="89"/>
      <c r="P247" s="225">
        <f>O247*H247</f>
        <v>0</v>
      </c>
      <c r="Q247" s="225">
        <v>0.0019</v>
      </c>
      <c r="R247" s="225">
        <f>Q247*H247</f>
        <v>0.0038</v>
      </c>
      <c r="S247" s="225">
        <v>0</v>
      </c>
      <c r="T247" s="22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7" t="s">
        <v>248</v>
      </c>
      <c r="AT247" s="227" t="s">
        <v>142</v>
      </c>
      <c r="AU247" s="227" t="s">
        <v>85</v>
      </c>
      <c r="AY247" s="15" t="s">
        <v>140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5" t="s">
        <v>83</v>
      </c>
      <c r="BK247" s="228">
        <f>ROUND(I247*H247,2)</f>
        <v>0</v>
      </c>
      <c r="BL247" s="15" t="s">
        <v>248</v>
      </c>
      <c r="BM247" s="227" t="s">
        <v>360</v>
      </c>
    </row>
    <row r="248" s="2" customFormat="1">
      <c r="A248" s="36"/>
      <c r="B248" s="37"/>
      <c r="C248" s="38"/>
      <c r="D248" s="229" t="s">
        <v>149</v>
      </c>
      <c r="E248" s="38"/>
      <c r="F248" s="230" t="s">
        <v>361</v>
      </c>
      <c r="G248" s="38"/>
      <c r="H248" s="38"/>
      <c r="I248" s="231"/>
      <c r="J248" s="38"/>
      <c r="K248" s="38"/>
      <c r="L248" s="42"/>
      <c r="M248" s="232"/>
      <c r="N248" s="233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149</v>
      </c>
      <c r="AU248" s="15" t="s">
        <v>85</v>
      </c>
    </row>
    <row r="249" s="2" customFormat="1">
      <c r="A249" s="36"/>
      <c r="B249" s="37"/>
      <c r="C249" s="38"/>
      <c r="D249" s="234" t="s">
        <v>151</v>
      </c>
      <c r="E249" s="38"/>
      <c r="F249" s="235" t="s">
        <v>362</v>
      </c>
      <c r="G249" s="38"/>
      <c r="H249" s="38"/>
      <c r="I249" s="231"/>
      <c r="J249" s="38"/>
      <c r="K249" s="38"/>
      <c r="L249" s="42"/>
      <c r="M249" s="232"/>
      <c r="N249" s="233"/>
      <c r="O249" s="89"/>
      <c r="P249" s="89"/>
      <c r="Q249" s="89"/>
      <c r="R249" s="89"/>
      <c r="S249" s="89"/>
      <c r="T249" s="90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5" t="s">
        <v>151</v>
      </c>
      <c r="AU249" s="15" t="s">
        <v>85</v>
      </c>
    </row>
    <row r="250" s="12" customFormat="1" ht="22.8" customHeight="1">
      <c r="A250" s="12"/>
      <c r="B250" s="200"/>
      <c r="C250" s="201"/>
      <c r="D250" s="202" t="s">
        <v>74</v>
      </c>
      <c r="E250" s="214" t="s">
        <v>363</v>
      </c>
      <c r="F250" s="214" t="s">
        <v>364</v>
      </c>
      <c r="G250" s="201"/>
      <c r="H250" s="201"/>
      <c r="I250" s="204"/>
      <c r="J250" s="215">
        <f>BK250</f>
        <v>0</v>
      </c>
      <c r="K250" s="201"/>
      <c r="L250" s="206"/>
      <c r="M250" s="207"/>
      <c r="N250" s="208"/>
      <c r="O250" s="208"/>
      <c r="P250" s="209">
        <f>SUM(P251:P256)</f>
        <v>0</v>
      </c>
      <c r="Q250" s="208"/>
      <c r="R250" s="209">
        <f>SUM(R251:R256)</f>
        <v>0.00061800000000000006</v>
      </c>
      <c r="S250" s="208"/>
      <c r="T250" s="210">
        <f>SUM(T251:T256)</f>
        <v>0.0071400000000000005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1" t="s">
        <v>85</v>
      </c>
      <c r="AT250" s="212" t="s">
        <v>74</v>
      </c>
      <c r="AU250" s="212" t="s">
        <v>83</v>
      </c>
      <c r="AY250" s="211" t="s">
        <v>140</v>
      </c>
      <c r="BK250" s="213">
        <f>SUM(BK251:BK256)</f>
        <v>0</v>
      </c>
    </row>
    <row r="251" s="2" customFormat="1" ht="16.5" customHeight="1">
      <c r="A251" s="36"/>
      <c r="B251" s="37"/>
      <c r="C251" s="216" t="s">
        <v>365</v>
      </c>
      <c r="D251" s="216" t="s">
        <v>142</v>
      </c>
      <c r="E251" s="217" t="s">
        <v>366</v>
      </c>
      <c r="F251" s="218" t="s">
        <v>367</v>
      </c>
      <c r="G251" s="219" t="s">
        <v>171</v>
      </c>
      <c r="H251" s="220">
        <v>0.29999999999999999</v>
      </c>
      <c r="I251" s="221"/>
      <c r="J251" s="222">
        <f>ROUND(I251*H251,2)</f>
        <v>0</v>
      </c>
      <c r="K251" s="218" t="s">
        <v>146</v>
      </c>
      <c r="L251" s="42"/>
      <c r="M251" s="223" t="s">
        <v>1</v>
      </c>
      <c r="N251" s="224" t="s">
        <v>40</v>
      </c>
      <c r="O251" s="89"/>
      <c r="P251" s="225">
        <f>O251*H251</f>
        <v>0</v>
      </c>
      <c r="Q251" s="225">
        <v>0</v>
      </c>
      <c r="R251" s="225">
        <f>Q251*H251</f>
        <v>0</v>
      </c>
      <c r="S251" s="225">
        <v>0.023800000000000002</v>
      </c>
      <c r="T251" s="226">
        <f>S251*H251</f>
        <v>0.0071400000000000005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7" t="s">
        <v>248</v>
      </c>
      <c r="AT251" s="227" t="s">
        <v>142</v>
      </c>
      <c r="AU251" s="227" t="s">
        <v>85</v>
      </c>
      <c r="AY251" s="15" t="s">
        <v>140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5" t="s">
        <v>83</v>
      </c>
      <c r="BK251" s="228">
        <f>ROUND(I251*H251,2)</f>
        <v>0</v>
      </c>
      <c r="BL251" s="15" t="s">
        <v>248</v>
      </c>
      <c r="BM251" s="227" t="s">
        <v>368</v>
      </c>
    </row>
    <row r="252" s="2" customFormat="1">
      <c r="A252" s="36"/>
      <c r="B252" s="37"/>
      <c r="C252" s="38"/>
      <c r="D252" s="229" t="s">
        <v>149</v>
      </c>
      <c r="E252" s="38"/>
      <c r="F252" s="230" t="s">
        <v>369</v>
      </c>
      <c r="G252" s="38"/>
      <c r="H252" s="38"/>
      <c r="I252" s="231"/>
      <c r="J252" s="38"/>
      <c r="K252" s="38"/>
      <c r="L252" s="42"/>
      <c r="M252" s="232"/>
      <c r="N252" s="233"/>
      <c r="O252" s="89"/>
      <c r="P252" s="89"/>
      <c r="Q252" s="89"/>
      <c r="R252" s="89"/>
      <c r="S252" s="89"/>
      <c r="T252" s="90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5" t="s">
        <v>149</v>
      </c>
      <c r="AU252" s="15" t="s">
        <v>85</v>
      </c>
    </row>
    <row r="253" s="2" customFormat="1">
      <c r="A253" s="36"/>
      <c r="B253" s="37"/>
      <c r="C253" s="38"/>
      <c r="D253" s="234" t="s">
        <v>151</v>
      </c>
      <c r="E253" s="38"/>
      <c r="F253" s="235" t="s">
        <v>370</v>
      </c>
      <c r="G253" s="38"/>
      <c r="H253" s="38"/>
      <c r="I253" s="231"/>
      <c r="J253" s="38"/>
      <c r="K253" s="38"/>
      <c r="L253" s="42"/>
      <c r="M253" s="232"/>
      <c r="N253" s="233"/>
      <c r="O253" s="89"/>
      <c r="P253" s="89"/>
      <c r="Q253" s="89"/>
      <c r="R253" s="89"/>
      <c r="S253" s="89"/>
      <c r="T253" s="90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5" t="s">
        <v>151</v>
      </c>
      <c r="AU253" s="15" t="s">
        <v>85</v>
      </c>
    </row>
    <row r="254" s="2" customFormat="1" ht="16.5" customHeight="1">
      <c r="A254" s="36"/>
      <c r="B254" s="37"/>
      <c r="C254" s="216" t="s">
        <v>371</v>
      </c>
      <c r="D254" s="216" t="s">
        <v>142</v>
      </c>
      <c r="E254" s="217" t="s">
        <v>372</v>
      </c>
      <c r="F254" s="218" t="s">
        <v>373</v>
      </c>
      <c r="G254" s="219" t="s">
        <v>171</v>
      </c>
      <c r="H254" s="220">
        <v>0.29999999999999999</v>
      </c>
      <c r="I254" s="221"/>
      <c r="J254" s="222">
        <f>ROUND(I254*H254,2)</f>
        <v>0</v>
      </c>
      <c r="K254" s="218" t="s">
        <v>146</v>
      </c>
      <c r="L254" s="42"/>
      <c r="M254" s="223" t="s">
        <v>1</v>
      </c>
      <c r="N254" s="224" t="s">
        <v>40</v>
      </c>
      <c r="O254" s="89"/>
      <c r="P254" s="225">
        <f>O254*H254</f>
        <v>0</v>
      </c>
      <c r="Q254" s="225">
        <v>0.0020600000000000002</v>
      </c>
      <c r="R254" s="225">
        <f>Q254*H254</f>
        <v>0.00061800000000000006</v>
      </c>
      <c r="S254" s="225">
        <v>0</v>
      </c>
      <c r="T254" s="22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7" t="s">
        <v>248</v>
      </c>
      <c r="AT254" s="227" t="s">
        <v>142</v>
      </c>
      <c r="AU254" s="227" t="s">
        <v>85</v>
      </c>
      <c r="AY254" s="15" t="s">
        <v>140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5" t="s">
        <v>83</v>
      </c>
      <c r="BK254" s="228">
        <f>ROUND(I254*H254,2)</f>
        <v>0</v>
      </c>
      <c r="BL254" s="15" t="s">
        <v>248</v>
      </c>
      <c r="BM254" s="227" t="s">
        <v>374</v>
      </c>
    </row>
    <row r="255" s="2" customFormat="1">
      <c r="A255" s="36"/>
      <c r="B255" s="37"/>
      <c r="C255" s="38"/>
      <c r="D255" s="229" t="s">
        <v>149</v>
      </c>
      <c r="E255" s="38"/>
      <c r="F255" s="230" t="s">
        <v>375</v>
      </c>
      <c r="G255" s="38"/>
      <c r="H255" s="38"/>
      <c r="I255" s="231"/>
      <c r="J255" s="38"/>
      <c r="K255" s="38"/>
      <c r="L255" s="42"/>
      <c r="M255" s="232"/>
      <c r="N255" s="233"/>
      <c r="O255" s="89"/>
      <c r="P255" s="89"/>
      <c r="Q255" s="89"/>
      <c r="R255" s="89"/>
      <c r="S255" s="89"/>
      <c r="T255" s="90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5" t="s">
        <v>149</v>
      </c>
      <c r="AU255" s="15" t="s">
        <v>85</v>
      </c>
    </row>
    <row r="256" s="2" customFormat="1">
      <c r="A256" s="36"/>
      <c r="B256" s="37"/>
      <c r="C256" s="38"/>
      <c r="D256" s="234" t="s">
        <v>151</v>
      </c>
      <c r="E256" s="38"/>
      <c r="F256" s="235" t="s">
        <v>376</v>
      </c>
      <c r="G256" s="38"/>
      <c r="H256" s="38"/>
      <c r="I256" s="231"/>
      <c r="J256" s="38"/>
      <c r="K256" s="38"/>
      <c r="L256" s="42"/>
      <c r="M256" s="232"/>
      <c r="N256" s="233"/>
      <c r="O256" s="89"/>
      <c r="P256" s="89"/>
      <c r="Q256" s="89"/>
      <c r="R256" s="89"/>
      <c r="S256" s="89"/>
      <c r="T256" s="90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5" t="s">
        <v>151</v>
      </c>
      <c r="AU256" s="15" t="s">
        <v>85</v>
      </c>
    </row>
    <row r="257" s="12" customFormat="1" ht="22.8" customHeight="1">
      <c r="A257" s="12"/>
      <c r="B257" s="200"/>
      <c r="C257" s="201"/>
      <c r="D257" s="202" t="s">
        <v>74</v>
      </c>
      <c r="E257" s="214" t="s">
        <v>377</v>
      </c>
      <c r="F257" s="214" t="s">
        <v>378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SUM(P258:P261)</f>
        <v>0</v>
      </c>
      <c r="Q257" s="208"/>
      <c r="R257" s="209">
        <f>SUM(R258:R261)</f>
        <v>0.046700499999999999</v>
      </c>
      <c r="S257" s="208"/>
      <c r="T257" s="210">
        <f>SUM(T258:T261)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85</v>
      </c>
      <c r="AT257" s="212" t="s">
        <v>74</v>
      </c>
      <c r="AU257" s="212" t="s">
        <v>83</v>
      </c>
      <c r="AY257" s="211" t="s">
        <v>140</v>
      </c>
      <c r="BK257" s="213">
        <f>SUM(BK258:BK261)</f>
        <v>0</v>
      </c>
    </row>
    <row r="258" s="2" customFormat="1" ht="33" customHeight="1">
      <c r="A258" s="36"/>
      <c r="B258" s="37"/>
      <c r="C258" s="216" t="s">
        <v>379</v>
      </c>
      <c r="D258" s="216" t="s">
        <v>142</v>
      </c>
      <c r="E258" s="217" t="s">
        <v>380</v>
      </c>
      <c r="F258" s="218" t="s">
        <v>381</v>
      </c>
      <c r="G258" s="219" t="s">
        <v>171</v>
      </c>
      <c r="H258" s="220">
        <v>3.8500000000000001</v>
      </c>
      <c r="I258" s="221"/>
      <c r="J258" s="222">
        <f>ROUND(I258*H258,2)</f>
        <v>0</v>
      </c>
      <c r="K258" s="218" t="s">
        <v>146</v>
      </c>
      <c r="L258" s="42"/>
      <c r="M258" s="223" t="s">
        <v>1</v>
      </c>
      <c r="N258" s="224" t="s">
        <v>40</v>
      </c>
      <c r="O258" s="89"/>
      <c r="P258" s="225">
        <f>O258*H258</f>
        <v>0</v>
      </c>
      <c r="Q258" s="225">
        <v>0.01213</v>
      </c>
      <c r="R258" s="225">
        <f>Q258*H258</f>
        <v>0.046700499999999999</v>
      </c>
      <c r="S258" s="225">
        <v>0</v>
      </c>
      <c r="T258" s="22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7" t="s">
        <v>248</v>
      </c>
      <c r="AT258" s="227" t="s">
        <v>142</v>
      </c>
      <c r="AU258" s="227" t="s">
        <v>85</v>
      </c>
      <c r="AY258" s="15" t="s">
        <v>140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5" t="s">
        <v>83</v>
      </c>
      <c r="BK258" s="228">
        <f>ROUND(I258*H258,2)</f>
        <v>0</v>
      </c>
      <c r="BL258" s="15" t="s">
        <v>248</v>
      </c>
      <c r="BM258" s="227" t="s">
        <v>382</v>
      </c>
    </row>
    <row r="259" s="2" customFormat="1">
      <c r="A259" s="36"/>
      <c r="B259" s="37"/>
      <c r="C259" s="38"/>
      <c r="D259" s="229" t="s">
        <v>149</v>
      </c>
      <c r="E259" s="38"/>
      <c r="F259" s="230" t="s">
        <v>383</v>
      </c>
      <c r="G259" s="38"/>
      <c r="H259" s="38"/>
      <c r="I259" s="231"/>
      <c r="J259" s="38"/>
      <c r="K259" s="38"/>
      <c r="L259" s="42"/>
      <c r="M259" s="232"/>
      <c r="N259" s="233"/>
      <c r="O259" s="89"/>
      <c r="P259" s="89"/>
      <c r="Q259" s="89"/>
      <c r="R259" s="89"/>
      <c r="S259" s="89"/>
      <c r="T259" s="90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5" t="s">
        <v>149</v>
      </c>
      <c r="AU259" s="15" t="s">
        <v>85</v>
      </c>
    </row>
    <row r="260" s="2" customFormat="1">
      <c r="A260" s="36"/>
      <c r="B260" s="37"/>
      <c r="C260" s="38"/>
      <c r="D260" s="234" t="s">
        <v>151</v>
      </c>
      <c r="E260" s="38"/>
      <c r="F260" s="235" t="s">
        <v>384</v>
      </c>
      <c r="G260" s="38"/>
      <c r="H260" s="38"/>
      <c r="I260" s="231"/>
      <c r="J260" s="38"/>
      <c r="K260" s="38"/>
      <c r="L260" s="42"/>
      <c r="M260" s="232"/>
      <c r="N260" s="233"/>
      <c r="O260" s="89"/>
      <c r="P260" s="89"/>
      <c r="Q260" s="89"/>
      <c r="R260" s="89"/>
      <c r="S260" s="89"/>
      <c r="T260" s="90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5" t="s">
        <v>151</v>
      </c>
      <c r="AU260" s="15" t="s">
        <v>85</v>
      </c>
    </row>
    <row r="261" s="13" customFormat="1">
      <c r="A261" s="13"/>
      <c r="B261" s="236"/>
      <c r="C261" s="237"/>
      <c r="D261" s="229" t="s">
        <v>160</v>
      </c>
      <c r="E261" s="238" t="s">
        <v>1</v>
      </c>
      <c r="F261" s="239" t="s">
        <v>385</v>
      </c>
      <c r="G261" s="237"/>
      <c r="H261" s="240">
        <v>3.8500000000000001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160</v>
      </c>
      <c r="AU261" s="246" t="s">
        <v>85</v>
      </c>
      <c r="AV261" s="13" t="s">
        <v>85</v>
      </c>
      <c r="AW261" s="13" t="s">
        <v>31</v>
      </c>
      <c r="AX261" s="13" t="s">
        <v>83</v>
      </c>
      <c r="AY261" s="246" t="s">
        <v>140</v>
      </c>
    </row>
    <row r="262" s="12" customFormat="1" ht="22.8" customHeight="1">
      <c r="A262" s="12"/>
      <c r="B262" s="200"/>
      <c r="C262" s="201"/>
      <c r="D262" s="202" t="s">
        <v>74</v>
      </c>
      <c r="E262" s="214" t="s">
        <v>386</v>
      </c>
      <c r="F262" s="214" t="s">
        <v>387</v>
      </c>
      <c r="G262" s="201"/>
      <c r="H262" s="201"/>
      <c r="I262" s="204"/>
      <c r="J262" s="215">
        <f>BK262</f>
        <v>0</v>
      </c>
      <c r="K262" s="201"/>
      <c r="L262" s="206"/>
      <c r="M262" s="207"/>
      <c r="N262" s="208"/>
      <c r="O262" s="208"/>
      <c r="P262" s="209">
        <f>SUM(P263:P267)</f>
        <v>0</v>
      </c>
      <c r="Q262" s="208"/>
      <c r="R262" s="209">
        <f>SUM(R263:R267)</f>
        <v>0.00092000000000000003</v>
      </c>
      <c r="S262" s="208"/>
      <c r="T262" s="210">
        <f>SUM(T263:T267)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85</v>
      </c>
      <c r="AT262" s="212" t="s">
        <v>74</v>
      </c>
      <c r="AU262" s="212" t="s">
        <v>83</v>
      </c>
      <c r="AY262" s="211" t="s">
        <v>140</v>
      </c>
      <c r="BK262" s="213">
        <f>SUM(BK263:BK267)</f>
        <v>0</v>
      </c>
    </row>
    <row r="263" s="2" customFormat="1" ht="24.15" customHeight="1">
      <c r="A263" s="36"/>
      <c r="B263" s="37"/>
      <c r="C263" s="216" t="s">
        <v>388</v>
      </c>
      <c r="D263" s="216" t="s">
        <v>142</v>
      </c>
      <c r="E263" s="217" t="s">
        <v>389</v>
      </c>
      <c r="F263" s="218" t="s">
        <v>390</v>
      </c>
      <c r="G263" s="219" t="s">
        <v>218</v>
      </c>
      <c r="H263" s="220">
        <v>1</v>
      </c>
      <c r="I263" s="221"/>
      <c r="J263" s="222">
        <f>ROUND(I263*H263,2)</f>
        <v>0</v>
      </c>
      <c r="K263" s="218" t="s">
        <v>146</v>
      </c>
      <c r="L263" s="42"/>
      <c r="M263" s="223" t="s">
        <v>1</v>
      </c>
      <c r="N263" s="224" t="s">
        <v>40</v>
      </c>
      <c r="O263" s="89"/>
      <c r="P263" s="225">
        <f>O263*H263</f>
        <v>0</v>
      </c>
      <c r="Q263" s="225">
        <v>0.00092000000000000003</v>
      </c>
      <c r="R263" s="225">
        <f>Q263*H263</f>
        <v>0.00092000000000000003</v>
      </c>
      <c r="S263" s="225">
        <v>0</v>
      </c>
      <c r="T263" s="22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7" t="s">
        <v>248</v>
      </c>
      <c r="AT263" s="227" t="s">
        <v>142</v>
      </c>
      <c r="AU263" s="227" t="s">
        <v>85</v>
      </c>
      <c r="AY263" s="15" t="s">
        <v>140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5" t="s">
        <v>83</v>
      </c>
      <c r="BK263" s="228">
        <f>ROUND(I263*H263,2)</f>
        <v>0</v>
      </c>
      <c r="BL263" s="15" t="s">
        <v>248</v>
      </c>
      <c r="BM263" s="227" t="s">
        <v>391</v>
      </c>
    </row>
    <row r="264" s="2" customFormat="1">
      <c r="A264" s="36"/>
      <c r="B264" s="37"/>
      <c r="C264" s="38"/>
      <c r="D264" s="229" t="s">
        <v>149</v>
      </c>
      <c r="E264" s="38"/>
      <c r="F264" s="230" t="s">
        <v>392</v>
      </c>
      <c r="G264" s="38"/>
      <c r="H264" s="38"/>
      <c r="I264" s="231"/>
      <c r="J264" s="38"/>
      <c r="K264" s="38"/>
      <c r="L264" s="42"/>
      <c r="M264" s="232"/>
      <c r="N264" s="233"/>
      <c r="O264" s="89"/>
      <c r="P264" s="89"/>
      <c r="Q264" s="89"/>
      <c r="R264" s="89"/>
      <c r="S264" s="89"/>
      <c r="T264" s="90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5" t="s">
        <v>149</v>
      </c>
      <c r="AU264" s="15" t="s">
        <v>85</v>
      </c>
    </row>
    <row r="265" s="2" customFormat="1">
      <c r="A265" s="36"/>
      <c r="B265" s="37"/>
      <c r="C265" s="38"/>
      <c r="D265" s="234" t="s">
        <v>151</v>
      </c>
      <c r="E265" s="38"/>
      <c r="F265" s="235" t="s">
        <v>393</v>
      </c>
      <c r="G265" s="38"/>
      <c r="H265" s="38"/>
      <c r="I265" s="231"/>
      <c r="J265" s="38"/>
      <c r="K265" s="38"/>
      <c r="L265" s="42"/>
      <c r="M265" s="232"/>
      <c r="N265" s="233"/>
      <c r="O265" s="89"/>
      <c r="P265" s="89"/>
      <c r="Q265" s="89"/>
      <c r="R265" s="89"/>
      <c r="S265" s="89"/>
      <c r="T265" s="90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5" t="s">
        <v>151</v>
      </c>
      <c r="AU265" s="15" t="s">
        <v>85</v>
      </c>
    </row>
    <row r="266" s="2" customFormat="1" ht="24.15" customHeight="1">
      <c r="A266" s="36"/>
      <c r="B266" s="37"/>
      <c r="C266" s="247" t="s">
        <v>394</v>
      </c>
      <c r="D266" s="247" t="s">
        <v>229</v>
      </c>
      <c r="E266" s="248" t="s">
        <v>395</v>
      </c>
      <c r="F266" s="249" t="s">
        <v>396</v>
      </c>
      <c r="G266" s="250" t="s">
        <v>218</v>
      </c>
      <c r="H266" s="251">
        <v>1</v>
      </c>
      <c r="I266" s="252"/>
      <c r="J266" s="253">
        <f>ROUND(I266*H266,2)</f>
        <v>0</v>
      </c>
      <c r="K266" s="249" t="s">
        <v>1</v>
      </c>
      <c r="L266" s="254"/>
      <c r="M266" s="255" t="s">
        <v>1</v>
      </c>
      <c r="N266" s="256" t="s">
        <v>40</v>
      </c>
      <c r="O266" s="89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27" t="s">
        <v>357</v>
      </c>
      <c r="AT266" s="227" t="s">
        <v>229</v>
      </c>
      <c r="AU266" s="227" t="s">
        <v>85</v>
      </c>
      <c r="AY266" s="15" t="s">
        <v>140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5" t="s">
        <v>83</v>
      </c>
      <c r="BK266" s="228">
        <f>ROUND(I266*H266,2)</f>
        <v>0</v>
      </c>
      <c r="BL266" s="15" t="s">
        <v>248</v>
      </c>
      <c r="BM266" s="227" t="s">
        <v>397</v>
      </c>
    </row>
    <row r="267" s="2" customFormat="1">
      <c r="A267" s="36"/>
      <c r="B267" s="37"/>
      <c r="C267" s="38"/>
      <c r="D267" s="229" t="s">
        <v>149</v>
      </c>
      <c r="E267" s="38"/>
      <c r="F267" s="230" t="s">
        <v>396</v>
      </c>
      <c r="G267" s="38"/>
      <c r="H267" s="38"/>
      <c r="I267" s="231"/>
      <c r="J267" s="38"/>
      <c r="K267" s="38"/>
      <c r="L267" s="42"/>
      <c r="M267" s="232"/>
      <c r="N267" s="233"/>
      <c r="O267" s="89"/>
      <c r="P267" s="89"/>
      <c r="Q267" s="89"/>
      <c r="R267" s="89"/>
      <c r="S267" s="89"/>
      <c r="T267" s="90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5" t="s">
        <v>149</v>
      </c>
      <c r="AU267" s="15" t="s">
        <v>85</v>
      </c>
    </row>
    <row r="268" s="12" customFormat="1" ht="22.8" customHeight="1">
      <c r="A268" s="12"/>
      <c r="B268" s="200"/>
      <c r="C268" s="201"/>
      <c r="D268" s="202" t="s">
        <v>74</v>
      </c>
      <c r="E268" s="214" t="s">
        <v>398</v>
      </c>
      <c r="F268" s="214" t="s">
        <v>399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SUM(P269:P290)</f>
        <v>0</v>
      </c>
      <c r="Q268" s="208"/>
      <c r="R268" s="209">
        <f>SUM(R269:R290)</f>
        <v>0.14172399999999999</v>
      </c>
      <c r="S268" s="208"/>
      <c r="T268" s="210">
        <f>SUM(T269:T290)</f>
        <v>0.18354999999999999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85</v>
      </c>
      <c r="AT268" s="212" t="s">
        <v>74</v>
      </c>
      <c r="AU268" s="212" t="s">
        <v>83</v>
      </c>
      <c r="AY268" s="211" t="s">
        <v>140</v>
      </c>
      <c r="BK268" s="213">
        <f>SUM(BK269:BK290)</f>
        <v>0</v>
      </c>
    </row>
    <row r="269" s="2" customFormat="1" ht="16.5" customHeight="1">
      <c r="A269" s="36"/>
      <c r="B269" s="37"/>
      <c r="C269" s="216" t="s">
        <v>400</v>
      </c>
      <c r="D269" s="216" t="s">
        <v>142</v>
      </c>
      <c r="E269" s="217" t="s">
        <v>401</v>
      </c>
      <c r="F269" s="218" t="s">
        <v>402</v>
      </c>
      <c r="G269" s="219" t="s">
        <v>171</v>
      </c>
      <c r="H269" s="220">
        <v>4.4000000000000004</v>
      </c>
      <c r="I269" s="221"/>
      <c r="J269" s="222">
        <f>ROUND(I269*H269,2)</f>
        <v>0</v>
      </c>
      <c r="K269" s="218" t="s">
        <v>146</v>
      </c>
      <c r="L269" s="42"/>
      <c r="M269" s="223" t="s">
        <v>1</v>
      </c>
      <c r="N269" s="224" t="s">
        <v>40</v>
      </c>
      <c r="O269" s="89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7" t="s">
        <v>248</v>
      </c>
      <c r="AT269" s="227" t="s">
        <v>142</v>
      </c>
      <c r="AU269" s="227" t="s">
        <v>85</v>
      </c>
      <c r="AY269" s="15" t="s">
        <v>140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5" t="s">
        <v>83</v>
      </c>
      <c r="BK269" s="228">
        <f>ROUND(I269*H269,2)</f>
        <v>0</v>
      </c>
      <c r="BL269" s="15" t="s">
        <v>248</v>
      </c>
      <c r="BM269" s="227" t="s">
        <v>403</v>
      </c>
    </row>
    <row r="270" s="2" customFormat="1">
      <c r="A270" s="36"/>
      <c r="B270" s="37"/>
      <c r="C270" s="38"/>
      <c r="D270" s="229" t="s">
        <v>149</v>
      </c>
      <c r="E270" s="38"/>
      <c r="F270" s="230" t="s">
        <v>404</v>
      </c>
      <c r="G270" s="38"/>
      <c r="H270" s="38"/>
      <c r="I270" s="231"/>
      <c r="J270" s="38"/>
      <c r="K270" s="38"/>
      <c r="L270" s="42"/>
      <c r="M270" s="232"/>
      <c r="N270" s="233"/>
      <c r="O270" s="89"/>
      <c r="P270" s="89"/>
      <c r="Q270" s="89"/>
      <c r="R270" s="89"/>
      <c r="S270" s="89"/>
      <c r="T270" s="90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5" t="s">
        <v>149</v>
      </c>
      <c r="AU270" s="15" t="s">
        <v>85</v>
      </c>
    </row>
    <row r="271" s="2" customFormat="1">
      <c r="A271" s="36"/>
      <c r="B271" s="37"/>
      <c r="C271" s="38"/>
      <c r="D271" s="234" t="s">
        <v>151</v>
      </c>
      <c r="E271" s="38"/>
      <c r="F271" s="235" t="s">
        <v>405</v>
      </c>
      <c r="G271" s="38"/>
      <c r="H271" s="38"/>
      <c r="I271" s="231"/>
      <c r="J271" s="38"/>
      <c r="K271" s="38"/>
      <c r="L271" s="42"/>
      <c r="M271" s="232"/>
      <c r="N271" s="233"/>
      <c r="O271" s="89"/>
      <c r="P271" s="89"/>
      <c r="Q271" s="89"/>
      <c r="R271" s="89"/>
      <c r="S271" s="89"/>
      <c r="T271" s="90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5" t="s">
        <v>151</v>
      </c>
      <c r="AU271" s="15" t="s">
        <v>85</v>
      </c>
    </row>
    <row r="272" s="2" customFormat="1" ht="16.5" customHeight="1">
      <c r="A272" s="36"/>
      <c r="B272" s="37"/>
      <c r="C272" s="216" t="s">
        <v>406</v>
      </c>
      <c r="D272" s="216" t="s">
        <v>142</v>
      </c>
      <c r="E272" s="217" t="s">
        <v>407</v>
      </c>
      <c r="F272" s="218" t="s">
        <v>408</v>
      </c>
      <c r="G272" s="219" t="s">
        <v>171</v>
      </c>
      <c r="H272" s="220">
        <v>4.4000000000000004</v>
      </c>
      <c r="I272" s="221"/>
      <c r="J272" s="222">
        <f>ROUND(I272*H272,2)</f>
        <v>0</v>
      </c>
      <c r="K272" s="218" t="s">
        <v>146</v>
      </c>
      <c r="L272" s="42"/>
      <c r="M272" s="223" t="s">
        <v>1</v>
      </c>
      <c r="N272" s="224" t="s">
        <v>40</v>
      </c>
      <c r="O272" s="89"/>
      <c r="P272" s="225">
        <f>O272*H272</f>
        <v>0</v>
      </c>
      <c r="Q272" s="225">
        <v>0.00029999999999999997</v>
      </c>
      <c r="R272" s="225">
        <f>Q272*H272</f>
        <v>0.00132</v>
      </c>
      <c r="S272" s="225">
        <v>0</v>
      </c>
      <c r="T272" s="22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7" t="s">
        <v>248</v>
      </c>
      <c r="AT272" s="227" t="s">
        <v>142</v>
      </c>
      <c r="AU272" s="227" t="s">
        <v>85</v>
      </c>
      <c r="AY272" s="15" t="s">
        <v>140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5" t="s">
        <v>83</v>
      </c>
      <c r="BK272" s="228">
        <f>ROUND(I272*H272,2)</f>
        <v>0</v>
      </c>
      <c r="BL272" s="15" t="s">
        <v>248</v>
      </c>
      <c r="BM272" s="227" t="s">
        <v>409</v>
      </c>
    </row>
    <row r="273" s="2" customFormat="1">
      <c r="A273" s="36"/>
      <c r="B273" s="37"/>
      <c r="C273" s="38"/>
      <c r="D273" s="229" t="s">
        <v>149</v>
      </c>
      <c r="E273" s="38"/>
      <c r="F273" s="230" t="s">
        <v>410</v>
      </c>
      <c r="G273" s="38"/>
      <c r="H273" s="38"/>
      <c r="I273" s="231"/>
      <c r="J273" s="38"/>
      <c r="K273" s="38"/>
      <c r="L273" s="42"/>
      <c r="M273" s="232"/>
      <c r="N273" s="233"/>
      <c r="O273" s="89"/>
      <c r="P273" s="89"/>
      <c r="Q273" s="89"/>
      <c r="R273" s="89"/>
      <c r="S273" s="89"/>
      <c r="T273" s="90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5" t="s">
        <v>149</v>
      </c>
      <c r="AU273" s="15" t="s">
        <v>85</v>
      </c>
    </row>
    <row r="274" s="2" customFormat="1">
      <c r="A274" s="36"/>
      <c r="B274" s="37"/>
      <c r="C274" s="38"/>
      <c r="D274" s="234" t="s">
        <v>151</v>
      </c>
      <c r="E274" s="38"/>
      <c r="F274" s="235" t="s">
        <v>411</v>
      </c>
      <c r="G274" s="38"/>
      <c r="H274" s="38"/>
      <c r="I274" s="231"/>
      <c r="J274" s="38"/>
      <c r="K274" s="38"/>
      <c r="L274" s="42"/>
      <c r="M274" s="232"/>
      <c r="N274" s="233"/>
      <c r="O274" s="89"/>
      <c r="P274" s="89"/>
      <c r="Q274" s="89"/>
      <c r="R274" s="89"/>
      <c r="S274" s="89"/>
      <c r="T274" s="90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5" t="s">
        <v>151</v>
      </c>
      <c r="AU274" s="15" t="s">
        <v>85</v>
      </c>
    </row>
    <row r="275" s="2" customFormat="1" ht="24.15" customHeight="1">
      <c r="A275" s="36"/>
      <c r="B275" s="37"/>
      <c r="C275" s="216" t="s">
        <v>412</v>
      </c>
      <c r="D275" s="216" t="s">
        <v>142</v>
      </c>
      <c r="E275" s="217" t="s">
        <v>413</v>
      </c>
      <c r="F275" s="218" t="s">
        <v>414</v>
      </c>
      <c r="G275" s="219" t="s">
        <v>224</v>
      </c>
      <c r="H275" s="220">
        <v>7.5999999999999996</v>
      </c>
      <c r="I275" s="221"/>
      <c r="J275" s="222">
        <f>ROUND(I275*H275,2)</f>
        <v>0</v>
      </c>
      <c r="K275" s="218" t="s">
        <v>146</v>
      </c>
      <c r="L275" s="42"/>
      <c r="M275" s="223" t="s">
        <v>1</v>
      </c>
      <c r="N275" s="224" t="s">
        <v>40</v>
      </c>
      <c r="O275" s="89"/>
      <c r="P275" s="225">
        <f>O275*H275</f>
        <v>0</v>
      </c>
      <c r="Q275" s="225">
        <v>0</v>
      </c>
      <c r="R275" s="225">
        <f>Q275*H275</f>
        <v>0</v>
      </c>
      <c r="S275" s="225">
        <v>0.0032499999999999999</v>
      </c>
      <c r="T275" s="226">
        <f>S275*H275</f>
        <v>0.024699999999999996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27" t="s">
        <v>248</v>
      </c>
      <c r="AT275" s="227" t="s">
        <v>142</v>
      </c>
      <c r="AU275" s="227" t="s">
        <v>85</v>
      </c>
      <c r="AY275" s="15" t="s">
        <v>140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5" t="s">
        <v>83</v>
      </c>
      <c r="BK275" s="228">
        <f>ROUND(I275*H275,2)</f>
        <v>0</v>
      </c>
      <c r="BL275" s="15" t="s">
        <v>248</v>
      </c>
      <c r="BM275" s="227" t="s">
        <v>415</v>
      </c>
    </row>
    <row r="276" s="2" customFormat="1">
      <c r="A276" s="36"/>
      <c r="B276" s="37"/>
      <c r="C276" s="38"/>
      <c r="D276" s="229" t="s">
        <v>149</v>
      </c>
      <c r="E276" s="38"/>
      <c r="F276" s="230" t="s">
        <v>414</v>
      </c>
      <c r="G276" s="38"/>
      <c r="H276" s="38"/>
      <c r="I276" s="231"/>
      <c r="J276" s="38"/>
      <c r="K276" s="38"/>
      <c r="L276" s="42"/>
      <c r="M276" s="232"/>
      <c r="N276" s="233"/>
      <c r="O276" s="89"/>
      <c r="P276" s="89"/>
      <c r="Q276" s="89"/>
      <c r="R276" s="89"/>
      <c r="S276" s="89"/>
      <c r="T276" s="90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5" t="s">
        <v>149</v>
      </c>
      <c r="AU276" s="15" t="s">
        <v>85</v>
      </c>
    </row>
    <row r="277" s="2" customFormat="1">
      <c r="A277" s="36"/>
      <c r="B277" s="37"/>
      <c r="C277" s="38"/>
      <c r="D277" s="234" t="s">
        <v>151</v>
      </c>
      <c r="E277" s="38"/>
      <c r="F277" s="235" t="s">
        <v>416</v>
      </c>
      <c r="G277" s="38"/>
      <c r="H277" s="38"/>
      <c r="I277" s="231"/>
      <c r="J277" s="38"/>
      <c r="K277" s="38"/>
      <c r="L277" s="42"/>
      <c r="M277" s="232"/>
      <c r="N277" s="233"/>
      <c r="O277" s="89"/>
      <c r="P277" s="89"/>
      <c r="Q277" s="89"/>
      <c r="R277" s="89"/>
      <c r="S277" s="89"/>
      <c r="T277" s="90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5" t="s">
        <v>151</v>
      </c>
      <c r="AU277" s="15" t="s">
        <v>85</v>
      </c>
    </row>
    <row r="278" s="13" customFormat="1">
      <c r="A278" s="13"/>
      <c r="B278" s="236"/>
      <c r="C278" s="237"/>
      <c r="D278" s="229" t="s">
        <v>160</v>
      </c>
      <c r="E278" s="238" t="s">
        <v>1</v>
      </c>
      <c r="F278" s="239" t="s">
        <v>417</v>
      </c>
      <c r="G278" s="237"/>
      <c r="H278" s="240">
        <v>7.5999999999999996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160</v>
      </c>
      <c r="AU278" s="246" t="s">
        <v>85</v>
      </c>
      <c r="AV278" s="13" t="s">
        <v>85</v>
      </c>
      <c r="AW278" s="13" t="s">
        <v>31</v>
      </c>
      <c r="AX278" s="13" t="s">
        <v>83</v>
      </c>
      <c r="AY278" s="246" t="s">
        <v>140</v>
      </c>
    </row>
    <row r="279" s="2" customFormat="1" ht="16.5" customHeight="1">
      <c r="A279" s="36"/>
      <c r="B279" s="37"/>
      <c r="C279" s="216" t="s">
        <v>418</v>
      </c>
      <c r="D279" s="216" t="s">
        <v>142</v>
      </c>
      <c r="E279" s="217" t="s">
        <v>419</v>
      </c>
      <c r="F279" s="218" t="s">
        <v>420</v>
      </c>
      <c r="G279" s="219" t="s">
        <v>171</v>
      </c>
      <c r="H279" s="220">
        <v>4.5</v>
      </c>
      <c r="I279" s="221"/>
      <c r="J279" s="222">
        <f>ROUND(I279*H279,2)</f>
        <v>0</v>
      </c>
      <c r="K279" s="218" t="s">
        <v>146</v>
      </c>
      <c r="L279" s="42"/>
      <c r="M279" s="223" t="s">
        <v>1</v>
      </c>
      <c r="N279" s="224" t="s">
        <v>40</v>
      </c>
      <c r="O279" s="89"/>
      <c r="P279" s="225">
        <f>O279*H279</f>
        <v>0</v>
      </c>
      <c r="Q279" s="225">
        <v>0</v>
      </c>
      <c r="R279" s="225">
        <f>Q279*H279</f>
        <v>0</v>
      </c>
      <c r="S279" s="225">
        <v>0.035299999999999998</v>
      </c>
      <c r="T279" s="226">
        <f>S279*H279</f>
        <v>0.15884999999999999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27" t="s">
        <v>248</v>
      </c>
      <c r="AT279" s="227" t="s">
        <v>142</v>
      </c>
      <c r="AU279" s="227" t="s">
        <v>85</v>
      </c>
      <c r="AY279" s="15" t="s">
        <v>140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5" t="s">
        <v>83</v>
      </c>
      <c r="BK279" s="228">
        <f>ROUND(I279*H279,2)</f>
        <v>0</v>
      </c>
      <c r="BL279" s="15" t="s">
        <v>248</v>
      </c>
      <c r="BM279" s="227" t="s">
        <v>421</v>
      </c>
    </row>
    <row r="280" s="2" customFormat="1">
      <c r="A280" s="36"/>
      <c r="B280" s="37"/>
      <c r="C280" s="38"/>
      <c r="D280" s="229" t="s">
        <v>149</v>
      </c>
      <c r="E280" s="38"/>
      <c r="F280" s="230" t="s">
        <v>420</v>
      </c>
      <c r="G280" s="38"/>
      <c r="H280" s="38"/>
      <c r="I280" s="231"/>
      <c r="J280" s="38"/>
      <c r="K280" s="38"/>
      <c r="L280" s="42"/>
      <c r="M280" s="232"/>
      <c r="N280" s="233"/>
      <c r="O280" s="89"/>
      <c r="P280" s="89"/>
      <c r="Q280" s="89"/>
      <c r="R280" s="89"/>
      <c r="S280" s="89"/>
      <c r="T280" s="90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5" t="s">
        <v>149</v>
      </c>
      <c r="AU280" s="15" t="s">
        <v>85</v>
      </c>
    </row>
    <row r="281" s="2" customFormat="1">
      <c r="A281" s="36"/>
      <c r="B281" s="37"/>
      <c r="C281" s="38"/>
      <c r="D281" s="234" t="s">
        <v>151</v>
      </c>
      <c r="E281" s="38"/>
      <c r="F281" s="235" t="s">
        <v>422</v>
      </c>
      <c r="G281" s="38"/>
      <c r="H281" s="38"/>
      <c r="I281" s="231"/>
      <c r="J281" s="38"/>
      <c r="K281" s="38"/>
      <c r="L281" s="42"/>
      <c r="M281" s="232"/>
      <c r="N281" s="233"/>
      <c r="O281" s="89"/>
      <c r="P281" s="89"/>
      <c r="Q281" s="89"/>
      <c r="R281" s="89"/>
      <c r="S281" s="89"/>
      <c r="T281" s="90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5" t="s">
        <v>151</v>
      </c>
      <c r="AU281" s="15" t="s">
        <v>85</v>
      </c>
    </row>
    <row r="282" s="2" customFormat="1" ht="37.8" customHeight="1">
      <c r="A282" s="36"/>
      <c r="B282" s="37"/>
      <c r="C282" s="216" t="s">
        <v>423</v>
      </c>
      <c r="D282" s="216" t="s">
        <v>142</v>
      </c>
      <c r="E282" s="217" t="s">
        <v>424</v>
      </c>
      <c r="F282" s="218" t="s">
        <v>425</v>
      </c>
      <c r="G282" s="219" t="s">
        <v>171</v>
      </c>
      <c r="H282" s="220">
        <v>4.4000000000000004</v>
      </c>
      <c r="I282" s="221"/>
      <c r="J282" s="222">
        <f>ROUND(I282*H282,2)</f>
        <v>0</v>
      </c>
      <c r="K282" s="218" t="s">
        <v>146</v>
      </c>
      <c r="L282" s="42"/>
      <c r="M282" s="223" t="s">
        <v>1</v>
      </c>
      <c r="N282" s="224" t="s">
        <v>40</v>
      </c>
      <c r="O282" s="89"/>
      <c r="P282" s="225">
        <f>O282*H282</f>
        <v>0</v>
      </c>
      <c r="Q282" s="225">
        <v>0.0077099999999999998</v>
      </c>
      <c r="R282" s="225">
        <f>Q282*H282</f>
        <v>0.033924000000000003</v>
      </c>
      <c r="S282" s="225">
        <v>0</v>
      </c>
      <c r="T282" s="226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27" t="s">
        <v>248</v>
      </c>
      <c r="AT282" s="227" t="s">
        <v>142</v>
      </c>
      <c r="AU282" s="227" t="s">
        <v>85</v>
      </c>
      <c r="AY282" s="15" t="s">
        <v>140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5" t="s">
        <v>83</v>
      </c>
      <c r="BK282" s="228">
        <f>ROUND(I282*H282,2)</f>
        <v>0</v>
      </c>
      <c r="BL282" s="15" t="s">
        <v>248</v>
      </c>
      <c r="BM282" s="227" t="s">
        <v>426</v>
      </c>
    </row>
    <row r="283" s="2" customFormat="1">
      <c r="A283" s="36"/>
      <c r="B283" s="37"/>
      <c r="C283" s="38"/>
      <c r="D283" s="229" t="s">
        <v>149</v>
      </c>
      <c r="E283" s="38"/>
      <c r="F283" s="230" t="s">
        <v>427</v>
      </c>
      <c r="G283" s="38"/>
      <c r="H283" s="38"/>
      <c r="I283" s="231"/>
      <c r="J283" s="38"/>
      <c r="K283" s="38"/>
      <c r="L283" s="42"/>
      <c r="M283" s="232"/>
      <c r="N283" s="233"/>
      <c r="O283" s="89"/>
      <c r="P283" s="89"/>
      <c r="Q283" s="89"/>
      <c r="R283" s="89"/>
      <c r="S283" s="89"/>
      <c r="T283" s="90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5" t="s">
        <v>149</v>
      </c>
      <c r="AU283" s="15" t="s">
        <v>85</v>
      </c>
    </row>
    <row r="284" s="2" customFormat="1">
      <c r="A284" s="36"/>
      <c r="B284" s="37"/>
      <c r="C284" s="38"/>
      <c r="D284" s="234" t="s">
        <v>151</v>
      </c>
      <c r="E284" s="38"/>
      <c r="F284" s="235" t="s">
        <v>428</v>
      </c>
      <c r="G284" s="38"/>
      <c r="H284" s="38"/>
      <c r="I284" s="231"/>
      <c r="J284" s="38"/>
      <c r="K284" s="38"/>
      <c r="L284" s="42"/>
      <c r="M284" s="232"/>
      <c r="N284" s="233"/>
      <c r="O284" s="89"/>
      <c r="P284" s="89"/>
      <c r="Q284" s="89"/>
      <c r="R284" s="89"/>
      <c r="S284" s="89"/>
      <c r="T284" s="90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5" t="s">
        <v>151</v>
      </c>
      <c r="AU284" s="15" t="s">
        <v>85</v>
      </c>
    </row>
    <row r="285" s="2" customFormat="1" ht="33" customHeight="1">
      <c r="A285" s="36"/>
      <c r="B285" s="37"/>
      <c r="C285" s="247" t="s">
        <v>429</v>
      </c>
      <c r="D285" s="247" t="s">
        <v>229</v>
      </c>
      <c r="E285" s="248" t="s">
        <v>430</v>
      </c>
      <c r="F285" s="249" t="s">
        <v>431</v>
      </c>
      <c r="G285" s="250" t="s">
        <v>171</v>
      </c>
      <c r="H285" s="251">
        <v>4.8399999999999999</v>
      </c>
      <c r="I285" s="252"/>
      <c r="J285" s="253">
        <f>ROUND(I285*H285,2)</f>
        <v>0</v>
      </c>
      <c r="K285" s="249" t="s">
        <v>146</v>
      </c>
      <c r="L285" s="254"/>
      <c r="M285" s="255" t="s">
        <v>1</v>
      </c>
      <c r="N285" s="256" t="s">
        <v>40</v>
      </c>
      <c r="O285" s="89"/>
      <c r="P285" s="225">
        <f>O285*H285</f>
        <v>0</v>
      </c>
      <c r="Q285" s="225">
        <v>0.021999999999999999</v>
      </c>
      <c r="R285" s="225">
        <f>Q285*H285</f>
        <v>0.10647999999999999</v>
      </c>
      <c r="S285" s="225">
        <v>0</v>
      </c>
      <c r="T285" s="22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27" t="s">
        <v>357</v>
      </c>
      <c r="AT285" s="227" t="s">
        <v>229</v>
      </c>
      <c r="AU285" s="227" t="s">
        <v>85</v>
      </c>
      <c r="AY285" s="15" t="s">
        <v>140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5" t="s">
        <v>83</v>
      </c>
      <c r="BK285" s="228">
        <f>ROUND(I285*H285,2)</f>
        <v>0</v>
      </c>
      <c r="BL285" s="15" t="s">
        <v>248</v>
      </c>
      <c r="BM285" s="227" t="s">
        <v>432</v>
      </c>
    </row>
    <row r="286" s="2" customFormat="1">
      <c r="A286" s="36"/>
      <c r="B286" s="37"/>
      <c r="C286" s="38"/>
      <c r="D286" s="229" t="s">
        <v>149</v>
      </c>
      <c r="E286" s="38"/>
      <c r="F286" s="230" t="s">
        <v>431</v>
      </c>
      <c r="G286" s="38"/>
      <c r="H286" s="38"/>
      <c r="I286" s="231"/>
      <c r="J286" s="38"/>
      <c r="K286" s="38"/>
      <c r="L286" s="42"/>
      <c r="M286" s="232"/>
      <c r="N286" s="233"/>
      <c r="O286" s="89"/>
      <c r="P286" s="89"/>
      <c r="Q286" s="89"/>
      <c r="R286" s="89"/>
      <c r="S286" s="89"/>
      <c r="T286" s="90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5" t="s">
        <v>149</v>
      </c>
      <c r="AU286" s="15" t="s">
        <v>85</v>
      </c>
    </row>
    <row r="287" s="13" customFormat="1">
      <c r="A287" s="13"/>
      <c r="B287" s="236"/>
      <c r="C287" s="237"/>
      <c r="D287" s="229" t="s">
        <v>160</v>
      </c>
      <c r="E287" s="237"/>
      <c r="F287" s="239" t="s">
        <v>433</v>
      </c>
      <c r="G287" s="237"/>
      <c r="H287" s="240">
        <v>4.8399999999999999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160</v>
      </c>
      <c r="AU287" s="246" t="s">
        <v>85</v>
      </c>
      <c r="AV287" s="13" t="s">
        <v>85</v>
      </c>
      <c r="AW287" s="13" t="s">
        <v>4</v>
      </c>
      <c r="AX287" s="13" t="s">
        <v>83</v>
      </c>
      <c r="AY287" s="246" t="s">
        <v>140</v>
      </c>
    </row>
    <row r="288" s="2" customFormat="1" ht="24.15" customHeight="1">
      <c r="A288" s="36"/>
      <c r="B288" s="37"/>
      <c r="C288" s="216" t="s">
        <v>434</v>
      </c>
      <c r="D288" s="216" t="s">
        <v>142</v>
      </c>
      <c r="E288" s="217" t="s">
        <v>435</v>
      </c>
      <c r="F288" s="218" t="s">
        <v>436</v>
      </c>
      <c r="G288" s="219" t="s">
        <v>164</v>
      </c>
      <c r="H288" s="220">
        <v>0.14199999999999999</v>
      </c>
      <c r="I288" s="221"/>
      <c r="J288" s="222">
        <f>ROUND(I288*H288,2)</f>
        <v>0</v>
      </c>
      <c r="K288" s="218" t="s">
        <v>146</v>
      </c>
      <c r="L288" s="42"/>
      <c r="M288" s="223" t="s">
        <v>1</v>
      </c>
      <c r="N288" s="224" t="s">
        <v>40</v>
      </c>
      <c r="O288" s="89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27" t="s">
        <v>248</v>
      </c>
      <c r="AT288" s="227" t="s">
        <v>142</v>
      </c>
      <c r="AU288" s="227" t="s">
        <v>85</v>
      </c>
      <c r="AY288" s="15" t="s">
        <v>140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5" t="s">
        <v>83</v>
      </c>
      <c r="BK288" s="228">
        <f>ROUND(I288*H288,2)</f>
        <v>0</v>
      </c>
      <c r="BL288" s="15" t="s">
        <v>248</v>
      </c>
      <c r="BM288" s="227" t="s">
        <v>437</v>
      </c>
    </row>
    <row r="289" s="2" customFormat="1">
      <c r="A289" s="36"/>
      <c r="B289" s="37"/>
      <c r="C289" s="38"/>
      <c r="D289" s="229" t="s">
        <v>149</v>
      </c>
      <c r="E289" s="38"/>
      <c r="F289" s="230" t="s">
        <v>438</v>
      </c>
      <c r="G289" s="38"/>
      <c r="H289" s="38"/>
      <c r="I289" s="231"/>
      <c r="J289" s="38"/>
      <c r="K289" s="38"/>
      <c r="L289" s="42"/>
      <c r="M289" s="232"/>
      <c r="N289" s="233"/>
      <c r="O289" s="89"/>
      <c r="P289" s="89"/>
      <c r="Q289" s="89"/>
      <c r="R289" s="89"/>
      <c r="S289" s="89"/>
      <c r="T289" s="90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5" t="s">
        <v>149</v>
      </c>
      <c r="AU289" s="15" t="s">
        <v>85</v>
      </c>
    </row>
    <row r="290" s="2" customFormat="1">
      <c r="A290" s="36"/>
      <c r="B290" s="37"/>
      <c r="C290" s="38"/>
      <c r="D290" s="234" t="s">
        <v>151</v>
      </c>
      <c r="E290" s="38"/>
      <c r="F290" s="235" t="s">
        <v>439</v>
      </c>
      <c r="G290" s="38"/>
      <c r="H290" s="38"/>
      <c r="I290" s="231"/>
      <c r="J290" s="38"/>
      <c r="K290" s="38"/>
      <c r="L290" s="42"/>
      <c r="M290" s="232"/>
      <c r="N290" s="233"/>
      <c r="O290" s="89"/>
      <c r="P290" s="89"/>
      <c r="Q290" s="89"/>
      <c r="R290" s="89"/>
      <c r="S290" s="89"/>
      <c r="T290" s="90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5" t="s">
        <v>151</v>
      </c>
      <c r="AU290" s="15" t="s">
        <v>85</v>
      </c>
    </row>
    <row r="291" s="12" customFormat="1" ht="22.8" customHeight="1">
      <c r="A291" s="12"/>
      <c r="B291" s="200"/>
      <c r="C291" s="201"/>
      <c r="D291" s="202" t="s">
        <v>74</v>
      </c>
      <c r="E291" s="214" t="s">
        <v>440</v>
      </c>
      <c r="F291" s="214" t="s">
        <v>441</v>
      </c>
      <c r="G291" s="201"/>
      <c r="H291" s="201"/>
      <c r="I291" s="204"/>
      <c r="J291" s="215">
        <f>BK291</f>
        <v>0</v>
      </c>
      <c r="K291" s="201"/>
      <c r="L291" s="206"/>
      <c r="M291" s="207"/>
      <c r="N291" s="208"/>
      <c r="O291" s="208"/>
      <c r="P291" s="209">
        <f>SUM(P292:P310)</f>
        <v>0</v>
      </c>
      <c r="Q291" s="208"/>
      <c r="R291" s="209">
        <f>SUM(R292:R310)</f>
        <v>0.454648</v>
      </c>
      <c r="S291" s="208"/>
      <c r="T291" s="210">
        <f>SUM(T292:T310)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85</v>
      </c>
      <c r="AT291" s="212" t="s">
        <v>74</v>
      </c>
      <c r="AU291" s="212" t="s">
        <v>83</v>
      </c>
      <c r="AY291" s="211" t="s">
        <v>140</v>
      </c>
      <c r="BK291" s="213">
        <f>SUM(BK292:BK310)</f>
        <v>0</v>
      </c>
    </row>
    <row r="292" s="2" customFormat="1" ht="16.5" customHeight="1">
      <c r="A292" s="36"/>
      <c r="B292" s="37"/>
      <c r="C292" s="216" t="s">
        <v>442</v>
      </c>
      <c r="D292" s="216" t="s">
        <v>142</v>
      </c>
      <c r="E292" s="217" t="s">
        <v>443</v>
      </c>
      <c r="F292" s="218" t="s">
        <v>444</v>
      </c>
      <c r="G292" s="219" t="s">
        <v>171</v>
      </c>
      <c r="H292" s="220">
        <v>19.100000000000001</v>
      </c>
      <c r="I292" s="221"/>
      <c r="J292" s="222">
        <f>ROUND(I292*H292,2)</f>
        <v>0</v>
      </c>
      <c r="K292" s="218" t="s">
        <v>146</v>
      </c>
      <c r="L292" s="42"/>
      <c r="M292" s="223" t="s">
        <v>1</v>
      </c>
      <c r="N292" s="224" t="s">
        <v>40</v>
      </c>
      <c r="O292" s="89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27" t="s">
        <v>248</v>
      </c>
      <c r="AT292" s="227" t="s">
        <v>142</v>
      </c>
      <c r="AU292" s="227" t="s">
        <v>85</v>
      </c>
      <c r="AY292" s="15" t="s">
        <v>140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5" t="s">
        <v>83</v>
      </c>
      <c r="BK292" s="228">
        <f>ROUND(I292*H292,2)</f>
        <v>0</v>
      </c>
      <c r="BL292" s="15" t="s">
        <v>248</v>
      </c>
      <c r="BM292" s="227" t="s">
        <v>445</v>
      </c>
    </row>
    <row r="293" s="2" customFormat="1">
      <c r="A293" s="36"/>
      <c r="B293" s="37"/>
      <c r="C293" s="38"/>
      <c r="D293" s="229" t="s">
        <v>149</v>
      </c>
      <c r="E293" s="38"/>
      <c r="F293" s="230" t="s">
        <v>446</v>
      </c>
      <c r="G293" s="38"/>
      <c r="H293" s="38"/>
      <c r="I293" s="231"/>
      <c r="J293" s="38"/>
      <c r="K293" s="38"/>
      <c r="L293" s="42"/>
      <c r="M293" s="232"/>
      <c r="N293" s="233"/>
      <c r="O293" s="89"/>
      <c r="P293" s="89"/>
      <c r="Q293" s="89"/>
      <c r="R293" s="89"/>
      <c r="S293" s="89"/>
      <c r="T293" s="90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5" t="s">
        <v>149</v>
      </c>
      <c r="AU293" s="15" t="s">
        <v>85</v>
      </c>
    </row>
    <row r="294" s="2" customFormat="1">
      <c r="A294" s="36"/>
      <c r="B294" s="37"/>
      <c r="C294" s="38"/>
      <c r="D294" s="234" t="s">
        <v>151</v>
      </c>
      <c r="E294" s="38"/>
      <c r="F294" s="235" t="s">
        <v>447</v>
      </c>
      <c r="G294" s="38"/>
      <c r="H294" s="38"/>
      <c r="I294" s="231"/>
      <c r="J294" s="38"/>
      <c r="K294" s="38"/>
      <c r="L294" s="42"/>
      <c r="M294" s="232"/>
      <c r="N294" s="233"/>
      <c r="O294" s="89"/>
      <c r="P294" s="89"/>
      <c r="Q294" s="89"/>
      <c r="R294" s="89"/>
      <c r="S294" s="89"/>
      <c r="T294" s="90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5" t="s">
        <v>151</v>
      </c>
      <c r="AU294" s="15" t="s">
        <v>85</v>
      </c>
    </row>
    <row r="295" s="13" customFormat="1">
      <c r="A295" s="13"/>
      <c r="B295" s="236"/>
      <c r="C295" s="237"/>
      <c r="D295" s="229" t="s">
        <v>160</v>
      </c>
      <c r="E295" s="238" t="s">
        <v>1</v>
      </c>
      <c r="F295" s="239" t="s">
        <v>448</v>
      </c>
      <c r="G295" s="237"/>
      <c r="H295" s="240">
        <v>19.100000000000001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160</v>
      </c>
      <c r="AU295" s="246" t="s">
        <v>85</v>
      </c>
      <c r="AV295" s="13" t="s">
        <v>85</v>
      </c>
      <c r="AW295" s="13" t="s">
        <v>31</v>
      </c>
      <c r="AX295" s="13" t="s">
        <v>83</v>
      </c>
      <c r="AY295" s="246" t="s">
        <v>140</v>
      </c>
    </row>
    <row r="296" s="2" customFormat="1" ht="16.5" customHeight="1">
      <c r="A296" s="36"/>
      <c r="B296" s="37"/>
      <c r="C296" s="216" t="s">
        <v>449</v>
      </c>
      <c r="D296" s="216" t="s">
        <v>142</v>
      </c>
      <c r="E296" s="217" t="s">
        <v>450</v>
      </c>
      <c r="F296" s="218" t="s">
        <v>451</v>
      </c>
      <c r="G296" s="219" t="s">
        <v>171</v>
      </c>
      <c r="H296" s="220">
        <v>16.800000000000001</v>
      </c>
      <c r="I296" s="221"/>
      <c r="J296" s="222">
        <f>ROUND(I296*H296,2)</f>
        <v>0</v>
      </c>
      <c r="K296" s="218" t="s">
        <v>146</v>
      </c>
      <c r="L296" s="42"/>
      <c r="M296" s="223" t="s">
        <v>1</v>
      </c>
      <c r="N296" s="224" t="s">
        <v>40</v>
      </c>
      <c r="O296" s="89"/>
      <c r="P296" s="225">
        <f>O296*H296</f>
        <v>0</v>
      </c>
      <c r="Q296" s="225">
        <v>0.024</v>
      </c>
      <c r="R296" s="225">
        <f>Q296*H296</f>
        <v>0.4032</v>
      </c>
      <c r="S296" s="225">
        <v>0</v>
      </c>
      <c r="T296" s="226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27" t="s">
        <v>248</v>
      </c>
      <c r="AT296" s="227" t="s">
        <v>142</v>
      </c>
      <c r="AU296" s="227" t="s">
        <v>85</v>
      </c>
      <c r="AY296" s="15" t="s">
        <v>140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5" t="s">
        <v>83</v>
      </c>
      <c r="BK296" s="228">
        <f>ROUND(I296*H296,2)</f>
        <v>0</v>
      </c>
      <c r="BL296" s="15" t="s">
        <v>248</v>
      </c>
      <c r="BM296" s="227" t="s">
        <v>452</v>
      </c>
    </row>
    <row r="297" s="2" customFormat="1">
      <c r="A297" s="36"/>
      <c r="B297" s="37"/>
      <c r="C297" s="38"/>
      <c r="D297" s="229" t="s">
        <v>149</v>
      </c>
      <c r="E297" s="38"/>
      <c r="F297" s="230" t="s">
        <v>453</v>
      </c>
      <c r="G297" s="38"/>
      <c r="H297" s="38"/>
      <c r="I297" s="231"/>
      <c r="J297" s="38"/>
      <c r="K297" s="38"/>
      <c r="L297" s="42"/>
      <c r="M297" s="232"/>
      <c r="N297" s="233"/>
      <c r="O297" s="89"/>
      <c r="P297" s="89"/>
      <c r="Q297" s="89"/>
      <c r="R297" s="89"/>
      <c r="S297" s="89"/>
      <c r="T297" s="90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5" t="s">
        <v>149</v>
      </c>
      <c r="AU297" s="15" t="s">
        <v>85</v>
      </c>
    </row>
    <row r="298" s="2" customFormat="1">
      <c r="A298" s="36"/>
      <c r="B298" s="37"/>
      <c r="C298" s="38"/>
      <c r="D298" s="234" t="s">
        <v>151</v>
      </c>
      <c r="E298" s="38"/>
      <c r="F298" s="235" t="s">
        <v>454</v>
      </c>
      <c r="G298" s="38"/>
      <c r="H298" s="38"/>
      <c r="I298" s="231"/>
      <c r="J298" s="38"/>
      <c r="K298" s="38"/>
      <c r="L298" s="42"/>
      <c r="M298" s="232"/>
      <c r="N298" s="233"/>
      <c r="O298" s="89"/>
      <c r="P298" s="89"/>
      <c r="Q298" s="89"/>
      <c r="R298" s="89"/>
      <c r="S298" s="89"/>
      <c r="T298" s="90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5" t="s">
        <v>151</v>
      </c>
      <c r="AU298" s="15" t="s">
        <v>85</v>
      </c>
    </row>
    <row r="299" s="2" customFormat="1" ht="24.15" customHeight="1">
      <c r="A299" s="36"/>
      <c r="B299" s="37"/>
      <c r="C299" s="216" t="s">
        <v>455</v>
      </c>
      <c r="D299" s="216" t="s">
        <v>142</v>
      </c>
      <c r="E299" s="217" t="s">
        <v>456</v>
      </c>
      <c r="F299" s="218" t="s">
        <v>457</v>
      </c>
      <c r="G299" s="219" t="s">
        <v>171</v>
      </c>
      <c r="H299" s="220">
        <v>5</v>
      </c>
      <c r="I299" s="221"/>
      <c r="J299" s="222">
        <f>ROUND(I299*H299,2)</f>
        <v>0</v>
      </c>
      <c r="K299" s="218" t="s">
        <v>146</v>
      </c>
      <c r="L299" s="42"/>
      <c r="M299" s="223" t="s">
        <v>1</v>
      </c>
      <c r="N299" s="224" t="s">
        <v>40</v>
      </c>
      <c r="O299" s="89"/>
      <c r="P299" s="225">
        <f>O299*H299</f>
        <v>0</v>
      </c>
      <c r="Q299" s="225">
        <v>0.0054000000000000003</v>
      </c>
      <c r="R299" s="225">
        <f>Q299*H299</f>
        <v>0.027000000000000003</v>
      </c>
      <c r="S299" s="225">
        <v>0</v>
      </c>
      <c r="T299" s="22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27" t="s">
        <v>248</v>
      </c>
      <c r="AT299" s="227" t="s">
        <v>142</v>
      </c>
      <c r="AU299" s="227" t="s">
        <v>85</v>
      </c>
      <c r="AY299" s="15" t="s">
        <v>140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5" t="s">
        <v>83</v>
      </c>
      <c r="BK299" s="228">
        <f>ROUND(I299*H299,2)</f>
        <v>0</v>
      </c>
      <c r="BL299" s="15" t="s">
        <v>248</v>
      </c>
      <c r="BM299" s="227" t="s">
        <v>458</v>
      </c>
    </row>
    <row r="300" s="2" customFormat="1">
      <c r="A300" s="36"/>
      <c r="B300" s="37"/>
      <c r="C300" s="38"/>
      <c r="D300" s="229" t="s">
        <v>149</v>
      </c>
      <c r="E300" s="38"/>
      <c r="F300" s="230" t="s">
        <v>459</v>
      </c>
      <c r="G300" s="38"/>
      <c r="H300" s="38"/>
      <c r="I300" s="231"/>
      <c r="J300" s="38"/>
      <c r="K300" s="38"/>
      <c r="L300" s="42"/>
      <c r="M300" s="232"/>
      <c r="N300" s="233"/>
      <c r="O300" s="89"/>
      <c r="P300" s="89"/>
      <c r="Q300" s="89"/>
      <c r="R300" s="89"/>
      <c r="S300" s="89"/>
      <c r="T300" s="90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5" t="s">
        <v>149</v>
      </c>
      <c r="AU300" s="15" t="s">
        <v>85</v>
      </c>
    </row>
    <row r="301" s="2" customFormat="1">
      <c r="A301" s="36"/>
      <c r="B301" s="37"/>
      <c r="C301" s="38"/>
      <c r="D301" s="234" t="s">
        <v>151</v>
      </c>
      <c r="E301" s="38"/>
      <c r="F301" s="235" t="s">
        <v>460</v>
      </c>
      <c r="G301" s="38"/>
      <c r="H301" s="38"/>
      <c r="I301" s="231"/>
      <c r="J301" s="38"/>
      <c r="K301" s="38"/>
      <c r="L301" s="42"/>
      <c r="M301" s="232"/>
      <c r="N301" s="233"/>
      <c r="O301" s="89"/>
      <c r="P301" s="89"/>
      <c r="Q301" s="89"/>
      <c r="R301" s="89"/>
      <c r="S301" s="89"/>
      <c r="T301" s="90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5" t="s">
        <v>151</v>
      </c>
      <c r="AU301" s="15" t="s">
        <v>85</v>
      </c>
    </row>
    <row r="302" s="2" customFormat="1" ht="21.75" customHeight="1">
      <c r="A302" s="36"/>
      <c r="B302" s="37"/>
      <c r="C302" s="216" t="s">
        <v>461</v>
      </c>
      <c r="D302" s="216" t="s">
        <v>142</v>
      </c>
      <c r="E302" s="217" t="s">
        <v>462</v>
      </c>
      <c r="F302" s="218" t="s">
        <v>463</v>
      </c>
      <c r="G302" s="219" t="s">
        <v>171</v>
      </c>
      <c r="H302" s="220">
        <v>19.100000000000001</v>
      </c>
      <c r="I302" s="221"/>
      <c r="J302" s="222">
        <f>ROUND(I302*H302,2)</f>
        <v>0</v>
      </c>
      <c r="K302" s="218" t="s">
        <v>146</v>
      </c>
      <c r="L302" s="42"/>
      <c r="M302" s="223" t="s">
        <v>1</v>
      </c>
      <c r="N302" s="224" t="s">
        <v>40</v>
      </c>
      <c r="O302" s="89"/>
      <c r="P302" s="225">
        <f>O302*H302</f>
        <v>0</v>
      </c>
      <c r="Q302" s="225">
        <v>0.00055000000000000003</v>
      </c>
      <c r="R302" s="225">
        <f>Q302*H302</f>
        <v>0.010505000000000002</v>
      </c>
      <c r="S302" s="225">
        <v>0</v>
      </c>
      <c r="T302" s="22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27" t="s">
        <v>248</v>
      </c>
      <c r="AT302" s="227" t="s">
        <v>142</v>
      </c>
      <c r="AU302" s="227" t="s">
        <v>85</v>
      </c>
      <c r="AY302" s="15" t="s">
        <v>140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5" t="s">
        <v>83</v>
      </c>
      <c r="BK302" s="228">
        <f>ROUND(I302*H302,2)</f>
        <v>0</v>
      </c>
      <c r="BL302" s="15" t="s">
        <v>248</v>
      </c>
      <c r="BM302" s="227" t="s">
        <v>464</v>
      </c>
    </row>
    <row r="303" s="2" customFormat="1">
      <c r="A303" s="36"/>
      <c r="B303" s="37"/>
      <c r="C303" s="38"/>
      <c r="D303" s="229" t="s">
        <v>149</v>
      </c>
      <c r="E303" s="38"/>
      <c r="F303" s="230" t="s">
        <v>465</v>
      </c>
      <c r="G303" s="38"/>
      <c r="H303" s="38"/>
      <c r="I303" s="231"/>
      <c r="J303" s="38"/>
      <c r="K303" s="38"/>
      <c r="L303" s="42"/>
      <c r="M303" s="232"/>
      <c r="N303" s="233"/>
      <c r="O303" s="89"/>
      <c r="P303" s="89"/>
      <c r="Q303" s="89"/>
      <c r="R303" s="89"/>
      <c r="S303" s="89"/>
      <c r="T303" s="90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5" t="s">
        <v>149</v>
      </c>
      <c r="AU303" s="15" t="s">
        <v>85</v>
      </c>
    </row>
    <row r="304" s="2" customFormat="1">
      <c r="A304" s="36"/>
      <c r="B304" s="37"/>
      <c r="C304" s="38"/>
      <c r="D304" s="234" t="s">
        <v>151</v>
      </c>
      <c r="E304" s="38"/>
      <c r="F304" s="235" t="s">
        <v>466</v>
      </c>
      <c r="G304" s="38"/>
      <c r="H304" s="38"/>
      <c r="I304" s="231"/>
      <c r="J304" s="38"/>
      <c r="K304" s="38"/>
      <c r="L304" s="42"/>
      <c r="M304" s="232"/>
      <c r="N304" s="233"/>
      <c r="O304" s="89"/>
      <c r="P304" s="89"/>
      <c r="Q304" s="89"/>
      <c r="R304" s="89"/>
      <c r="S304" s="89"/>
      <c r="T304" s="90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5" t="s">
        <v>151</v>
      </c>
      <c r="AU304" s="15" t="s">
        <v>85</v>
      </c>
    </row>
    <row r="305" s="2" customFormat="1" ht="24.15" customHeight="1">
      <c r="A305" s="36"/>
      <c r="B305" s="37"/>
      <c r="C305" s="216" t="s">
        <v>467</v>
      </c>
      <c r="D305" s="216" t="s">
        <v>142</v>
      </c>
      <c r="E305" s="217" t="s">
        <v>468</v>
      </c>
      <c r="F305" s="218" t="s">
        <v>469</v>
      </c>
      <c r="G305" s="219" t="s">
        <v>171</v>
      </c>
      <c r="H305" s="220">
        <v>19.100000000000001</v>
      </c>
      <c r="I305" s="221"/>
      <c r="J305" s="222">
        <f>ROUND(I305*H305,2)</f>
        <v>0</v>
      </c>
      <c r="K305" s="218" t="s">
        <v>146</v>
      </c>
      <c r="L305" s="42"/>
      <c r="M305" s="223" t="s">
        <v>1</v>
      </c>
      <c r="N305" s="224" t="s">
        <v>40</v>
      </c>
      <c r="O305" s="89"/>
      <c r="P305" s="225">
        <f>O305*H305</f>
        <v>0</v>
      </c>
      <c r="Q305" s="225">
        <v>8.0000000000000007E-05</v>
      </c>
      <c r="R305" s="225">
        <f>Q305*H305</f>
        <v>0.0015280000000000003</v>
      </c>
      <c r="S305" s="225">
        <v>0</v>
      </c>
      <c r="T305" s="22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27" t="s">
        <v>248</v>
      </c>
      <c r="AT305" s="227" t="s">
        <v>142</v>
      </c>
      <c r="AU305" s="227" t="s">
        <v>85</v>
      </c>
      <c r="AY305" s="15" t="s">
        <v>140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5" t="s">
        <v>83</v>
      </c>
      <c r="BK305" s="228">
        <f>ROUND(I305*H305,2)</f>
        <v>0</v>
      </c>
      <c r="BL305" s="15" t="s">
        <v>248</v>
      </c>
      <c r="BM305" s="227" t="s">
        <v>470</v>
      </c>
    </row>
    <row r="306" s="2" customFormat="1">
      <c r="A306" s="36"/>
      <c r="B306" s="37"/>
      <c r="C306" s="38"/>
      <c r="D306" s="229" t="s">
        <v>149</v>
      </c>
      <c r="E306" s="38"/>
      <c r="F306" s="230" t="s">
        <v>471</v>
      </c>
      <c r="G306" s="38"/>
      <c r="H306" s="38"/>
      <c r="I306" s="231"/>
      <c r="J306" s="38"/>
      <c r="K306" s="38"/>
      <c r="L306" s="42"/>
      <c r="M306" s="232"/>
      <c r="N306" s="233"/>
      <c r="O306" s="89"/>
      <c r="P306" s="89"/>
      <c r="Q306" s="89"/>
      <c r="R306" s="89"/>
      <c r="S306" s="89"/>
      <c r="T306" s="90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5" t="s">
        <v>149</v>
      </c>
      <c r="AU306" s="15" t="s">
        <v>85</v>
      </c>
    </row>
    <row r="307" s="2" customFormat="1">
      <c r="A307" s="36"/>
      <c r="B307" s="37"/>
      <c r="C307" s="38"/>
      <c r="D307" s="234" t="s">
        <v>151</v>
      </c>
      <c r="E307" s="38"/>
      <c r="F307" s="235" t="s">
        <v>472</v>
      </c>
      <c r="G307" s="38"/>
      <c r="H307" s="38"/>
      <c r="I307" s="231"/>
      <c r="J307" s="38"/>
      <c r="K307" s="38"/>
      <c r="L307" s="42"/>
      <c r="M307" s="232"/>
      <c r="N307" s="233"/>
      <c r="O307" s="89"/>
      <c r="P307" s="89"/>
      <c r="Q307" s="89"/>
      <c r="R307" s="89"/>
      <c r="S307" s="89"/>
      <c r="T307" s="90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5" t="s">
        <v>151</v>
      </c>
      <c r="AU307" s="15" t="s">
        <v>85</v>
      </c>
    </row>
    <row r="308" s="2" customFormat="1" ht="16.5" customHeight="1">
      <c r="A308" s="36"/>
      <c r="B308" s="37"/>
      <c r="C308" s="216" t="s">
        <v>473</v>
      </c>
      <c r="D308" s="216" t="s">
        <v>142</v>
      </c>
      <c r="E308" s="217" t="s">
        <v>474</v>
      </c>
      <c r="F308" s="218" t="s">
        <v>475</v>
      </c>
      <c r="G308" s="219" t="s">
        <v>171</v>
      </c>
      <c r="H308" s="220">
        <v>19.100000000000001</v>
      </c>
      <c r="I308" s="221"/>
      <c r="J308" s="222">
        <f>ROUND(I308*H308,2)</f>
        <v>0</v>
      </c>
      <c r="K308" s="218" t="s">
        <v>146</v>
      </c>
      <c r="L308" s="42"/>
      <c r="M308" s="223" t="s">
        <v>1</v>
      </c>
      <c r="N308" s="224" t="s">
        <v>40</v>
      </c>
      <c r="O308" s="89"/>
      <c r="P308" s="225">
        <f>O308*H308</f>
        <v>0</v>
      </c>
      <c r="Q308" s="225">
        <v>0.00064999999999999997</v>
      </c>
      <c r="R308" s="225">
        <f>Q308*H308</f>
        <v>0.012415000000000001</v>
      </c>
      <c r="S308" s="225">
        <v>0</v>
      </c>
      <c r="T308" s="226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27" t="s">
        <v>248</v>
      </c>
      <c r="AT308" s="227" t="s">
        <v>142</v>
      </c>
      <c r="AU308" s="227" t="s">
        <v>85</v>
      </c>
      <c r="AY308" s="15" t="s">
        <v>140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5" t="s">
        <v>83</v>
      </c>
      <c r="BK308" s="228">
        <f>ROUND(I308*H308,2)</f>
        <v>0</v>
      </c>
      <c r="BL308" s="15" t="s">
        <v>248</v>
      </c>
      <c r="BM308" s="227" t="s">
        <v>476</v>
      </c>
    </row>
    <row r="309" s="2" customFormat="1">
      <c r="A309" s="36"/>
      <c r="B309" s="37"/>
      <c r="C309" s="38"/>
      <c r="D309" s="229" t="s">
        <v>149</v>
      </c>
      <c r="E309" s="38"/>
      <c r="F309" s="230" t="s">
        <v>477</v>
      </c>
      <c r="G309" s="38"/>
      <c r="H309" s="38"/>
      <c r="I309" s="231"/>
      <c r="J309" s="38"/>
      <c r="K309" s="38"/>
      <c r="L309" s="42"/>
      <c r="M309" s="232"/>
      <c r="N309" s="233"/>
      <c r="O309" s="89"/>
      <c r="P309" s="89"/>
      <c r="Q309" s="89"/>
      <c r="R309" s="89"/>
      <c r="S309" s="89"/>
      <c r="T309" s="90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5" t="s">
        <v>149</v>
      </c>
      <c r="AU309" s="15" t="s">
        <v>85</v>
      </c>
    </row>
    <row r="310" s="2" customFormat="1">
      <c r="A310" s="36"/>
      <c r="B310" s="37"/>
      <c r="C310" s="38"/>
      <c r="D310" s="234" t="s">
        <v>151</v>
      </c>
      <c r="E310" s="38"/>
      <c r="F310" s="235" t="s">
        <v>478</v>
      </c>
      <c r="G310" s="38"/>
      <c r="H310" s="38"/>
      <c r="I310" s="231"/>
      <c r="J310" s="38"/>
      <c r="K310" s="38"/>
      <c r="L310" s="42"/>
      <c r="M310" s="232"/>
      <c r="N310" s="233"/>
      <c r="O310" s="89"/>
      <c r="P310" s="89"/>
      <c r="Q310" s="89"/>
      <c r="R310" s="89"/>
      <c r="S310" s="89"/>
      <c r="T310" s="90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5" t="s">
        <v>151</v>
      </c>
      <c r="AU310" s="15" t="s">
        <v>85</v>
      </c>
    </row>
    <row r="311" s="12" customFormat="1" ht="22.8" customHeight="1">
      <c r="A311" s="12"/>
      <c r="B311" s="200"/>
      <c r="C311" s="201"/>
      <c r="D311" s="202" t="s">
        <v>74</v>
      </c>
      <c r="E311" s="214" t="s">
        <v>479</v>
      </c>
      <c r="F311" s="214" t="s">
        <v>480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SUM(P312:P326)</f>
        <v>0</v>
      </c>
      <c r="Q311" s="208"/>
      <c r="R311" s="209">
        <f>SUM(R312:R326)</f>
        <v>0.39179025000000001</v>
      </c>
      <c r="S311" s="208"/>
      <c r="T311" s="210">
        <f>SUM(T312:T326)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85</v>
      </c>
      <c r="AT311" s="212" t="s">
        <v>74</v>
      </c>
      <c r="AU311" s="212" t="s">
        <v>83</v>
      </c>
      <c r="AY311" s="211" t="s">
        <v>140</v>
      </c>
      <c r="BK311" s="213">
        <f>SUM(BK312:BK326)</f>
        <v>0</v>
      </c>
    </row>
    <row r="312" s="2" customFormat="1" ht="16.5" customHeight="1">
      <c r="A312" s="36"/>
      <c r="B312" s="37"/>
      <c r="C312" s="216" t="s">
        <v>481</v>
      </c>
      <c r="D312" s="216" t="s">
        <v>142</v>
      </c>
      <c r="E312" s="217" t="s">
        <v>482</v>
      </c>
      <c r="F312" s="218" t="s">
        <v>483</v>
      </c>
      <c r="G312" s="219" t="s">
        <v>171</v>
      </c>
      <c r="H312" s="220">
        <v>13.5</v>
      </c>
      <c r="I312" s="221"/>
      <c r="J312" s="222">
        <f>ROUND(I312*H312,2)</f>
        <v>0</v>
      </c>
      <c r="K312" s="218" t="s">
        <v>146</v>
      </c>
      <c r="L312" s="42"/>
      <c r="M312" s="223" t="s">
        <v>1</v>
      </c>
      <c r="N312" s="224" t="s">
        <v>40</v>
      </c>
      <c r="O312" s="89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27" t="s">
        <v>248</v>
      </c>
      <c r="AT312" s="227" t="s">
        <v>142</v>
      </c>
      <c r="AU312" s="227" t="s">
        <v>85</v>
      </c>
      <c r="AY312" s="15" t="s">
        <v>140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5" t="s">
        <v>83</v>
      </c>
      <c r="BK312" s="228">
        <f>ROUND(I312*H312,2)</f>
        <v>0</v>
      </c>
      <c r="BL312" s="15" t="s">
        <v>248</v>
      </c>
      <c r="BM312" s="227" t="s">
        <v>484</v>
      </c>
    </row>
    <row r="313" s="2" customFormat="1">
      <c r="A313" s="36"/>
      <c r="B313" s="37"/>
      <c r="C313" s="38"/>
      <c r="D313" s="229" t="s">
        <v>149</v>
      </c>
      <c r="E313" s="38"/>
      <c r="F313" s="230" t="s">
        <v>485</v>
      </c>
      <c r="G313" s="38"/>
      <c r="H313" s="38"/>
      <c r="I313" s="231"/>
      <c r="J313" s="38"/>
      <c r="K313" s="38"/>
      <c r="L313" s="42"/>
      <c r="M313" s="232"/>
      <c r="N313" s="233"/>
      <c r="O313" s="89"/>
      <c r="P313" s="89"/>
      <c r="Q313" s="89"/>
      <c r="R313" s="89"/>
      <c r="S313" s="89"/>
      <c r="T313" s="90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5" t="s">
        <v>149</v>
      </c>
      <c r="AU313" s="15" t="s">
        <v>85</v>
      </c>
    </row>
    <row r="314" s="2" customFormat="1">
      <c r="A314" s="36"/>
      <c r="B314" s="37"/>
      <c r="C314" s="38"/>
      <c r="D314" s="234" t="s">
        <v>151</v>
      </c>
      <c r="E314" s="38"/>
      <c r="F314" s="235" t="s">
        <v>486</v>
      </c>
      <c r="G314" s="38"/>
      <c r="H314" s="38"/>
      <c r="I314" s="231"/>
      <c r="J314" s="38"/>
      <c r="K314" s="38"/>
      <c r="L314" s="42"/>
      <c r="M314" s="232"/>
      <c r="N314" s="233"/>
      <c r="O314" s="89"/>
      <c r="P314" s="89"/>
      <c r="Q314" s="89"/>
      <c r="R314" s="89"/>
      <c r="S314" s="89"/>
      <c r="T314" s="90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5" t="s">
        <v>151</v>
      </c>
      <c r="AU314" s="15" t="s">
        <v>85</v>
      </c>
    </row>
    <row r="315" s="2" customFormat="1" ht="16.5" customHeight="1">
      <c r="A315" s="36"/>
      <c r="B315" s="37"/>
      <c r="C315" s="216" t="s">
        <v>487</v>
      </c>
      <c r="D315" s="216" t="s">
        <v>142</v>
      </c>
      <c r="E315" s="217" t="s">
        <v>488</v>
      </c>
      <c r="F315" s="218" t="s">
        <v>489</v>
      </c>
      <c r="G315" s="219" t="s">
        <v>171</v>
      </c>
      <c r="H315" s="220">
        <v>13.5</v>
      </c>
      <c r="I315" s="221"/>
      <c r="J315" s="222">
        <f>ROUND(I315*H315,2)</f>
        <v>0</v>
      </c>
      <c r="K315" s="218" t="s">
        <v>146</v>
      </c>
      <c r="L315" s="42"/>
      <c r="M315" s="223" t="s">
        <v>1</v>
      </c>
      <c r="N315" s="224" t="s">
        <v>40</v>
      </c>
      <c r="O315" s="89"/>
      <c r="P315" s="225">
        <f>O315*H315</f>
        <v>0</v>
      </c>
      <c r="Q315" s="225">
        <v>0.00029999999999999997</v>
      </c>
      <c r="R315" s="225">
        <f>Q315*H315</f>
        <v>0.0040499999999999998</v>
      </c>
      <c r="S315" s="225">
        <v>0</v>
      </c>
      <c r="T315" s="22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27" t="s">
        <v>248</v>
      </c>
      <c r="AT315" s="227" t="s">
        <v>142</v>
      </c>
      <c r="AU315" s="227" t="s">
        <v>85</v>
      </c>
      <c r="AY315" s="15" t="s">
        <v>140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5" t="s">
        <v>83</v>
      </c>
      <c r="BK315" s="228">
        <f>ROUND(I315*H315,2)</f>
        <v>0</v>
      </c>
      <c r="BL315" s="15" t="s">
        <v>248</v>
      </c>
      <c r="BM315" s="227" t="s">
        <v>490</v>
      </c>
    </row>
    <row r="316" s="2" customFormat="1">
      <c r="A316" s="36"/>
      <c r="B316" s="37"/>
      <c r="C316" s="38"/>
      <c r="D316" s="229" t="s">
        <v>149</v>
      </c>
      <c r="E316" s="38"/>
      <c r="F316" s="230" t="s">
        <v>491</v>
      </c>
      <c r="G316" s="38"/>
      <c r="H316" s="38"/>
      <c r="I316" s="231"/>
      <c r="J316" s="38"/>
      <c r="K316" s="38"/>
      <c r="L316" s="42"/>
      <c r="M316" s="232"/>
      <c r="N316" s="233"/>
      <c r="O316" s="89"/>
      <c r="P316" s="89"/>
      <c r="Q316" s="89"/>
      <c r="R316" s="89"/>
      <c r="S316" s="89"/>
      <c r="T316" s="90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5" t="s">
        <v>149</v>
      </c>
      <c r="AU316" s="15" t="s">
        <v>85</v>
      </c>
    </row>
    <row r="317" s="2" customFormat="1">
      <c r="A317" s="36"/>
      <c r="B317" s="37"/>
      <c r="C317" s="38"/>
      <c r="D317" s="234" t="s">
        <v>151</v>
      </c>
      <c r="E317" s="38"/>
      <c r="F317" s="235" t="s">
        <v>492</v>
      </c>
      <c r="G317" s="38"/>
      <c r="H317" s="38"/>
      <c r="I317" s="231"/>
      <c r="J317" s="38"/>
      <c r="K317" s="38"/>
      <c r="L317" s="42"/>
      <c r="M317" s="232"/>
      <c r="N317" s="233"/>
      <c r="O317" s="89"/>
      <c r="P317" s="89"/>
      <c r="Q317" s="89"/>
      <c r="R317" s="89"/>
      <c r="S317" s="89"/>
      <c r="T317" s="90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5" t="s">
        <v>151</v>
      </c>
      <c r="AU317" s="15" t="s">
        <v>85</v>
      </c>
    </row>
    <row r="318" s="2" customFormat="1" ht="33" customHeight="1">
      <c r="A318" s="36"/>
      <c r="B318" s="37"/>
      <c r="C318" s="216" t="s">
        <v>493</v>
      </c>
      <c r="D318" s="216" t="s">
        <v>142</v>
      </c>
      <c r="E318" s="217" t="s">
        <v>494</v>
      </c>
      <c r="F318" s="218" t="s">
        <v>495</v>
      </c>
      <c r="G318" s="219" t="s">
        <v>171</v>
      </c>
      <c r="H318" s="220">
        <v>13.5</v>
      </c>
      <c r="I318" s="221"/>
      <c r="J318" s="222">
        <f>ROUND(I318*H318,2)</f>
        <v>0</v>
      </c>
      <c r="K318" s="218" t="s">
        <v>146</v>
      </c>
      <c r="L318" s="42"/>
      <c r="M318" s="223" t="s">
        <v>1</v>
      </c>
      <c r="N318" s="224" t="s">
        <v>40</v>
      </c>
      <c r="O318" s="89"/>
      <c r="P318" s="225">
        <f>O318*H318</f>
        <v>0</v>
      </c>
      <c r="Q318" s="225">
        <v>0.0075500000000000003</v>
      </c>
      <c r="R318" s="225">
        <f>Q318*H318</f>
        <v>0.101925</v>
      </c>
      <c r="S318" s="225">
        <v>0</v>
      </c>
      <c r="T318" s="226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27" t="s">
        <v>248</v>
      </c>
      <c r="AT318" s="227" t="s">
        <v>142</v>
      </c>
      <c r="AU318" s="227" t="s">
        <v>85</v>
      </c>
      <c r="AY318" s="15" t="s">
        <v>140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5" t="s">
        <v>83</v>
      </c>
      <c r="BK318" s="228">
        <f>ROUND(I318*H318,2)</f>
        <v>0</v>
      </c>
      <c r="BL318" s="15" t="s">
        <v>248</v>
      </c>
      <c r="BM318" s="227" t="s">
        <v>496</v>
      </c>
    </row>
    <row r="319" s="2" customFormat="1">
      <c r="A319" s="36"/>
      <c r="B319" s="37"/>
      <c r="C319" s="38"/>
      <c r="D319" s="229" t="s">
        <v>149</v>
      </c>
      <c r="E319" s="38"/>
      <c r="F319" s="230" t="s">
        <v>497</v>
      </c>
      <c r="G319" s="38"/>
      <c r="H319" s="38"/>
      <c r="I319" s="231"/>
      <c r="J319" s="38"/>
      <c r="K319" s="38"/>
      <c r="L319" s="42"/>
      <c r="M319" s="232"/>
      <c r="N319" s="233"/>
      <c r="O319" s="89"/>
      <c r="P319" s="89"/>
      <c r="Q319" s="89"/>
      <c r="R319" s="89"/>
      <c r="S319" s="89"/>
      <c r="T319" s="90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5" t="s">
        <v>149</v>
      </c>
      <c r="AU319" s="15" t="s">
        <v>85</v>
      </c>
    </row>
    <row r="320" s="2" customFormat="1">
      <c r="A320" s="36"/>
      <c r="B320" s="37"/>
      <c r="C320" s="38"/>
      <c r="D320" s="234" t="s">
        <v>151</v>
      </c>
      <c r="E320" s="38"/>
      <c r="F320" s="235" t="s">
        <v>498</v>
      </c>
      <c r="G320" s="38"/>
      <c r="H320" s="38"/>
      <c r="I320" s="231"/>
      <c r="J320" s="38"/>
      <c r="K320" s="38"/>
      <c r="L320" s="42"/>
      <c r="M320" s="232"/>
      <c r="N320" s="233"/>
      <c r="O320" s="89"/>
      <c r="P320" s="89"/>
      <c r="Q320" s="89"/>
      <c r="R320" s="89"/>
      <c r="S320" s="89"/>
      <c r="T320" s="90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5" t="s">
        <v>151</v>
      </c>
      <c r="AU320" s="15" t="s">
        <v>85</v>
      </c>
    </row>
    <row r="321" s="2" customFormat="1" ht="24.15" customHeight="1">
      <c r="A321" s="36"/>
      <c r="B321" s="37"/>
      <c r="C321" s="247" t="s">
        <v>499</v>
      </c>
      <c r="D321" s="247" t="s">
        <v>229</v>
      </c>
      <c r="E321" s="248" t="s">
        <v>500</v>
      </c>
      <c r="F321" s="249" t="s">
        <v>501</v>
      </c>
      <c r="G321" s="250" t="s">
        <v>171</v>
      </c>
      <c r="H321" s="251">
        <v>15.525</v>
      </c>
      <c r="I321" s="252"/>
      <c r="J321" s="253">
        <f>ROUND(I321*H321,2)</f>
        <v>0</v>
      </c>
      <c r="K321" s="249" t="s">
        <v>146</v>
      </c>
      <c r="L321" s="254"/>
      <c r="M321" s="255" t="s">
        <v>1</v>
      </c>
      <c r="N321" s="256" t="s">
        <v>40</v>
      </c>
      <c r="O321" s="89"/>
      <c r="P321" s="225">
        <f>O321*H321</f>
        <v>0</v>
      </c>
      <c r="Q321" s="225">
        <v>0.018409999999999999</v>
      </c>
      <c r="R321" s="225">
        <f>Q321*H321</f>
        <v>0.28581525000000002</v>
      </c>
      <c r="S321" s="225">
        <v>0</v>
      </c>
      <c r="T321" s="226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27" t="s">
        <v>357</v>
      </c>
      <c r="AT321" s="227" t="s">
        <v>229</v>
      </c>
      <c r="AU321" s="227" t="s">
        <v>85</v>
      </c>
      <c r="AY321" s="15" t="s">
        <v>140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5" t="s">
        <v>83</v>
      </c>
      <c r="BK321" s="228">
        <f>ROUND(I321*H321,2)</f>
        <v>0</v>
      </c>
      <c r="BL321" s="15" t="s">
        <v>248</v>
      </c>
      <c r="BM321" s="227" t="s">
        <v>502</v>
      </c>
    </row>
    <row r="322" s="2" customFormat="1">
      <c r="A322" s="36"/>
      <c r="B322" s="37"/>
      <c r="C322" s="38"/>
      <c r="D322" s="229" t="s">
        <v>149</v>
      </c>
      <c r="E322" s="38"/>
      <c r="F322" s="230" t="s">
        <v>501</v>
      </c>
      <c r="G322" s="38"/>
      <c r="H322" s="38"/>
      <c r="I322" s="231"/>
      <c r="J322" s="38"/>
      <c r="K322" s="38"/>
      <c r="L322" s="42"/>
      <c r="M322" s="232"/>
      <c r="N322" s="233"/>
      <c r="O322" s="89"/>
      <c r="P322" s="89"/>
      <c r="Q322" s="89"/>
      <c r="R322" s="89"/>
      <c r="S322" s="89"/>
      <c r="T322" s="90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5" t="s">
        <v>149</v>
      </c>
      <c r="AU322" s="15" t="s">
        <v>85</v>
      </c>
    </row>
    <row r="323" s="13" customFormat="1">
      <c r="A323" s="13"/>
      <c r="B323" s="236"/>
      <c r="C323" s="237"/>
      <c r="D323" s="229" t="s">
        <v>160</v>
      </c>
      <c r="E323" s="237"/>
      <c r="F323" s="239" t="s">
        <v>503</v>
      </c>
      <c r="G323" s="237"/>
      <c r="H323" s="240">
        <v>15.525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160</v>
      </c>
      <c r="AU323" s="246" t="s">
        <v>85</v>
      </c>
      <c r="AV323" s="13" t="s">
        <v>85</v>
      </c>
      <c r="AW323" s="13" t="s">
        <v>4</v>
      </c>
      <c r="AX323" s="13" t="s">
        <v>83</v>
      </c>
      <c r="AY323" s="246" t="s">
        <v>140</v>
      </c>
    </row>
    <row r="324" s="2" customFormat="1" ht="24.15" customHeight="1">
      <c r="A324" s="36"/>
      <c r="B324" s="37"/>
      <c r="C324" s="216" t="s">
        <v>504</v>
      </c>
      <c r="D324" s="216" t="s">
        <v>142</v>
      </c>
      <c r="E324" s="217" t="s">
        <v>505</v>
      </c>
      <c r="F324" s="218" t="s">
        <v>506</v>
      </c>
      <c r="G324" s="219" t="s">
        <v>164</v>
      </c>
      <c r="H324" s="220">
        <v>0.39200000000000002</v>
      </c>
      <c r="I324" s="221"/>
      <c r="J324" s="222">
        <f>ROUND(I324*H324,2)</f>
        <v>0</v>
      </c>
      <c r="K324" s="218" t="s">
        <v>146</v>
      </c>
      <c r="L324" s="42"/>
      <c r="M324" s="223" t="s">
        <v>1</v>
      </c>
      <c r="N324" s="224" t="s">
        <v>40</v>
      </c>
      <c r="O324" s="89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27" t="s">
        <v>248</v>
      </c>
      <c r="AT324" s="227" t="s">
        <v>142</v>
      </c>
      <c r="AU324" s="227" t="s">
        <v>85</v>
      </c>
      <c r="AY324" s="15" t="s">
        <v>140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5" t="s">
        <v>83</v>
      </c>
      <c r="BK324" s="228">
        <f>ROUND(I324*H324,2)</f>
        <v>0</v>
      </c>
      <c r="BL324" s="15" t="s">
        <v>248</v>
      </c>
      <c r="BM324" s="227" t="s">
        <v>507</v>
      </c>
    </row>
    <row r="325" s="2" customFormat="1">
      <c r="A325" s="36"/>
      <c r="B325" s="37"/>
      <c r="C325" s="38"/>
      <c r="D325" s="229" t="s">
        <v>149</v>
      </c>
      <c r="E325" s="38"/>
      <c r="F325" s="230" t="s">
        <v>508</v>
      </c>
      <c r="G325" s="38"/>
      <c r="H325" s="38"/>
      <c r="I325" s="231"/>
      <c r="J325" s="38"/>
      <c r="K325" s="38"/>
      <c r="L325" s="42"/>
      <c r="M325" s="232"/>
      <c r="N325" s="233"/>
      <c r="O325" s="89"/>
      <c r="P325" s="89"/>
      <c r="Q325" s="89"/>
      <c r="R325" s="89"/>
      <c r="S325" s="89"/>
      <c r="T325" s="90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5" t="s">
        <v>149</v>
      </c>
      <c r="AU325" s="15" t="s">
        <v>85</v>
      </c>
    </row>
    <row r="326" s="2" customFormat="1">
      <c r="A326" s="36"/>
      <c r="B326" s="37"/>
      <c r="C326" s="38"/>
      <c r="D326" s="234" t="s">
        <v>151</v>
      </c>
      <c r="E326" s="38"/>
      <c r="F326" s="235" t="s">
        <v>509</v>
      </c>
      <c r="G326" s="38"/>
      <c r="H326" s="38"/>
      <c r="I326" s="231"/>
      <c r="J326" s="38"/>
      <c r="K326" s="38"/>
      <c r="L326" s="42"/>
      <c r="M326" s="232"/>
      <c r="N326" s="233"/>
      <c r="O326" s="89"/>
      <c r="P326" s="89"/>
      <c r="Q326" s="89"/>
      <c r="R326" s="89"/>
      <c r="S326" s="89"/>
      <c r="T326" s="90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5" t="s">
        <v>151</v>
      </c>
      <c r="AU326" s="15" t="s">
        <v>85</v>
      </c>
    </row>
    <row r="327" s="12" customFormat="1" ht="22.8" customHeight="1">
      <c r="A327" s="12"/>
      <c r="B327" s="200"/>
      <c r="C327" s="201"/>
      <c r="D327" s="202" t="s">
        <v>74</v>
      </c>
      <c r="E327" s="214" t="s">
        <v>510</v>
      </c>
      <c r="F327" s="214" t="s">
        <v>511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SUM(P328:P339)</f>
        <v>0</v>
      </c>
      <c r="Q327" s="208"/>
      <c r="R327" s="209">
        <f>SUM(R328:R339)</f>
        <v>0.16789500000000002</v>
      </c>
      <c r="S327" s="208"/>
      <c r="T327" s="210">
        <f>SUM(T328:T339)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85</v>
      </c>
      <c r="AT327" s="212" t="s">
        <v>74</v>
      </c>
      <c r="AU327" s="212" t="s">
        <v>83</v>
      </c>
      <c r="AY327" s="211" t="s">
        <v>140</v>
      </c>
      <c r="BK327" s="213">
        <f>SUM(BK328:BK339)</f>
        <v>0</v>
      </c>
    </row>
    <row r="328" s="2" customFormat="1" ht="16.5" customHeight="1">
      <c r="A328" s="36"/>
      <c r="B328" s="37"/>
      <c r="C328" s="216" t="s">
        <v>512</v>
      </c>
      <c r="D328" s="216" t="s">
        <v>142</v>
      </c>
      <c r="E328" s="217" t="s">
        <v>513</v>
      </c>
      <c r="F328" s="218" t="s">
        <v>514</v>
      </c>
      <c r="G328" s="219" t="s">
        <v>171</v>
      </c>
      <c r="H328" s="220">
        <v>31.5</v>
      </c>
      <c r="I328" s="221"/>
      <c r="J328" s="222">
        <f>ROUND(I328*H328,2)</f>
        <v>0</v>
      </c>
      <c r="K328" s="218" t="s">
        <v>146</v>
      </c>
      <c r="L328" s="42"/>
      <c r="M328" s="223" t="s">
        <v>1</v>
      </c>
      <c r="N328" s="224" t="s">
        <v>40</v>
      </c>
      <c r="O328" s="89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27" t="s">
        <v>248</v>
      </c>
      <c r="AT328" s="227" t="s">
        <v>142</v>
      </c>
      <c r="AU328" s="227" t="s">
        <v>85</v>
      </c>
      <c r="AY328" s="15" t="s">
        <v>140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5" t="s">
        <v>83</v>
      </c>
      <c r="BK328" s="228">
        <f>ROUND(I328*H328,2)</f>
        <v>0</v>
      </c>
      <c r="BL328" s="15" t="s">
        <v>248</v>
      </c>
      <c r="BM328" s="227" t="s">
        <v>515</v>
      </c>
    </row>
    <row r="329" s="2" customFormat="1">
      <c r="A329" s="36"/>
      <c r="B329" s="37"/>
      <c r="C329" s="38"/>
      <c r="D329" s="229" t="s">
        <v>149</v>
      </c>
      <c r="E329" s="38"/>
      <c r="F329" s="230" t="s">
        <v>516</v>
      </c>
      <c r="G329" s="38"/>
      <c r="H329" s="38"/>
      <c r="I329" s="231"/>
      <c r="J329" s="38"/>
      <c r="K329" s="38"/>
      <c r="L329" s="42"/>
      <c r="M329" s="232"/>
      <c r="N329" s="233"/>
      <c r="O329" s="89"/>
      <c r="P329" s="89"/>
      <c r="Q329" s="89"/>
      <c r="R329" s="89"/>
      <c r="S329" s="89"/>
      <c r="T329" s="90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5" t="s">
        <v>149</v>
      </c>
      <c r="AU329" s="15" t="s">
        <v>85</v>
      </c>
    </row>
    <row r="330" s="2" customFormat="1">
      <c r="A330" s="36"/>
      <c r="B330" s="37"/>
      <c r="C330" s="38"/>
      <c r="D330" s="234" t="s">
        <v>151</v>
      </c>
      <c r="E330" s="38"/>
      <c r="F330" s="235" t="s">
        <v>517</v>
      </c>
      <c r="G330" s="38"/>
      <c r="H330" s="38"/>
      <c r="I330" s="231"/>
      <c r="J330" s="38"/>
      <c r="K330" s="38"/>
      <c r="L330" s="42"/>
      <c r="M330" s="232"/>
      <c r="N330" s="233"/>
      <c r="O330" s="89"/>
      <c r="P330" s="89"/>
      <c r="Q330" s="89"/>
      <c r="R330" s="89"/>
      <c r="S330" s="89"/>
      <c r="T330" s="90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5" t="s">
        <v>151</v>
      </c>
      <c r="AU330" s="15" t="s">
        <v>85</v>
      </c>
    </row>
    <row r="331" s="2" customFormat="1" ht="24.15" customHeight="1">
      <c r="A331" s="36"/>
      <c r="B331" s="37"/>
      <c r="C331" s="216" t="s">
        <v>518</v>
      </c>
      <c r="D331" s="216" t="s">
        <v>142</v>
      </c>
      <c r="E331" s="217" t="s">
        <v>519</v>
      </c>
      <c r="F331" s="218" t="s">
        <v>520</v>
      </c>
      <c r="G331" s="219" t="s">
        <v>171</v>
      </c>
      <c r="H331" s="220">
        <v>31.5</v>
      </c>
      <c r="I331" s="221"/>
      <c r="J331" s="222">
        <f>ROUND(I331*H331,2)</f>
        <v>0</v>
      </c>
      <c r="K331" s="218" t="s">
        <v>146</v>
      </c>
      <c r="L331" s="42"/>
      <c r="M331" s="223" t="s">
        <v>1</v>
      </c>
      <c r="N331" s="224" t="s">
        <v>40</v>
      </c>
      <c r="O331" s="89"/>
      <c r="P331" s="225">
        <f>O331*H331</f>
        <v>0</v>
      </c>
      <c r="Q331" s="225">
        <v>0.00020000000000000001</v>
      </c>
      <c r="R331" s="225">
        <f>Q331*H331</f>
        <v>0.0063</v>
      </c>
      <c r="S331" s="225">
        <v>0</v>
      </c>
      <c r="T331" s="226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27" t="s">
        <v>248</v>
      </c>
      <c r="AT331" s="227" t="s">
        <v>142</v>
      </c>
      <c r="AU331" s="227" t="s">
        <v>85</v>
      </c>
      <c r="AY331" s="15" t="s">
        <v>140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5" t="s">
        <v>83</v>
      </c>
      <c r="BK331" s="228">
        <f>ROUND(I331*H331,2)</f>
        <v>0</v>
      </c>
      <c r="BL331" s="15" t="s">
        <v>248</v>
      </c>
      <c r="BM331" s="227" t="s">
        <v>521</v>
      </c>
    </row>
    <row r="332" s="2" customFormat="1">
      <c r="A332" s="36"/>
      <c r="B332" s="37"/>
      <c r="C332" s="38"/>
      <c r="D332" s="229" t="s">
        <v>149</v>
      </c>
      <c r="E332" s="38"/>
      <c r="F332" s="230" t="s">
        <v>522</v>
      </c>
      <c r="G332" s="38"/>
      <c r="H332" s="38"/>
      <c r="I332" s="231"/>
      <c r="J332" s="38"/>
      <c r="K332" s="38"/>
      <c r="L332" s="42"/>
      <c r="M332" s="232"/>
      <c r="N332" s="233"/>
      <c r="O332" s="89"/>
      <c r="P332" s="89"/>
      <c r="Q332" s="89"/>
      <c r="R332" s="89"/>
      <c r="S332" s="89"/>
      <c r="T332" s="90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5" t="s">
        <v>149</v>
      </c>
      <c r="AU332" s="15" t="s">
        <v>85</v>
      </c>
    </row>
    <row r="333" s="2" customFormat="1">
      <c r="A333" s="36"/>
      <c r="B333" s="37"/>
      <c r="C333" s="38"/>
      <c r="D333" s="234" t="s">
        <v>151</v>
      </c>
      <c r="E333" s="38"/>
      <c r="F333" s="235" t="s">
        <v>523</v>
      </c>
      <c r="G333" s="38"/>
      <c r="H333" s="38"/>
      <c r="I333" s="231"/>
      <c r="J333" s="38"/>
      <c r="K333" s="38"/>
      <c r="L333" s="42"/>
      <c r="M333" s="232"/>
      <c r="N333" s="233"/>
      <c r="O333" s="89"/>
      <c r="P333" s="89"/>
      <c r="Q333" s="89"/>
      <c r="R333" s="89"/>
      <c r="S333" s="89"/>
      <c r="T333" s="90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5" t="s">
        <v>151</v>
      </c>
      <c r="AU333" s="15" t="s">
        <v>85</v>
      </c>
    </row>
    <row r="334" s="2" customFormat="1" ht="24.15" customHeight="1">
      <c r="A334" s="36"/>
      <c r="B334" s="37"/>
      <c r="C334" s="216" t="s">
        <v>524</v>
      </c>
      <c r="D334" s="216" t="s">
        <v>142</v>
      </c>
      <c r="E334" s="217" t="s">
        <v>525</v>
      </c>
      <c r="F334" s="218" t="s">
        <v>526</v>
      </c>
      <c r="G334" s="219" t="s">
        <v>171</v>
      </c>
      <c r="H334" s="220">
        <v>31.5</v>
      </c>
      <c r="I334" s="221"/>
      <c r="J334" s="222">
        <f>ROUND(I334*H334,2)</f>
        <v>0</v>
      </c>
      <c r="K334" s="218" t="s">
        <v>146</v>
      </c>
      <c r="L334" s="42"/>
      <c r="M334" s="223" t="s">
        <v>1</v>
      </c>
      <c r="N334" s="224" t="s">
        <v>40</v>
      </c>
      <c r="O334" s="89"/>
      <c r="P334" s="225">
        <f>O334*H334</f>
        <v>0</v>
      </c>
      <c r="Q334" s="225">
        <v>0.00040999999999999999</v>
      </c>
      <c r="R334" s="225">
        <f>Q334*H334</f>
        <v>0.012914999999999999</v>
      </c>
      <c r="S334" s="225">
        <v>0</v>
      </c>
      <c r="T334" s="226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27" t="s">
        <v>248</v>
      </c>
      <c r="AT334" s="227" t="s">
        <v>142</v>
      </c>
      <c r="AU334" s="227" t="s">
        <v>85</v>
      </c>
      <c r="AY334" s="15" t="s">
        <v>140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5" t="s">
        <v>83</v>
      </c>
      <c r="BK334" s="228">
        <f>ROUND(I334*H334,2)</f>
        <v>0</v>
      </c>
      <c r="BL334" s="15" t="s">
        <v>248</v>
      </c>
      <c r="BM334" s="227" t="s">
        <v>527</v>
      </c>
    </row>
    <row r="335" s="2" customFormat="1">
      <c r="A335" s="36"/>
      <c r="B335" s="37"/>
      <c r="C335" s="38"/>
      <c r="D335" s="229" t="s">
        <v>149</v>
      </c>
      <c r="E335" s="38"/>
      <c r="F335" s="230" t="s">
        <v>528</v>
      </c>
      <c r="G335" s="38"/>
      <c r="H335" s="38"/>
      <c r="I335" s="231"/>
      <c r="J335" s="38"/>
      <c r="K335" s="38"/>
      <c r="L335" s="42"/>
      <c r="M335" s="232"/>
      <c r="N335" s="233"/>
      <c r="O335" s="89"/>
      <c r="P335" s="89"/>
      <c r="Q335" s="89"/>
      <c r="R335" s="89"/>
      <c r="S335" s="89"/>
      <c r="T335" s="90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5" t="s">
        <v>149</v>
      </c>
      <c r="AU335" s="15" t="s">
        <v>85</v>
      </c>
    </row>
    <row r="336" s="2" customFormat="1">
      <c r="A336" s="36"/>
      <c r="B336" s="37"/>
      <c r="C336" s="38"/>
      <c r="D336" s="234" t="s">
        <v>151</v>
      </c>
      <c r="E336" s="38"/>
      <c r="F336" s="235" t="s">
        <v>529</v>
      </c>
      <c r="G336" s="38"/>
      <c r="H336" s="38"/>
      <c r="I336" s="231"/>
      <c r="J336" s="38"/>
      <c r="K336" s="38"/>
      <c r="L336" s="42"/>
      <c r="M336" s="232"/>
      <c r="N336" s="233"/>
      <c r="O336" s="89"/>
      <c r="P336" s="89"/>
      <c r="Q336" s="89"/>
      <c r="R336" s="89"/>
      <c r="S336" s="89"/>
      <c r="T336" s="90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5" t="s">
        <v>151</v>
      </c>
      <c r="AU336" s="15" t="s">
        <v>85</v>
      </c>
    </row>
    <row r="337" s="2" customFormat="1" ht="33" customHeight="1">
      <c r="A337" s="36"/>
      <c r="B337" s="37"/>
      <c r="C337" s="216" t="s">
        <v>530</v>
      </c>
      <c r="D337" s="216" t="s">
        <v>142</v>
      </c>
      <c r="E337" s="217" t="s">
        <v>531</v>
      </c>
      <c r="F337" s="218" t="s">
        <v>532</v>
      </c>
      <c r="G337" s="219" t="s">
        <v>171</v>
      </c>
      <c r="H337" s="220">
        <v>31.5</v>
      </c>
      <c r="I337" s="221"/>
      <c r="J337" s="222">
        <f>ROUND(I337*H337,2)</f>
        <v>0</v>
      </c>
      <c r="K337" s="218" t="s">
        <v>146</v>
      </c>
      <c r="L337" s="42"/>
      <c r="M337" s="223" t="s">
        <v>1</v>
      </c>
      <c r="N337" s="224" t="s">
        <v>40</v>
      </c>
      <c r="O337" s="89"/>
      <c r="P337" s="225">
        <f>O337*H337</f>
        <v>0</v>
      </c>
      <c r="Q337" s="225">
        <v>0.0047200000000000002</v>
      </c>
      <c r="R337" s="225">
        <f>Q337*H337</f>
        <v>0.14868000000000001</v>
      </c>
      <c r="S337" s="225">
        <v>0</v>
      </c>
      <c r="T337" s="226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27" t="s">
        <v>248</v>
      </c>
      <c r="AT337" s="227" t="s">
        <v>142</v>
      </c>
      <c r="AU337" s="227" t="s">
        <v>85</v>
      </c>
      <c r="AY337" s="15" t="s">
        <v>140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5" t="s">
        <v>83</v>
      </c>
      <c r="BK337" s="228">
        <f>ROUND(I337*H337,2)</f>
        <v>0</v>
      </c>
      <c r="BL337" s="15" t="s">
        <v>248</v>
      </c>
      <c r="BM337" s="227" t="s">
        <v>533</v>
      </c>
    </row>
    <row r="338" s="2" customFormat="1">
      <c r="A338" s="36"/>
      <c r="B338" s="37"/>
      <c r="C338" s="38"/>
      <c r="D338" s="229" t="s">
        <v>149</v>
      </c>
      <c r="E338" s="38"/>
      <c r="F338" s="230" t="s">
        <v>534</v>
      </c>
      <c r="G338" s="38"/>
      <c r="H338" s="38"/>
      <c r="I338" s="231"/>
      <c r="J338" s="38"/>
      <c r="K338" s="38"/>
      <c r="L338" s="42"/>
      <c r="M338" s="232"/>
      <c r="N338" s="233"/>
      <c r="O338" s="89"/>
      <c r="P338" s="89"/>
      <c r="Q338" s="89"/>
      <c r="R338" s="89"/>
      <c r="S338" s="89"/>
      <c r="T338" s="90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5" t="s">
        <v>149</v>
      </c>
      <c r="AU338" s="15" t="s">
        <v>85</v>
      </c>
    </row>
    <row r="339" s="2" customFormat="1">
      <c r="A339" s="36"/>
      <c r="B339" s="37"/>
      <c r="C339" s="38"/>
      <c r="D339" s="234" t="s">
        <v>151</v>
      </c>
      <c r="E339" s="38"/>
      <c r="F339" s="235" t="s">
        <v>535</v>
      </c>
      <c r="G339" s="38"/>
      <c r="H339" s="38"/>
      <c r="I339" s="231"/>
      <c r="J339" s="38"/>
      <c r="K339" s="38"/>
      <c r="L339" s="42"/>
      <c r="M339" s="232"/>
      <c r="N339" s="233"/>
      <c r="O339" s="89"/>
      <c r="P339" s="89"/>
      <c r="Q339" s="89"/>
      <c r="R339" s="89"/>
      <c r="S339" s="89"/>
      <c r="T339" s="90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5" t="s">
        <v>151</v>
      </c>
      <c r="AU339" s="15" t="s">
        <v>85</v>
      </c>
    </row>
    <row r="340" s="12" customFormat="1" ht="22.8" customHeight="1">
      <c r="A340" s="12"/>
      <c r="B340" s="200"/>
      <c r="C340" s="201"/>
      <c r="D340" s="202" t="s">
        <v>74</v>
      </c>
      <c r="E340" s="214" t="s">
        <v>536</v>
      </c>
      <c r="F340" s="214" t="s">
        <v>537</v>
      </c>
      <c r="G340" s="201"/>
      <c r="H340" s="201"/>
      <c r="I340" s="204"/>
      <c r="J340" s="215">
        <f>BK340</f>
        <v>0</v>
      </c>
      <c r="K340" s="201"/>
      <c r="L340" s="206"/>
      <c r="M340" s="207"/>
      <c r="N340" s="208"/>
      <c r="O340" s="208"/>
      <c r="P340" s="209">
        <f>SUM(P341:P349)</f>
        <v>0</v>
      </c>
      <c r="Q340" s="208"/>
      <c r="R340" s="209">
        <f>SUM(R341:R349)</f>
        <v>0.0073499999999999998</v>
      </c>
      <c r="S340" s="208"/>
      <c r="T340" s="210">
        <f>SUM(T341:T349)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1" t="s">
        <v>85</v>
      </c>
      <c r="AT340" s="212" t="s">
        <v>74</v>
      </c>
      <c r="AU340" s="212" t="s">
        <v>83</v>
      </c>
      <c r="AY340" s="211" t="s">
        <v>140</v>
      </c>
      <c r="BK340" s="213">
        <f>SUM(BK341:BK349)</f>
        <v>0</v>
      </c>
    </row>
    <row r="341" s="2" customFormat="1" ht="24.15" customHeight="1">
      <c r="A341" s="36"/>
      <c r="B341" s="37"/>
      <c r="C341" s="216" t="s">
        <v>538</v>
      </c>
      <c r="D341" s="216" t="s">
        <v>142</v>
      </c>
      <c r="E341" s="217" t="s">
        <v>539</v>
      </c>
      <c r="F341" s="218" t="s">
        <v>540</v>
      </c>
      <c r="G341" s="219" t="s">
        <v>171</v>
      </c>
      <c r="H341" s="220">
        <v>15</v>
      </c>
      <c r="I341" s="221"/>
      <c r="J341" s="222">
        <f>ROUND(I341*H341,2)</f>
        <v>0</v>
      </c>
      <c r="K341" s="218" t="s">
        <v>146</v>
      </c>
      <c r="L341" s="42"/>
      <c r="M341" s="223" t="s">
        <v>1</v>
      </c>
      <c r="N341" s="224" t="s">
        <v>40</v>
      </c>
      <c r="O341" s="89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27" t="s">
        <v>248</v>
      </c>
      <c r="AT341" s="227" t="s">
        <v>142</v>
      </c>
      <c r="AU341" s="227" t="s">
        <v>85</v>
      </c>
      <c r="AY341" s="15" t="s">
        <v>140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5" t="s">
        <v>83</v>
      </c>
      <c r="BK341" s="228">
        <f>ROUND(I341*H341,2)</f>
        <v>0</v>
      </c>
      <c r="BL341" s="15" t="s">
        <v>248</v>
      </c>
      <c r="BM341" s="227" t="s">
        <v>541</v>
      </c>
    </row>
    <row r="342" s="2" customFormat="1">
      <c r="A342" s="36"/>
      <c r="B342" s="37"/>
      <c r="C342" s="38"/>
      <c r="D342" s="229" t="s">
        <v>149</v>
      </c>
      <c r="E342" s="38"/>
      <c r="F342" s="230" t="s">
        <v>542</v>
      </c>
      <c r="G342" s="38"/>
      <c r="H342" s="38"/>
      <c r="I342" s="231"/>
      <c r="J342" s="38"/>
      <c r="K342" s="38"/>
      <c r="L342" s="42"/>
      <c r="M342" s="232"/>
      <c r="N342" s="233"/>
      <c r="O342" s="89"/>
      <c r="P342" s="89"/>
      <c r="Q342" s="89"/>
      <c r="R342" s="89"/>
      <c r="S342" s="89"/>
      <c r="T342" s="90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5" t="s">
        <v>149</v>
      </c>
      <c r="AU342" s="15" t="s">
        <v>85</v>
      </c>
    </row>
    <row r="343" s="2" customFormat="1">
      <c r="A343" s="36"/>
      <c r="B343" s="37"/>
      <c r="C343" s="38"/>
      <c r="D343" s="234" t="s">
        <v>151</v>
      </c>
      <c r="E343" s="38"/>
      <c r="F343" s="235" t="s">
        <v>543</v>
      </c>
      <c r="G343" s="38"/>
      <c r="H343" s="38"/>
      <c r="I343" s="231"/>
      <c r="J343" s="38"/>
      <c r="K343" s="38"/>
      <c r="L343" s="42"/>
      <c r="M343" s="232"/>
      <c r="N343" s="233"/>
      <c r="O343" s="89"/>
      <c r="P343" s="89"/>
      <c r="Q343" s="89"/>
      <c r="R343" s="89"/>
      <c r="S343" s="89"/>
      <c r="T343" s="90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5" t="s">
        <v>151</v>
      </c>
      <c r="AU343" s="15" t="s">
        <v>85</v>
      </c>
    </row>
    <row r="344" s="2" customFormat="1" ht="24.15" customHeight="1">
      <c r="A344" s="36"/>
      <c r="B344" s="37"/>
      <c r="C344" s="216" t="s">
        <v>544</v>
      </c>
      <c r="D344" s="216" t="s">
        <v>142</v>
      </c>
      <c r="E344" s="217" t="s">
        <v>545</v>
      </c>
      <c r="F344" s="218" t="s">
        <v>546</v>
      </c>
      <c r="G344" s="219" t="s">
        <v>171</v>
      </c>
      <c r="H344" s="220">
        <v>15</v>
      </c>
      <c r="I344" s="221"/>
      <c r="J344" s="222">
        <f>ROUND(I344*H344,2)</f>
        <v>0</v>
      </c>
      <c r="K344" s="218" t="s">
        <v>146</v>
      </c>
      <c r="L344" s="42"/>
      <c r="M344" s="223" t="s">
        <v>1</v>
      </c>
      <c r="N344" s="224" t="s">
        <v>40</v>
      </c>
      <c r="O344" s="89"/>
      <c r="P344" s="225">
        <f>O344*H344</f>
        <v>0</v>
      </c>
      <c r="Q344" s="225">
        <v>0.00020000000000000001</v>
      </c>
      <c r="R344" s="225">
        <f>Q344*H344</f>
        <v>0.0030000000000000001</v>
      </c>
      <c r="S344" s="225">
        <v>0</v>
      </c>
      <c r="T344" s="226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27" t="s">
        <v>248</v>
      </c>
      <c r="AT344" s="227" t="s">
        <v>142</v>
      </c>
      <c r="AU344" s="227" t="s">
        <v>85</v>
      </c>
      <c r="AY344" s="15" t="s">
        <v>140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5" t="s">
        <v>83</v>
      </c>
      <c r="BK344" s="228">
        <f>ROUND(I344*H344,2)</f>
        <v>0</v>
      </c>
      <c r="BL344" s="15" t="s">
        <v>248</v>
      </c>
      <c r="BM344" s="227" t="s">
        <v>547</v>
      </c>
    </row>
    <row r="345" s="2" customFormat="1">
      <c r="A345" s="36"/>
      <c r="B345" s="37"/>
      <c r="C345" s="38"/>
      <c r="D345" s="229" t="s">
        <v>149</v>
      </c>
      <c r="E345" s="38"/>
      <c r="F345" s="230" t="s">
        <v>548</v>
      </c>
      <c r="G345" s="38"/>
      <c r="H345" s="38"/>
      <c r="I345" s="231"/>
      <c r="J345" s="38"/>
      <c r="K345" s="38"/>
      <c r="L345" s="42"/>
      <c r="M345" s="232"/>
      <c r="N345" s="233"/>
      <c r="O345" s="89"/>
      <c r="P345" s="89"/>
      <c r="Q345" s="89"/>
      <c r="R345" s="89"/>
      <c r="S345" s="89"/>
      <c r="T345" s="90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5" t="s">
        <v>149</v>
      </c>
      <c r="AU345" s="15" t="s">
        <v>85</v>
      </c>
    </row>
    <row r="346" s="2" customFormat="1">
      <c r="A346" s="36"/>
      <c r="B346" s="37"/>
      <c r="C346" s="38"/>
      <c r="D346" s="234" t="s">
        <v>151</v>
      </c>
      <c r="E346" s="38"/>
      <c r="F346" s="235" t="s">
        <v>549</v>
      </c>
      <c r="G346" s="38"/>
      <c r="H346" s="38"/>
      <c r="I346" s="231"/>
      <c r="J346" s="38"/>
      <c r="K346" s="38"/>
      <c r="L346" s="42"/>
      <c r="M346" s="232"/>
      <c r="N346" s="233"/>
      <c r="O346" s="89"/>
      <c r="P346" s="89"/>
      <c r="Q346" s="89"/>
      <c r="R346" s="89"/>
      <c r="S346" s="89"/>
      <c r="T346" s="90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5" t="s">
        <v>151</v>
      </c>
      <c r="AU346" s="15" t="s">
        <v>85</v>
      </c>
    </row>
    <row r="347" s="2" customFormat="1" ht="24.15" customHeight="1">
      <c r="A347" s="36"/>
      <c r="B347" s="37"/>
      <c r="C347" s="216" t="s">
        <v>550</v>
      </c>
      <c r="D347" s="216" t="s">
        <v>142</v>
      </c>
      <c r="E347" s="217" t="s">
        <v>551</v>
      </c>
      <c r="F347" s="218" t="s">
        <v>552</v>
      </c>
      <c r="G347" s="219" t="s">
        <v>171</v>
      </c>
      <c r="H347" s="220">
        <v>15</v>
      </c>
      <c r="I347" s="221"/>
      <c r="J347" s="222">
        <f>ROUND(I347*H347,2)</f>
        <v>0</v>
      </c>
      <c r="K347" s="218" t="s">
        <v>146</v>
      </c>
      <c r="L347" s="42"/>
      <c r="M347" s="223" t="s">
        <v>1</v>
      </c>
      <c r="N347" s="224" t="s">
        <v>40</v>
      </c>
      <c r="O347" s="89"/>
      <c r="P347" s="225">
        <f>O347*H347</f>
        <v>0</v>
      </c>
      <c r="Q347" s="225">
        <v>0.00029</v>
      </c>
      <c r="R347" s="225">
        <f>Q347*H347</f>
        <v>0.0043499999999999997</v>
      </c>
      <c r="S347" s="225">
        <v>0</v>
      </c>
      <c r="T347" s="226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27" t="s">
        <v>248</v>
      </c>
      <c r="AT347" s="227" t="s">
        <v>142</v>
      </c>
      <c r="AU347" s="227" t="s">
        <v>85</v>
      </c>
      <c r="AY347" s="15" t="s">
        <v>140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5" t="s">
        <v>83</v>
      </c>
      <c r="BK347" s="228">
        <f>ROUND(I347*H347,2)</f>
        <v>0</v>
      </c>
      <c r="BL347" s="15" t="s">
        <v>248</v>
      </c>
      <c r="BM347" s="227" t="s">
        <v>553</v>
      </c>
    </row>
    <row r="348" s="2" customFormat="1">
      <c r="A348" s="36"/>
      <c r="B348" s="37"/>
      <c r="C348" s="38"/>
      <c r="D348" s="229" t="s">
        <v>149</v>
      </c>
      <c r="E348" s="38"/>
      <c r="F348" s="230" t="s">
        <v>554</v>
      </c>
      <c r="G348" s="38"/>
      <c r="H348" s="38"/>
      <c r="I348" s="231"/>
      <c r="J348" s="38"/>
      <c r="K348" s="38"/>
      <c r="L348" s="42"/>
      <c r="M348" s="232"/>
      <c r="N348" s="233"/>
      <c r="O348" s="89"/>
      <c r="P348" s="89"/>
      <c r="Q348" s="89"/>
      <c r="R348" s="89"/>
      <c r="S348" s="89"/>
      <c r="T348" s="90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5" t="s">
        <v>149</v>
      </c>
      <c r="AU348" s="15" t="s">
        <v>85</v>
      </c>
    </row>
    <row r="349" s="2" customFormat="1">
      <c r="A349" s="36"/>
      <c r="B349" s="37"/>
      <c r="C349" s="38"/>
      <c r="D349" s="234" t="s">
        <v>151</v>
      </c>
      <c r="E349" s="38"/>
      <c r="F349" s="235" t="s">
        <v>555</v>
      </c>
      <c r="G349" s="38"/>
      <c r="H349" s="38"/>
      <c r="I349" s="231"/>
      <c r="J349" s="38"/>
      <c r="K349" s="38"/>
      <c r="L349" s="42"/>
      <c r="M349" s="258"/>
      <c r="N349" s="259"/>
      <c r="O349" s="260"/>
      <c r="P349" s="260"/>
      <c r="Q349" s="260"/>
      <c r="R349" s="260"/>
      <c r="S349" s="260"/>
      <c r="T349" s="261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5" t="s">
        <v>151</v>
      </c>
      <c r="AU349" s="15" t="s">
        <v>85</v>
      </c>
    </row>
    <row r="350" s="2" customFormat="1" ht="6.96" customHeight="1">
      <c r="A350" s="36"/>
      <c r="B350" s="64"/>
      <c r="C350" s="65"/>
      <c r="D350" s="65"/>
      <c r="E350" s="65"/>
      <c r="F350" s="65"/>
      <c r="G350" s="65"/>
      <c r="H350" s="65"/>
      <c r="I350" s="65"/>
      <c r="J350" s="65"/>
      <c r="K350" s="65"/>
      <c r="L350" s="42"/>
      <c r="M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</row>
  </sheetData>
  <sheetProtection sheet="1" autoFilter="0" formatColumns="0" formatRows="0" objects="1" scenarios="1" spinCount="100000" saltValue="UJEx/xlyU3N7eBhCaTM1A0ocWkK/oidFRBnEqoAOZtPAl5Aev7yPQAjDNK9b0J4lWVSne1jFEM/h243w1SE3uA==" hashValue="7/LRVG6PNgOE8xKbhxnPA4TCXpiOFb33RozjxNxzWjL0Rxln4YR3yOJj4WbFtlOMsL7BfsDPC8svbYGhWFgESA==" algorithmName="SHA-512" password="CC35"/>
  <autoFilter ref="C134:K349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hyperlinks>
    <hyperlink ref="F140" r:id="rId1" display="https://podminky.urs.cz/item/CS_URS_2024_01/131213701"/>
    <hyperlink ref="F144" r:id="rId2" display="https://podminky.urs.cz/item/CS_URS_2024_01/317234410"/>
    <hyperlink ref="F148" r:id="rId3" display="https://podminky.urs.cz/item/CS_URS_2024_01/317944323"/>
    <hyperlink ref="F152" r:id="rId4" display="https://podminky.urs.cz/item/CS_URS_2024_01/346244381"/>
    <hyperlink ref="F157" r:id="rId5" display="https://podminky.urs.cz/item/CS_URS_2024_01/430321515"/>
    <hyperlink ref="F160" r:id="rId6" display="https://podminky.urs.cz/item/CS_URS_2024_01/430362021"/>
    <hyperlink ref="F163" r:id="rId7" display="https://podminky.urs.cz/item/CS_URS_2024_01/434351141"/>
    <hyperlink ref="F167" r:id="rId8" display="https://podminky.urs.cz/item/CS_URS_2024_01/434351142"/>
    <hyperlink ref="F171" r:id="rId9" display="https://podminky.urs.cz/item/CS_URS_2024_01/612131101"/>
    <hyperlink ref="F174" r:id="rId10" display="https://podminky.urs.cz/item/CS_URS_2024_01/612321121"/>
    <hyperlink ref="F177" r:id="rId11" display="https://podminky.urs.cz/item/CS_URS_2024_01/612325223"/>
    <hyperlink ref="F180" r:id="rId12" display="https://podminky.urs.cz/item/CS_URS_2024_01/622212001"/>
    <hyperlink ref="F186" r:id="rId13" display="https://podminky.urs.cz/item/CS_URS_2024_01/622215102"/>
    <hyperlink ref="F189" r:id="rId14" display="https://podminky.urs.cz/item/CS_URS_2024_01/622531012"/>
    <hyperlink ref="F194" r:id="rId15" display="https://podminky.urs.cz/item/CS_URS_2024_01/962032111"/>
    <hyperlink ref="F198" r:id="rId16" display="https://podminky.urs.cz/item/CS_URS_2024_01/966081125"/>
    <hyperlink ref="F201" r:id="rId17" display="https://podminky.urs.cz/item/CS_URS_2024_01/971042231"/>
    <hyperlink ref="F204" r:id="rId18" display="https://podminky.urs.cz/item/CS_URS_2024_01/977131119"/>
    <hyperlink ref="F207" r:id="rId19" display="https://podminky.urs.cz/item/CS_URS_2024_01/977151121"/>
    <hyperlink ref="F210" r:id="rId20" display="https://podminky.urs.cz/item/CS_URS_2024_01/977211122"/>
    <hyperlink ref="F214" r:id="rId21" display="https://podminky.urs.cz/item/CS_URS_2024_01/978013191"/>
    <hyperlink ref="F223" r:id="rId22" display="https://podminky.urs.cz/item/CS_URS_2024_01/997013211"/>
    <hyperlink ref="F226" r:id="rId23" display="https://podminky.urs.cz/item/CS_URS_2024_01/997013501"/>
    <hyperlink ref="F229" r:id="rId24" display="https://podminky.urs.cz/item/CS_URS_2024_01/997013509"/>
    <hyperlink ref="F233" r:id="rId25" display="https://podminky.urs.cz/item/CS_URS_2024_01/997013631"/>
    <hyperlink ref="F237" r:id="rId26" display="https://podminky.urs.cz/item/CS_URS_2024_01/998011008"/>
    <hyperlink ref="F242" r:id="rId27" display="https://podminky.urs.cz/item/CS_URS_2024_01/725330820"/>
    <hyperlink ref="F245" r:id="rId28" display="https://podminky.urs.cz/item/CS_URS_2024_01/725820801"/>
    <hyperlink ref="F249" r:id="rId29" display="https://podminky.urs.cz/item/CS_URS_2024_01/733121112"/>
    <hyperlink ref="F253" r:id="rId30" display="https://podminky.urs.cz/item/CS_URS_2024_01/735111810"/>
    <hyperlink ref="F256" r:id="rId31" display="https://podminky.urs.cz/item/CS_URS_2024_01/735119140"/>
    <hyperlink ref="F260" r:id="rId32" display="https://podminky.urs.cz/item/CS_URS_2024_01/763121422"/>
    <hyperlink ref="F265" r:id="rId33" display="https://podminky.urs.cz/item/CS_URS_2024_01/766660411"/>
    <hyperlink ref="F271" r:id="rId34" display="https://podminky.urs.cz/item/CS_URS_2024_01/771111011"/>
    <hyperlink ref="F274" r:id="rId35" display="https://podminky.urs.cz/item/CS_URS_2024_01/771121011"/>
    <hyperlink ref="F277" r:id="rId36" display="https://podminky.urs.cz/item/CS_URS_2024_01/771473810"/>
    <hyperlink ref="F281" r:id="rId37" display="https://podminky.urs.cz/item/CS_URS_2024_01/771573810"/>
    <hyperlink ref="F284" r:id="rId38" display="https://podminky.urs.cz/item/CS_URS_2024_01/771574475"/>
    <hyperlink ref="F290" r:id="rId39" display="https://podminky.urs.cz/item/CS_URS_2024_01/998771121"/>
    <hyperlink ref="F294" r:id="rId40" display="https://podminky.urs.cz/item/CS_URS_2024_01/777111111"/>
    <hyperlink ref="F298" r:id="rId41" display="https://podminky.urs.cz/item/CS_URS_2024_01/777111141"/>
    <hyperlink ref="F301" r:id="rId42" display="https://podminky.urs.cz/item/CS_URS_2024_01/777121105"/>
    <hyperlink ref="F304" r:id="rId43" display="https://podminky.urs.cz/item/CS_URS_2024_01/777131111"/>
    <hyperlink ref="F307" r:id="rId44" display="https://podminky.urs.cz/item/CS_URS_2024_01/777612105"/>
    <hyperlink ref="F310" r:id="rId45" display="https://podminky.urs.cz/item/CS_URS_2024_01/777612107"/>
    <hyperlink ref="F314" r:id="rId46" display="https://podminky.urs.cz/item/CS_URS_2024_01/781111011"/>
    <hyperlink ref="F317" r:id="rId47" display="https://podminky.urs.cz/item/CS_URS_2024_01/781121011"/>
    <hyperlink ref="F320" r:id="rId48" display="https://podminky.urs.cz/item/CS_URS_2024_01/781472215"/>
    <hyperlink ref="F326" r:id="rId49" display="https://podminky.urs.cz/item/CS_URS_2024_01/998781121"/>
    <hyperlink ref="F330" r:id="rId50" display="https://podminky.urs.cz/item/CS_URS_2024_01/783801201"/>
    <hyperlink ref="F333" r:id="rId51" display="https://podminky.urs.cz/item/CS_URS_2024_01/783813131"/>
    <hyperlink ref="F336" r:id="rId52" display="https://podminky.urs.cz/item/CS_URS_2024_01/783817421"/>
    <hyperlink ref="F339" r:id="rId53" display="https://podminky.urs.cz/item/CS_URS_2024_01/783822213"/>
    <hyperlink ref="F343" r:id="rId54" display="https://podminky.urs.cz/item/CS_URS_2024_01/784111001"/>
    <hyperlink ref="F346" r:id="rId55" display="https://podminky.urs.cz/item/CS_URS_2024_01/784181101"/>
    <hyperlink ref="F349" r:id="rId56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85</v>
      </c>
    </row>
    <row r="4" s="1" customFormat="1" ht="24.96" customHeight="1">
      <c r="B4" s="18"/>
      <c r="D4" s="136" t="s">
        <v>98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stavební úpravy WC 1NP pavilon S a U2 ZŠ Aloisina výšina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556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15. 1. 2024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33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35</v>
      </c>
      <c r="E30" s="36"/>
      <c r="F30" s="36"/>
      <c r="G30" s="36"/>
      <c r="H30" s="36"/>
      <c r="I30" s="36"/>
      <c r="J30" s="149">
        <f>ROUND(J126,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37</v>
      </c>
      <c r="G32" s="36"/>
      <c r="H32" s="36"/>
      <c r="I32" s="150" t="s">
        <v>36</v>
      </c>
      <c r="J32" s="150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39</v>
      </c>
      <c r="E33" s="138" t="s">
        <v>40</v>
      </c>
      <c r="F33" s="152">
        <f>ROUND((SUM(BE126:BE217)),  2)</f>
        <v>0</v>
      </c>
      <c r="G33" s="36"/>
      <c r="H33" s="36"/>
      <c r="I33" s="153">
        <v>0.20999999999999999</v>
      </c>
      <c r="J33" s="152">
        <f>ROUND(((SUM(BE126:BE217))*I33),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41</v>
      </c>
      <c r="F34" s="152">
        <f>ROUND((SUM(BF126:BF217)),  2)</f>
        <v>0</v>
      </c>
      <c r="G34" s="36"/>
      <c r="H34" s="36"/>
      <c r="I34" s="153">
        <v>0.12</v>
      </c>
      <c r="J34" s="152">
        <f>ROUND(((SUM(BF126:BF217))*I34),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42</v>
      </c>
      <c r="F35" s="152">
        <f>ROUND((SUM(BG126:BG217)),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43</v>
      </c>
      <c r="F36" s="152">
        <f>ROUND((SUM(BH126:BH217)),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44</v>
      </c>
      <c r="F37" s="152">
        <f>ROUND((SUM(BI126:BI217)),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45</v>
      </c>
      <c r="E39" s="156"/>
      <c r="F39" s="156"/>
      <c r="G39" s="157" t="s">
        <v>46</v>
      </c>
      <c r="H39" s="158" t="s">
        <v>47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stavební úpravy WC 1NP pavilon S a U2 ZŠ Aloisina výšina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02 - Stavební část pavilon U2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Liberec</v>
      </c>
      <c r="G89" s="38"/>
      <c r="H89" s="38"/>
      <c r="I89" s="30" t="s">
        <v>22</v>
      </c>
      <c r="J89" s="77" t="str">
        <f>IF(J12="","",J12)</f>
        <v>15. 1. 2024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>J. Nešněra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102</v>
      </c>
      <c r="D94" s="174"/>
      <c r="E94" s="174"/>
      <c r="F94" s="174"/>
      <c r="G94" s="174"/>
      <c r="H94" s="174"/>
      <c r="I94" s="174"/>
      <c r="J94" s="175" t="s">
        <v>103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104</v>
      </c>
      <c r="D96" s="38"/>
      <c r="E96" s="38"/>
      <c r="F96" s="38"/>
      <c r="G96" s="38"/>
      <c r="H96" s="38"/>
      <c r="I96" s="38"/>
      <c r="J96" s="108">
        <f>J126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105</v>
      </c>
    </row>
    <row r="97" s="9" customFormat="1" ht="24.96" customHeight="1">
      <c r="A97" s="9"/>
      <c r="B97" s="177"/>
      <c r="C97" s="178"/>
      <c r="D97" s="179" t="s">
        <v>106</v>
      </c>
      <c r="E97" s="180"/>
      <c r="F97" s="180"/>
      <c r="G97" s="180"/>
      <c r="H97" s="180"/>
      <c r="I97" s="180"/>
      <c r="J97" s="181">
        <f>J127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110</v>
      </c>
      <c r="E98" s="186"/>
      <c r="F98" s="186"/>
      <c r="G98" s="186"/>
      <c r="H98" s="186"/>
      <c r="I98" s="186"/>
      <c r="J98" s="187">
        <f>J128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111</v>
      </c>
      <c r="E99" s="186"/>
      <c r="F99" s="186"/>
      <c r="G99" s="186"/>
      <c r="H99" s="186"/>
      <c r="I99" s="186"/>
      <c r="J99" s="187">
        <f>J135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112</v>
      </c>
      <c r="E100" s="186"/>
      <c r="F100" s="186"/>
      <c r="G100" s="186"/>
      <c r="H100" s="186"/>
      <c r="I100" s="186"/>
      <c r="J100" s="187">
        <f>J144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113</v>
      </c>
      <c r="E101" s="186"/>
      <c r="F101" s="186"/>
      <c r="G101" s="186"/>
      <c r="H101" s="186"/>
      <c r="I101" s="186"/>
      <c r="J101" s="187">
        <f>J158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114</v>
      </c>
      <c r="E102" s="180"/>
      <c r="F102" s="180"/>
      <c r="G102" s="180"/>
      <c r="H102" s="180"/>
      <c r="I102" s="180"/>
      <c r="J102" s="181">
        <f>J162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115</v>
      </c>
      <c r="E103" s="186"/>
      <c r="F103" s="186"/>
      <c r="G103" s="186"/>
      <c r="H103" s="186"/>
      <c r="I103" s="186"/>
      <c r="J103" s="187">
        <f>J163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557</v>
      </c>
      <c r="E104" s="186"/>
      <c r="F104" s="186"/>
      <c r="G104" s="186"/>
      <c r="H104" s="186"/>
      <c r="I104" s="186"/>
      <c r="J104" s="187">
        <f>J170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558</v>
      </c>
      <c r="E105" s="186"/>
      <c r="F105" s="186"/>
      <c r="G105" s="186"/>
      <c r="H105" s="186"/>
      <c r="I105" s="186"/>
      <c r="J105" s="187">
        <f>J175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124</v>
      </c>
      <c r="E106" s="186"/>
      <c r="F106" s="186"/>
      <c r="G106" s="186"/>
      <c r="H106" s="186"/>
      <c r="I106" s="186"/>
      <c r="J106" s="187">
        <f>J208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125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172" t="str">
        <f>E7</f>
        <v>stavební úpravy WC 1NP pavilon S a U2 ZŠ Aloisina výšina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99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E9</f>
        <v>02 - Stavební část pavilon U2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F12</f>
        <v>Liberec</v>
      </c>
      <c r="G120" s="38"/>
      <c r="H120" s="38"/>
      <c r="I120" s="30" t="s">
        <v>22</v>
      </c>
      <c r="J120" s="77" t="str">
        <f>IF(J12="","",J12)</f>
        <v>15. 1. 2024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24</v>
      </c>
      <c r="D122" s="38"/>
      <c r="E122" s="38"/>
      <c r="F122" s="25" t="str">
        <f>E15</f>
        <v xml:space="preserve"> </v>
      </c>
      <c r="G122" s="38"/>
      <c r="H122" s="38"/>
      <c r="I122" s="30" t="s">
        <v>30</v>
      </c>
      <c r="J122" s="34" t="str">
        <f>E21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28</v>
      </c>
      <c r="D123" s="38"/>
      <c r="E123" s="38"/>
      <c r="F123" s="25" t="str">
        <f>IF(E18="","",E18)</f>
        <v>Vyplň údaj</v>
      </c>
      <c r="G123" s="38"/>
      <c r="H123" s="38"/>
      <c r="I123" s="30" t="s">
        <v>32</v>
      </c>
      <c r="J123" s="34" t="str">
        <f>E24</f>
        <v>J. Nešněra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9"/>
      <c r="B125" s="190"/>
      <c r="C125" s="191" t="s">
        <v>126</v>
      </c>
      <c r="D125" s="192" t="s">
        <v>60</v>
      </c>
      <c r="E125" s="192" t="s">
        <v>56</v>
      </c>
      <c r="F125" s="192" t="s">
        <v>57</v>
      </c>
      <c r="G125" s="192" t="s">
        <v>127</v>
      </c>
      <c r="H125" s="192" t="s">
        <v>128</v>
      </c>
      <c r="I125" s="192" t="s">
        <v>129</v>
      </c>
      <c r="J125" s="192" t="s">
        <v>103</v>
      </c>
      <c r="K125" s="193" t="s">
        <v>130</v>
      </c>
      <c r="L125" s="194"/>
      <c r="M125" s="98" t="s">
        <v>1</v>
      </c>
      <c r="N125" s="99" t="s">
        <v>39</v>
      </c>
      <c r="O125" s="99" t="s">
        <v>131</v>
      </c>
      <c r="P125" s="99" t="s">
        <v>132</v>
      </c>
      <c r="Q125" s="99" t="s">
        <v>133</v>
      </c>
      <c r="R125" s="99" t="s">
        <v>134</v>
      </c>
      <c r="S125" s="99" t="s">
        <v>135</v>
      </c>
      <c r="T125" s="100" t="s">
        <v>136</v>
      </c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</row>
    <row r="126" s="2" customFormat="1" ht="22.8" customHeight="1">
      <c r="A126" s="36"/>
      <c r="B126" s="37"/>
      <c r="C126" s="105" t="s">
        <v>137</v>
      </c>
      <c r="D126" s="38"/>
      <c r="E126" s="38"/>
      <c r="F126" s="38"/>
      <c r="G126" s="38"/>
      <c r="H126" s="38"/>
      <c r="I126" s="38"/>
      <c r="J126" s="195">
        <f>BK126</f>
        <v>0</v>
      </c>
      <c r="K126" s="38"/>
      <c r="L126" s="42"/>
      <c r="M126" s="101"/>
      <c r="N126" s="196"/>
      <c r="O126" s="102"/>
      <c r="P126" s="197">
        <f>P127+P162</f>
        <v>0</v>
      </c>
      <c r="Q126" s="102"/>
      <c r="R126" s="197">
        <f>R127+R162</f>
        <v>0.82147384999999984</v>
      </c>
      <c r="S126" s="102"/>
      <c r="T126" s="198">
        <f>T127+T162</f>
        <v>4.93757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74</v>
      </c>
      <c r="AU126" s="15" t="s">
        <v>105</v>
      </c>
      <c r="BK126" s="199">
        <f>BK127+BK162</f>
        <v>0</v>
      </c>
    </row>
    <row r="127" s="12" customFormat="1" ht="25.92" customHeight="1">
      <c r="A127" s="12"/>
      <c r="B127" s="200"/>
      <c r="C127" s="201"/>
      <c r="D127" s="202" t="s">
        <v>74</v>
      </c>
      <c r="E127" s="203" t="s">
        <v>138</v>
      </c>
      <c r="F127" s="203" t="s">
        <v>139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P128+P135+P144+P158</f>
        <v>0</v>
      </c>
      <c r="Q127" s="208"/>
      <c r="R127" s="209">
        <f>R128+R135+R144+R158</f>
        <v>0.24049999999999999</v>
      </c>
      <c r="S127" s="208"/>
      <c r="T127" s="210">
        <f>T128+T135+T144+T158</f>
        <v>4.6631999999999998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74</v>
      </c>
      <c r="AU127" s="212" t="s">
        <v>75</v>
      </c>
      <c r="AY127" s="211" t="s">
        <v>140</v>
      </c>
      <c r="BK127" s="213">
        <f>BK128+BK135+BK144+BK158</f>
        <v>0</v>
      </c>
    </row>
    <row r="128" s="12" customFormat="1" ht="22.8" customHeight="1">
      <c r="A128" s="12"/>
      <c r="B128" s="200"/>
      <c r="C128" s="201"/>
      <c r="D128" s="202" t="s">
        <v>74</v>
      </c>
      <c r="E128" s="214" t="s">
        <v>183</v>
      </c>
      <c r="F128" s="214" t="s">
        <v>202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SUM(P129:P134)</f>
        <v>0</v>
      </c>
      <c r="Q128" s="208"/>
      <c r="R128" s="209">
        <f>SUM(R129:R134)</f>
        <v>0.24049999999999999</v>
      </c>
      <c r="S128" s="208"/>
      <c r="T128" s="210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74</v>
      </c>
      <c r="AU128" s="212" t="s">
        <v>83</v>
      </c>
      <c r="AY128" s="211" t="s">
        <v>140</v>
      </c>
      <c r="BK128" s="213">
        <f>SUM(BK129:BK134)</f>
        <v>0</v>
      </c>
    </row>
    <row r="129" s="2" customFormat="1" ht="24.15" customHeight="1">
      <c r="A129" s="36"/>
      <c r="B129" s="37"/>
      <c r="C129" s="216" t="s">
        <v>83</v>
      </c>
      <c r="D129" s="216" t="s">
        <v>142</v>
      </c>
      <c r="E129" s="217" t="s">
        <v>559</v>
      </c>
      <c r="F129" s="218" t="s">
        <v>560</v>
      </c>
      <c r="G129" s="219" t="s">
        <v>218</v>
      </c>
      <c r="H129" s="220">
        <v>1</v>
      </c>
      <c r="I129" s="221"/>
      <c r="J129" s="222">
        <f>ROUND(I129*H129,2)</f>
        <v>0</v>
      </c>
      <c r="K129" s="218" t="s">
        <v>146</v>
      </c>
      <c r="L129" s="42"/>
      <c r="M129" s="223" t="s">
        <v>1</v>
      </c>
      <c r="N129" s="224" t="s">
        <v>40</v>
      </c>
      <c r="O129" s="89"/>
      <c r="P129" s="225">
        <f>O129*H129</f>
        <v>0</v>
      </c>
      <c r="Q129" s="225">
        <v>0.1575</v>
      </c>
      <c r="R129" s="225">
        <f>Q129*H129</f>
        <v>0.1575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147</v>
      </c>
      <c r="AT129" s="227" t="s">
        <v>142</v>
      </c>
      <c r="AU129" s="227" t="s">
        <v>85</v>
      </c>
      <c r="AY129" s="15" t="s">
        <v>140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83</v>
      </c>
      <c r="BK129" s="228">
        <f>ROUND(I129*H129,2)</f>
        <v>0</v>
      </c>
      <c r="BL129" s="15" t="s">
        <v>147</v>
      </c>
      <c r="BM129" s="227" t="s">
        <v>561</v>
      </c>
    </row>
    <row r="130" s="2" customFormat="1">
      <c r="A130" s="36"/>
      <c r="B130" s="37"/>
      <c r="C130" s="38"/>
      <c r="D130" s="229" t="s">
        <v>149</v>
      </c>
      <c r="E130" s="38"/>
      <c r="F130" s="230" t="s">
        <v>562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149</v>
      </c>
      <c r="AU130" s="15" t="s">
        <v>85</v>
      </c>
    </row>
    <row r="131" s="2" customFormat="1">
      <c r="A131" s="36"/>
      <c r="B131" s="37"/>
      <c r="C131" s="38"/>
      <c r="D131" s="234" t="s">
        <v>151</v>
      </c>
      <c r="E131" s="38"/>
      <c r="F131" s="235" t="s">
        <v>563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151</v>
      </c>
      <c r="AU131" s="15" t="s">
        <v>85</v>
      </c>
    </row>
    <row r="132" s="2" customFormat="1" ht="24.15" customHeight="1">
      <c r="A132" s="36"/>
      <c r="B132" s="37"/>
      <c r="C132" s="216" t="s">
        <v>85</v>
      </c>
      <c r="D132" s="216" t="s">
        <v>142</v>
      </c>
      <c r="E132" s="217" t="s">
        <v>216</v>
      </c>
      <c r="F132" s="218" t="s">
        <v>217</v>
      </c>
      <c r="G132" s="219" t="s">
        <v>218</v>
      </c>
      <c r="H132" s="220">
        <v>2</v>
      </c>
      <c r="I132" s="221"/>
      <c r="J132" s="222">
        <f>ROUND(I132*H132,2)</f>
        <v>0</v>
      </c>
      <c r="K132" s="218" t="s">
        <v>146</v>
      </c>
      <c r="L132" s="42"/>
      <c r="M132" s="223" t="s">
        <v>1</v>
      </c>
      <c r="N132" s="224" t="s">
        <v>40</v>
      </c>
      <c r="O132" s="89"/>
      <c r="P132" s="225">
        <f>O132*H132</f>
        <v>0</v>
      </c>
      <c r="Q132" s="225">
        <v>0.041500000000000002</v>
      </c>
      <c r="R132" s="225">
        <f>Q132*H132</f>
        <v>0.083000000000000004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147</v>
      </c>
      <c r="AT132" s="227" t="s">
        <v>142</v>
      </c>
      <c r="AU132" s="227" t="s">
        <v>85</v>
      </c>
      <c r="AY132" s="15" t="s">
        <v>140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83</v>
      </c>
      <c r="BK132" s="228">
        <f>ROUND(I132*H132,2)</f>
        <v>0</v>
      </c>
      <c r="BL132" s="15" t="s">
        <v>147</v>
      </c>
      <c r="BM132" s="227" t="s">
        <v>564</v>
      </c>
    </row>
    <row r="133" s="2" customFormat="1">
      <c r="A133" s="36"/>
      <c r="B133" s="37"/>
      <c r="C133" s="38"/>
      <c r="D133" s="229" t="s">
        <v>149</v>
      </c>
      <c r="E133" s="38"/>
      <c r="F133" s="230" t="s">
        <v>220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149</v>
      </c>
      <c r="AU133" s="15" t="s">
        <v>85</v>
      </c>
    </row>
    <row r="134" s="2" customFormat="1">
      <c r="A134" s="36"/>
      <c r="B134" s="37"/>
      <c r="C134" s="38"/>
      <c r="D134" s="234" t="s">
        <v>151</v>
      </c>
      <c r="E134" s="38"/>
      <c r="F134" s="235" t="s">
        <v>221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151</v>
      </c>
      <c r="AU134" s="15" t="s">
        <v>85</v>
      </c>
    </row>
    <row r="135" s="12" customFormat="1" ht="22.8" customHeight="1">
      <c r="A135" s="12"/>
      <c r="B135" s="200"/>
      <c r="C135" s="201"/>
      <c r="D135" s="202" t="s">
        <v>74</v>
      </c>
      <c r="E135" s="214" t="s">
        <v>203</v>
      </c>
      <c r="F135" s="214" t="s">
        <v>247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SUM(P136:P143)</f>
        <v>0</v>
      </c>
      <c r="Q135" s="208"/>
      <c r="R135" s="209">
        <f>SUM(R136:R143)</f>
        <v>0</v>
      </c>
      <c r="S135" s="208"/>
      <c r="T135" s="210">
        <f>SUM(T136:T143)</f>
        <v>4.6631999999999998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74</v>
      </c>
      <c r="AU135" s="212" t="s">
        <v>83</v>
      </c>
      <c r="AY135" s="211" t="s">
        <v>140</v>
      </c>
      <c r="BK135" s="213">
        <f>SUM(BK136:BK143)</f>
        <v>0</v>
      </c>
    </row>
    <row r="136" s="2" customFormat="1" ht="24.15" customHeight="1">
      <c r="A136" s="36"/>
      <c r="B136" s="37"/>
      <c r="C136" s="216" t="s">
        <v>153</v>
      </c>
      <c r="D136" s="216" t="s">
        <v>142</v>
      </c>
      <c r="E136" s="217" t="s">
        <v>565</v>
      </c>
      <c r="F136" s="218" t="s">
        <v>566</v>
      </c>
      <c r="G136" s="219" t="s">
        <v>171</v>
      </c>
      <c r="H136" s="220">
        <v>12.300000000000001</v>
      </c>
      <c r="I136" s="221"/>
      <c r="J136" s="222">
        <f>ROUND(I136*H136,2)</f>
        <v>0</v>
      </c>
      <c r="K136" s="218" t="s">
        <v>146</v>
      </c>
      <c r="L136" s="42"/>
      <c r="M136" s="223" t="s">
        <v>1</v>
      </c>
      <c r="N136" s="224" t="s">
        <v>40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0.080000000000000002</v>
      </c>
      <c r="T136" s="226">
        <f>S136*H136</f>
        <v>0.9840000000000001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147</v>
      </c>
      <c r="AT136" s="227" t="s">
        <v>142</v>
      </c>
      <c r="AU136" s="227" t="s">
        <v>85</v>
      </c>
      <c r="AY136" s="15" t="s">
        <v>140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83</v>
      </c>
      <c r="BK136" s="228">
        <f>ROUND(I136*H136,2)</f>
        <v>0</v>
      </c>
      <c r="BL136" s="15" t="s">
        <v>147</v>
      </c>
      <c r="BM136" s="227" t="s">
        <v>567</v>
      </c>
    </row>
    <row r="137" s="2" customFormat="1">
      <c r="A137" s="36"/>
      <c r="B137" s="37"/>
      <c r="C137" s="38"/>
      <c r="D137" s="229" t="s">
        <v>149</v>
      </c>
      <c r="E137" s="38"/>
      <c r="F137" s="230" t="s">
        <v>568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149</v>
      </c>
      <c r="AU137" s="15" t="s">
        <v>85</v>
      </c>
    </row>
    <row r="138" s="2" customFormat="1">
      <c r="A138" s="36"/>
      <c r="B138" s="37"/>
      <c r="C138" s="38"/>
      <c r="D138" s="234" t="s">
        <v>151</v>
      </c>
      <c r="E138" s="38"/>
      <c r="F138" s="235" t="s">
        <v>569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151</v>
      </c>
      <c r="AU138" s="15" t="s">
        <v>85</v>
      </c>
    </row>
    <row r="139" s="2" customFormat="1" ht="16.5" customHeight="1">
      <c r="A139" s="36"/>
      <c r="B139" s="37"/>
      <c r="C139" s="216" t="s">
        <v>147</v>
      </c>
      <c r="D139" s="216" t="s">
        <v>142</v>
      </c>
      <c r="E139" s="217" t="s">
        <v>570</v>
      </c>
      <c r="F139" s="218" t="s">
        <v>571</v>
      </c>
      <c r="G139" s="219" t="s">
        <v>171</v>
      </c>
      <c r="H139" s="220">
        <v>21.899999999999999</v>
      </c>
      <c r="I139" s="221"/>
      <c r="J139" s="222">
        <f>ROUND(I139*H139,2)</f>
        <v>0</v>
      </c>
      <c r="K139" s="218" t="s">
        <v>146</v>
      </c>
      <c r="L139" s="42"/>
      <c r="M139" s="223" t="s">
        <v>1</v>
      </c>
      <c r="N139" s="224" t="s">
        <v>40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0.16800000000000001</v>
      </c>
      <c r="T139" s="226">
        <f>S139*H139</f>
        <v>3.6791999999999998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147</v>
      </c>
      <c r="AT139" s="227" t="s">
        <v>142</v>
      </c>
      <c r="AU139" s="227" t="s">
        <v>85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83</v>
      </c>
      <c r="BK139" s="228">
        <f>ROUND(I139*H139,2)</f>
        <v>0</v>
      </c>
      <c r="BL139" s="15" t="s">
        <v>147</v>
      </c>
      <c r="BM139" s="227" t="s">
        <v>572</v>
      </c>
    </row>
    <row r="140" s="2" customFormat="1">
      <c r="A140" s="36"/>
      <c r="B140" s="37"/>
      <c r="C140" s="38"/>
      <c r="D140" s="229" t="s">
        <v>149</v>
      </c>
      <c r="E140" s="38"/>
      <c r="F140" s="230" t="s">
        <v>573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149</v>
      </c>
      <c r="AU140" s="15" t="s">
        <v>85</v>
      </c>
    </row>
    <row r="141" s="2" customFormat="1">
      <c r="A141" s="36"/>
      <c r="B141" s="37"/>
      <c r="C141" s="38"/>
      <c r="D141" s="234" t="s">
        <v>151</v>
      </c>
      <c r="E141" s="38"/>
      <c r="F141" s="235" t="s">
        <v>574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151</v>
      </c>
      <c r="AU141" s="15" t="s">
        <v>85</v>
      </c>
    </row>
    <row r="142" s="2" customFormat="1" ht="21.75" customHeight="1">
      <c r="A142" s="36"/>
      <c r="B142" s="37"/>
      <c r="C142" s="216" t="s">
        <v>311</v>
      </c>
      <c r="D142" s="216" t="s">
        <v>142</v>
      </c>
      <c r="E142" s="217" t="s">
        <v>299</v>
      </c>
      <c r="F142" s="218" t="s">
        <v>300</v>
      </c>
      <c r="G142" s="219" t="s">
        <v>301</v>
      </c>
      <c r="H142" s="220">
        <v>10</v>
      </c>
      <c r="I142" s="221"/>
      <c r="J142" s="222">
        <f>ROUND(I142*H142,2)</f>
        <v>0</v>
      </c>
      <c r="K142" s="218" t="s">
        <v>1</v>
      </c>
      <c r="L142" s="42"/>
      <c r="M142" s="223" t="s">
        <v>1</v>
      </c>
      <c r="N142" s="224" t="s">
        <v>40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147</v>
      </c>
      <c r="AT142" s="227" t="s">
        <v>142</v>
      </c>
      <c r="AU142" s="227" t="s">
        <v>85</v>
      </c>
      <c r="AY142" s="15" t="s">
        <v>140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83</v>
      </c>
      <c r="BK142" s="228">
        <f>ROUND(I142*H142,2)</f>
        <v>0</v>
      </c>
      <c r="BL142" s="15" t="s">
        <v>147</v>
      </c>
      <c r="BM142" s="227" t="s">
        <v>575</v>
      </c>
    </row>
    <row r="143" s="2" customFormat="1">
      <c r="A143" s="36"/>
      <c r="B143" s="37"/>
      <c r="C143" s="38"/>
      <c r="D143" s="229" t="s">
        <v>149</v>
      </c>
      <c r="E143" s="38"/>
      <c r="F143" s="230" t="s">
        <v>300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149</v>
      </c>
      <c r="AU143" s="15" t="s">
        <v>85</v>
      </c>
    </row>
    <row r="144" s="12" customFormat="1" ht="22.8" customHeight="1">
      <c r="A144" s="12"/>
      <c r="B144" s="200"/>
      <c r="C144" s="201"/>
      <c r="D144" s="202" t="s">
        <v>74</v>
      </c>
      <c r="E144" s="214" t="s">
        <v>303</v>
      </c>
      <c r="F144" s="214" t="s">
        <v>304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SUM(P145:P157)</f>
        <v>0</v>
      </c>
      <c r="Q144" s="208"/>
      <c r="R144" s="209">
        <f>SUM(R145:R157)</f>
        <v>0</v>
      </c>
      <c r="S144" s="208"/>
      <c r="T144" s="210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74</v>
      </c>
      <c r="AU144" s="212" t="s">
        <v>83</v>
      </c>
      <c r="AY144" s="211" t="s">
        <v>140</v>
      </c>
      <c r="BK144" s="213">
        <f>SUM(BK145:BK157)</f>
        <v>0</v>
      </c>
    </row>
    <row r="145" s="2" customFormat="1" ht="24.15" customHeight="1">
      <c r="A145" s="36"/>
      <c r="B145" s="37"/>
      <c r="C145" s="216" t="s">
        <v>177</v>
      </c>
      <c r="D145" s="216" t="s">
        <v>142</v>
      </c>
      <c r="E145" s="217" t="s">
        <v>306</v>
      </c>
      <c r="F145" s="218" t="s">
        <v>307</v>
      </c>
      <c r="G145" s="219" t="s">
        <v>164</v>
      </c>
      <c r="H145" s="220">
        <v>4.9379999999999997</v>
      </c>
      <c r="I145" s="221"/>
      <c r="J145" s="222">
        <f>ROUND(I145*H145,2)</f>
        <v>0</v>
      </c>
      <c r="K145" s="218" t="s">
        <v>146</v>
      </c>
      <c r="L145" s="42"/>
      <c r="M145" s="223" t="s">
        <v>1</v>
      </c>
      <c r="N145" s="224" t="s">
        <v>40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147</v>
      </c>
      <c r="AT145" s="227" t="s">
        <v>142</v>
      </c>
      <c r="AU145" s="227" t="s">
        <v>85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83</v>
      </c>
      <c r="BK145" s="228">
        <f>ROUND(I145*H145,2)</f>
        <v>0</v>
      </c>
      <c r="BL145" s="15" t="s">
        <v>147</v>
      </c>
      <c r="BM145" s="227" t="s">
        <v>576</v>
      </c>
    </row>
    <row r="146" s="2" customFormat="1">
      <c r="A146" s="36"/>
      <c r="B146" s="37"/>
      <c r="C146" s="38"/>
      <c r="D146" s="229" t="s">
        <v>149</v>
      </c>
      <c r="E146" s="38"/>
      <c r="F146" s="230" t="s">
        <v>309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149</v>
      </c>
      <c r="AU146" s="15" t="s">
        <v>85</v>
      </c>
    </row>
    <row r="147" s="2" customFormat="1">
      <c r="A147" s="36"/>
      <c r="B147" s="37"/>
      <c r="C147" s="38"/>
      <c r="D147" s="234" t="s">
        <v>151</v>
      </c>
      <c r="E147" s="38"/>
      <c r="F147" s="235" t="s">
        <v>310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151</v>
      </c>
      <c r="AU147" s="15" t="s">
        <v>85</v>
      </c>
    </row>
    <row r="148" s="2" customFormat="1" ht="24.15" customHeight="1">
      <c r="A148" s="36"/>
      <c r="B148" s="37"/>
      <c r="C148" s="216" t="s">
        <v>183</v>
      </c>
      <c r="D148" s="216" t="s">
        <v>142</v>
      </c>
      <c r="E148" s="217" t="s">
        <v>312</v>
      </c>
      <c r="F148" s="218" t="s">
        <v>313</v>
      </c>
      <c r="G148" s="219" t="s">
        <v>164</v>
      </c>
      <c r="H148" s="220">
        <v>4.9379999999999997</v>
      </c>
      <c r="I148" s="221"/>
      <c r="J148" s="222">
        <f>ROUND(I148*H148,2)</f>
        <v>0</v>
      </c>
      <c r="K148" s="218" t="s">
        <v>146</v>
      </c>
      <c r="L148" s="42"/>
      <c r="M148" s="223" t="s">
        <v>1</v>
      </c>
      <c r="N148" s="224" t="s">
        <v>40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147</v>
      </c>
      <c r="AT148" s="227" t="s">
        <v>142</v>
      </c>
      <c r="AU148" s="227" t="s">
        <v>85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83</v>
      </c>
      <c r="BK148" s="228">
        <f>ROUND(I148*H148,2)</f>
        <v>0</v>
      </c>
      <c r="BL148" s="15" t="s">
        <v>147</v>
      </c>
      <c r="BM148" s="227" t="s">
        <v>577</v>
      </c>
    </row>
    <row r="149" s="2" customFormat="1">
      <c r="A149" s="36"/>
      <c r="B149" s="37"/>
      <c r="C149" s="38"/>
      <c r="D149" s="229" t="s">
        <v>149</v>
      </c>
      <c r="E149" s="38"/>
      <c r="F149" s="230" t="s">
        <v>315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149</v>
      </c>
      <c r="AU149" s="15" t="s">
        <v>85</v>
      </c>
    </row>
    <row r="150" s="2" customFormat="1">
      <c r="A150" s="36"/>
      <c r="B150" s="37"/>
      <c r="C150" s="38"/>
      <c r="D150" s="234" t="s">
        <v>151</v>
      </c>
      <c r="E150" s="38"/>
      <c r="F150" s="235" t="s">
        <v>316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151</v>
      </c>
      <c r="AU150" s="15" t="s">
        <v>85</v>
      </c>
    </row>
    <row r="151" s="2" customFormat="1" ht="24.15" customHeight="1">
      <c r="A151" s="36"/>
      <c r="B151" s="37"/>
      <c r="C151" s="216" t="s">
        <v>189</v>
      </c>
      <c r="D151" s="216" t="s">
        <v>142</v>
      </c>
      <c r="E151" s="217" t="s">
        <v>318</v>
      </c>
      <c r="F151" s="218" t="s">
        <v>319</v>
      </c>
      <c r="G151" s="219" t="s">
        <v>164</v>
      </c>
      <c r="H151" s="220">
        <v>93.822000000000003</v>
      </c>
      <c r="I151" s="221"/>
      <c r="J151" s="222">
        <f>ROUND(I151*H151,2)</f>
        <v>0</v>
      </c>
      <c r="K151" s="218" t="s">
        <v>146</v>
      </c>
      <c r="L151" s="42"/>
      <c r="M151" s="223" t="s">
        <v>1</v>
      </c>
      <c r="N151" s="224" t="s">
        <v>40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147</v>
      </c>
      <c r="AT151" s="227" t="s">
        <v>142</v>
      </c>
      <c r="AU151" s="227" t="s">
        <v>85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83</v>
      </c>
      <c r="BK151" s="228">
        <f>ROUND(I151*H151,2)</f>
        <v>0</v>
      </c>
      <c r="BL151" s="15" t="s">
        <v>147</v>
      </c>
      <c r="BM151" s="227" t="s">
        <v>578</v>
      </c>
    </row>
    <row r="152" s="2" customFormat="1">
      <c r="A152" s="36"/>
      <c r="B152" s="37"/>
      <c r="C152" s="38"/>
      <c r="D152" s="229" t="s">
        <v>149</v>
      </c>
      <c r="E152" s="38"/>
      <c r="F152" s="230" t="s">
        <v>321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149</v>
      </c>
      <c r="AU152" s="15" t="s">
        <v>85</v>
      </c>
    </row>
    <row r="153" s="2" customFormat="1">
      <c r="A153" s="36"/>
      <c r="B153" s="37"/>
      <c r="C153" s="38"/>
      <c r="D153" s="234" t="s">
        <v>151</v>
      </c>
      <c r="E153" s="38"/>
      <c r="F153" s="235" t="s">
        <v>322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151</v>
      </c>
      <c r="AU153" s="15" t="s">
        <v>85</v>
      </c>
    </row>
    <row r="154" s="13" customFormat="1">
      <c r="A154" s="13"/>
      <c r="B154" s="236"/>
      <c r="C154" s="237"/>
      <c r="D154" s="229" t="s">
        <v>160</v>
      </c>
      <c r="E154" s="237"/>
      <c r="F154" s="239" t="s">
        <v>579</v>
      </c>
      <c r="G154" s="237"/>
      <c r="H154" s="240">
        <v>93.822000000000003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160</v>
      </c>
      <c r="AU154" s="246" t="s">
        <v>85</v>
      </c>
      <c r="AV154" s="13" t="s">
        <v>85</v>
      </c>
      <c r="AW154" s="13" t="s">
        <v>4</v>
      </c>
      <c r="AX154" s="13" t="s">
        <v>83</v>
      </c>
      <c r="AY154" s="246" t="s">
        <v>140</v>
      </c>
    </row>
    <row r="155" s="2" customFormat="1" ht="33" customHeight="1">
      <c r="A155" s="36"/>
      <c r="B155" s="37"/>
      <c r="C155" s="216" t="s">
        <v>196</v>
      </c>
      <c r="D155" s="216" t="s">
        <v>142</v>
      </c>
      <c r="E155" s="217" t="s">
        <v>325</v>
      </c>
      <c r="F155" s="218" t="s">
        <v>326</v>
      </c>
      <c r="G155" s="219" t="s">
        <v>164</v>
      </c>
      <c r="H155" s="220">
        <v>4.9379999999999997</v>
      </c>
      <c r="I155" s="221"/>
      <c r="J155" s="222">
        <f>ROUND(I155*H155,2)</f>
        <v>0</v>
      </c>
      <c r="K155" s="218" t="s">
        <v>146</v>
      </c>
      <c r="L155" s="42"/>
      <c r="M155" s="223" t="s">
        <v>1</v>
      </c>
      <c r="N155" s="224" t="s">
        <v>40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147</v>
      </c>
      <c r="AT155" s="227" t="s">
        <v>142</v>
      </c>
      <c r="AU155" s="227" t="s">
        <v>85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83</v>
      </c>
      <c r="BK155" s="228">
        <f>ROUND(I155*H155,2)</f>
        <v>0</v>
      </c>
      <c r="BL155" s="15" t="s">
        <v>147</v>
      </c>
      <c r="BM155" s="227" t="s">
        <v>580</v>
      </c>
    </row>
    <row r="156" s="2" customFormat="1">
      <c r="A156" s="36"/>
      <c r="B156" s="37"/>
      <c r="C156" s="38"/>
      <c r="D156" s="229" t="s">
        <v>149</v>
      </c>
      <c r="E156" s="38"/>
      <c r="F156" s="230" t="s">
        <v>328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149</v>
      </c>
      <c r="AU156" s="15" t="s">
        <v>85</v>
      </c>
    </row>
    <row r="157" s="2" customFormat="1">
      <c r="A157" s="36"/>
      <c r="B157" s="37"/>
      <c r="C157" s="38"/>
      <c r="D157" s="234" t="s">
        <v>151</v>
      </c>
      <c r="E157" s="38"/>
      <c r="F157" s="235" t="s">
        <v>329</v>
      </c>
      <c r="G157" s="38"/>
      <c r="H157" s="38"/>
      <c r="I157" s="231"/>
      <c r="J157" s="38"/>
      <c r="K157" s="38"/>
      <c r="L157" s="42"/>
      <c r="M157" s="232"/>
      <c r="N157" s="233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151</v>
      </c>
      <c r="AU157" s="15" t="s">
        <v>85</v>
      </c>
    </row>
    <row r="158" s="12" customFormat="1" ht="22.8" customHeight="1">
      <c r="A158" s="12"/>
      <c r="B158" s="200"/>
      <c r="C158" s="201"/>
      <c r="D158" s="202" t="s">
        <v>74</v>
      </c>
      <c r="E158" s="214" t="s">
        <v>330</v>
      </c>
      <c r="F158" s="214" t="s">
        <v>331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SUM(P159:P161)</f>
        <v>0</v>
      </c>
      <c r="Q158" s="208"/>
      <c r="R158" s="209">
        <f>SUM(R159:R161)</f>
        <v>0</v>
      </c>
      <c r="S158" s="208"/>
      <c r="T158" s="21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74</v>
      </c>
      <c r="AU158" s="212" t="s">
        <v>83</v>
      </c>
      <c r="AY158" s="211" t="s">
        <v>140</v>
      </c>
      <c r="BK158" s="213">
        <f>SUM(BK159:BK161)</f>
        <v>0</v>
      </c>
    </row>
    <row r="159" s="2" customFormat="1" ht="24.15" customHeight="1">
      <c r="A159" s="36"/>
      <c r="B159" s="37"/>
      <c r="C159" s="216" t="s">
        <v>203</v>
      </c>
      <c r="D159" s="216" t="s">
        <v>142</v>
      </c>
      <c r="E159" s="217" t="s">
        <v>333</v>
      </c>
      <c r="F159" s="218" t="s">
        <v>334</v>
      </c>
      <c r="G159" s="219" t="s">
        <v>164</v>
      </c>
      <c r="H159" s="220">
        <v>0.24099999999999999</v>
      </c>
      <c r="I159" s="221"/>
      <c r="J159" s="222">
        <f>ROUND(I159*H159,2)</f>
        <v>0</v>
      </c>
      <c r="K159" s="218" t="s">
        <v>146</v>
      </c>
      <c r="L159" s="42"/>
      <c r="M159" s="223" t="s">
        <v>1</v>
      </c>
      <c r="N159" s="224" t="s">
        <v>40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147</v>
      </c>
      <c r="AT159" s="227" t="s">
        <v>142</v>
      </c>
      <c r="AU159" s="227" t="s">
        <v>85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83</v>
      </c>
      <c r="BK159" s="228">
        <f>ROUND(I159*H159,2)</f>
        <v>0</v>
      </c>
      <c r="BL159" s="15" t="s">
        <v>147</v>
      </c>
      <c r="BM159" s="227" t="s">
        <v>581</v>
      </c>
    </row>
    <row r="160" s="2" customFormat="1">
      <c r="A160" s="36"/>
      <c r="B160" s="37"/>
      <c r="C160" s="38"/>
      <c r="D160" s="229" t="s">
        <v>149</v>
      </c>
      <c r="E160" s="38"/>
      <c r="F160" s="230" t="s">
        <v>336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149</v>
      </c>
      <c r="AU160" s="15" t="s">
        <v>85</v>
      </c>
    </row>
    <row r="161" s="2" customFormat="1">
      <c r="A161" s="36"/>
      <c r="B161" s="37"/>
      <c r="C161" s="38"/>
      <c r="D161" s="234" t="s">
        <v>151</v>
      </c>
      <c r="E161" s="38"/>
      <c r="F161" s="235" t="s">
        <v>337</v>
      </c>
      <c r="G161" s="38"/>
      <c r="H161" s="38"/>
      <c r="I161" s="231"/>
      <c r="J161" s="38"/>
      <c r="K161" s="38"/>
      <c r="L161" s="42"/>
      <c r="M161" s="232"/>
      <c r="N161" s="233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151</v>
      </c>
      <c r="AU161" s="15" t="s">
        <v>85</v>
      </c>
    </row>
    <row r="162" s="12" customFormat="1" ht="25.92" customHeight="1">
      <c r="A162" s="12"/>
      <c r="B162" s="200"/>
      <c r="C162" s="201"/>
      <c r="D162" s="202" t="s">
        <v>74</v>
      </c>
      <c r="E162" s="203" t="s">
        <v>338</v>
      </c>
      <c r="F162" s="203" t="s">
        <v>339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P163+P170+P175+P208</f>
        <v>0</v>
      </c>
      <c r="Q162" s="208"/>
      <c r="R162" s="209">
        <f>R163+R170+R175+R208</f>
        <v>0.5809738499999999</v>
      </c>
      <c r="S162" s="208"/>
      <c r="T162" s="210">
        <f>T163+T170+T175+T208</f>
        <v>0.27437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85</v>
      </c>
      <c r="AT162" s="212" t="s">
        <v>74</v>
      </c>
      <c r="AU162" s="212" t="s">
        <v>75</v>
      </c>
      <c r="AY162" s="211" t="s">
        <v>140</v>
      </c>
      <c r="BK162" s="213">
        <f>BK163+BK170+BK175+BK208</f>
        <v>0</v>
      </c>
    </row>
    <row r="163" s="12" customFormat="1" ht="22.8" customHeight="1">
      <c r="A163" s="12"/>
      <c r="B163" s="200"/>
      <c r="C163" s="201"/>
      <c r="D163" s="202" t="s">
        <v>74</v>
      </c>
      <c r="E163" s="214" t="s">
        <v>340</v>
      </c>
      <c r="F163" s="214" t="s">
        <v>341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0.02102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85</v>
      </c>
      <c r="AT163" s="212" t="s">
        <v>74</v>
      </c>
      <c r="AU163" s="212" t="s">
        <v>83</v>
      </c>
      <c r="AY163" s="211" t="s">
        <v>140</v>
      </c>
      <c r="BK163" s="213">
        <f>SUM(BK164:BK169)</f>
        <v>0</v>
      </c>
    </row>
    <row r="164" s="2" customFormat="1" ht="16.5" customHeight="1">
      <c r="A164" s="36"/>
      <c r="B164" s="37"/>
      <c r="C164" s="216" t="s">
        <v>209</v>
      </c>
      <c r="D164" s="216" t="s">
        <v>142</v>
      </c>
      <c r="E164" s="217" t="s">
        <v>582</v>
      </c>
      <c r="F164" s="218" t="s">
        <v>583</v>
      </c>
      <c r="G164" s="219" t="s">
        <v>345</v>
      </c>
      <c r="H164" s="220">
        <v>1</v>
      </c>
      <c r="I164" s="221"/>
      <c r="J164" s="222">
        <f>ROUND(I164*H164,2)</f>
        <v>0</v>
      </c>
      <c r="K164" s="218" t="s">
        <v>146</v>
      </c>
      <c r="L164" s="42"/>
      <c r="M164" s="223" t="s">
        <v>1</v>
      </c>
      <c r="N164" s="224" t="s">
        <v>40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0.019460000000000002</v>
      </c>
      <c r="T164" s="226">
        <f>S164*H164</f>
        <v>0.019460000000000002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248</v>
      </c>
      <c r="AT164" s="227" t="s">
        <v>142</v>
      </c>
      <c r="AU164" s="227" t="s">
        <v>85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83</v>
      </c>
      <c r="BK164" s="228">
        <f>ROUND(I164*H164,2)</f>
        <v>0</v>
      </c>
      <c r="BL164" s="15" t="s">
        <v>248</v>
      </c>
      <c r="BM164" s="227" t="s">
        <v>584</v>
      </c>
    </row>
    <row r="165" s="2" customFormat="1">
      <c r="A165" s="36"/>
      <c r="B165" s="37"/>
      <c r="C165" s="38"/>
      <c r="D165" s="229" t="s">
        <v>149</v>
      </c>
      <c r="E165" s="38"/>
      <c r="F165" s="230" t="s">
        <v>585</v>
      </c>
      <c r="G165" s="38"/>
      <c r="H165" s="38"/>
      <c r="I165" s="231"/>
      <c r="J165" s="38"/>
      <c r="K165" s="38"/>
      <c r="L165" s="42"/>
      <c r="M165" s="232"/>
      <c r="N165" s="233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149</v>
      </c>
      <c r="AU165" s="15" t="s">
        <v>85</v>
      </c>
    </row>
    <row r="166" s="2" customFormat="1">
      <c r="A166" s="36"/>
      <c r="B166" s="37"/>
      <c r="C166" s="38"/>
      <c r="D166" s="234" t="s">
        <v>151</v>
      </c>
      <c r="E166" s="38"/>
      <c r="F166" s="235" t="s">
        <v>586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151</v>
      </c>
      <c r="AU166" s="15" t="s">
        <v>85</v>
      </c>
    </row>
    <row r="167" s="2" customFormat="1" ht="16.5" customHeight="1">
      <c r="A167" s="36"/>
      <c r="B167" s="37"/>
      <c r="C167" s="216" t="s">
        <v>215</v>
      </c>
      <c r="D167" s="216" t="s">
        <v>142</v>
      </c>
      <c r="E167" s="217" t="s">
        <v>350</v>
      </c>
      <c r="F167" s="218" t="s">
        <v>351</v>
      </c>
      <c r="G167" s="219" t="s">
        <v>345</v>
      </c>
      <c r="H167" s="220">
        <v>1</v>
      </c>
      <c r="I167" s="221"/>
      <c r="J167" s="222">
        <f>ROUND(I167*H167,2)</f>
        <v>0</v>
      </c>
      <c r="K167" s="218" t="s">
        <v>146</v>
      </c>
      <c r="L167" s="42"/>
      <c r="M167" s="223" t="s">
        <v>1</v>
      </c>
      <c r="N167" s="224" t="s">
        <v>40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0.00156</v>
      </c>
      <c r="T167" s="226">
        <f>S167*H167</f>
        <v>0.00156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248</v>
      </c>
      <c r="AT167" s="227" t="s">
        <v>142</v>
      </c>
      <c r="AU167" s="227" t="s">
        <v>85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83</v>
      </c>
      <c r="BK167" s="228">
        <f>ROUND(I167*H167,2)</f>
        <v>0</v>
      </c>
      <c r="BL167" s="15" t="s">
        <v>248</v>
      </c>
      <c r="BM167" s="227" t="s">
        <v>587</v>
      </c>
    </row>
    <row r="168" s="2" customFormat="1">
      <c r="A168" s="36"/>
      <c r="B168" s="37"/>
      <c r="C168" s="38"/>
      <c r="D168" s="229" t="s">
        <v>149</v>
      </c>
      <c r="E168" s="38"/>
      <c r="F168" s="230" t="s">
        <v>353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149</v>
      </c>
      <c r="AU168" s="15" t="s">
        <v>85</v>
      </c>
    </row>
    <row r="169" s="2" customFormat="1">
      <c r="A169" s="36"/>
      <c r="B169" s="37"/>
      <c r="C169" s="38"/>
      <c r="D169" s="234" t="s">
        <v>151</v>
      </c>
      <c r="E169" s="38"/>
      <c r="F169" s="235" t="s">
        <v>354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151</v>
      </c>
      <c r="AU169" s="15" t="s">
        <v>85</v>
      </c>
    </row>
    <row r="170" s="12" customFormat="1" ht="22.8" customHeight="1">
      <c r="A170" s="12"/>
      <c r="B170" s="200"/>
      <c r="C170" s="201"/>
      <c r="D170" s="202" t="s">
        <v>74</v>
      </c>
      <c r="E170" s="214" t="s">
        <v>588</v>
      </c>
      <c r="F170" s="214" t="s">
        <v>589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SUM(P171:P174)</f>
        <v>0</v>
      </c>
      <c r="Q170" s="208"/>
      <c r="R170" s="209">
        <f>SUM(R171:R174)</f>
        <v>0</v>
      </c>
      <c r="S170" s="208"/>
      <c r="T170" s="210">
        <f>SUM(T171:T174)</f>
        <v>0.064350000000000004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85</v>
      </c>
      <c r="AT170" s="212" t="s">
        <v>74</v>
      </c>
      <c r="AU170" s="212" t="s">
        <v>83</v>
      </c>
      <c r="AY170" s="211" t="s">
        <v>140</v>
      </c>
      <c r="BK170" s="213">
        <f>SUM(BK171:BK174)</f>
        <v>0</v>
      </c>
    </row>
    <row r="171" s="2" customFormat="1" ht="16.5" customHeight="1">
      <c r="A171" s="36"/>
      <c r="B171" s="37"/>
      <c r="C171" s="216" t="s">
        <v>8</v>
      </c>
      <c r="D171" s="216" t="s">
        <v>142</v>
      </c>
      <c r="E171" s="217" t="s">
        <v>590</v>
      </c>
      <c r="F171" s="218" t="s">
        <v>591</v>
      </c>
      <c r="G171" s="219" t="s">
        <v>171</v>
      </c>
      <c r="H171" s="220">
        <v>3.5750000000000002</v>
      </c>
      <c r="I171" s="221"/>
      <c r="J171" s="222">
        <f>ROUND(I171*H171,2)</f>
        <v>0</v>
      </c>
      <c r="K171" s="218" t="s">
        <v>146</v>
      </c>
      <c r="L171" s="42"/>
      <c r="M171" s="223" t="s">
        <v>1</v>
      </c>
      <c r="N171" s="224" t="s">
        <v>40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0.017999999999999999</v>
      </c>
      <c r="T171" s="226">
        <f>S171*H171</f>
        <v>0.064350000000000004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248</v>
      </c>
      <c r="AT171" s="227" t="s">
        <v>142</v>
      </c>
      <c r="AU171" s="227" t="s">
        <v>85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83</v>
      </c>
      <c r="BK171" s="228">
        <f>ROUND(I171*H171,2)</f>
        <v>0</v>
      </c>
      <c r="BL171" s="15" t="s">
        <v>248</v>
      </c>
      <c r="BM171" s="227" t="s">
        <v>592</v>
      </c>
    </row>
    <row r="172" s="2" customFormat="1">
      <c r="A172" s="36"/>
      <c r="B172" s="37"/>
      <c r="C172" s="38"/>
      <c r="D172" s="229" t="s">
        <v>149</v>
      </c>
      <c r="E172" s="38"/>
      <c r="F172" s="230" t="s">
        <v>593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149</v>
      </c>
      <c r="AU172" s="15" t="s">
        <v>85</v>
      </c>
    </row>
    <row r="173" s="2" customFormat="1">
      <c r="A173" s="36"/>
      <c r="B173" s="37"/>
      <c r="C173" s="38"/>
      <c r="D173" s="234" t="s">
        <v>151</v>
      </c>
      <c r="E173" s="38"/>
      <c r="F173" s="235" t="s">
        <v>594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151</v>
      </c>
      <c r="AU173" s="15" t="s">
        <v>85</v>
      </c>
    </row>
    <row r="174" s="13" customFormat="1">
      <c r="A174" s="13"/>
      <c r="B174" s="236"/>
      <c r="C174" s="237"/>
      <c r="D174" s="229" t="s">
        <v>160</v>
      </c>
      <c r="E174" s="238" t="s">
        <v>1</v>
      </c>
      <c r="F174" s="239" t="s">
        <v>595</v>
      </c>
      <c r="G174" s="237"/>
      <c r="H174" s="240">
        <v>3.5750000000000002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160</v>
      </c>
      <c r="AU174" s="246" t="s">
        <v>85</v>
      </c>
      <c r="AV174" s="13" t="s">
        <v>85</v>
      </c>
      <c r="AW174" s="13" t="s">
        <v>31</v>
      </c>
      <c r="AX174" s="13" t="s">
        <v>83</v>
      </c>
      <c r="AY174" s="246" t="s">
        <v>140</v>
      </c>
    </row>
    <row r="175" s="12" customFormat="1" ht="22.8" customHeight="1">
      <c r="A175" s="12"/>
      <c r="B175" s="200"/>
      <c r="C175" s="201"/>
      <c r="D175" s="202" t="s">
        <v>74</v>
      </c>
      <c r="E175" s="214" t="s">
        <v>596</v>
      </c>
      <c r="F175" s="214" t="s">
        <v>597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SUM(P176:P207)</f>
        <v>0</v>
      </c>
      <c r="Q175" s="208"/>
      <c r="R175" s="209">
        <f>SUM(R176:R207)</f>
        <v>0.50502384999999994</v>
      </c>
      <c r="S175" s="208"/>
      <c r="T175" s="210">
        <f>SUM(T176:T207)</f>
        <v>0.189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74</v>
      </c>
      <c r="AU175" s="212" t="s">
        <v>83</v>
      </c>
      <c r="AY175" s="211" t="s">
        <v>140</v>
      </c>
      <c r="BK175" s="213">
        <f>SUM(BK176:BK207)</f>
        <v>0</v>
      </c>
    </row>
    <row r="176" s="2" customFormat="1" ht="24.15" customHeight="1">
      <c r="A176" s="36"/>
      <c r="B176" s="37"/>
      <c r="C176" s="216" t="s">
        <v>228</v>
      </c>
      <c r="D176" s="216" t="s">
        <v>142</v>
      </c>
      <c r="E176" s="217" t="s">
        <v>598</v>
      </c>
      <c r="F176" s="218" t="s">
        <v>599</v>
      </c>
      <c r="G176" s="219" t="s">
        <v>171</v>
      </c>
      <c r="H176" s="220">
        <v>63.799999999999997</v>
      </c>
      <c r="I176" s="221"/>
      <c r="J176" s="222">
        <f>ROUND(I176*H176,2)</f>
        <v>0</v>
      </c>
      <c r="K176" s="218" t="s">
        <v>146</v>
      </c>
      <c r="L176" s="42"/>
      <c r="M176" s="223" t="s">
        <v>1</v>
      </c>
      <c r="N176" s="224" t="s">
        <v>40</v>
      </c>
      <c r="O176" s="89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248</v>
      </c>
      <c r="AT176" s="227" t="s">
        <v>142</v>
      </c>
      <c r="AU176" s="227" t="s">
        <v>85</v>
      </c>
      <c r="AY176" s="15" t="s">
        <v>140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83</v>
      </c>
      <c r="BK176" s="228">
        <f>ROUND(I176*H176,2)</f>
        <v>0</v>
      </c>
      <c r="BL176" s="15" t="s">
        <v>248</v>
      </c>
      <c r="BM176" s="227" t="s">
        <v>600</v>
      </c>
    </row>
    <row r="177" s="2" customFormat="1">
      <c r="A177" s="36"/>
      <c r="B177" s="37"/>
      <c r="C177" s="38"/>
      <c r="D177" s="229" t="s">
        <v>149</v>
      </c>
      <c r="E177" s="38"/>
      <c r="F177" s="230" t="s">
        <v>601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149</v>
      </c>
      <c r="AU177" s="15" t="s">
        <v>85</v>
      </c>
    </row>
    <row r="178" s="2" customFormat="1">
      <c r="A178" s="36"/>
      <c r="B178" s="37"/>
      <c r="C178" s="38"/>
      <c r="D178" s="234" t="s">
        <v>151</v>
      </c>
      <c r="E178" s="38"/>
      <c r="F178" s="235" t="s">
        <v>602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151</v>
      </c>
      <c r="AU178" s="15" t="s">
        <v>85</v>
      </c>
    </row>
    <row r="179" s="2" customFormat="1" ht="16.5" customHeight="1">
      <c r="A179" s="36"/>
      <c r="B179" s="37"/>
      <c r="C179" s="216" t="s">
        <v>234</v>
      </c>
      <c r="D179" s="216" t="s">
        <v>142</v>
      </c>
      <c r="E179" s="217" t="s">
        <v>603</v>
      </c>
      <c r="F179" s="218" t="s">
        <v>604</v>
      </c>
      <c r="G179" s="219" t="s">
        <v>171</v>
      </c>
      <c r="H179" s="220">
        <v>63.799999999999997</v>
      </c>
      <c r="I179" s="221"/>
      <c r="J179" s="222">
        <f>ROUND(I179*H179,2)</f>
        <v>0</v>
      </c>
      <c r="K179" s="218" t="s">
        <v>146</v>
      </c>
      <c r="L179" s="42"/>
      <c r="M179" s="223" t="s">
        <v>1</v>
      </c>
      <c r="N179" s="224" t="s">
        <v>40</v>
      </c>
      <c r="O179" s="8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248</v>
      </c>
      <c r="AT179" s="227" t="s">
        <v>142</v>
      </c>
      <c r="AU179" s="227" t="s">
        <v>85</v>
      </c>
      <c r="AY179" s="15" t="s">
        <v>140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83</v>
      </c>
      <c r="BK179" s="228">
        <f>ROUND(I179*H179,2)</f>
        <v>0</v>
      </c>
      <c r="BL179" s="15" t="s">
        <v>248</v>
      </c>
      <c r="BM179" s="227" t="s">
        <v>605</v>
      </c>
    </row>
    <row r="180" s="2" customFormat="1">
      <c r="A180" s="36"/>
      <c r="B180" s="37"/>
      <c r="C180" s="38"/>
      <c r="D180" s="229" t="s">
        <v>149</v>
      </c>
      <c r="E180" s="38"/>
      <c r="F180" s="230" t="s">
        <v>606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149</v>
      </c>
      <c r="AU180" s="15" t="s">
        <v>85</v>
      </c>
    </row>
    <row r="181" s="2" customFormat="1">
      <c r="A181" s="36"/>
      <c r="B181" s="37"/>
      <c r="C181" s="38"/>
      <c r="D181" s="234" t="s">
        <v>151</v>
      </c>
      <c r="E181" s="38"/>
      <c r="F181" s="235" t="s">
        <v>607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151</v>
      </c>
      <c r="AU181" s="15" t="s">
        <v>85</v>
      </c>
    </row>
    <row r="182" s="2" customFormat="1" ht="24.15" customHeight="1">
      <c r="A182" s="36"/>
      <c r="B182" s="37"/>
      <c r="C182" s="216" t="s">
        <v>240</v>
      </c>
      <c r="D182" s="216" t="s">
        <v>142</v>
      </c>
      <c r="E182" s="217" t="s">
        <v>608</v>
      </c>
      <c r="F182" s="218" t="s">
        <v>609</v>
      </c>
      <c r="G182" s="219" t="s">
        <v>171</v>
      </c>
      <c r="H182" s="220">
        <v>63.799999999999997</v>
      </c>
      <c r="I182" s="221"/>
      <c r="J182" s="222">
        <f>ROUND(I182*H182,2)</f>
        <v>0</v>
      </c>
      <c r="K182" s="218" t="s">
        <v>146</v>
      </c>
      <c r="L182" s="42"/>
      <c r="M182" s="223" t="s">
        <v>1</v>
      </c>
      <c r="N182" s="224" t="s">
        <v>40</v>
      </c>
      <c r="O182" s="89"/>
      <c r="P182" s="225">
        <f>O182*H182</f>
        <v>0</v>
      </c>
      <c r="Q182" s="225">
        <v>3.0000000000000001E-05</v>
      </c>
      <c r="R182" s="225">
        <f>Q182*H182</f>
        <v>0.0019139999999999999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248</v>
      </c>
      <c r="AT182" s="227" t="s">
        <v>142</v>
      </c>
      <c r="AU182" s="227" t="s">
        <v>85</v>
      </c>
      <c r="AY182" s="15" t="s">
        <v>140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83</v>
      </c>
      <c r="BK182" s="228">
        <f>ROUND(I182*H182,2)</f>
        <v>0</v>
      </c>
      <c r="BL182" s="15" t="s">
        <v>248</v>
      </c>
      <c r="BM182" s="227" t="s">
        <v>610</v>
      </c>
    </row>
    <row r="183" s="2" customFormat="1">
      <c r="A183" s="36"/>
      <c r="B183" s="37"/>
      <c r="C183" s="38"/>
      <c r="D183" s="229" t="s">
        <v>149</v>
      </c>
      <c r="E183" s="38"/>
      <c r="F183" s="230" t="s">
        <v>611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149</v>
      </c>
      <c r="AU183" s="15" t="s">
        <v>85</v>
      </c>
    </row>
    <row r="184" s="2" customFormat="1">
      <c r="A184" s="36"/>
      <c r="B184" s="37"/>
      <c r="C184" s="38"/>
      <c r="D184" s="234" t="s">
        <v>151</v>
      </c>
      <c r="E184" s="38"/>
      <c r="F184" s="235" t="s">
        <v>612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151</v>
      </c>
      <c r="AU184" s="15" t="s">
        <v>85</v>
      </c>
    </row>
    <row r="185" s="2" customFormat="1" ht="33" customHeight="1">
      <c r="A185" s="36"/>
      <c r="B185" s="37"/>
      <c r="C185" s="216" t="s">
        <v>248</v>
      </c>
      <c r="D185" s="216" t="s">
        <v>142</v>
      </c>
      <c r="E185" s="217" t="s">
        <v>613</v>
      </c>
      <c r="F185" s="218" t="s">
        <v>614</v>
      </c>
      <c r="G185" s="219" t="s">
        <v>171</v>
      </c>
      <c r="H185" s="220">
        <v>63.799999999999997</v>
      </c>
      <c r="I185" s="221"/>
      <c r="J185" s="222">
        <f>ROUND(I185*H185,2)</f>
        <v>0</v>
      </c>
      <c r="K185" s="218" t="s">
        <v>146</v>
      </c>
      <c r="L185" s="42"/>
      <c r="M185" s="223" t="s">
        <v>1</v>
      </c>
      <c r="N185" s="224" t="s">
        <v>40</v>
      </c>
      <c r="O185" s="89"/>
      <c r="P185" s="225">
        <f>O185*H185</f>
        <v>0</v>
      </c>
      <c r="Q185" s="225">
        <v>0.0045500000000000002</v>
      </c>
      <c r="R185" s="225">
        <f>Q185*H185</f>
        <v>0.29028999999999999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248</v>
      </c>
      <c r="AT185" s="227" t="s">
        <v>142</v>
      </c>
      <c r="AU185" s="227" t="s">
        <v>85</v>
      </c>
      <c r="AY185" s="15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83</v>
      </c>
      <c r="BK185" s="228">
        <f>ROUND(I185*H185,2)</f>
        <v>0</v>
      </c>
      <c r="BL185" s="15" t="s">
        <v>248</v>
      </c>
      <c r="BM185" s="227" t="s">
        <v>615</v>
      </c>
    </row>
    <row r="186" s="2" customFormat="1">
      <c r="A186" s="36"/>
      <c r="B186" s="37"/>
      <c r="C186" s="38"/>
      <c r="D186" s="229" t="s">
        <v>149</v>
      </c>
      <c r="E186" s="38"/>
      <c r="F186" s="230" t="s">
        <v>616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149</v>
      </c>
      <c r="AU186" s="15" t="s">
        <v>85</v>
      </c>
    </row>
    <row r="187" s="2" customFormat="1">
      <c r="A187" s="36"/>
      <c r="B187" s="37"/>
      <c r="C187" s="38"/>
      <c r="D187" s="234" t="s">
        <v>151</v>
      </c>
      <c r="E187" s="38"/>
      <c r="F187" s="235" t="s">
        <v>617</v>
      </c>
      <c r="G187" s="38"/>
      <c r="H187" s="38"/>
      <c r="I187" s="231"/>
      <c r="J187" s="38"/>
      <c r="K187" s="38"/>
      <c r="L187" s="42"/>
      <c r="M187" s="232"/>
      <c r="N187" s="233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151</v>
      </c>
      <c r="AU187" s="15" t="s">
        <v>85</v>
      </c>
    </row>
    <row r="188" s="2" customFormat="1" ht="24.15" customHeight="1">
      <c r="A188" s="36"/>
      <c r="B188" s="37"/>
      <c r="C188" s="216" t="s">
        <v>255</v>
      </c>
      <c r="D188" s="216" t="s">
        <v>142</v>
      </c>
      <c r="E188" s="217" t="s">
        <v>618</v>
      </c>
      <c r="F188" s="218" t="s">
        <v>619</v>
      </c>
      <c r="G188" s="219" t="s">
        <v>171</v>
      </c>
      <c r="H188" s="220">
        <v>63</v>
      </c>
      <c r="I188" s="221"/>
      <c r="J188" s="222">
        <f>ROUND(I188*H188,2)</f>
        <v>0</v>
      </c>
      <c r="K188" s="218" t="s">
        <v>146</v>
      </c>
      <c r="L188" s="42"/>
      <c r="M188" s="223" t="s">
        <v>1</v>
      </c>
      <c r="N188" s="224" t="s">
        <v>40</v>
      </c>
      <c r="O188" s="89"/>
      <c r="P188" s="225">
        <f>O188*H188</f>
        <v>0</v>
      </c>
      <c r="Q188" s="225">
        <v>0</v>
      </c>
      <c r="R188" s="225">
        <f>Q188*H188</f>
        <v>0</v>
      </c>
      <c r="S188" s="225">
        <v>0.0030000000000000001</v>
      </c>
      <c r="T188" s="226">
        <f>S188*H188</f>
        <v>0.189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248</v>
      </c>
      <c r="AT188" s="227" t="s">
        <v>142</v>
      </c>
      <c r="AU188" s="227" t="s">
        <v>85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83</v>
      </c>
      <c r="BK188" s="228">
        <f>ROUND(I188*H188,2)</f>
        <v>0</v>
      </c>
      <c r="BL188" s="15" t="s">
        <v>248</v>
      </c>
      <c r="BM188" s="227" t="s">
        <v>620</v>
      </c>
    </row>
    <row r="189" s="2" customFormat="1">
      <c r="A189" s="36"/>
      <c r="B189" s="37"/>
      <c r="C189" s="38"/>
      <c r="D189" s="229" t="s">
        <v>149</v>
      </c>
      <c r="E189" s="38"/>
      <c r="F189" s="230" t="s">
        <v>621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149</v>
      </c>
      <c r="AU189" s="15" t="s">
        <v>85</v>
      </c>
    </row>
    <row r="190" s="2" customFormat="1">
      <c r="A190" s="36"/>
      <c r="B190" s="37"/>
      <c r="C190" s="38"/>
      <c r="D190" s="234" t="s">
        <v>151</v>
      </c>
      <c r="E190" s="38"/>
      <c r="F190" s="235" t="s">
        <v>622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151</v>
      </c>
      <c r="AU190" s="15" t="s">
        <v>85</v>
      </c>
    </row>
    <row r="191" s="13" customFormat="1">
      <c r="A191" s="13"/>
      <c r="B191" s="236"/>
      <c r="C191" s="237"/>
      <c r="D191" s="229" t="s">
        <v>160</v>
      </c>
      <c r="E191" s="238" t="s">
        <v>1</v>
      </c>
      <c r="F191" s="239" t="s">
        <v>623</v>
      </c>
      <c r="G191" s="237"/>
      <c r="H191" s="240">
        <v>63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160</v>
      </c>
      <c r="AU191" s="246" t="s">
        <v>85</v>
      </c>
      <c r="AV191" s="13" t="s">
        <v>85</v>
      </c>
      <c r="AW191" s="13" t="s">
        <v>31</v>
      </c>
      <c r="AX191" s="13" t="s">
        <v>83</v>
      </c>
      <c r="AY191" s="246" t="s">
        <v>140</v>
      </c>
    </row>
    <row r="192" s="2" customFormat="1" ht="21.75" customHeight="1">
      <c r="A192" s="36"/>
      <c r="B192" s="37"/>
      <c r="C192" s="216" t="s">
        <v>261</v>
      </c>
      <c r="D192" s="216" t="s">
        <v>142</v>
      </c>
      <c r="E192" s="217" t="s">
        <v>624</v>
      </c>
      <c r="F192" s="218" t="s">
        <v>625</v>
      </c>
      <c r="G192" s="219" t="s">
        <v>171</v>
      </c>
      <c r="H192" s="220">
        <v>63.799999999999997</v>
      </c>
      <c r="I192" s="221"/>
      <c r="J192" s="222">
        <f>ROUND(I192*H192,2)</f>
        <v>0</v>
      </c>
      <c r="K192" s="218" t="s">
        <v>146</v>
      </c>
      <c r="L192" s="42"/>
      <c r="M192" s="223" t="s">
        <v>1</v>
      </c>
      <c r="N192" s="224" t="s">
        <v>40</v>
      </c>
      <c r="O192" s="89"/>
      <c r="P192" s="225">
        <f>O192*H192</f>
        <v>0</v>
      </c>
      <c r="Q192" s="225">
        <v>0.00029999999999999997</v>
      </c>
      <c r="R192" s="225">
        <f>Q192*H192</f>
        <v>0.019139999999999997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248</v>
      </c>
      <c r="AT192" s="227" t="s">
        <v>142</v>
      </c>
      <c r="AU192" s="227" t="s">
        <v>85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83</v>
      </c>
      <c r="BK192" s="228">
        <f>ROUND(I192*H192,2)</f>
        <v>0</v>
      </c>
      <c r="BL192" s="15" t="s">
        <v>248</v>
      </c>
      <c r="BM192" s="227" t="s">
        <v>626</v>
      </c>
    </row>
    <row r="193" s="2" customFormat="1">
      <c r="A193" s="36"/>
      <c r="B193" s="37"/>
      <c r="C193" s="38"/>
      <c r="D193" s="229" t="s">
        <v>149</v>
      </c>
      <c r="E193" s="38"/>
      <c r="F193" s="230" t="s">
        <v>627</v>
      </c>
      <c r="G193" s="38"/>
      <c r="H193" s="38"/>
      <c r="I193" s="231"/>
      <c r="J193" s="38"/>
      <c r="K193" s="38"/>
      <c r="L193" s="42"/>
      <c r="M193" s="232"/>
      <c r="N193" s="233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149</v>
      </c>
      <c r="AU193" s="15" t="s">
        <v>85</v>
      </c>
    </row>
    <row r="194" s="2" customFormat="1">
      <c r="A194" s="36"/>
      <c r="B194" s="37"/>
      <c r="C194" s="38"/>
      <c r="D194" s="234" t="s">
        <v>151</v>
      </c>
      <c r="E194" s="38"/>
      <c r="F194" s="235" t="s">
        <v>628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151</v>
      </c>
      <c r="AU194" s="15" t="s">
        <v>85</v>
      </c>
    </row>
    <row r="195" s="2" customFormat="1" ht="62.7" customHeight="1">
      <c r="A195" s="36"/>
      <c r="B195" s="37"/>
      <c r="C195" s="247" t="s">
        <v>267</v>
      </c>
      <c r="D195" s="247" t="s">
        <v>229</v>
      </c>
      <c r="E195" s="248" t="s">
        <v>629</v>
      </c>
      <c r="F195" s="249" t="s">
        <v>630</v>
      </c>
      <c r="G195" s="250" t="s">
        <v>171</v>
      </c>
      <c r="H195" s="251">
        <v>70.180000000000007</v>
      </c>
      <c r="I195" s="252"/>
      <c r="J195" s="253">
        <f>ROUND(I195*H195,2)</f>
        <v>0</v>
      </c>
      <c r="K195" s="249" t="s">
        <v>146</v>
      </c>
      <c r="L195" s="254"/>
      <c r="M195" s="255" t="s">
        <v>1</v>
      </c>
      <c r="N195" s="256" t="s">
        <v>40</v>
      </c>
      <c r="O195" s="89"/>
      <c r="P195" s="225">
        <f>O195*H195</f>
        <v>0</v>
      </c>
      <c r="Q195" s="225">
        <v>0.0025999999999999999</v>
      </c>
      <c r="R195" s="225">
        <f>Q195*H195</f>
        <v>0.18246800000000002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357</v>
      </c>
      <c r="AT195" s="227" t="s">
        <v>229</v>
      </c>
      <c r="AU195" s="227" t="s">
        <v>85</v>
      </c>
      <c r="AY195" s="15" t="s">
        <v>140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83</v>
      </c>
      <c r="BK195" s="228">
        <f>ROUND(I195*H195,2)</f>
        <v>0</v>
      </c>
      <c r="BL195" s="15" t="s">
        <v>248</v>
      </c>
      <c r="BM195" s="227" t="s">
        <v>631</v>
      </c>
    </row>
    <row r="196" s="2" customFormat="1">
      <c r="A196" s="36"/>
      <c r="B196" s="37"/>
      <c r="C196" s="38"/>
      <c r="D196" s="229" t="s">
        <v>149</v>
      </c>
      <c r="E196" s="38"/>
      <c r="F196" s="230" t="s">
        <v>630</v>
      </c>
      <c r="G196" s="38"/>
      <c r="H196" s="38"/>
      <c r="I196" s="231"/>
      <c r="J196" s="38"/>
      <c r="K196" s="38"/>
      <c r="L196" s="42"/>
      <c r="M196" s="232"/>
      <c r="N196" s="233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149</v>
      </c>
      <c r="AU196" s="15" t="s">
        <v>85</v>
      </c>
    </row>
    <row r="197" s="13" customFormat="1">
      <c r="A197" s="13"/>
      <c r="B197" s="236"/>
      <c r="C197" s="237"/>
      <c r="D197" s="229" t="s">
        <v>160</v>
      </c>
      <c r="E197" s="237"/>
      <c r="F197" s="239" t="s">
        <v>632</v>
      </c>
      <c r="G197" s="237"/>
      <c r="H197" s="240">
        <v>70.180000000000007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160</v>
      </c>
      <c r="AU197" s="246" t="s">
        <v>85</v>
      </c>
      <c r="AV197" s="13" t="s">
        <v>85</v>
      </c>
      <c r="AW197" s="13" t="s">
        <v>4</v>
      </c>
      <c r="AX197" s="13" t="s">
        <v>83</v>
      </c>
      <c r="AY197" s="246" t="s">
        <v>140</v>
      </c>
    </row>
    <row r="198" s="2" customFormat="1" ht="16.5" customHeight="1">
      <c r="A198" s="36"/>
      <c r="B198" s="37"/>
      <c r="C198" s="216" t="s">
        <v>273</v>
      </c>
      <c r="D198" s="216" t="s">
        <v>142</v>
      </c>
      <c r="E198" s="217" t="s">
        <v>633</v>
      </c>
      <c r="F198" s="218" t="s">
        <v>634</v>
      </c>
      <c r="G198" s="219" t="s">
        <v>224</v>
      </c>
      <c r="H198" s="220">
        <v>30.550000000000001</v>
      </c>
      <c r="I198" s="221"/>
      <c r="J198" s="222">
        <f>ROUND(I198*H198,2)</f>
        <v>0</v>
      </c>
      <c r="K198" s="218" t="s">
        <v>146</v>
      </c>
      <c r="L198" s="42"/>
      <c r="M198" s="223" t="s">
        <v>1</v>
      </c>
      <c r="N198" s="224" t="s">
        <v>40</v>
      </c>
      <c r="O198" s="89"/>
      <c r="P198" s="225">
        <f>O198*H198</f>
        <v>0</v>
      </c>
      <c r="Q198" s="225">
        <v>1.0000000000000001E-05</v>
      </c>
      <c r="R198" s="225">
        <f>Q198*H198</f>
        <v>0.00030550000000000005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248</v>
      </c>
      <c r="AT198" s="227" t="s">
        <v>142</v>
      </c>
      <c r="AU198" s="227" t="s">
        <v>85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83</v>
      </c>
      <c r="BK198" s="228">
        <f>ROUND(I198*H198,2)</f>
        <v>0</v>
      </c>
      <c r="BL198" s="15" t="s">
        <v>248</v>
      </c>
      <c r="BM198" s="227" t="s">
        <v>635</v>
      </c>
    </row>
    <row r="199" s="2" customFormat="1">
      <c r="A199" s="36"/>
      <c r="B199" s="37"/>
      <c r="C199" s="38"/>
      <c r="D199" s="229" t="s">
        <v>149</v>
      </c>
      <c r="E199" s="38"/>
      <c r="F199" s="230" t="s">
        <v>636</v>
      </c>
      <c r="G199" s="38"/>
      <c r="H199" s="38"/>
      <c r="I199" s="231"/>
      <c r="J199" s="38"/>
      <c r="K199" s="38"/>
      <c r="L199" s="42"/>
      <c r="M199" s="232"/>
      <c r="N199" s="233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149</v>
      </c>
      <c r="AU199" s="15" t="s">
        <v>85</v>
      </c>
    </row>
    <row r="200" s="2" customFormat="1">
      <c r="A200" s="36"/>
      <c r="B200" s="37"/>
      <c r="C200" s="38"/>
      <c r="D200" s="234" t="s">
        <v>151</v>
      </c>
      <c r="E200" s="38"/>
      <c r="F200" s="235" t="s">
        <v>637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151</v>
      </c>
      <c r="AU200" s="15" t="s">
        <v>85</v>
      </c>
    </row>
    <row r="201" s="13" customFormat="1">
      <c r="A201" s="13"/>
      <c r="B201" s="236"/>
      <c r="C201" s="237"/>
      <c r="D201" s="229" t="s">
        <v>160</v>
      </c>
      <c r="E201" s="238" t="s">
        <v>1</v>
      </c>
      <c r="F201" s="239" t="s">
        <v>638</v>
      </c>
      <c r="G201" s="237"/>
      <c r="H201" s="240">
        <v>30.550000000000001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160</v>
      </c>
      <c r="AU201" s="246" t="s">
        <v>85</v>
      </c>
      <c r="AV201" s="13" t="s">
        <v>85</v>
      </c>
      <c r="AW201" s="13" t="s">
        <v>31</v>
      </c>
      <c r="AX201" s="13" t="s">
        <v>83</v>
      </c>
      <c r="AY201" s="246" t="s">
        <v>140</v>
      </c>
    </row>
    <row r="202" s="2" customFormat="1" ht="16.5" customHeight="1">
      <c r="A202" s="36"/>
      <c r="B202" s="37"/>
      <c r="C202" s="247" t="s">
        <v>7</v>
      </c>
      <c r="D202" s="247" t="s">
        <v>229</v>
      </c>
      <c r="E202" s="248" t="s">
        <v>639</v>
      </c>
      <c r="F202" s="249" t="s">
        <v>640</v>
      </c>
      <c r="G202" s="250" t="s">
        <v>224</v>
      </c>
      <c r="H202" s="251">
        <v>31.161000000000001</v>
      </c>
      <c r="I202" s="252"/>
      <c r="J202" s="253">
        <f>ROUND(I202*H202,2)</f>
        <v>0</v>
      </c>
      <c r="K202" s="249" t="s">
        <v>146</v>
      </c>
      <c r="L202" s="254"/>
      <c r="M202" s="255" t="s">
        <v>1</v>
      </c>
      <c r="N202" s="256" t="s">
        <v>40</v>
      </c>
      <c r="O202" s="89"/>
      <c r="P202" s="225">
        <f>O202*H202</f>
        <v>0</v>
      </c>
      <c r="Q202" s="225">
        <v>0.00035</v>
      </c>
      <c r="R202" s="225">
        <f>Q202*H202</f>
        <v>0.01090635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357</v>
      </c>
      <c r="AT202" s="227" t="s">
        <v>229</v>
      </c>
      <c r="AU202" s="227" t="s">
        <v>85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83</v>
      </c>
      <c r="BK202" s="228">
        <f>ROUND(I202*H202,2)</f>
        <v>0</v>
      </c>
      <c r="BL202" s="15" t="s">
        <v>248</v>
      </c>
      <c r="BM202" s="227" t="s">
        <v>641</v>
      </c>
    </row>
    <row r="203" s="2" customFormat="1">
      <c r="A203" s="36"/>
      <c r="B203" s="37"/>
      <c r="C203" s="38"/>
      <c r="D203" s="229" t="s">
        <v>149</v>
      </c>
      <c r="E203" s="38"/>
      <c r="F203" s="230" t="s">
        <v>640</v>
      </c>
      <c r="G203" s="38"/>
      <c r="H203" s="38"/>
      <c r="I203" s="231"/>
      <c r="J203" s="38"/>
      <c r="K203" s="38"/>
      <c r="L203" s="42"/>
      <c r="M203" s="232"/>
      <c r="N203" s="233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149</v>
      </c>
      <c r="AU203" s="15" t="s">
        <v>85</v>
      </c>
    </row>
    <row r="204" s="13" customFormat="1">
      <c r="A204" s="13"/>
      <c r="B204" s="236"/>
      <c r="C204" s="237"/>
      <c r="D204" s="229" t="s">
        <v>160</v>
      </c>
      <c r="E204" s="237"/>
      <c r="F204" s="239" t="s">
        <v>642</v>
      </c>
      <c r="G204" s="237"/>
      <c r="H204" s="240">
        <v>31.161000000000001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160</v>
      </c>
      <c r="AU204" s="246" t="s">
        <v>85</v>
      </c>
      <c r="AV204" s="13" t="s">
        <v>85</v>
      </c>
      <c r="AW204" s="13" t="s">
        <v>4</v>
      </c>
      <c r="AX204" s="13" t="s">
        <v>83</v>
      </c>
      <c r="AY204" s="246" t="s">
        <v>140</v>
      </c>
    </row>
    <row r="205" s="2" customFormat="1" ht="24.15" customHeight="1">
      <c r="A205" s="36"/>
      <c r="B205" s="37"/>
      <c r="C205" s="216" t="s">
        <v>285</v>
      </c>
      <c r="D205" s="216" t="s">
        <v>142</v>
      </c>
      <c r="E205" s="217" t="s">
        <v>643</v>
      </c>
      <c r="F205" s="218" t="s">
        <v>644</v>
      </c>
      <c r="G205" s="219" t="s">
        <v>164</v>
      </c>
      <c r="H205" s="220">
        <v>0.505</v>
      </c>
      <c r="I205" s="221"/>
      <c r="J205" s="222">
        <f>ROUND(I205*H205,2)</f>
        <v>0</v>
      </c>
      <c r="K205" s="218" t="s">
        <v>146</v>
      </c>
      <c r="L205" s="42"/>
      <c r="M205" s="223" t="s">
        <v>1</v>
      </c>
      <c r="N205" s="224" t="s">
        <v>40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248</v>
      </c>
      <c r="AT205" s="227" t="s">
        <v>142</v>
      </c>
      <c r="AU205" s="227" t="s">
        <v>85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83</v>
      </c>
      <c r="BK205" s="228">
        <f>ROUND(I205*H205,2)</f>
        <v>0</v>
      </c>
      <c r="BL205" s="15" t="s">
        <v>248</v>
      </c>
      <c r="BM205" s="227" t="s">
        <v>645</v>
      </c>
    </row>
    <row r="206" s="2" customFormat="1">
      <c r="A206" s="36"/>
      <c r="B206" s="37"/>
      <c r="C206" s="38"/>
      <c r="D206" s="229" t="s">
        <v>149</v>
      </c>
      <c r="E206" s="38"/>
      <c r="F206" s="230" t="s">
        <v>646</v>
      </c>
      <c r="G206" s="38"/>
      <c r="H206" s="38"/>
      <c r="I206" s="231"/>
      <c r="J206" s="38"/>
      <c r="K206" s="38"/>
      <c r="L206" s="42"/>
      <c r="M206" s="232"/>
      <c r="N206" s="233"/>
      <c r="O206" s="89"/>
      <c r="P206" s="89"/>
      <c r="Q206" s="89"/>
      <c r="R206" s="89"/>
      <c r="S206" s="89"/>
      <c r="T206" s="90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149</v>
      </c>
      <c r="AU206" s="15" t="s">
        <v>85</v>
      </c>
    </row>
    <row r="207" s="2" customFormat="1">
      <c r="A207" s="36"/>
      <c r="B207" s="37"/>
      <c r="C207" s="38"/>
      <c r="D207" s="234" t="s">
        <v>151</v>
      </c>
      <c r="E207" s="38"/>
      <c r="F207" s="235" t="s">
        <v>647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151</v>
      </c>
      <c r="AU207" s="15" t="s">
        <v>85</v>
      </c>
    </row>
    <row r="208" s="12" customFormat="1" ht="22.8" customHeight="1">
      <c r="A208" s="12"/>
      <c r="B208" s="200"/>
      <c r="C208" s="201"/>
      <c r="D208" s="202" t="s">
        <v>74</v>
      </c>
      <c r="E208" s="214" t="s">
        <v>536</v>
      </c>
      <c r="F208" s="214" t="s">
        <v>537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SUM(P209:P217)</f>
        <v>0</v>
      </c>
      <c r="Q208" s="208"/>
      <c r="R208" s="209">
        <f>SUM(R209:R217)</f>
        <v>0.07594999999999999</v>
      </c>
      <c r="S208" s="208"/>
      <c r="T208" s="210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85</v>
      </c>
      <c r="AT208" s="212" t="s">
        <v>74</v>
      </c>
      <c r="AU208" s="212" t="s">
        <v>83</v>
      </c>
      <c r="AY208" s="211" t="s">
        <v>140</v>
      </c>
      <c r="BK208" s="213">
        <f>SUM(BK209:BK217)</f>
        <v>0</v>
      </c>
    </row>
    <row r="209" s="2" customFormat="1" ht="24.15" customHeight="1">
      <c r="A209" s="36"/>
      <c r="B209" s="37"/>
      <c r="C209" s="216" t="s">
        <v>291</v>
      </c>
      <c r="D209" s="216" t="s">
        <v>142</v>
      </c>
      <c r="E209" s="217" t="s">
        <v>539</v>
      </c>
      <c r="F209" s="218" t="s">
        <v>540</v>
      </c>
      <c r="G209" s="219" t="s">
        <v>171</v>
      </c>
      <c r="H209" s="220">
        <v>155</v>
      </c>
      <c r="I209" s="221"/>
      <c r="J209" s="222">
        <f>ROUND(I209*H209,2)</f>
        <v>0</v>
      </c>
      <c r="K209" s="218" t="s">
        <v>146</v>
      </c>
      <c r="L209" s="42"/>
      <c r="M209" s="223" t="s">
        <v>1</v>
      </c>
      <c r="N209" s="224" t="s">
        <v>40</v>
      </c>
      <c r="O209" s="8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248</v>
      </c>
      <c r="AT209" s="227" t="s">
        <v>142</v>
      </c>
      <c r="AU209" s="227" t="s">
        <v>85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83</v>
      </c>
      <c r="BK209" s="228">
        <f>ROUND(I209*H209,2)</f>
        <v>0</v>
      </c>
      <c r="BL209" s="15" t="s">
        <v>248</v>
      </c>
      <c r="BM209" s="227" t="s">
        <v>648</v>
      </c>
    </row>
    <row r="210" s="2" customFormat="1">
      <c r="A210" s="36"/>
      <c r="B210" s="37"/>
      <c r="C210" s="38"/>
      <c r="D210" s="229" t="s">
        <v>149</v>
      </c>
      <c r="E210" s="38"/>
      <c r="F210" s="230" t="s">
        <v>542</v>
      </c>
      <c r="G210" s="38"/>
      <c r="H210" s="38"/>
      <c r="I210" s="231"/>
      <c r="J210" s="38"/>
      <c r="K210" s="38"/>
      <c r="L210" s="42"/>
      <c r="M210" s="232"/>
      <c r="N210" s="233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149</v>
      </c>
      <c r="AU210" s="15" t="s">
        <v>85</v>
      </c>
    </row>
    <row r="211" s="2" customFormat="1">
      <c r="A211" s="36"/>
      <c r="B211" s="37"/>
      <c r="C211" s="38"/>
      <c r="D211" s="234" t="s">
        <v>151</v>
      </c>
      <c r="E211" s="38"/>
      <c r="F211" s="235" t="s">
        <v>543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151</v>
      </c>
      <c r="AU211" s="15" t="s">
        <v>85</v>
      </c>
    </row>
    <row r="212" s="2" customFormat="1" ht="24.15" customHeight="1">
      <c r="A212" s="36"/>
      <c r="B212" s="37"/>
      <c r="C212" s="216" t="s">
        <v>298</v>
      </c>
      <c r="D212" s="216" t="s">
        <v>142</v>
      </c>
      <c r="E212" s="217" t="s">
        <v>545</v>
      </c>
      <c r="F212" s="218" t="s">
        <v>546</v>
      </c>
      <c r="G212" s="219" t="s">
        <v>171</v>
      </c>
      <c r="H212" s="220">
        <v>155</v>
      </c>
      <c r="I212" s="221"/>
      <c r="J212" s="222">
        <f>ROUND(I212*H212,2)</f>
        <v>0</v>
      </c>
      <c r="K212" s="218" t="s">
        <v>146</v>
      </c>
      <c r="L212" s="42"/>
      <c r="M212" s="223" t="s">
        <v>1</v>
      </c>
      <c r="N212" s="224" t="s">
        <v>40</v>
      </c>
      <c r="O212" s="89"/>
      <c r="P212" s="225">
        <f>O212*H212</f>
        <v>0</v>
      </c>
      <c r="Q212" s="225">
        <v>0.00020000000000000001</v>
      </c>
      <c r="R212" s="225">
        <f>Q212*H212</f>
        <v>0.031</v>
      </c>
      <c r="S212" s="225">
        <v>0</v>
      </c>
      <c r="T212" s="22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248</v>
      </c>
      <c r="AT212" s="227" t="s">
        <v>142</v>
      </c>
      <c r="AU212" s="227" t="s">
        <v>85</v>
      </c>
      <c r="AY212" s="15" t="s">
        <v>140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83</v>
      </c>
      <c r="BK212" s="228">
        <f>ROUND(I212*H212,2)</f>
        <v>0</v>
      </c>
      <c r="BL212" s="15" t="s">
        <v>248</v>
      </c>
      <c r="BM212" s="227" t="s">
        <v>649</v>
      </c>
    </row>
    <row r="213" s="2" customFormat="1">
      <c r="A213" s="36"/>
      <c r="B213" s="37"/>
      <c r="C213" s="38"/>
      <c r="D213" s="229" t="s">
        <v>149</v>
      </c>
      <c r="E213" s="38"/>
      <c r="F213" s="230" t="s">
        <v>548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149</v>
      </c>
      <c r="AU213" s="15" t="s">
        <v>85</v>
      </c>
    </row>
    <row r="214" s="2" customFormat="1">
      <c r="A214" s="36"/>
      <c r="B214" s="37"/>
      <c r="C214" s="38"/>
      <c r="D214" s="234" t="s">
        <v>151</v>
      </c>
      <c r="E214" s="38"/>
      <c r="F214" s="235" t="s">
        <v>549</v>
      </c>
      <c r="G214" s="38"/>
      <c r="H214" s="38"/>
      <c r="I214" s="231"/>
      <c r="J214" s="38"/>
      <c r="K214" s="38"/>
      <c r="L214" s="42"/>
      <c r="M214" s="232"/>
      <c r="N214" s="233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151</v>
      </c>
      <c r="AU214" s="15" t="s">
        <v>85</v>
      </c>
    </row>
    <row r="215" s="2" customFormat="1" ht="24.15" customHeight="1">
      <c r="A215" s="36"/>
      <c r="B215" s="37"/>
      <c r="C215" s="216" t="s">
        <v>305</v>
      </c>
      <c r="D215" s="216" t="s">
        <v>142</v>
      </c>
      <c r="E215" s="217" t="s">
        <v>551</v>
      </c>
      <c r="F215" s="218" t="s">
        <v>552</v>
      </c>
      <c r="G215" s="219" t="s">
        <v>171</v>
      </c>
      <c r="H215" s="220">
        <v>155</v>
      </c>
      <c r="I215" s="221"/>
      <c r="J215" s="222">
        <f>ROUND(I215*H215,2)</f>
        <v>0</v>
      </c>
      <c r="K215" s="218" t="s">
        <v>146</v>
      </c>
      <c r="L215" s="42"/>
      <c r="M215" s="223" t="s">
        <v>1</v>
      </c>
      <c r="N215" s="224" t="s">
        <v>40</v>
      </c>
      <c r="O215" s="89"/>
      <c r="P215" s="225">
        <f>O215*H215</f>
        <v>0</v>
      </c>
      <c r="Q215" s="225">
        <v>0.00029</v>
      </c>
      <c r="R215" s="225">
        <f>Q215*H215</f>
        <v>0.044949999999999997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248</v>
      </c>
      <c r="AT215" s="227" t="s">
        <v>142</v>
      </c>
      <c r="AU215" s="227" t="s">
        <v>85</v>
      </c>
      <c r="AY215" s="15" t="s">
        <v>140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83</v>
      </c>
      <c r="BK215" s="228">
        <f>ROUND(I215*H215,2)</f>
        <v>0</v>
      </c>
      <c r="BL215" s="15" t="s">
        <v>248</v>
      </c>
      <c r="BM215" s="227" t="s">
        <v>650</v>
      </c>
    </row>
    <row r="216" s="2" customFormat="1">
      <c r="A216" s="36"/>
      <c r="B216" s="37"/>
      <c r="C216" s="38"/>
      <c r="D216" s="229" t="s">
        <v>149</v>
      </c>
      <c r="E216" s="38"/>
      <c r="F216" s="230" t="s">
        <v>554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149</v>
      </c>
      <c r="AU216" s="15" t="s">
        <v>85</v>
      </c>
    </row>
    <row r="217" s="2" customFormat="1">
      <c r="A217" s="36"/>
      <c r="B217" s="37"/>
      <c r="C217" s="38"/>
      <c r="D217" s="234" t="s">
        <v>151</v>
      </c>
      <c r="E217" s="38"/>
      <c r="F217" s="235" t="s">
        <v>555</v>
      </c>
      <c r="G217" s="38"/>
      <c r="H217" s="38"/>
      <c r="I217" s="231"/>
      <c r="J217" s="38"/>
      <c r="K217" s="38"/>
      <c r="L217" s="42"/>
      <c r="M217" s="258"/>
      <c r="N217" s="259"/>
      <c r="O217" s="260"/>
      <c r="P217" s="260"/>
      <c r="Q217" s="260"/>
      <c r="R217" s="260"/>
      <c r="S217" s="260"/>
      <c r="T217" s="261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151</v>
      </c>
      <c r="AU217" s="15" t="s">
        <v>85</v>
      </c>
    </row>
    <row r="218" s="2" customFormat="1" ht="6.96" customHeight="1">
      <c r="A218" s="36"/>
      <c r="B218" s="64"/>
      <c r="C218" s="65"/>
      <c r="D218" s="65"/>
      <c r="E218" s="65"/>
      <c r="F218" s="65"/>
      <c r="G218" s="65"/>
      <c r="H218" s="65"/>
      <c r="I218" s="65"/>
      <c r="J218" s="65"/>
      <c r="K218" s="65"/>
      <c r="L218" s="42"/>
      <c r="M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</row>
  </sheetData>
  <sheetProtection sheet="1" autoFilter="0" formatColumns="0" formatRows="0" objects="1" scenarios="1" spinCount="100000" saltValue="duSyqhAIw2BBC0L/E/ss4SPAu5lRep7AmL7BcERrqXzCy4hJacH+2kAW6wutmN6Om3Vx0pDnpC3qtxWXmS515A==" hashValue="8/52VtpcCehy6DfSC2xLpMssENrYKSr8PeWdRCQSMANlT7Bu6vU4n8VconsrOc94p2JM91esFK02iGNIGzbebA==" algorithmName="SHA-512" password="CC35"/>
  <autoFilter ref="C125:K21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4_01/611325225"/>
    <hyperlink ref="F134" r:id="rId2" display="https://podminky.urs.cz/item/CS_URS_2024_01/612325223"/>
    <hyperlink ref="F138" r:id="rId3" display="https://podminky.urs.cz/item/CS_URS_2024_01/962031011"/>
    <hyperlink ref="F141" r:id="rId4" display="https://podminky.urs.cz/item/CS_URS_2024_01/962051115"/>
    <hyperlink ref="F147" r:id="rId5" display="https://podminky.urs.cz/item/CS_URS_2024_01/997013211"/>
    <hyperlink ref="F150" r:id="rId6" display="https://podminky.urs.cz/item/CS_URS_2024_01/997013501"/>
    <hyperlink ref="F153" r:id="rId7" display="https://podminky.urs.cz/item/CS_URS_2024_01/997013509"/>
    <hyperlink ref="F157" r:id="rId8" display="https://podminky.urs.cz/item/CS_URS_2024_01/997013631"/>
    <hyperlink ref="F161" r:id="rId9" display="https://podminky.urs.cz/item/CS_URS_2024_01/998011008"/>
    <hyperlink ref="F166" r:id="rId10" display="https://podminky.urs.cz/item/CS_URS_2024_01/725210821"/>
    <hyperlink ref="F169" r:id="rId11" display="https://podminky.urs.cz/item/CS_URS_2024_01/725820801"/>
    <hyperlink ref="F173" r:id="rId12" display="https://podminky.urs.cz/item/CS_URS_2024_01/767132811"/>
    <hyperlink ref="F178" r:id="rId13" display="https://podminky.urs.cz/item/CS_URS_2024_01/776111116"/>
    <hyperlink ref="F181" r:id="rId14" display="https://podminky.urs.cz/item/CS_URS_2024_01/776111311"/>
    <hyperlink ref="F184" r:id="rId15" display="https://podminky.urs.cz/item/CS_URS_2024_01/776121112"/>
    <hyperlink ref="F187" r:id="rId16" display="https://podminky.urs.cz/item/CS_URS_2024_01/776141111"/>
    <hyperlink ref="F190" r:id="rId17" display="https://podminky.urs.cz/item/CS_URS_2024_01/776201812"/>
    <hyperlink ref="F194" r:id="rId18" display="https://podminky.urs.cz/item/CS_URS_2024_01/776241111"/>
    <hyperlink ref="F200" r:id="rId19" display="https://podminky.urs.cz/item/CS_URS_2024_01/776411111"/>
    <hyperlink ref="F207" r:id="rId20" display="https://podminky.urs.cz/item/CS_URS_2024_01/998776121"/>
    <hyperlink ref="F211" r:id="rId21" display="https://podminky.urs.cz/item/CS_URS_2024_01/784111001"/>
    <hyperlink ref="F214" r:id="rId22" display="https://podminky.urs.cz/item/CS_URS_2024_01/784181101"/>
    <hyperlink ref="F217" r:id="rId23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85</v>
      </c>
    </row>
    <row r="4" s="1" customFormat="1" ht="24.96" customHeight="1">
      <c r="B4" s="18"/>
      <c r="D4" s="136" t="s">
        <v>98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stavební úpravy WC 1NP pavilon S a U2 ZŠ Aloisina výšina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651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26</v>
      </c>
      <c r="G12" s="36"/>
      <c r="H12" s="36"/>
      <c r="I12" s="138" t="s">
        <v>22</v>
      </c>
      <c r="J12" s="142" t="str">
        <f>'Rekapitulace stavby'!AN8</f>
        <v>15. 1. 2024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>J. Nešněra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35</v>
      </c>
      <c r="E30" s="36"/>
      <c r="F30" s="36"/>
      <c r="G30" s="36"/>
      <c r="H30" s="36"/>
      <c r="I30" s="36"/>
      <c r="J30" s="149">
        <f>ROUND(J119,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37</v>
      </c>
      <c r="G32" s="36"/>
      <c r="H32" s="36"/>
      <c r="I32" s="150" t="s">
        <v>36</v>
      </c>
      <c r="J32" s="150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39</v>
      </c>
      <c r="E33" s="138" t="s">
        <v>40</v>
      </c>
      <c r="F33" s="152">
        <f>ROUND((SUM(BE119:BE166)),  2)</f>
        <v>0</v>
      </c>
      <c r="G33" s="36"/>
      <c r="H33" s="36"/>
      <c r="I33" s="153">
        <v>0.20999999999999999</v>
      </c>
      <c r="J33" s="152">
        <f>ROUND(((SUM(BE119:BE166))*I33),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41</v>
      </c>
      <c r="F34" s="152">
        <f>ROUND((SUM(BF119:BF166)),  2)</f>
        <v>0</v>
      </c>
      <c r="G34" s="36"/>
      <c r="H34" s="36"/>
      <c r="I34" s="153">
        <v>0.12</v>
      </c>
      <c r="J34" s="152">
        <f>ROUND(((SUM(BF119:BF166))*I34),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42</v>
      </c>
      <c r="F35" s="152">
        <f>ROUND((SUM(BG119:BG166)),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43</v>
      </c>
      <c r="F36" s="152">
        <f>ROUND((SUM(BH119:BH166)),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44</v>
      </c>
      <c r="F37" s="152">
        <f>ROUND((SUM(BI119:BI166)),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45</v>
      </c>
      <c r="E39" s="156"/>
      <c r="F39" s="156"/>
      <c r="G39" s="157" t="s">
        <v>46</v>
      </c>
      <c r="H39" s="158" t="s">
        <v>47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stavební úpravy WC 1NP pavilon S a U2 ZŠ Aloisina výšina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03 - Silnoproudé rozvody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15. 1. 2024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>J. Nešněra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102</v>
      </c>
      <c r="D94" s="174"/>
      <c r="E94" s="174"/>
      <c r="F94" s="174"/>
      <c r="G94" s="174"/>
      <c r="H94" s="174"/>
      <c r="I94" s="174"/>
      <c r="J94" s="175" t="s">
        <v>103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104</v>
      </c>
      <c r="D96" s="38"/>
      <c r="E96" s="38"/>
      <c r="F96" s="38"/>
      <c r="G96" s="38"/>
      <c r="H96" s="38"/>
      <c r="I96" s="38"/>
      <c r="J96" s="108">
        <f>J119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105</v>
      </c>
    </row>
    <row r="97" s="9" customFormat="1" ht="24.96" customHeight="1">
      <c r="A97" s="9"/>
      <c r="B97" s="177"/>
      <c r="C97" s="178"/>
      <c r="D97" s="179" t="s">
        <v>652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653</v>
      </c>
      <c r="E98" s="180"/>
      <c r="F98" s="180"/>
      <c r="G98" s="180"/>
      <c r="H98" s="180"/>
      <c r="I98" s="180"/>
      <c r="J98" s="181">
        <f>J129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7"/>
      <c r="C99" s="178"/>
      <c r="D99" s="179" t="s">
        <v>654</v>
      </c>
      <c r="E99" s="180"/>
      <c r="F99" s="180"/>
      <c r="G99" s="180"/>
      <c r="H99" s="180"/>
      <c r="I99" s="180"/>
      <c r="J99" s="181">
        <f>J138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125</v>
      </c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8"/>
      <c r="D109" s="38"/>
      <c r="E109" s="172" t="str">
        <f>E7</f>
        <v>stavební úpravy WC 1NP pavilon S a U2 ZŠ Aloisina výšina</v>
      </c>
      <c r="F109" s="30"/>
      <c r="G109" s="30"/>
      <c r="H109" s="30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99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74" t="str">
        <f>E9</f>
        <v>03 - Silnoproudé rozvody</v>
      </c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8"/>
      <c r="E113" s="38"/>
      <c r="F113" s="25" t="str">
        <f>F12</f>
        <v xml:space="preserve"> </v>
      </c>
      <c r="G113" s="38"/>
      <c r="H113" s="38"/>
      <c r="I113" s="30" t="s">
        <v>22</v>
      </c>
      <c r="J113" s="77" t="str">
        <f>IF(J12="","",J12)</f>
        <v>15. 1. 2024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24</v>
      </c>
      <c r="D115" s="38"/>
      <c r="E115" s="38"/>
      <c r="F115" s="25" t="str">
        <f>E15</f>
        <v xml:space="preserve"> </v>
      </c>
      <c r="G115" s="38"/>
      <c r="H115" s="38"/>
      <c r="I115" s="30" t="s">
        <v>30</v>
      </c>
      <c r="J115" s="34" t="str">
        <f>E21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28</v>
      </c>
      <c r="D116" s="38"/>
      <c r="E116" s="38"/>
      <c r="F116" s="25" t="str">
        <f>IF(E18="","",E18)</f>
        <v>Vyplň údaj</v>
      </c>
      <c r="G116" s="38"/>
      <c r="H116" s="38"/>
      <c r="I116" s="30" t="s">
        <v>32</v>
      </c>
      <c r="J116" s="34" t="str">
        <f>E24</f>
        <v>J. Nešněra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89"/>
      <c r="B118" s="190"/>
      <c r="C118" s="191" t="s">
        <v>126</v>
      </c>
      <c r="D118" s="192" t="s">
        <v>60</v>
      </c>
      <c r="E118" s="192" t="s">
        <v>56</v>
      </c>
      <c r="F118" s="192" t="s">
        <v>57</v>
      </c>
      <c r="G118" s="192" t="s">
        <v>127</v>
      </c>
      <c r="H118" s="192" t="s">
        <v>128</v>
      </c>
      <c r="I118" s="192" t="s">
        <v>129</v>
      </c>
      <c r="J118" s="192" t="s">
        <v>103</v>
      </c>
      <c r="K118" s="193" t="s">
        <v>130</v>
      </c>
      <c r="L118" s="194"/>
      <c r="M118" s="98" t="s">
        <v>1</v>
      </c>
      <c r="N118" s="99" t="s">
        <v>39</v>
      </c>
      <c r="O118" s="99" t="s">
        <v>131</v>
      </c>
      <c r="P118" s="99" t="s">
        <v>132</v>
      </c>
      <c r="Q118" s="99" t="s">
        <v>133</v>
      </c>
      <c r="R118" s="99" t="s">
        <v>134</v>
      </c>
      <c r="S118" s="99" t="s">
        <v>135</v>
      </c>
      <c r="T118" s="100" t="s">
        <v>136</v>
      </c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</row>
    <row r="119" s="2" customFormat="1" ht="22.8" customHeight="1">
      <c r="A119" s="36"/>
      <c r="B119" s="37"/>
      <c r="C119" s="105" t="s">
        <v>137</v>
      </c>
      <c r="D119" s="38"/>
      <c r="E119" s="38"/>
      <c r="F119" s="38"/>
      <c r="G119" s="38"/>
      <c r="H119" s="38"/>
      <c r="I119" s="38"/>
      <c r="J119" s="195">
        <f>BK119</f>
        <v>0</v>
      </c>
      <c r="K119" s="38"/>
      <c r="L119" s="42"/>
      <c r="M119" s="101"/>
      <c r="N119" s="196"/>
      <c r="O119" s="102"/>
      <c r="P119" s="197">
        <f>P120+SUM(P121:P126)+P129+P138</f>
        <v>0</v>
      </c>
      <c r="Q119" s="102"/>
      <c r="R119" s="197">
        <f>R120+SUM(R121:R126)+R129+R138</f>
        <v>0</v>
      </c>
      <c r="S119" s="102"/>
      <c r="T119" s="198">
        <f>T120+SUM(T121:T126)+T129+T138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74</v>
      </c>
      <c r="AU119" s="15" t="s">
        <v>105</v>
      </c>
      <c r="BK119" s="199">
        <f>BK120+SUM(BK121:BK126)+BK129+BK138</f>
        <v>0</v>
      </c>
    </row>
    <row r="120" s="2" customFormat="1" ht="16.5" customHeight="1">
      <c r="A120" s="36"/>
      <c r="B120" s="37"/>
      <c r="C120" s="216" t="s">
        <v>83</v>
      </c>
      <c r="D120" s="216" t="s">
        <v>142</v>
      </c>
      <c r="E120" s="217" t="s">
        <v>655</v>
      </c>
      <c r="F120" s="218" t="s">
        <v>656</v>
      </c>
      <c r="G120" s="219" t="s">
        <v>657</v>
      </c>
      <c r="H120" s="220">
        <v>1</v>
      </c>
      <c r="I120" s="221"/>
      <c r="J120" s="222">
        <f>ROUND(I120*H120,2)</f>
        <v>0</v>
      </c>
      <c r="K120" s="218" t="s">
        <v>1</v>
      </c>
      <c r="L120" s="42"/>
      <c r="M120" s="223" t="s">
        <v>1</v>
      </c>
      <c r="N120" s="224" t="s">
        <v>40</v>
      </c>
      <c r="O120" s="89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27" t="s">
        <v>147</v>
      </c>
      <c r="AT120" s="227" t="s">
        <v>142</v>
      </c>
      <c r="AU120" s="227" t="s">
        <v>75</v>
      </c>
      <c r="AY120" s="15" t="s">
        <v>140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5" t="s">
        <v>83</v>
      </c>
      <c r="BK120" s="228">
        <f>ROUND(I120*H120,2)</f>
        <v>0</v>
      </c>
      <c r="BL120" s="15" t="s">
        <v>147</v>
      </c>
      <c r="BM120" s="227" t="s">
        <v>85</v>
      </c>
    </row>
    <row r="121" s="2" customFormat="1">
      <c r="A121" s="36"/>
      <c r="B121" s="37"/>
      <c r="C121" s="38"/>
      <c r="D121" s="229" t="s">
        <v>149</v>
      </c>
      <c r="E121" s="38"/>
      <c r="F121" s="230" t="s">
        <v>656</v>
      </c>
      <c r="G121" s="38"/>
      <c r="H121" s="38"/>
      <c r="I121" s="231"/>
      <c r="J121" s="38"/>
      <c r="K121" s="38"/>
      <c r="L121" s="42"/>
      <c r="M121" s="232"/>
      <c r="N121" s="233"/>
      <c r="O121" s="89"/>
      <c r="P121" s="89"/>
      <c r="Q121" s="89"/>
      <c r="R121" s="89"/>
      <c r="S121" s="89"/>
      <c r="T121" s="90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149</v>
      </c>
      <c r="AU121" s="15" t="s">
        <v>75</v>
      </c>
    </row>
    <row r="122" s="2" customFormat="1" ht="16.5" customHeight="1">
      <c r="A122" s="36"/>
      <c r="B122" s="37"/>
      <c r="C122" s="216" t="s">
        <v>85</v>
      </c>
      <c r="D122" s="216" t="s">
        <v>142</v>
      </c>
      <c r="E122" s="217" t="s">
        <v>658</v>
      </c>
      <c r="F122" s="218" t="s">
        <v>659</v>
      </c>
      <c r="G122" s="219" t="s">
        <v>657</v>
      </c>
      <c r="H122" s="220">
        <v>1</v>
      </c>
      <c r="I122" s="221"/>
      <c r="J122" s="222">
        <f>ROUND(I122*H122,2)</f>
        <v>0</v>
      </c>
      <c r="K122" s="218" t="s">
        <v>1</v>
      </c>
      <c r="L122" s="42"/>
      <c r="M122" s="223" t="s">
        <v>1</v>
      </c>
      <c r="N122" s="224" t="s">
        <v>40</v>
      </c>
      <c r="O122" s="89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7" t="s">
        <v>147</v>
      </c>
      <c r="AT122" s="227" t="s">
        <v>142</v>
      </c>
      <c r="AU122" s="227" t="s">
        <v>75</v>
      </c>
      <c r="AY122" s="15" t="s">
        <v>140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5" t="s">
        <v>83</v>
      </c>
      <c r="BK122" s="228">
        <f>ROUND(I122*H122,2)</f>
        <v>0</v>
      </c>
      <c r="BL122" s="15" t="s">
        <v>147</v>
      </c>
      <c r="BM122" s="227" t="s">
        <v>147</v>
      </c>
    </row>
    <row r="123" s="2" customFormat="1">
      <c r="A123" s="36"/>
      <c r="B123" s="37"/>
      <c r="C123" s="38"/>
      <c r="D123" s="229" t="s">
        <v>149</v>
      </c>
      <c r="E123" s="38"/>
      <c r="F123" s="230" t="s">
        <v>659</v>
      </c>
      <c r="G123" s="38"/>
      <c r="H123" s="38"/>
      <c r="I123" s="231"/>
      <c r="J123" s="38"/>
      <c r="K123" s="38"/>
      <c r="L123" s="42"/>
      <c r="M123" s="232"/>
      <c r="N123" s="233"/>
      <c r="O123" s="89"/>
      <c r="P123" s="89"/>
      <c r="Q123" s="89"/>
      <c r="R123" s="89"/>
      <c r="S123" s="89"/>
      <c r="T123" s="90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149</v>
      </c>
      <c r="AU123" s="15" t="s">
        <v>75</v>
      </c>
    </row>
    <row r="124" s="2" customFormat="1" ht="16.5" customHeight="1">
      <c r="A124" s="36"/>
      <c r="B124" s="37"/>
      <c r="C124" s="216" t="s">
        <v>153</v>
      </c>
      <c r="D124" s="216" t="s">
        <v>142</v>
      </c>
      <c r="E124" s="217" t="s">
        <v>660</v>
      </c>
      <c r="F124" s="218" t="s">
        <v>661</v>
      </c>
      <c r="G124" s="219" t="s">
        <v>301</v>
      </c>
      <c r="H124" s="220">
        <v>2</v>
      </c>
      <c r="I124" s="221"/>
      <c r="J124" s="222">
        <f>ROUND(I124*H124,2)</f>
        <v>0</v>
      </c>
      <c r="K124" s="218" t="s">
        <v>1</v>
      </c>
      <c r="L124" s="42"/>
      <c r="M124" s="223" t="s">
        <v>1</v>
      </c>
      <c r="N124" s="224" t="s">
        <v>40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147</v>
      </c>
      <c r="AT124" s="227" t="s">
        <v>142</v>
      </c>
      <c r="AU124" s="227" t="s">
        <v>75</v>
      </c>
      <c r="AY124" s="15" t="s">
        <v>140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83</v>
      </c>
      <c r="BK124" s="228">
        <f>ROUND(I124*H124,2)</f>
        <v>0</v>
      </c>
      <c r="BL124" s="15" t="s">
        <v>147</v>
      </c>
      <c r="BM124" s="227" t="s">
        <v>183</v>
      </c>
    </row>
    <row r="125" s="2" customFormat="1">
      <c r="A125" s="36"/>
      <c r="B125" s="37"/>
      <c r="C125" s="38"/>
      <c r="D125" s="229" t="s">
        <v>149</v>
      </c>
      <c r="E125" s="38"/>
      <c r="F125" s="230" t="s">
        <v>661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149</v>
      </c>
      <c r="AU125" s="15" t="s">
        <v>75</v>
      </c>
    </row>
    <row r="126" s="12" customFormat="1" ht="25.92" customHeight="1">
      <c r="A126" s="12"/>
      <c r="B126" s="200"/>
      <c r="C126" s="201"/>
      <c r="D126" s="202" t="s">
        <v>74</v>
      </c>
      <c r="E126" s="203" t="s">
        <v>662</v>
      </c>
      <c r="F126" s="203" t="s">
        <v>663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74</v>
      </c>
      <c r="AU126" s="212" t="s">
        <v>75</v>
      </c>
      <c r="AY126" s="211" t="s">
        <v>140</v>
      </c>
      <c r="BK126" s="213">
        <f>SUM(BK127:BK128)</f>
        <v>0</v>
      </c>
    </row>
    <row r="127" s="2" customFormat="1" ht="24.15" customHeight="1">
      <c r="A127" s="36"/>
      <c r="B127" s="37"/>
      <c r="C127" s="216" t="s">
        <v>147</v>
      </c>
      <c r="D127" s="216" t="s">
        <v>142</v>
      </c>
      <c r="E127" s="217" t="s">
        <v>664</v>
      </c>
      <c r="F127" s="218" t="s">
        <v>665</v>
      </c>
      <c r="G127" s="219" t="s">
        <v>301</v>
      </c>
      <c r="H127" s="220">
        <v>5</v>
      </c>
      <c r="I127" s="221"/>
      <c r="J127" s="222">
        <f>ROUND(I127*H127,2)</f>
        <v>0</v>
      </c>
      <c r="K127" s="218" t="s">
        <v>1</v>
      </c>
      <c r="L127" s="42"/>
      <c r="M127" s="223" t="s">
        <v>1</v>
      </c>
      <c r="N127" s="224" t="s">
        <v>40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147</v>
      </c>
      <c r="AT127" s="227" t="s">
        <v>142</v>
      </c>
      <c r="AU127" s="227" t="s">
        <v>83</v>
      </c>
      <c r="AY127" s="15" t="s">
        <v>140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83</v>
      </c>
      <c r="BK127" s="228">
        <f>ROUND(I127*H127,2)</f>
        <v>0</v>
      </c>
      <c r="BL127" s="15" t="s">
        <v>147</v>
      </c>
      <c r="BM127" s="227" t="s">
        <v>196</v>
      </c>
    </row>
    <row r="128" s="2" customFormat="1">
      <c r="A128" s="36"/>
      <c r="B128" s="37"/>
      <c r="C128" s="38"/>
      <c r="D128" s="229" t="s">
        <v>149</v>
      </c>
      <c r="E128" s="38"/>
      <c r="F128" s="230" t="s">
        <v>665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149</v>
      </c>
      <c r="AU128" s="15" t="s">
        <v>83</v>
      </c>
    </row>
    <row r="129" s="12" customFormat="1" ht="25.92" customHeight="1">
      <c r="A129" s="12"/>
      <c r="B129" s="200"/>
      <c r="C129" s="201"/>
      <c r="D129" s="202" t="s">
        <v>74</v>
      </c>
      <c r="E129" s="203" t="s">
        <v>666</v>
      </c>
      <c r="F129" s="203" t="s">
        <v>667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SUM(P130:P137)</f>
        <v>0</v>
      </c>
      <c r="Q129" s="208"/>
      <c r="R129" s="209">
        <f>SUM(R130:R137)</f>
        <v>0</v>
      </c>
      <c r="S129" s="208"/>
      <c r="T129" s="210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74</v>
      </c>
      <c r="AU129" s="212" t="s">
        <v>75</v>
      </c>
      <c r="AY129" s="211" t="s">
        <v>140</v>
      </c>
      <c r="BK129" s="213">
        <f>SUM(BK130:BK137)</f>
        <v>0</v>
      </c>
    </row>
    <row r="130" s="2" customFormat="1" ht="16.5" customHeight="1">
      <c r="A130" s="36"/>
      <c r="B130" s="37"/>
      <c r="C130" s="216" t="s">
        <v>177</v>
      </c>
      <c r="D130" s="216" t="s">
        <v>142</v>
      </c>
      <c r="E130" s="217" t="s">
        <v>668</v>
      </c>
      <c r="F130" s="218" t="s">
        <v>669</v>
      </c>
      <c r="G130" s="219" t="s">
        <v>657</v>
      </c>
      <c r="H130" s="220">
        <v>10</v>
      </c>
      <c r="I130" s="221"/>
      <c r="J130" s="222">
        <f>ROUND(I130*H130,2)</f>
        <v>0</v>
      </c>
      <c r="K130" s="218" t="s">
        <v>1</v>
      </c>
      <c r="L130" s="42"/>
      <c r="M130" s="223" t="s">
        <v>1</v>
      </c>
      <c r="N130" s="224" t="s">
        <v>40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147</v>
      </c>
      <c r="AT130" s="227" t="s">
        <v>142</v>
      </c>
      <c r="AU130" s="227" t="s">
        <v>83</v>
      </c>
      <c r="AY130" s="15" t="s">
        <v>140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83</v>
      </c>
      <c r="BK130" s="228">
        <f>ROUND(I130*H130,2)</f>
        <v>0</v>
      </c>
      <c r="BL130" s="15" t="s">
        <v>147</v>
      </c>
      <c r="BM130" s="227" t="s">
        <v>209</v>
      </c>
    </row>
    <row r="131" s="2" customFormat="1">
      <c r="A131" s="36"/>
      <c r="B131" s="37"/>
      <c r="C131" s="38"/>
      <c r="D131" s="229" t="s">
        <v>149</v>
      </c>
      <c r="E131" s="38"/>
      <c r="F131" s="230" t="s">
        <v>669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149</v>
      </c>
      <c r="AU131" s="15" t="s">
        <v>83</v>
      </c>
    </row>
    <row r="132" s="2" customFormat="1" ht="16.5" customHeight="1">
      <c r="A132" s="36"/>
      <c r="B132" s="37"/>
      <c r="C132" s="216" t="s">
        <v>183</v>
      </c>
      <c r="D132" s="216" t="s">
        <v>142</v>
      </c>
      <c r="E132" s="217" t="s">
        <v>670</v>
      </c>
      <c r="F132" s="218" t="s">
        <v>671</v>
      </c>
      <c r="G132" s="219" t="s">
        <v>657</v>
      </c>
      <c r="H132" s="220">
        <v>4</v>
      </c>
      <c r="I132" s="221"/>
      <c r="J132" s="222">
        <f>ROUND(I132*H132,2)</f>
        <v>0</v>
      </c>
      <c r="K132" s="218" t="s">
        <v>1</v>
      </c>
      <c r="L132" s="42"/>
      <c r="M132" s="223" t="s">
        <v>1</v>
      </c>
      <c r="N132" s="224" t="s">
        <v>40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147</v>
      </c>
      <c r="AT132" s="227" t="s">
        <v>142</v>
      </c>
      <c r="AU132" s="227" t="s">
        <v>83</v>
      </c>
      <c r="AY132" s="15" t="s">
        <v>140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83</v>
      </c>
      <c r="BK132" s="228">
        <f>ROUND(I132*H132,2)</f>
        <v>0</v>
      </c>
      <c r="BL132" s="15" t="s">
        <v>147</v>
      </c>
      <c r="BM132" s="227" t="s">
        <v>8</v>
      </c>
    </row>
    <row r="133" s="2" customFormat="1">
      <c r="A133" s="36"/>
      <c r="B133" s="37"/>
      <c r="C133" s="38"/>
      <c r="D133" s="229" t="s">
        <v>149</v>
      </c>
      <c r="E133" s="38"/>
      <c r="F133" s="230" t="s">
        <v>671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149</v>
      </c>
      <c r="AU133" s="15" t="s">
        <v>83</v>
      </c>
    </row>
    <row r="134" s="2" customFormat="1" ht="16.5" customHeight="1">
      <c r="A134" s="36"/>
      <c r="B134" s="37"/>
      <c r="C134" s="216" t="s">
        <v>189</v>
      </c>
      <c r="D134" s="216" t="s">
        <v>142</v>
      </c>
      <c r="E134" s="217" t="s">
        <v>672</v>
      </c>
      <c r="F134" s="218" t="s">
        <v>673</v>
      </c>
      <c r="G134" s="219" t="s">
        <v>224</v>
      </c>
      <c r="H134" s="220">
        <v>30</v>
      </c>
      <c r="I134" s="221"/>
      <c r="J134" s="222">
        <f>ROUND(I134*H134,2)</f>
        <v>0</v>
      </c>
      <c r="K134" s="218" t="s">
        <v>1</v>
      </c>
      <c r="L134" s="42"/>
      <c r="M134" s="223" t="s">
        <v>1</v>
      </c>
      <c r="N134" s="224" t="s">
        <v>40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147</v>
      </c>
      <c r="AT134" s="227" t="s">
        <v>142</v>
      </c>
      <c r="AU134" s="227" t="s">
        <v>83</v>
      </c>
      <c r="AY134" s="15" t="s">
        <v>140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83</v>
      </c>
      <c r="BK134" s="228">
        <f>ROUND(I134*H134,2)</f>
        <v>0</v>
      </c>
      <c r="BL134" s="15" t="s">
        <v>147</v>
      </c>
      <c r="BM134" s="227" t="s">
        <v>234</v>
      </c>
    </row>
    <row r="135" s="2" customFormat="1">
      <c r="A135" s="36"/>
      <c r="B135" s="37"/>
      <c r="C135" s="38"/>
      <c r="D135" s="229" t="s">
        <v>149</v>
      </c>
      <c r="E135" s="38"/>
      <c r="F135" s="230" t="s">
        <v>673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149</v>
      </c>
      <c r="AU135" s="15" t="s">
        <v>83</v>
      </c>
    </row>
    <row r="136" s="2" customFormat="1" ht="16.5" customHeight="1">
      <c r="A136" s="36"/>
      <c r="B136" s="37"/>
      <c r="C136" s="216" t="s">
        <v>196</v>
      </c>
      <c r="D136" s="216" t="s">
        <v>142</v>
      </c>
      <c r="E136" s="217" t="s">
        <v>674</v>
      </c>
      <c r="F136" s="218" t="s">
        <v>675</v>
      </c>
      <c r="G136" s="219" t="s">
        <v>301</v>
      </c>
      <c r="H136" s="220">
        <v>5</v>
      </c>
      <c r="I136" s="221"/>
      <c r="J136" s="222">
        <f>ROUND(I136*H136,2)</f>
        <v>0</v>
      </c>
      <c r="K136" s="218" t="s">
        <v>1</v>
      </c>
      <c r="L136" s="42"/>
      <c r="M136" s="223" t="s">
        <v>1</v>
      </c>
      <c r="N136" s="224" t="s">
        <v>40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147</v>
      </c>
      <c r="AT136" s="227" t="s">
        <v>142</v>
      </c>
      <c r="AU136" s="227" t="s">
        <v>83</v>
      </c>
      <c r="AY136" s="15" t="s">
        <v>140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83</v>
      </c>
      <c r="BK136" s="228">
        <f>ROUND(I136*H136,2)</f>
        <v>0</v>
      </c>
      <c r="BL136" s="15" t="s">
        <v>147</v>
      </c>
      <c r="BM136" s="227" t="s">
        <v>248</v>
      </c>
    </row>
    <row r="137" s="2" customFormat="1">
      <c r="A137" s="36"/>
      <c r="B137" s="37"/>
      <c r="C137" s="38"/>
      <c r="D137" s="229" t="s">
        <v>149</v>
      </c>
      <c r="E137" s="38"/>
      <c r="F137" s="230" t="s">
        <v>675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149</v>
      </c>
      <c r="AU137" s="15" t="s">
        <v>83</v>
      </c>
    </row>
    <row r="138" s="12" customFormat="1" ht="25.92" customHeight="1">
      <c r="A138" s="12"/>
      <c r="B138" s="200"/>
      <c r="C138" s="201"/>
      <c r="D138" s="202" t="s">
        <v>74</v>
      </c>
      <c r="E138" s="203" t="s">
        <v>676</v>
      </c>
      <c r="F138" s="203" t="s">
        <v>677</v>
      </c>
      <c r="G138" s="201"/>
      <c r="H138" s="201"/>
      <c r="I138" s="204"/>
      <c r="J138" s="205">
        <f>BK138</f>
        <v>0</v>
      </c>
      <c r="K138" s="201"/>
      <c r="L138" s="206"/>
      <c r="M138" s="207"/>
      <c r="N138" s="208"/>
      <c r="O138" s="208"/>
      <c r="P138" s="209">
        <f>SUM(P139:P166)</f>
        <v>0</v>
      </c>
      <c r="Q138" s="208"/>
      <c r="R138" s="209">
        <f>SUM(R139:R166)</f>
        <v>0</v>
      </c>
      <c r="S138" s="208"/>
      <c r="T138" s="210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74</v>
      </c>
      <c r="AU138" s="212" t="s">
        <v>75</v>
      </c>
      <c r="AY138" s="211" t="s">
        <v>140</v>
      </c>
      <c r="BK138" s="213">
        <f>SUM(BK139:BK166)</f>
        <v>0</v>
      </c>
    </row>
    <row r="139" s="2" customFormat="1" ht="16.5" customHeight="1">
      <c r="A139" s="36"/>
      <c r="B139" s="37"/>
      <c r="C139" s="216" t="s">
        <v>203</v>
      </c>
      <c r="D139" s="216" t="s">
        <v>142</v>
      </c>
      <c r="E139" s="217" t="s">
        <v>678</v>
      </c>
      <c r="F139" s="218" t="s">
        <v>679</v>
      </c>
      <c r="G139" s="219" t="s">
        <v>224</v>
      </c>
      <c r="H139" s="220">
        <v>5</v>
      </c>
      <c r="I139" s="221"/>
      <c r="J139" s="222">
        <f>ROUND(I139*H139,2)</f>
        <v>0</v>
      </c>
      <c r="K139" s="218" t="s">
        <v>1</v>
      </c>
      <c r="L139" s="42"/>
      <c r="M139" s="223" t="s">
        <v>1</v>
      </c>
      <c r="N139" s="224" t="s">
        <v>40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147</v>
      </c>
      <c r="AT139" s="227" t="s">
        <v>142</v>
      </c>
      <c r="AU139" s="227" t="s">
        <v>83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83</v>
      </c>
      <c r="BK139" s="228">
        <f>ROUND(I139*H139,2)</f>
        <v>0</v>
      </c>
      <c r="BL139" s="15" t="s">
        <v>147</v>
      </c>
      <c r="BM139" s="227" t="s">
        <v>261</v>
      </c>
    </row>
    <row r="140" s="2" customFormat="1">
      <c r="A140" s="36"/>
      <c r="B140" s="37"/>
      <c r="C140" s="38"/>
      <c r="D140" s="229" t="s">
        <v>149</v>
      </c>
      <c r="E140" s="38"/>
      <c r="F140" s="230" t="s">
        <v>679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149</v>
      </c>
      <c r="AU140" s="15" t="s">
        <v>83</v>
      </c>
    </row>
    <row r="141" s="2" customFormat="1" ht="16.5" customHeight="1">
      <c r="A141" s="36"/>
      <c r="B141" s="37"/>
      <c r="C141" s="216" t="s">
        <v>209</v>
      </c>
      <c r="D141" s="216" t="s">
        <v>142</v>
      </c>
      <c r="E141" s="217" t="s">
        <v>680</v>
      </c>
      <c r="F141" s="218" t="s">
        <v>681</v>
      </c>
      <c r="G141" s="219" t="s">
        <v>224</v>
      </c>
      <c r="H141" s="220">
        <v>5</v>
      </c>
      <c r="I141" s="221"/>
      <c r="J141" s="222">
        <f>ROUND(I141*H141,2)</f>
        <v>0</v>
      </c>
      <c r="K141" s="218" t="s">
        <v>1</v>
      </c>
      <c r="L141" s="42"/>
      <c r="M141" s="223" t="s">
        <v>1</v>
      </c>
      <c r="N141" s="224" t="s">
        <v>40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147</v>
      </c>
      <c r="AT141" s="227" t="s">
        <v>142</v>
      </c>
      <c r="AU141" s="227" t="s">
        <v>83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83</v>
      </c>
      <c r="BK141" s="228">
        <f>ROUND(I141*H141,2)</f>
        <v>0</v>
      </c>
      <c r="BL141" s="15" t="s">
        <v>147</v>
      </c>
      <c r="BM141" s="227" t="s">
        <v>273</v>
      </c>
    </row>
    <row r="142" s="2" customFormat="1">
      <c r="A142" s="36"/>
      <c r="B142" s="37"/>
      <c r="C142" s="38"/>
      <c r="D142" s="229" t="s">
        <v>149</v>
      </c>
      <c r="E142" s="38"/>
      <c r="F142" s="230" t="s">
        <v>681</v>
      </c>
      <c r="G142" s="38"/>
      <c r="H142" s="38"/>
      <c r="I142" s="231"/>
      <c r="J142" s="38"/>
      <c r="K142" s="38"/>
      <c r="L142" s="42"/>
      <c r="M142" s="232"/>
      <c r="N142" s="233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149</v>
      </c>
      <c r="AU142" s="15" t="s">
        <v>83</v>
      </c>
    </row>
    <row r="143" s="2" customFormat="1" ht="16.5" customHeight="1">
      <c r="A143" s="36"/>
      <c r="B143" s="37"/>
      <c r="C143" s="216" t="s">
        <v>215</v>
      </c>
      <c r="D143" s="216" t="s">
        <v>142</v>
      </c>
      <c r="E143" s="217" t="s">
        <v>682</v>
      </c>
      <c r="F143" s="218" t="s">
        <v>683</v>
      </c>
      <c r="G143" s="219" t="s">
        <v>224</v>
      </c>
      <c r="H143" s="220">
        <v>40</v>
      </c>
      <c r="I143" s="221"/>
      <c r="J143" s="222">
        <f>ROUND(I143*H143,2)</f>
        <v>0</v>
      </c>
      <c r="K143" s="218" t="s">
        <v>1</v>
      </c>
      <c r="L143" s="42"/>
      <c r="M143" s="223" t="s">
        <v>1</v>
      </c>
      <c r="N143" s="224" t="s">
        <v>40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147</v>
      </c>
      <c r="AT143" s="227" t="s">
        <v>142</v>
      </c>
      <c r="AU143" s="227" t="s">
        <v>83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83</v>
      </c>
      <c r="BK143" s="228">
        <f>ROUND(I143*H143,2)</f>
        <v>0</v>
      </c>
      <c r="BL143" s="15" t="s">
        <v>147</v>
      </c>
      <c r="BM143" s="227" t="s">
        <v>285</v>
      </c>
    </row>
    <row r="144" s="2" customFormat="1">
      <c r="A144" s="36"/>
      <c r="B144" s="37"/>
      <c r="C144" s="38"/>
      <c r="D144" s="229" t="s">
        <v>149</v>
      </c>
      <c r="E144" s="38"/>
      <c r="F144" s="230" t="s">
        <v>683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149</v>
      </c>
      <c r="AU144" s="15" t="s">
        <v>83</v>
      </c>
    </row>
    <row r="145" s="2" customFormat="1" ht="16.5" customHeight="1">
      <c r="A145" s="36"/>
      <c r="B145" s="37"/>
      <c r="C145" s="216" t="s">
        <v>8</v>
      </c>
      <c r="D145" s="216" t="s">
        <v>142</v>
      </c>
      <c r="E145" s="217" t="s">
        <v>684</v>
      </c>
      <c r="F145" s="218" t="s">
        <v>685</v>
      </c>
      <c r="G145" s="219" t="s">
        <v>224</v>
      </c>
      <c r="H145" s="220">
        <v>40</v>
      </c>
      <c r="I145" s="221"/>
      <c r="J145" s="222">
        <f>ROUND(I145*H145,2)</f>
        <v>0</v>
      </c>
      <c r="K145" s="218" t="s">
        <v>1</v>
      </c>
      <c r="L145" s="42"/>
      <c r="M145" s="223" t="s">
        <v>1</v>
      </c>
      <c r="N145" s="224" t="s">
        <v>40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147</v>
      </c>
      <c r="AT145" s="227" t="s">
        <v>142</v>
      </c>
      <c r="AU145" s="227" t="s">
        <v>83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83</v>
      </c>
      <c r="BK145" s="228">
        <f>ROUND(I145*H145,2)</f>
        <v>0</v>
      </c>
      <c r="BL145" s="15" t="s">
        <v>147</v>
      </c>
      <c r="BM145" s="227" t="s">
        <v>298</v>
      </c>
    </row>
    <row r="146" s="2" customFormat="1">
      <c r="A146" s="36"/>
      <c r="B146" s="37"/>
      <c r="C146" s="38"/>
      <c r="D146" s="229" t="s">
        <v>149</v>
      </c>
      <c r="E146" s="38"/>
      <c r="F146" s="230" t="s">
        <v>685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149</v>
      </c>
      <c r="AU146" s="15" t="s">
        <v>83</v>
      </c>
    </row>
    <row r="147" s="2" customFormat="1" ht="16.5" customHeight="1">
      <c r="A147" s="36"/>
      <c r="B147" s="37"/>
      <c r="C147" s="216" t="s">
        <v>228</v>
      </c>
      <c r="D147" s="216" t="s">
        <v>142</v>
      </c>
      <c r="E147" s="217" t="s">
        <v>686</v>
      </c>
      <c r="F147" s="218" t="s">
        <v>687</v>
      </c>
      <c r="G147" s="219" t="s">
        <v>224</v>
      </c>
      <c r="H147" s="220">
        <v>20</v>
      </c>
      <c r="I147" s="221"/>
      <c r="J147" s="222">
        <f>ROUND(I147*H147,2)</f>
        <v>0</v>
      </c>
      <c r="K147" s="218" t="s">
        <v>1</v>
      </c>
      <c r="L147" s="42"/>
      <c r="M147" s="223" t="s">
        <v>1</v>
      </c>
      <c r="N147" s="224" t="s">
        <v>40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147</v>
      </c>
      <c r="AT147" s="227" t="s">
        <v>142</v>
      </c>
      <c r="AU147" s="227" t="s">
        <v>83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83</v>
      </c>
      <c r="BK147" s="228">
        <f>ROUND(I147*H147,2)</f>
        <v>0</v>
      </c>
      <c r="BL147" s="15" t="s">
        <v>147</v>
      </c>
      <c r="BM147" s="227" t="s">
        <v>311</v>
      </c>
    </row>
    <row r="148" s="2" customFormat="1">
      <c r="A148" s="36"/>
      <c r="B148" s="37"/>
      <c r="C148" s="38"/>
      <c r="D148" s="229" t="s">
        <v>149</v>
      </c>
      <c r="E148" s="38"/>
      <c r="F148" s="230" t="s">
        <v>687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149</v>
      </c>
      <c r="AU148" s="15" t="s">
        <v>83</v>
      </c>
    </row>
    <row r="149" s="2" customFormat="1" ht="16.5" customHeight="1">
      <c r="A149" s="36"/>
      <c r="B149" s="37"/>
      <c r="C149" s="216" t="s">
        <v>234</v>
      </c>
      <c r="D149" s="216" t="s">
        <v>142</v>
      </c>
      <c r="E149" s="217" t="s">
        <v>688</v>
      </c>
      <c r="F149" s="218" t="s">
        <v>689</v>
      </c>
      <c r="G149" s="219" t="s">
        <v>224</v>
      </c>
      <c r="H149" s="220">
        <v>100</v>
      </c>
      <c r="I149" s="221"/>
      <c r="J149" s="222">
        <f>ROUND(I149*H149,2)</f>
        <v>0</v>
      </c>
      <c r="K149" s="218" t="s">
        <v>1</v>
      </c>
      <c r="L149" s="42"/>
      <c r="M149" s="223" t="s">
        <v>1</v>
      </c>
      <c r="N149" s="224" t="s">
        <v>40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147</v>
      </c>
      <c r="AT149" s="227" t="s">
        <v>142</v>
      </c>
      <c r="AU149" s="227" t="s">
        <v>83</v>
      </c>
      <c r="AY149" s="15" t="s">
        <v>140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83</v>
      </c>
      <c r="BK149" s="228">
        <f>ROUND(I149*H149,2)</f>
        <v>0</v>
      </c>
      <c r="BL149" s="15" t="s">
        <v>147</v>
      </c>
      <c r="BM149" s="227" t="s">
        <v>324</v>
      </c>
    </row>
    <row r="150" s="2" customFormat="1">
      <c r="A150" s="36"/>
      <c r="B150" s="37"/>
      <c r="C150" s="38"/>
      <c r="D150" s="229" t="s">
        <v>149</v>
      </c>
      <c r="E150" s="38"/>
      <c r="F150" s="230" t="s">
        <v>689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149</v>
      </c>
      <c r="AU150" s="15" t="s">
        <v>83</v>
      </c>
    </row>
    <row r="151" s="2" customFormat="1" ht="16.5" customHeight="1">
      <c r="A151" s="36"/>
      <c r="B151" s="37"/>
      <c r="C151" s="216" t="s">
        <v>240</v>
      </c>
      <c r="D151" s="216" t="s">
        <v>142</v>
      </c>
      <c r="E151" s="217" t="s">
        <v>690</v>
      </c>
      <c r="F151" s="218" t="s">
        <v>691</v>
      </c>
      <c r="G151" s="219" t="s">
        <v>657</v>
      </c>
      <c r="H151" s="220">
        <v>2</v>
      </c>
      <c r="I151" s="221"/>
      <c r="J151" s="222">
        <f>ROUND(I151*H151,2)</f>
        <v>0</v>
      </c>
      <c r="K151" s="218" t="s">
        <v>1</v>
      </c>
      <c r="L151" s="42"/>
      <c r="M151" s="223" t="s">
        <v>1</v>
      </c>
      <c r="N151" s="224" t="s">
        <v>40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147</v>
      </c>
      <c r="AT151" s="227" t="s">
        <v>142</v>
      </c>
      <c r="AU151" s="227" t="s">
        <v>83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83</v>
      </c>
      <c r="BK151" s="228">
        <f>ROUND(I151*H151,2)</f>
        <v>0</v>
      </c>
      <c r="BL151" s="15" t="s">
        <v>147</v>
      </c>
      <c r="BM151" s="227" t="s">
        <v>342</v>
      </c>
    </row>
    <row r="152" s="2" customFormat="1">
      <c r="A152" s="36"/>
      <c r="B152" s="37"/>
      <c r="C152" s="38"/>
      <c r="D152" s="229" t="s">
        <v>149</v>
      </c>
      <c r="E152" s="38"/>
      <c r="F152" s="230" t="s">
        <v>691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149</v>
      </c>
      <c r="AU152" s="15" t="s">
        <v>83</v>
      </c>
    </row>
    <row r="153" s="2" customFormat="1" ht="16.5" customHeight="1">
      <c r="A153" s="36"/>
      <c r="B153" s="37"/>
      <c r="C153" s="216" t="s">
        <v>248</v>
      </c>
      <c r="D153" s="216" t="s">
        <v>142</v>
      </c>
      <c r="E153" s="217" t="s">
        <v>692</v>
      </c>
      <c r="F153" s="218" t="s">
        <v>693</v>
      </c>
      <c r="G153" s="219" t="s">
        <v>657</v>
      </c>
      <c r="H153" s="220">
        <v>1</v>
      </c>
      <c r="I153" s="221"/>
      <c r="J153" s="222">
        <f>ROUND(I153*H153,2)</f>
        <v>0</v>
      </c>
      <c r="K153" s="218" t="s">
        <v>1</v>
      </c>
      <c r="L153" s="42"/>
      <c r="M153" s="223" t="s">
        <v>1</v>
      </c>
      <c r="N153" s="224" t="s">
        <v>40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147</v>
      </c>
      <c r="AT153" s="227" t="s">
        <v>142</v>
      </c>
      <c r="AU153" s="227" t="s">
        <v>83</v>
      </c>
      <c r="AY153" s="15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83</v>
      </c>
      <c r="BK153" s="228">
        <f>ROUND(I153*H153,2)</f>
        <v>0</v>
      </c>
      <c r="BL153" s="15" t="s">
        <v>147</v>
      </c>
      <c r="BM153" s="227" t="s">
        <v>357</v>
      </c>
    </row>
    <row r="154" s="2" customFormat="1">
      <c r="A154" s="36"/>
      <c r="B154" s="37"/>
      <c r="C154" s="38"/>
      <c r="D154" s="229" t="s">
        <v>149</v>
      </c>
      <c r="E154" s="38"/>
      <c r="F154" s="230" t="s">
        <v>693</v>
      </c>
      <c r="G154" s="38"/>
      <c r="H154" s="38"/>
      <c r="I154" s="231"/>
      <c r="J154" s="38"/>
      <c r="K154" s="38"/>
      <c r="L154" s="42"/>
      <c r="M154" s="232"/>
      <c r="N154" s="233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149</v>
      </c>
      <c r="AU154" s="15" t="s">
        <v>83</v>
      </c>
    </row>
    <row r="155" s="2" customFormat="1" ht="16.5" customHeight="1">
      <c r="A155" s="36"/>
      <c r="B155" s="37"/>
      <c r="C155" s="216" t="s">
        <v>255</v>
      </c>
      <c r="D155" s="216" t="s">
        <v>142</v>
      </c>
      <c r="E155" s="217" t="s">
        <v>694</v>
      </c>
      <c r="F155" s="218" t="s">
        <v>695</v>
      </c>
      <c r="G155" s="219" t="s">
        <v>657</v>
      </c>
      <c r="H155" s="220">
        <v>1</v>
      </c>
      <c r="I155" s="221"/>
      <c r="J155" s="222">
        <f>ROUND(I155*H155,2)</f>
        <v>0</v>
      </c>
      <c r="K155" s="218" t="s">
        <v>1</v>
      </c>
      <c r="L155" s="42"/>
      <c r="M155" s="223" t="s">
        <v>1</v>
      </c>
      <c r="N155" s="224" t="s">
        <v>40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147</v>
      </c>
      <c r="AT155" s="227" t="s">
        <v>142</v>
      </c>
      <c r="AU155" s="227" t="s">
        <v>83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83</v>
      </c>
      <c r="BK155" s="228">
        <f>ROUND(I155*H155,2)</f>
        <v>0</v>
      </c>
      <c r="BL155" s="15" t="s">
        <v>147</v>
      </c>
      <c r="BM155" s="227" t="s">
        <v>371</v>
      </c>
    </row>
    <row r="156" s="2" customFormat="1">
      <c r="A156" s="36"/>
      <c r="B156" s="37"/>
      <c r="C156" s="38"/>
      <c r="D156" s="229" t="s">
        <v>149</v>
      </c>
      <c r="E156" s="38"/>
      <c r="F156" s="230" t="s">
        <v>695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149</v>
      </c>
      <c r="AU156" s="15" t="s">
        <v>83</v>
      </c>
    </row>
    <row r="157" s="2" customFormat="1" ht="16.5" customHeight="1">
      <c r="A157" s="36"/>
      <c r="B157" s="37"/>
      <c r="C157" s="216" t="s">
        <v>261</v>
      </c>
      <c r="D157" s="216" t="s">
        <v>142</v>
      </c>
      <c r="E157" s="217" t="s">
        <v>696</v>
      </c>
      <c r="F157" s="218" t="s">
        <v>697</v>
      </c>
      <c r="G157" s="219" t="s">
        <v>657</v>
      </c>
      <c r="H157" s="220">
        <v>10</v>
      </c>
      <c r="I157" s="221"/>
      <c r="J157" s="222">
        <f>ROUND(I157*H157,2)</f>
        <v>0</v>
      </c>
      <c r="K157" s="218" t="s">
        <v>1</v>
      </c>
      <c r="L157" s="42"/>
      <c r="M157" s="223" t="s">
        <v>1</v>
      </c>
      <c r="N157" s="224" t="s">
        <v>40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147</v>
      </c>
      <c r="AT157" s="227" t="s">
        <v>142</v>
      </c>
      <c r="AU157" s="227" t="s">
        <v>83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83</v>
      </c>
      <c r="BK157" s="228">
        <f>ROUND(I157*H157,2)</f>
        <v>0</v>
      </c>
      <c r="BL157" s="15" t="s">
        <v>147</v>
      </c>
      <c r="BM157" s="227" t="s">
        <v>388</v>
      </c>
    </row>
    <row r="158" s="2" customFormat="1">
      <c r="A158" s="36"/>
      <c r="B158" s="37"/>
      <c r="C158" s="38"/>
      <c r="D158" s="229" t="s">
        <v>149</v>
      </c>
      <c r="E158" s="38"/>
      <c r="F158" s="230" t="s">
        <v>697</v>
      </c>
      <c r="G158" s="38"/>
      <c r="H158" s="38"/>
      <c r="I158" s="231"/>
      <c r="J158" s="38"/>
      <c r="K158" s="38"/>
      <c r="L158" s="42"/>
      <c r="M158" s="232"/>
      <c r="N158" s="233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149</v>
      </c>
      <c r="AU158" s="15" t="s">
        <v>83</v>
      </c>
    </row>
    <row r="159" s="2" customFormat="1" ht="16.5" customHeight="1">
      <c r="A159" s="36"/>
      <c r="B159" s="37"/>
      <c r="C159" s="216" t="s">
        <v>267</v>
      </c>
      <c r="D159" s="216" t="s">
        <v>142</v>
      </c>
      <c r="E159" s="217" t="s">
        <v>698</v>
      </c>
      <c r="F159" s="218" t="s">
        <v>699</v>
      </c>
      <c r="G159" s="219" t="s">
        <v>657</v>
      </c>
      <c r="H159" s="220">
        <v>2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40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147</v>
      </c>
      <c r="AT159" s="227" t="s">
        <v>142</v>
      </c>
      <c r="AU159" s="227" t="s">
        <v>83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83</v>
      </c>
      <c r="BK159" s="228">
        <f>ROUND(I159*H159,2)</f>
        <v>0</v>
      </c>
      <c r="BL159" s="15" t="s">
        <v>147</v>
      </c>
      <c r="BM159" s="227" t="s">
        <v>400</v>
      </c>
    </row>
    <row r="160" s="2" customFormat="1">
      <c r="A160" s="36"/>
      <c r="B160" s="37"/>
      <c r="C160" s="38"/>
      <c r="D160" s="229" t="s">
        <v>149</v>
      </c>
      <c r="E160" s="38"/>
      <c r="F160" s="230" t="s">
        <v>699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149</v>
      </c>
      <c r="AU160" s="15" t="s">
        <v>83</v>
      </c>
    </row>
    <row r="161" s="2" customFormat="1" ht="24.15" customHeight="1">
      <c r="A161" s="36"/>
      <c r="B161" s="37"/>
      <c r="C161" s="216" t="s">
        <v>273</v>
      </c>
      <c r="D161" s="216" t="s">
        <v>142</v>
      </c>
      <c r="E161" s="217" t="s">
        <v>700</v>
      </c>
      <c r="F161" s="218" t="s">
        <v>701</v>
      </c>
      <c r="G161" s="219" t="s">
        <v>657</v>
      </c>
      <c r="H161" s="220">
        <v>1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40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147</v>
      </c>
      <c r="AT161" s="227" t="s">
        <v>142</v>
      </c>
      <c r="AU161" s="227" t="s">
        <v>83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83</v>
      </c>
      <c r="BK161" s="228">
        <f>ROUND(I161*H161,2)</f>
        <v>0</v>
      </c>
      <c r="BL161" s="15" t="s">
        <v>147</v>
      </c>
      <c r="BM161" s="227" t="s">
        <v>412</v>
      </c>
    </row>
    <row r="162" s="2" customFormat="1">
      <c r="A162" s="36"/>
      <c r="B162" s="37"/>
      <c r="C162" s="38"/>
      <c r="D162" s="229" t="s">
        <v>149</v>
      </c>
      <c r="E162" s="38"/>
      <c r="F162" s="230" t="s">
        <v>701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149</v>
      </c>
      <c r="AU162" s="15" t="s">
        <v>83</v>
      </c>
    </row>
    <row r="163" s="2" customFormat="1" ht="24.15" customHeight="1">
      <c r="A163" s="36"/>
      <c r="B163" s="37"/>
      <c r="C163" s="216" t="s">
        <v>7</v>
      </c>
      <c r="D163" s="216" t="s">
        <v>142</v>
      </c>
      <c r="E163" s="217" t="s">
        <v>702</v>
      </c>
      <c r="F163" s="218" t="s">
        <v>703</v>
      </c>
      <c r="G163" s="219" t="s">
        <v>657</v>
      </c>
      <c r="H163" s="220">
        <v>9</v>
      </c>
      <c r="I163" s="221"/>
      <c r="J163" s="222">
        <f>ROUND(I163*H163,2)</f>
        <v>0</v>
      </c>
      <c r="K163" s="218" t="s">
        <v>1</v>
      </c>
      <c r="L163" s="42"/>
      <c r="M163" s="223" t="s">
        <v>1</v>
      </c>
      <c r="N163" s="224" t="s">
        <v>40</v>
      </c>
      <c r="O163" s="89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147</v>
      </c>
      <c r="AT163" s="227" t="s">
        <v>142</v>
      </c>
      <c r="AU163" s="227" t="s">
        <v>83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83</v>
      </c>
      <c r="BK163" s="228">
        <f>ROUND(I163*H163,2)</f>
        <v>0</v>
      </c>
      <c r="BL163" s="15" t="s">
        <v>147</v>
      </c>
      <c r="BM163" s="227" t="s">
        <v>423</v>
      </c>
    </row>
    <row r="164" s="2" customFormat="1">
      <c r="A164" s="36"/>
      <c r="B164" s="37"/>
      <c r="C164" s="38"/>
      <c r="D164" s="229" t="s">
        <v>149</v>
      </c>
      <c r="E164" s="38"/>
      <c r="F164" s="230" t="s">
        <v>703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149</v>
      </c>
      <c r="AU164" s="15" t="s">
        <v>83</v>
      </c>
    </row>
    <row r="165" s="2" customFormat="1" ht="16.5" customHeight="1">
      <c r="A165" s="36"/>
      <c r="B165" s="37"/>
      <c r="C165" s="216" t="s">
        <v>285</v>
      </c>
      <c r="D165" s="216" t="s">
        <v>142</v>
      </c>
      <c r="E165" s="217" t="s">
        <v>704</v>
      </c>
      <c r="F165" s="218" t="s">
        <v>675</v>
      </c>
      <c r="G165" s="219" t="s">
        <v>301</v>
      </c>
      <c r="H165" s="220">
        <v>15</v>
      </c>
      <c r="I165" s="221"/>
      <c r="J165" s="222">
        <f>ROUND(I165*H165,2)</f>
        <v>0</v>
      </c>
      <c r="K165" s="218" t="s">
        <v>1</v>
      </c>
      <c r="L165" s="42"/>
      <c r="M165" s="223" t="s">
        <v>1</v>
      </c>
      <c r="N165" s="224" t="s">
        <v>40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147</v>
      </c>
      <c r="AT165" s="227" t="s">
        <v>142</v>
      </c>
      <c r="AU165" s="227" t="s">
        <v>83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83</v>
      </c>
      <c r="BK165" s="228">
        <f>ROUND(I165*H165,2)</f>
        <v>0</v>
      </c>
      <c r="BL165" s="15" t="s">
        <v>147</v>
      </c>
      <c r="BM165" s="227" t="s">
        <v>434</v>
      </c>
    </row>
    <row r="166" s="2" customFormat="1">
      <c r="A166" s="36"/>
      <c r="B166" s="37"/>
      <c r="C166" s="38"/>
      <c r="D166" s="229" t="s">
        <v>149</v>
      </c>
      <c r="E166" s="38"/>
      <c r="F166" s="230" t="s">
        <v>675</v>
      </c>
      <c r="G166" s="38"/>
      <c r="H166" s="38"/>
      <c r="I166" s="231"/>
      <c r="J166" s="38"/>
      <c r="K166" s="38"/>
      <c r="L166" s="42"/>
      <c r="M166" s="258"/>
      <c r="N166" s="259"/>
      <c r="O166" s="260"/>
      <c r="P166" s="260"/>
      <c r="Q166" s="260"/>
      <c r="R166" s="260"/>
      <c r="S166" s="260"/>
      <c r="T166" s="261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149</v>
      </c>
      <c r="AU166" s="15" t="s">
        <v>83</v>
      </c>
    </row>
    <row r="167" s="2" customFormat="1" ht="6.96" customHeight="1">
      <c r="A167" s="36"/>
      <c r="B167" s="64"/>
      <c r="C167" s="65"/>
      <c r="D167" s="65"/>
      <c r="E167" s="65"/>
      <c r="F167" s="65"/>
      <c r="G167" s="65"/>
      <c r="H167" s="65"/>
      <c r="I167" s="65"/>
      <c r="J167" s="65"/>
      <c r="K167" s="65"/>
      <c r="L167" s="42"/>
      <c r="M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</row>
  </sheetData>
  <sheetProtection sheet="1" autoFilter="0" formatColumns="0" formatRows="0" objects="1" scenarios="1" spinCount="100000" saltValue="bhJxfsc/e7StQu7Jw4fv+qfPtlsFwvez/N07Cf3LN4QU871q6xo+YvajdFkh3F99l1A4TQq/lY9SgMwyYMy6Hw==" hashValue="Hsk2epiVD9MBh1ZT85bJjY5mfraLTXukf2rysYNglVn79zw9p/32CSWUn9Fpj5YAzeObIcHGSV/Ih5pfniFyfw==" algorithmName="SHA-512" password="CC35"/>
  <autoFilter ref="C118:K16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85</v>
      </c>
    </row>
    <row r="4" s="1" customFormat="1" ht="24.96" customHeight="1">
      <c r="B4" s="18"/>
      <c r="D4" s="136" t="s">
        <v>98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stavební úpravy WC 1NP pavilon S a U2 ZŠ Aloisina výšina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705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15. 1. 2024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33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35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37</v>
      </c>
      <c r="G32" s="36"/>
      <c r="H32" s="36"/>
      <c r="I32" s="150" t="s">
        <v>36</v>
      </c>
      <c r="J32" s="150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39</v>
      </c>
      <c r="E33" s="138" t="s">
        <v>40</v>
      </c>
      <c r="F33" s="152">
        <f>ROUND((SUM(BE121:BE255)),  2)</f>
        <v>0</v>
      </c>
      <c r="G33" s="36"/>
      <c r="H33" s="36"/>
      <c r="I33" s="153">
        <v>0.20999999999999999</v>
      </c>
      <c r="J33" s="152">
        <f>ROUND(((SUM(BE121:BE255))*I33),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41</v>
      </c>
      <c r="F34" s="152">
        <f>ROUND((SUM(BF121:BF255)),  2)</f>
        <v>0</v>
      </c>
      <c r="G34" s="36"/>
      <c r="H34" s="36"/>
      <c r="I34" s="153">
        <v>0.12</v>
      </c>
      <c r="J34" s="152">
        <f>ROUND(((SUM(BF121:BF255))*I34),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42</v>
      </c>
      <c r="F35" s="152">
        <f>ROUND((SUM(BG121:BG255)),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43</v>
      </c>
      <c r="F36" s="152">
        <f>ROUND((SUM(BH121:BH255)),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44</v>
      </c>
      <c r="F37" s="152">
        <f>ROUND((SUM(BI121:BI255)),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45</v>
      </c>
      <c r="E39" s="156"/>
      <c r="F39" s="156"/>
      <c r="G39" s="157" t="s">
        <v>46</v>
      </c>
      <c r="H39" s="158" t="s">
        <v>47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stavební úpravy WC 1NP pavilon S a U2 ZŠ Aloisina výšina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04 - ZTI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Liberec</v>
      </c>
      <c r="G89" s="38"/>
      <c r="H89" s="38"/>
      <c r="I89" s="30" t="s">
        <v>22</v>
      </c>
      <c r="J89" s="77" t="str">
        <f>IF(J12="","",J12)</f>
        <v>15. 1. 2024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>J. Nešněra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102</v>
      </c>
      <c r="D94" s="174"/>
      <c r="E94" s="174"/>
      <c r="F94" s="174"/>
      <c r="G94" s="174"/>
      <c r="H94" s="174"/>
      <c r="I94" s="174"/>
      <c r="J94" s="175" t="s">
        <v>103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104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105</v>
      </c>
    </row>
    <row r="97" s="9" customFormat="1" ht="24.96" customHeight="1">
      <c r="A97" s="9"/>
      <c r="B97" s="177"/>
      <c r="C97" s="178"/>
      <c r="D97" s="179" t="s">
        <v>114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706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707</v>
      </c>
      <c r="E99" s="186"/>
      <c r="F99" s="186"/>
      <c r="G99" s="186"/>
      <c r="H99" s="186"/>
      <c r="I99" s="186"/>
      <c r="J99" s="187">
        <f>J148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115</v>
      </c>
      <c r="E100" s="186"/>
      <c r="F100" s="186"/>
      <c r="G100" s="186"/>
      <c r="H100" s="186"/>
      <c r="I100" s="186"/>
      <c r="J100" s="187">
        <f>J181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708</v>
      </c>
      <c r="E101" s="186"/>
      <c r="F101" s="186"/>
      <c r="G101" s="186"/>
      <c r="H101" s="186"/>
      <c r="I101" s="186"/>
      <c r="J101" s="187">
        <f>J249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125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stavební úpravy WC 1NP pavilon S a U2 ZŠ Aloisina výšina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99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04 - ZTI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Liberec</v>
      </c>
      <c r="G115" s="38"/>
      <c r="H115" s="38"/>
      <c r="I115" s="30" t="s">
        <v>22</v>
      </c>
      <c r="J115" s="77" t="str">
        <f>IF(J12="","",J12)</f>
        <v>15. 1. 2024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 xml:space="preserve"> </v>
      </c>
      <c r="G117" s="38"/>
      <c r="H117" s="38"/>
      <c r="I117" s="30" t="s">
        <v>30</v>
      </c>
      <c r="J117" s="34" t="str">
        <f>E21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28</v>
      </c>
      <c r="D118" s="38"/>
      <c r="E118" s="38"/>
      <c r="F118" s="25" t="str">
        <f>IF(E18="","",E18)</f>
        <v>Vyplň údaj</v>
      </c>
      <c r="G118" s="38"/>
      <c r="H118" s="38"/>
      <c r="I118" s="30" t="s">
        <v>32</v>
      </c>
      <c r="J118" s="34" t="str">
        <f>E24</f>
        <v>J. Nešněra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126</v>
      </c>
      <c r="D120" s="192" t="s">
        <v>60</v>
      </c>
      <c r="E120" s="192" t="s">
        <v>56</v>
      </c>
      <c r="F120" s="192" t="s">
        <v>57</v>
      </c>
      <c r="G120" s="192" t="s">
        <v>127</v>
      </c>
      <c r="H120" s="192" t="s">
        <v>128</v>
      </c>
      <c r="I120" s="192" t="s">
        <v>129</v>
      </c>
      <c r="J120" s="192" t="s">
        <v>103</v>
      </c>
      <c r="K120" s="193" t="s">
        <v>130</v>
      </c>
      <c r="L120" s="194"/>
      <c r="M120" s="98" t="s">
        <v>1</v>
      </c>
      <c r="N120" s="99" t="s">
        <v>39</v>
      </c>
      <c r="O120" s="99" t="s">
        <v>131</v>
      </c>
      <c r="P120" s="99" t="s">
        <v>132</v>
      </c>
      <c r="Q120" s="99" t="s">
        <v>133</v>
      </c>
      <c r="R120" s="99" t="s">
        <v>134</v>
      </c>
      <c r="S120" s="99" t="s">
        <v>135</v>
      </c>
      <c r="T120" s="100" t="s">
        <v>136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137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0.099220000000000003</v>
      </c>
      <c r="S121" s="102"/>
      <c r="T121" s="198">
        <f>T122</f>
        <v>0.017350000000000001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74</v>
      </c>
      <c r="AU121" s="15" t="s">
        <v>105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74</v>
      </c>
      <c r="E122" s="203" t="s">
        <v>338</v>
      </c>
      <c r="F122" s="203" t="s">
        <v>339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P123+P148+P181+P249</f>
        <v>0</v>
      </c>
      <c r="Q122" s="208"/>
      <c r="R122" s="209">
        <f>R123+R148+R181+R249</f>
        <v>0.099220000000000003</v>
      </c>
      <c r="S122" s="208"/>
      <c r="T122" s="210">
        <f>T123+T148+T181+T249</f>
        <v>0.017350000000000001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85</v>
      </c>
      <c r="AT122" s="212" t="s">
        <v>74</v>
      </c>
      <c r="AU122" s="212" t="s">
        <v>75</v>
      </c>
      <c r="AY122" s="211" t="s">
        <v>140</v>
      </c>
      <c r="BK122" s="213">
        <f>BK123+BK148+BK181+BK249</f>
        <v>0</v>
      </c>
    </row>
    <row r="123" s="12" customFormat="1" ht="22.8" customHeight="1">
      <c r="A123" s="12"/>
      <c r="B123" s="200"/>
      <c r="C123" s="201"/>
      <c r="D123" s="202" t="s">
        <v>74</v>
      </c>
      <c r="E123" s="214" t="s">
        <v>709</v>
      </c>
      <c r="F123" s="214" t="s">
        <v>710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SUM(P124:P147)</f>
        <v>0</v>
      </c>
      <c r="Q123" s="208"/>
      <c r="R123" s="209">
        <f>SUM(R124:R147)</f>
        <v>0.0067499999999999991</v>
      </c>
      <c r="S123" s="208"/>
      <c r="T123" s="210">
        <f>SUM(T124:T147)</f>
        <v>0.0040800000000000003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85</v>
      </c>
      <c r="AT123" s="212" t="s">
        <v>74</v>
      </c>
      <c r="AU123" s="212" t="s">
        <v>83</v>
      </c>
      <c r="AY123" s="211" t="s">
        <v>140</v>
      </c>
      <c r="BK123" s="213">
        <f>SUM(BK124:BK147)</f>
        <v>0</v>
      </c>
    </row>
    <row r="124" s="2" customFormat="1" ht="16.5" customHeight="1">
      <c r="A124" s="36"/>
      <c r="B124" s="37"/>
      <c r="C124" s="216" t="s">
        <v>83</v>
      </c>
      <c r="D124" s="216" t="s">
        <v>142</v>
      </c>
      <c r="E124" s="217" t="s">
        <v>711</v>
      </c>
      <c r="F124" s="218" t="s">
        <v>712</v>
      </c>
      <c r="G124" s="219" t="s">
        <v>224</v>
      </c>
      <c r="H124" s="220">
        <v>1</v>
      </c>
      <c r="I124" s="221"/>
      <c r="J124" s="222">
        <f>ROUND(I124*H124,2)</f>
        <v>0</v>
      </c>
      <c r="K124" s="218" t="s">
        <v>146</v>
      </c>
      <c r="L124" s="42"/>
      <c r="M124" s="223" t="s">
        <v>1</v>
      </c>
      <c r="N124" s="224" t="s">
        <v>40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0.0020999999999999999</v>
      </c>
      <c r="T124" s="226">
        <f>S124*H124</f>
        <v>0.0020999999999999999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248</v>
      </c>
      <c r="AT124" s="227" t="s">
        <v>142</v>
      </c>
      <c r="AU124" s="227" t="s">
        <v>85</v>
      </c>
      <c r="AY124" s="15" t="s">
        <v>140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83</v>
      </c>
      <c r="BK124" s="228">
        <f>ROUND(I124*H124,2)</f>
        <v>0</v>
      </c>
      <c r="BL124" s="15" t="s">
        <v>248</v>
      </c>
      <c r="BM124" s="227" t="s">
        <v>713</v>
      </c>
    </row>
    <row r="125" s="2" customFormat="1">
      <c r="A125" s="36"/>
      <c r="B125" s="37"/>
      <c r="C125" s="38"/>
      <c r="D125" s="229" t="s">
        <v>149</v>
      </c>
      <c r="E125" s="38"/>
      <c r="F125" s="230" t="s">
        <v>714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149</v>
      </c>
      <c r="AU125" s="15" t="s">
        <v>85</v>
      </c>
    </row>
    <row r="126" s="2" customFormat="1">
      <c r="A126" s="36"/>
      <c r="B126" s="37"/>
      <c r="C126" s="38"/>
      <c r="D126" s="234" t="s">
        <v>151</v>
      </c>
      <c r="E126" s="38"/>
      <c r="F126" s="235" t="s">
        <v>715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151</v>
      </c>
      <c r="AU126" s="15" t="s">
        <v>85</v>
      </c>
    </row>
    <row r="127" s="2" customFormat="1" ht="16.5" customHeight="1">
      <c r="A127" s="36"/>
      <c r="B127" s="37"/>
      <c r="C127" s="216" t="s">
        <v>85</v>
      </c>
      <c r="D127" s="216" t="s">
        <v>142</v>
      </c>
      <c r="E127" s="217" t="s">
        <v>716</v>
      </c>
      <c r="F127" s="218" t="s">
        <v>717</v>
      </c>
      <c r="G127" s="219" t="s">
        <v>224</v>
      </c>
      <c r="H127" s="220">
        <v>1</v>
      </c>
      <c r="I127" s="221"/>
      <c r="J127" s="222">
        <f>ROUND(I127*H127,2)</f>
        <v>0</v>
      </c>
      <c r="K127" s="218" t="s">
        <v>146</v>
      </c>
      <c r="L127" s="42"/>
      <c r="M127" s="223" t="s">
        <v>1</v>
      </c>
      <c r="N127" s="224" t="s">
        <v>40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0.00198</v>
      </c>
      <c r="T127" s="226">
        <f>S127*H127</f>
        <v>0.00198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248</v>
      </c>
      <c r="AT127" s="227" t="s">
        <v>142</v>
      </c>
      <c r="AU127" s="227" t="s">
        <v>85</v>
      </c>
      <c r="AY127" s="15" t="s">
        <v>140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83</v>
      </c>
      <c r="BK127" s="228">
        <f>ROUND(I127*H127,2)</f>
        <v>0</v>
      </c>
      <c r="BL127" s="15" t="s">
        <v>248</v>
      </c>
      <c r="BM127" s="227" t="s">
        <v>718</v>
      </c>
    </row>
    <row r="128" s="2" customFormat="1">
      <c r="A128" s="36"/>
      <c r="B128" s="37"/>
      <c r="C128" s="38"/>
      <c r="D128" s="229" t="s">
        <v>149</v>
      </c>
      <c r="E128" s="38"/>
      <c r="F128" s="230" t="s">
        <v>719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149</v>
      </c>
      <c r="AU128" s="15" t="s">
        <v>85</v>
      </c>
    </row>
    <row r="129" s="2" customFormat="1">
      <c r="A129" s="36"/>
      <c r="B129" s="37"/>
      <c r="C129" s="38"/>
      <c r="D129" s="234" t="s">
        <v>151</v>
      </c>
      <c r="E129" s="38"/>
      <c r="F129" s="235" t="s">
        <v>720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151</v>
      </c>
      <c r="AU129" s="15" t="s">
        <v>85</v>
      </c>
    </row>
    <row r="130" s="2" customFormat="1" ht="16.5" customHeight="1">
      <c r="A130" s="36"/>
      <c r="B130" s="37"/>
      <c r="C130" s="216" t="s">
        <v>153</v>
      </c>
      <c r="D130" s="216" t="s">
        <v>142</v>
      </c>
      <c r="E130" s="217" t="s">
        <v>721</v>
      </c>
      <c r="F130" s="218" t="s">
        <v>722</v>
      </c>
      <c r="G130" s="219" t="s">
        <v>218</v>
      </c>
      <c r="H130" s="220">
        <v>1</v>
      </c>
      <c r="I130" s="221"/>
      <c r="J130" s="222">
        <f>ROUND(I130*H130,2)</f>
        <v>0</v>
      </c>
      <c r="K130" s="218" t="s">
        <v>146</v>
      </c>
      <c r="L130" s="42"/>
      <c r="M130" s="223" t="s">
        <v>1</v>
      </c>
      <c r="N130" s="224" t="s">
        <v>40</v>
      </c>
      <c r="O130" s="89"/>
      <c r="P130" s="225">
        <f>O130*H130</f>
        <v>0</v>
      </c>
      <c r="Q130" s="225">
        <v>0.0017899999999999999</v>
      </c>
      <c r="R130" s="225">
        <f>Q130*H130</f>
        <v>0.0017899999999999999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248</v>
      </c>
      <c r="AT130" s="227" t="s">
        <v>142</v>
      </c>
      <c r="AU130" s="227" t="s">
        <v>85</v>
      </c>
      <c r="AY130" s="15" t="s">
        <v>140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83</v>
      </c>
      <c r="BK130" s="228">
        <f>ROUND(I130*H130,2)</f>
        <v>0</v>
      </c>
      <c r="BL130" s="15" t="s">
        <v>248</v>
      </c>
      <c r="BM130" s="227" t="s">
        <v>723</v>
      </c>
    </row>
    <row r="131" s="2" customFormat="1">
      <c r="A131" s="36"/>
      <c r="B131" s="37"/>
      <c r="C131" s="38"/>
      <c r="D131" s="229" t="s">
        <v>149</v>
      </c>
      <c r="E131" s="38"/>
      <c r="F131" s="230" t="s">
        <v>724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149</v>
      </c>
      <c r="AU131" s="15" t="s">
        <v>85</v>
      </c>
    </row>
    <row r="132" s="2" customFormat="1">
      <c r="A132" s="36"/>
      <c r="B132" s="37"/>
      <c r="C132" s="38"/>
      <c r="D132" s="234" t="s">
        <v>151</v>
      </c>
      <c r="E132" s="38"/>
      <c r="F132" s="235" t="s">
        <v>725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151</v>
      </c>
      <c r="AU132" s="15" t="s">
        <v>85</v>
      </c>
    </row>
    <row r="133" s="2" customFormat="1" ht="16.5" customHeight="1">
      <c r="A133" s="36"/>
      <c r="B133" s="37"/>
      <c r="C133" s="216" t="s">
        <v>147</v>
      </c>
      <c r="D133" s="216" t="s">
        <v>142</v>
      </c>
      <c r="E133" s="217" t="s">
        <v>726</v>
      </c>
      <c r="F133" s="218" t="s">
        <v>727</v>
      </c>
      <c r="G133" s="219" t="s">
        <v>224</v>
      </c>
      <c r="H133" s="220">
        <v>1</v>
      </c>
      <c r="I133" s="221"/>
      <c r="J133" s="222">
        <f>ROUND(I133*H133,2)</f>
        <v>0</v>
      </c>
      <c r="K133" s="218" t="s">
        <v>146</v>
      </c>
      <c r="L133" s="42"/>
      <c r="M133" s="223" t="s">
        <v>1</v>
      </c>
      <c r="N133" s="224" t="s">
        <v>40</v>
      </c>
      <c r="O133" s="89"/>
      <c r="P133" s="225">
        <f>O133*H133</f>
        <v>0</v>
      </c>
      <c r="Q133" s="225">
        <v>0.00048000000000000001</v>
      </c>
      <c r="R133" s="225">
        <f>Q133*H133</f>
        <v>0.00048000000000000001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248</v>
      </c>
      <c r="AT133" s="227" t="s">
        <v>142</v>
      </c>
      <c r="AU133" s="227" t="s">
        <v>85</v>
      </c>
      <c r="AY133" s="15" t="s">
        <v>140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83</v>
      </c>
      <c r="BK133" s="228">
        <f>ROUND(I133*H133,2)</f>
        <v>0</v>
      </c>
      <c r="BL133" s="15" t="s">
        <v>248</v>
      </c>
      <c r="BM133" s="227" t="s">
        <v>728</v>
      </c>
    </row>
    <row r="134" s="2" customFormat="1">
      <c r="A134" s="36"/>
      <c r="B134" s="37"/>
      <c r="C134" s="38"/>
      <c r="D134" s="229" t="s">
        <v>149</v>
      </c>
      <c r="E134" s="38"/>
      <c r="F134" s="230" t="s">
        <v>729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149</v>
      </c>
      <c r="AU134" s="15" t="s">
        <v>85</v>
      </c>
    </row>
    <row r="135" s="2" customFormat="1">
      <c r="A135" s="36"/>
      <c r="B135" s="37"/>
      <c r="C135" s="38"/>
      <c r="D135" s="234" t="s">
        <v>151</v>
      </c>
      <c r="E135" s="38"/>
      <c r="F135" s="235" t="s">
        <v>730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151</v>
      </c>
      <c r="AU135" s="15" t="s">
        <v>85</v>
      </c>
    </row>
    <row r="136" s="2" customFormat="1" ht="16.5" customHeight="1">
      <c r="A136" s="36"/>
      <c r="B136" s="37"/>
      <c r="C136" s="216" t="s">
        <v>177</v>
      </c>
      <c r="D136" s="216" t="s">
        <v>142</v>
      </c>
      <c r="E136" s="217" t="s">
        <v>731</v>
      </c>
      <c r="F136" s="218" t="s">
        <v>732</v>
      </c>
      <c r="G136" s="219" t="s">
        <v>224</v>
      </c>
      <c r="H136" s="220">
        <v>2</v>
      </c>
      <c r="I136" s="221"/>
      <c r="J136" s="222">
        <f>ROUND(I136*H136,2)</f>
        <v>0</v>
      </c>
      <c r="K136" s="218" t="s">
        <v>146</v>
      </c>
      <c r="L136" s="42"/>
      <c r="M136" s="223" t="s">
        <v>1</v>
      </c>
      <c r="N136" s="224" t="s">
        <v>40</v>
      </c>
      <c r="O136" s="89"/>
      <c r="P136" s="225">
        <f>O136*H136</f>
        <v>0</v>
      </c>
      <c r="Q136" s="225">
        <v>0.0022399999999999998</v>
      </c>
      <c r="R136" s="225">
        <f>Q136*H136</f>
        <v>0.0044799999999999996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248</v>
      </c>
      <c r="AT136" s="227" t="s">
        <v>142</v>
      </c>
      <c r="AU136" s="227" t="s">
        <v>85</v>
      </c>
      <c r="AY136" s="15" t="s">
        <v>140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83</v>
      </c>
      <c r="BK136" s="228">
        <f>ROUND(I136*H136,2)</f>
        <v>0</v>
      </c>
      <c r="BL136" s="15" t="s">
        <v>248</v>
      </c>
      <c r="BM136" s="227" t="s">
        <v>733</v>
      </c>
    </row>
    <row r="137" s="2" customFormat="1">
      <c r="A137" s="36"/>
      <c r="B137" s="37"/>
      <c r="C137" s="38"/>
      <c r="D137" s="229" t="s">
        <v>149</v>
      </c>
      <c r="E137" s="38"/>
      <c r="F137" s="230" t="s">
        <v>734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149</v>
      </c>
      <c r="AU137" s="15" t="s">
        <v>85</v>
      </c>
    </row>
    <row r="138" s="2" customFormat="1">
      <c r="A138" s="36"/>
      <c r="B138" s="37"/>
      <c r="C138" s="38"/>
      <c r="D138" s="234" t="s">
        <v>151</v>
      </c>
      <c r="E138" s="38"/>
      <c r="F138" s="235" t="s">
        <v>735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151</v>
      </c>
      <c r="AU138" s="15" t="s">
        <v>85</v>
      </c>
    </row>
    <row r="139" s="2" customFormat="1" ht="16.5" customHeight="1">
      <c r="A139" s="36"/>
      <c r="B139" s="37"/>
      <c r="C139" s="216" t="s">
        <v>183</v>
      </c>
      <c r="D139" s="216" t="s">
        <v>142</v>
      </c>
      <c r="E139" s="217" t="s">
        <v>736</v>
      </c>
      <c r="F139" s="218" t="s">
        <v>737</v>
      </c>
      <c r="G139" s="219" t="s">
        <v>218</v>
      </c>
      <c r="H139" s="220">
        <v>1</v>
      </c>
      <c r="I139" s="221"/>
      <c r="J139" s="222">
        <f>ROUND(I139*H139,2)</f>
        <v>0</v>
      </c>
      <c r="K139" s="218" t="s">
        <v>146</v>
      </c>
      <c r="L139" s="42"/>
      <c r="M139" s="223" t="s">
        <v>1</v>
      </c>
      <c r="N139" s="224" t="s">
        <v>40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248</v>
      </c>
      <c r="AT139" s="227" t="s">
        <v>142</v>
      </c>
      <c r="AU139" s="227" t="s">
        <v>85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83</v>
      </c>
      <c r="BK139" s="228">
        <f>ROUND(I139*H139,2)</f>
        <v>0</v>
      </c>
      <c r="BL139" s="15" t="s">
        <v>248</v>
      </c>
      <c r="BM139" s="227" t="s">
        <v>738</v>
      </c>
    </row>
    <row r="140" s="2" customFormat="1">
      <c r="A140" s="36"/>
      <c r="B140" s="37"/>
      <c r="C140" s="38"/>
      <c r="D140" s="229" t="s">
        <v>149</v>
      </c>
      <c r="E140" s="38"/>
      <c r="F140" s="230" t="s">
        <v>739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149</v>
      </c>
      <c r="AU140" s="15" t="s">
        <v>85</v>
      </c>
    </row>
    <row r="141" s="2" customFormat="1">
      <c r="A141" s="36"/>
      <c r="B141" s="37"/>
      <c r="C141" s="38"/>
      <c r="D141" s="234" t="s">
        <v>151</v>
      </c>
      <c r="E141" s="38"/>
      <c r="F141" s="235" t="s">
        <v>740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151</v>
      </c>
      <c r="AU141" s="15" t="s">
        <v>85</v>
      </c>
    </row>
    <row r="142" s="2" customFormat="1" ht="21.75" customHeight="1">
      <c r="A142" s="36"/>
      <c r="B142" s="37"/>
      <c r="C142" s="216" t="s">
        <v>189</v>
      </c>
      <c r="D142" s="216" t="s">
        <v>142</v>
      </c>
      <c r="E142" s="217" t="s">
        <v>741</v>
      </c>
      <c r="F142" s="218" t="s">
        <v>742</v>
      </c>
      <c r="G142" s="219" t="s">
        <v>218</v>
      </c>
      <c r="H142" s="220">
        <v>2</v>
      </c>
      <c r="I142" s="221"/>
      <c r="J142" s="222">
        <f>ROUND(I142*H142,2)</f>
        <v>0</v>
      </c>
      <c r="K142" s="218" t="s">
        <v>146</v>
      </c>
      <c r="L142" s="42"/>
      <c r="M142" s="223" t="s">
        <v>1</v>
      </c>
      <c r="N142" s="224" t="s">
        <v>40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248</v>
      </c>
      <c r="AT142" s="227" t="s">
        <v>142</v>
      </c>
      <c r="AU142" s="227" t="s">
        <v>85</v>
      </c>
      <c r="AY142" s="15" t="s">
        <v>140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83</v>
      </c>
      <c r="BK142" s="228">
        <f>ROUND(I142*H142,2)</f>
        <v>0</v>
      </c>
      <c r="BL142" s="15" t="s">
        <v>248</v>
      </c>
      <c r="BM142" s="227" t="s">
        <v>743</v>
      </c>
    </row>
    <row r="143" s="2" customFormat="1">
      <c r="A143" s="36"/>
      <c r="B143" s="37"/>
      <c r="C143" s="38"/>
      <c r="D143" s="229" t="s">
        <v>149</v>
      </c>
      <c r="E143" s="38"/>
      <c r="F143" s="230" t="s">
        <v>744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149</v>
      </c>
      <c r="AU143" s="15" t="s">
        <v>85</v>
      </c>
    </row>
    <row r="144" s="2" customFormat="1">
      <c r="A144" s="36"/>
      <c r="B144" s="37"/>
      <c r="C144" s="38"/>
      <c r="D144" s="234" t="s">
        <v>151</v>
      </c>
      <c r="E144" s="38"/>
      <c r="F144" s="235" t="s">
        <v>745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151</v>
      </c>
      <c r="AU144" s="15" t="s">
        <v>85</v>
      </c>
    </row>
    <row r="145" s="2" customFormat="1" ht="24.15" customHeight="1">
      <c r="A145" s="36"/>
      <c r="B145" s="37"/>
      <c r="C145" s="216" t="s">
        <v>196</v>
      </c>
      <c r="D145" s="216" t="s">
        <v>142</v>
      </c>
      <c r="E145" s="217" t="s">
        <v>746</v>
      </c>
      <c r="F145" s="218" t="s">
        <v>747</v>
      </c>
      <c r="G145" s="219" t="s">
        <v>164</v>
      </c>
      <c r="H145" s="220">
        <v>0.0070000000000000001</v>
      </c>
      <c r="I145" s="221"/>
      <c r="J145" s="222">
        <f>ROUND(I145*H145,2)</f>
        <v>0</v>
      </c>
      <c r="K145" s="218" t="s">
        <v>146</v>
      </c>
      <c r="L145" s="42"/>
      <c r="M145" s="223" t="s">
        <v>1</v>
      </c>
      <c r="N145" s="224" t="s">
        <v>40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248</v>
      </c>
      <c r="AT145" s="227" t="s">
        <v>142</v>
      </c>
      <c r="AU145" s="227" t="s">
        <v>85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83</v>
      </c>
      <c r="BK145" s="228">
        <f>ROUND(I145*H145,2)</f>
        <v>0</v>
      </c>
      <c r="BL145" s="15" t="s">
        <v>248</v>
      </c>
      <c r="BM145" s="227" t="s">
        <v>748</v>
      </c>
    </row>
    <row r="146" s="2" customFormat="1">
      <c r="A146" s="36"/>
      <c r="B146" s="37"/>
      <c r="C146" s="38"/>
      <c r="D146" s="229" t="s">
        <v>149</v>
      </c>
      <c r="E146" s="38"/>
      <c r="F146" s="230" t="s">
        <v>749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149</v>
      </c>
      <c r="AU146" s="15" t="s">
        <v>85</v>
      </c>
    </row>
    <row r="147" s="2" customFormat="1">
      <c r="A147" s="36"/>
      <c r="B147" s="37"/>
      <c r="C147" s="38"/>
      <c r="D147" s="234" t="s">
        <v>151</v>
      </c>
      <c r="E147" s="38"/>
      <c r="F147" s="235" t="s">
        <v>750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151</v>
      </c>
      <c r="AU147" s="15" t="s">
        <v>85</v>
      </c>
    </row>
    <row r="148" s="12" customFormat="1" ht="22.8" customHeight="1">
      <c r="A148" s="12"/>
      <c r="B148" s="200"/>
      <c r="C148" s="201"/>
      <c r="D148" s="202" t="s">
        <v>74</v>
      </c>
      <c r="E148" s="214" t="s">
        <v>751</v>
      </c>
      <c r="F148" s="214" t="s">
        <v>752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SUM(P149:P180)</f>
        <v>0</v>
      </c>
      <c r="Q148" s="208"/>
      <c r="R148" s="209">
        <f>SUM(R149:R180)</f>
        <v>0.0068200000000000005</v>
      </c>
      <c r="S148" s="208"/>
      <c r="T148" s="210">
        <f>SUM(T149:T180)</f>
        <v>0.01278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85</v>
      </c>
      <c r="AT148" s="212" t="s">
        <v>74</v>
      </c>
      <c r="AU148" s="212" t="s">
        <v>83</v>
      </c>
      <c r="AY148" s="211" t="s">
        <v>140</v>
      </c>
      <c r="BK148" s="213">
        <f>SUM(BK149:BK180)</f>
        <v>0</v>
      </c>
    </row>
    <row r="149" s="2" customFormat="1" ht="24.15" customHeight="1">
      <c r="A149" s="36"/>
      <c r="B149" s="37"/>
      <c r="C149" s="216" t="s">
        <v>203</v>
      </c>
      <c r="D149" s="216" t="s">
        <v>142</v>
      </c>
      <c r="E149" s="217" t="s">
        <v>753</v>
      </c>
      <c r="F149" s="218" t="s">
        <v>754</v>
      </c>
      <c r="G149" s="219" t="s">
        <v>224</v>
      </c>
      <c r="H149" s="220">
        <v>6</v>
      </c>
      <c r="I149" s="221"/>
      <c r="J149" s="222">
        <f>ROUND(I149*H149,2)</f>
        <v>0</v>
      </c>
      <c r="K149" s="218" t="s">
        <v>146</v>
      </c>
      <c r="L149" s="42"/>
      <c r="M149" s="223" t="s">
        <v>1</v>
      </c>
      <c r="N149" s="224" t="s">
        <v>40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0.0021299999999999999</v>
      </c>
      <c r="T149" s="226">
        <f>S149*H149</f>
        <v>0.01278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248</v>
      </c>
      <c r="AT149" s="227" t="s">
        <v>142</v>
      </c>
      <c r="AU149" s="227" t="s">
        <v>85</v>
      </c>
      <c r="AY149" s="15" t="s">
        <v>140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83</v>
      </c>
      <c r="BK149" s="228">
        <f>ROUND(I149*H149,2)</f>
        <v>0</v>
      </c>
      <c r="BL149" s="15" t="s">
        <v>248</v>
      </c>
      <c r="BM149" s="227" t="s">
        <v>755</v>
      </c>
    </row>
    <row r="150" s="2" customFormat="1">
      <c r="A150" s="36"/>
      <c r="B150" s="37"/>
      <c r="C150" s="38"/>
      <c r="D150" s="229" t="s">
        <v>149</v>
      </c>
      <c r="E150" s="38"/>
      <c r="F150" s="230" t="s">
        <v>756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149</v>
      </c>
      <c r="AU150" s="15" t="s">
        <v>85</v>
      </c>
    </row>
    <row r="151" s="2" customFormat="1">
      <c r="A151" s="36"/>
      <c r="B151" s="37"/>
      <c r="C151" s="38"/>
      <c r="D151" s="234" t="s">
        <v>151</v>
      </c>
      <c r="E151" s="38"/>
      <c r="F151" s="235" t="s">
        <v>757</v>
      </c>
      <c r="G151" s="38"/>
      <c r="H151" s="38"/>
      <c r="I151" s="231"/>
      <c r="J151" s="38"/>
      <c r="K151" s="38"/>
      <c r="L151" s="42"/>
      <c r="M151" s="232"/>
      <c r="N151" s="233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151</v>
      </c>
      <c r="AU151" s="15" t="s">
        <v>85</v>
      </c>
    </row>
    <row r="152" s="2" customFormat="1" ht="24.15" customHeight="1">
      <c r="A152" s="36"/>
      <c r="B152" s="37"/>
      <c r="C152" s="216" t="s">
        <v>209</v>
      </c>
      <c r="D152" s="216" t="s">
        <v>142</v>
      </c>
      <c r="E152" s="217" t="s">
        <v>758</v>
      </c>
      <c r="F152" s="218" t="s">
        <v>759</v>
      </c>
      <c r="G152" s="219" t="s">
        <v>224</v>
      </c>
      <c r="H152" s="220">
        <v>5</v>
      </c>
      <c r="I152" s="221"/>
      <c r="J152" s="222">
        <f>ROUND(I152*H152,2)</f>
        <v>0</v>
      </c>
      <c r="K152" s="218" t="s">
        <v>146</v>
      </c>
      <c r="L152" s="42"/>
      <c r="M152" s="223" t="s">
        <v>1</v>
      </c>
      <c r="N152" s="224" t="s">
        <v>40</v>
      </c>
      <c r="O152" s="89"/>
      <c r="P152" s="225">
        <f>O152*H152</f>
        <v>0</v>
      </c>
      <c r="Q152" s="225">
        <v>0.00051000000000000004</v>
      </c>
      <c r="R152" s="225">
        <f>Q152*H152</f>
        <v>0.0025500000000000002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248</v>
      </c>
      <c r="AT152" s="227" t="s">
        <v>142</v>
      </c>
      <c r="AU152" s="227" t="s">
        <v>85</v>
      </c>
      <c r="AY152" s="15" t="s">
        <v>140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83</v>
      </c>
      <c r="BK152" s="228">
        <f>ROUND(I152*H152,2)</f>
        <v>0</v>
      </c>
      <c r="BL152" s="15" t="s">
        <v>248</v>
      </c>
      <c r="BM152" s="227" t="s">
        <v>760</v>
      </c>
    </row>
    <row r="153" s="2" customFormat="1">
      <c r="A153" s="36"/>
      <c r="B153" s="37"/>
      <c r="C153" s="38"/>
      <c r="D153" s="229" t="s">
        <v>149</v>
      </c>
      <c r="E153" s="38"/>
      <c r="F153" s="230" t="s">
        <v>761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149</v>
      </c>
      <c r="AU153" s="15" t="s">
        <v>85</v>
      </c>
    </row>
    <row r="154" s="2" customFormat="1">
      <c r="A154" s="36"/>
      <c r="B154" s="37"/>
      <c r="C154" s="38"/>
      <c r="D154" s="234" t="s">
        <v>151</v>
      </c>
      <c r="E154" s="38"/>
      <c r="F154" s="235" t="s">
        <v>762</v>
      </c>
      <c r="G154" s="38"/>
      <c r="H154" s="38"/>
      <c r="I154" s="231"/>
      <c r="J154" s="38"/>
      <c r="K154" s="38"/>
      <c r="L154" s="42"/>
      <c r="M154" s="232"/>
      <c r="N154" s="233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151</v>
      </c>
      <c r="AU154" s="15" t="s">
        <v>85</v>
      </c>
    </row>
    <row r="155" s="2" customFormat="1" ht="24.15" customHeight="1">
      <c r="A155" s="36"/>
      <c r="B155" s="37"/>
      <c r="C155" s="216" t="s">
        <v>215</v>
      </c>
      <c r="D155" s="216" t="s">
        <v>142</v>
      </c>
      <c r="E155" s="217" t="s">
        <v>763</v>
      </c>
      <c r="F155" s="218" t="s">
        <v>764</v>
      </c>
      <c r="G155" s="219" t="s">
        <v>224</v>
      </c>
      <c r="H155" s="220">
        <v>2</v>
      </c>
      <c r="I155" s="221"/>
      <c r="J155" s="222">
        <f>ROUND(I155*H155,2)</f>
        <v>0</v>
      </c>
      <c r="K155" s="218" t="s">
        <v>146</v>
      </c>
      <c r="L155" s="42"/>
      <c r="M155" s="223" t="s">
        <v>1</v>
      </c>
      <c r="N155" s="224" t="s">
        <v>40</v>
      </c>
      <c r="O155" s="89"/>
      <c r="P155" s="225">
        <f>O155*H155</f>
        <v>0</v>
      </c>
      <c r="Q155" s="225">
        <v>0.00084000000000000003</v>
      </c>
      <c r="R155" s="225">
        <f>Q155*H155</f>
        <v>0.0016800000000000001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248</v>
      </c>
      <c r="AT155" s="227" t="s">
        <v>142</v>
      </c>
      <c r="AU155" s="227" t="s">
        <v>85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83</v>
      </c>
      <c r="BK155" s="228">
        <f>ROUND(I155*H155,2)</f>
        <v>0</v>
      </c>
      <c r="BL155" s="15" t="s">
        <v>248</v>
      </c>
      <c r="BM155" s="227" t="s">
        <v>765</v>
      </c>
    </row>
    <row r="156" s="2" customFormat="1">
      <c r="A156" s="36"/>
      <c r="B156" s="37"/>
      <c r="C156" s="38"/>
      <c r="D156" s="229" t="s">
        <v>149</v>
      </c>
      <c r="E156" s="38"/>
      <c r="F156" s="230" t="s">
        <v>766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149</v>
      </c>
      <c r="AU156" s="15" t="s">
        <v>85</v>
      </c>
    </row>
    <row r="157" s="2" customFormat="1">
      <c r="A157" s="36"/>
      <c r="B157" s="37"/>
      <c r="C157" s="38"/>
      <c r="D157" s="234" t="s">
        <v>151</v>
      </c>
      <c r="E157" s="38"/>
      <c r="F157" s="235" t="s">
        <v>767</v>
      </c>
      <c r="G157" s="38"/>
      <c r="H157" s="38"/>
      <c r="I157" s="231"/>
      <c r="J157" s="38"/>
      <c r="K157" s="38"/>
      <c r="L157" s="42"/>
      <c r="M157" s="232"/>
      <c r="N157" s="233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151</v>
      </c>
      <c r="AU157" s="15" t="s">
        <v>85</v>
      </c>
    </row>
    <row r="158" s="2" customFormat="1" ht="24.15" customHeight="1">
      <c r="A158" s="36"/>
      <c r="B158" s="37"/>
      <c r="C158" s="216" t="s">
        <v>8</v>
      </c>
      <c r="D158" s="216" t="s">
        <v>142</v>
      </c>
      <c r="E158" s="217" t="s">
        <v>768</v>
      </c>
      <c r="F158" s="218" t="s">
        <v>769</v>
      </c>
      <c r="G158" s="219" t="s">
        <v>345</v>
      </c>
      <c r="H158" s="220">
        <v>1</v>
      </c>
      <c r="I158" s="221"/>
      <c r="J158" s="222">
        <f>ROUND(I158*H158,2)</f>
        <v>0</v>
      </c>
      <c r="K158" s="218" t="s">
        <v>146</v>
      </c>
      <c r="L158" s="42"/>
      <c r="M158" s="223" t="s">
        <v>1</v>
      </c>
      <c r="N158" s="224" t="s">
        <v>40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248</v>
      </c>
      <c r="AT158" s="227" t="s">
        <v>142</v>
      </c>
      <c r="AU158" s="227" t="s">
        <v>85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83</v>
      </c>
      <c r="BK158" s="228">
        <f>ROUND(I158*H158,2)</f>
        <v>0</v>
      </c>
      <c r="BL158" s="15" t="s">
        <v>248</v>
      </c>
      <c r="BM158" s="227" t="s">
        <v>770</v>
      </c>
    </row>
    <row r="159" s="2" customFormat="1">
      <c r="A159" s="36"/>
      <c r="B159" s="37"/>
      <c r="C159" s="38"/>
      <c r="D159" s="229" t="s">
        <v>149</v>
      </c>
      <c r="E159" s="38"/>
      <c r="F159" s="230" t="s">
        <v>771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149</v>
      </c>
      <c r="AU159" s="15" t="s">
        <v>85</v>
      </c>
    </row>
    <row r="160" s="2" customFormat="1">
      <c r="A160" s="36"/>
      <c r="B160" s="37"/>
      <c r="C160" s="38"/>
      <c r="D160" s="234" t="s">
        <v>151</v>
      </c>
      <c r="E160" s="38"/>
      <c r="F160" s="235" t="s">
        <v>772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151</v>
      </c>
      <c r="AU160" s="15" t="s">
        <v>85</v>
      </c>
    </row>
    <row r="161" s="2" customFormat="1" ht="37.8" customHeight="1">
      <c r="A161" s="36"/>
      <c r="B161" s="37"/>
      <c r="C161" s="216" t="s">
        <v>228</v>
      </c>
      <c r="D161" s="216" t="s">
        <v>142</v>
      </c>
      <c r="E161" s="217" t="s">
        <v>773</v>
      </c>
      <c r="F161" s="218" t="s">
        <v>774</v>
      </c>
      <c r="G161" s="219" t="s">
        <v>224</v>
      </c>
      <c r="H161" s="220">
        <v>5</v>
      </c>
      <c r="I161" s="221"/>
      <c r="J161" s="222">
        <f>ROUND(I161*H161,2)</f>
        <v>0</v>
      </c>
      <c r="K161" s="218" t="s">
        <v>146</v>
      </c>
      <c r="L161" s="42"/>
      <c r="M161" s="223" t="s">
        <v>1</v>
      </c>
      <c r="N161" s="224" t="s">
        <v>40</v>
      </c>
      <c r="O161" s="89"/>
      <c r="P161" s="225">
        <f>O161*H161</f>
        <v>0</v>
      </c>
      <c r="Q161" s="225">
        <v>5.0000000000000002E-05</v>
      </c>
      <c r="R161" s="225">
        <f>Q161*H161</f>
        <v>0.00025000000000000001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248</v>
      </c>
      <c r="AT161" s="227" t="s">
        <v>142</v>
      </c>
      <c r="AU161" s="227" t="s">
        <v>85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83</v>
      </c>
      <c r="BK161" s="228">
        <f>ROUND(I161*H161,2)</f>
        <v>0</v>
      </c>
      <c r="BL161" s="15" t="s">
        <v>248</v>
      </c>
      <c r="BM161" s="227" t="s">
        <v>775</v>
      </c>
    </row>
    <row r="162" s="2" customFormat="1">
      <c r="A162" s="36"/>
      <c r="B162" s="37"/>
      <c r="C162" s="38"/>
      <c r="D162" s="229" t="s">
        <v>149</v>
      </c>
      <c r="E162" s="38"/>
      <c r="F162" s="230" t="s">
        <v>776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149</v>
      </c>
      <c r="AU162" s="15" t="s">
        <v>85</v>
      </c>
    </row>
    <row r="163" s="2" customFormat="1">
      <c r="A163" s="36"/>
      <c r="B163" s="37"/>
      <c r="C163" s="38"/>
      <c r="D163" s="234" t="s">
        <v>151</v>
      </c>
      <c r="E163" s="38"/>
      <c r="F163" s="235" t="s">
        <v>777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151</v>
      </c>
      <c r="AU163" s="15" t="s">
        <v>85</v>
      </c>
    </row>
    <row r="164" s="2" customFormat="1" ht="37.8" customHeight="1">
      <c r="A164" s="36"/>
      <c r="B164" s="37"/>
      <c r="C164" s="216" t="s">
        <v>234</v>
      </c>
      <c r="D164" s="216" t="s">
        <v>142</v>
      </c>
      <c r="E164" s="217" t="s">
        <v>778</v>
      </c>
      <c r="F164" s="218" t="s">
        <v>779</v>
      </c>
      <c r="G164" s="219" t="s">
        <v>224</v>
      </c>
      <c r="H164" s="220">
        <v>2</v>
      </c>
      <c r="I164" s="221"/>
      <c r="J164" s="222">
        <f>ROUND(I164*H164,2)</f>
        <v>0</v>
      </c>
      <c r="K164" s="218" t="s">
        <v>146</v>
      </c>
      <c r="L164" s="42"/>
      <c r="M164" s="223" t="s">
        <v>1</v>
      </c>
      <c r="N164" s="224" t="s">
        <v>40</v>
      </c>
      <c r="O164" s="89"/>
      <c r="P164" s="225">
        <f>O164*H164</f>
        <v>0</v>
      </c>
      <c r="Q164" s="225">
        <v>0.00020000000000000001</v>
      </c>
      <c r="R164" s="225">
        <f>Q164*H164</f>
        <v>0.00040000000000000002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248</v>
      </c>
      <c r="AT164" s="227" t="s">
        <v>142</v>
      </c>
      <c r="AU164" s="227" t="s">
        <v>85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83</v>
      </c>
      <c r="BK164" s="228">
        <f>ROUND(I164*H164,2)</f>
        <v>0</v>
      </c>
      <c r="BL164" s="15" t="s">
        <v>248</v>
      </c>
      <c r="BM164" s="227" t="s">
        <v>780</v>
      </c>
    </row>
    <row r="165" s="2" customFormat="1">
      <c r="A165" s="36"/>
      <c r="B165" s="37"/>
      <c r="C165" s="38"/>
      <c r="D165" s="229" t="s">
        <v>149</v>
      </c>
      <c r="E165" s="38"/>
      <c r="F165" s="230" t="s">
        <v>781</v>
      </c>
      <c r="G165" s="38"/>
      <c r="H165" s="38"/>
      <c r="I165" s="231"/>
      <c r="J165" s="38"/>
      <c r="K165" s="38"/>
      <c r="L165" s="42"/>
      <c r="M165" s="232"/>
      <c r="N165" s="233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149</v>
      </c>
      <c r="AU165" s="15" t="s">
        <v>85</v>
      </c>
    </row>
    <row r="166" s="2" customFormat="1">
      <c r="A166" s="36"/>
      <c r="B166" s="37"/>
      <c r="C166" s="38"/>
      <c r="D166" s="234" t="s">
        <v>151</v>
      </c>
      <c r="E166" s="38"/>
      <c r="F166" s="235" t="s">
        <v>782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151</v>
      </c>
      <c r="AU166" s="15" t="s">
        <v>85</v>
      </c>
    </row>
    <row r="167" s="2" customFormat="1" ht="16.5" customHeight="1">
      <c r="A167" s="36"/>
      <c r="B167" s="37"/>
      <c r="C167" s="216" t="s">
        <v>240</v>
      </c>
      <c r="D167" s="216" t="s">
        <v>142</v>
      </c>
      <c r="E167" s="217" t="s">
        <v>783</v>
      </c>
      <c r="F167" s="218" t="s">
        <v>784</v>
      </c>
      <c r="G167" s="219" t="s">
        <v>218</v>
      </c>
      <c r="H167" s="220">
        <v>6</v>
      </c>
      <c r="I167" s="221"/>
      <c r="J167" s="222">
        <f>ROUND(I167*H167,2)</f>
        <v>0</v>
      </c>
      <c r="K167" s="218" t="s">
        <v>146</v>
      </c>
      <c r="L167" s="42"/>
      <c r="M167" s="223" t="s">
        <v>1</v>
      </c>
      <c r="N167" s="224" t="s">
        <v>40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248</v>
      </c>
      <c r="AT167" s="227" t="s">
        <v>142</v>
      </c>
      <c r="AU167" s="227" t="s">
        <v>85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83</v>
      </c>
      <c r="BK167" s="228">
        <f>ROUND(I167*H167,2)</f>
        <v>0</v>
      </c>
      <c r="BL167" s="15" t="s">
        <v>248</v>
      </c>
      <c r="BM167" s="227" t="s">
        <v>785</v>
      </c>
    </row>
    <row r="168" s="2" customFormat="1">
      <c r="A168" s="36"/>
      <c r="B168" s="37"/>
      <c r="C168" s="38"/>
      <c r="D168" s="229" t="s">
        <v>149</v>
      </c>
      <c r="E168" s="38"/>
      <c r="F168" s="230" t="s">
        <v>786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149</v>
      </c>
      <c r="AU168" s="15" t="s">
        <v>85</v>
      </c>
    </row>
    <row r="169" s="2" customFormat="1">
      <c r="A169" s="36"/>
      <c r="B169" s="37"/>
      <c r="C169" s="38"/>
      <c r="D169" s="234" t="s">
        <v>151</v>
      </c>
      <c r="E169" s="38"/>
      <c r="F169" s="235" t="s">
        <v>787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151</v>
      </c>
      <c r="AU169" s="15" t="s">
        <v>85</v>
      </c>
    </row>
    <row r="170" s="2" customFormat="1" ht="21.75" customHeight="1">
      <c r="A170" s="36"/>
      <c r="B170" s="37"/>
      <c r="C170" s="216" t="s">
        <v>248</v>
      </c>
      <c r="D170" s="216" t="s">
        <v>142</v>
      </c>
      <c r="E170" s="217" t="s">
        <v>788</v>
      </c>
      <c r="F170" s="218" t="s">
        <v>789</v>
      </c>
      <c r="G170" s="219" t="s">
        <v>218</v>
      </c>
      <c r="H170" s="220">
        <v>6</v>
      </c>
      <c r="I170" s="221"/>
      <c r="J170" s="222">
        <f>ROUND(I170*H170,2)</f>
        <v>0</v>
      </c>
      <c r="K170" s="218" t="s">
        <v>146</v>
      </c>
      <c r="L170" s="42"/>
      <c r="M170" s="223" t="s">
        <v>1</v>
      </c>
      <c r="N170" s="224" t="s">
        <v>40</v>
      </c>
      <c r="O170" s="89"/>
      <c r="P170" s="225">
        <f>O170*H170</f>
        <v>0</v>
      </c>
      <c r="Q170" s="225">
        <v>0.00017000000000000001</v>
      </c>
      <c r="R170" s="225">
        <f>Q170*H170</f>
        <v>0.0010200000000000001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248</v>
      </c>
      <c r="AT170" s="227" t="s">
        <v>142</v>
      </c>
      <c r="AU170" s="227" t="s">
        <v>85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83</v>
      </c>
      <c r="BK170" s="228">
        <f>ROUND(I170*H170,2)</f>
        <v>0</v>
      </c>
      <c r="BL170" s="15" t="s">
        <v>248</v>
      </c>
      <c r="BM170" s="227" t="s">
        <v>790</v>
      </c>
    </row>
    <row r="171" s="2" customFormat="1">
      <c r="A171" s="36"/>
      <c r="B171" s="37"/>
      <c r="C171" s="38"/>
      <c r="D171" s="229" t="s">
        <v>149</v>
      </c>
      <c r="E171" s="38"/>
      <c r="F171" s="230" t="s">
        <v>791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149</v>
      </c>
      <c r="AU171" s="15" t="s">
        <v>85</v>
      </c>
    </row>
    <row r="172" s="2" customFormat="1">
      <c r="A172" s="36"/>
      <c r="B172" s="37"/>
      <c r="C172" s="38"/>
      <c r="D172" s="234" t="s">
        <v>151</v>
      </c>
      <c r="E172" s="38"/>
      <c r="F172" s="235" t="s">
        <v>792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151</v>
      </c>
      <c r="AU172" s="15" t="s">
        <v>85</v>
      </c>
    </row>
    <row r="173" s="2" customFormat="1" ht="21.75" customHeight="1">
      <c r="A173" s="36"/>
      <c r="B173" s="37"/>
      <c r="C173" s="216" t="s">
        <v>255</v>
      </c>
      <c r="D173" s="216" t="s">
        <v>142</v>
      </c>
      <c r="E173" s="217" t="s">
        <v>793</v>
      </c>
      <c r="F173" s="218" t="s">
        <v>794</v>
      </c>
      <c r="G173" s="219" t="s">
        <v>345</v>
      </c>
      <c r="H173" s="220">
        <v>1</v>
      </c>
      <c r="I173" s="221"/>
      <c r="J173" s="222">
        <f>ROUND(I173*H173,2)</f>
        <v>0</v>
      </c>
      <c r="K173" s="218" t="s">
        <v>1</v>
      </c>
      <c r="L173" s="42"/>
      <c r="M173" s="223" t="s">
        <v>1</v>
      </c>
      <c r="N173" s="224" t="s">
        <v>40</v>
      </c>
      <c r="O173" s="89"/>
      <c r="P173" s="225">
        <f>O173*H173</f>
        <v>0</v>
      </c>
      <c r="Q173" s="225">
        <v>0.00056999999999999998</v>
      </c>
      <c r="R173" s="225">
        <f>Q173*H173</f>
        <v>0.00056999999999999998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248</v>
      </c>
      <c r="AT173" s="227" t="s">
        <v>142</v>
      </c>
      <c r="AU173" s="227" t="s">
        <v>85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83</v>
      </c>
      <c r="BK173" s="228">
        <f>ROUND(I173*H173,2)</f>
        <v>0</v>
      </c>
      <c r="BL173" s="15" t="s">
        <v>248</v>
      </c>
      <c r="BM173" s="227" t="s">
        <v>795</v>
      </c>
    </row>
    <row r="174" s="2" customFormat="1">
      <c r="A174" s="36"/>
      <c r="B174" s="37"/>
      <c r="C174" s="38"/>
      <c r="D174" s="229" t="s">
        <v>149</v>
      </c>
      <c r="E174" s="38"/>
      <c r="F174" s="230" t="s">
        <v>794</v>
      </c>
      <c r="G174" s="38"/>
      <c r="H174" s="38"/>
      <c r="I174" s="231"/>
      <c r="J174" s="38"/>
      <c r="K174" s="38"/>
      <c r="L174" s="42"/>
      <c r="M174" s="232"/>
      <c r="N174" s="233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149</v>
      </c>
      <c r="AU174" s="15" t="s">
        <v>85</v>
      </c>
    </row>
    <row r="175" s="2" customFormat="1" ht="21.75" customHeight="1">
      <c r="A175" s="36"/>
      <c r="B175" s="37"/>
      <c r="C175" s="216" t="s">
        <v>261</v>
      </c>
      <c r="D175" s="216" t="s">
        <v>142</v>
      </c>
      <c r="E175" s="217" t="s">
        <v>796</v>
      </c>
      <c r="F175" s="218" t="s">
        <v>797</v>
      </c>
      <c r="G175" s="219" t="s">
        <v>218</v>
      </c>
      <c r="H175" s="220">
        <v>1</v>
      </c>
      <c r="I175" s="221"/>
      <c r="J175" s="222">
        <f>ROUND(I175*H175,2)</f>
        <v>0</v>
      </c>
      <c r="K175" s="218" t="s">
        <v>146</v>
      </c>
      <c r="L175" s="42"/>
      <c r="M175" s="223" t="s">
        <v>1</v>
      </c>
      <c r="N175" s="224" t="s">
        <v>40</v>
      </c>
      <c r="O175" s="89"/>
      <c r="P175" s="225">
        <f>O175*H175</f>
        <v>0</v>
      </c>
      <c r="Q175" s="225">
        <v>0.00035</v>
      </c>
      <c r="R175" s="225">
        <f>Q175*H175</f>
        <v>0.00035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248</v>
      </c>
      <c r="AT175" s="227" t="s">
        <v>142</v>
      </c>
      <c r="AU175" s="227" t="s">
        <v>85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83</v>
      </c>
      <c r="BK175" s="228">
        <f>ROUND(I175*H175,2)</f>
        <v>0</v>
      </c>
      <c r="BL175" s="15" t="s">
        <v>248</v>
      </c>
      <c r="BM175" s="227" t="s">
        <v>798</v>
      </c>
    </row>
    <row r="176" s="2" customFormat="1">
      <c r="A176" s="36"/>
      <c r="B176" s="37"/>
      <c r="C176" s="38"/>
      <c r="D176" s="229" t="s">
        <v>149</v>
      </c>
      <c r="E176" s="38"/>
      <c r="F176" s="230" t="s">
        <v>799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149</v>
      </c>
      <c r="AU176" s="15" t="s">
        <v>85</v>
      </c>
    </row>
    <row r="177" s="2" customFormat="1">
      <c r="A177" s="36"/>
      <c r="B177" s="37"/>
      <c r="C177" s="38"/>
      <c r="D177" s="234" t="s">
        <v>151</v>
      </c>
      <c r="E177" s="38"/>
      <c r="F177" s="235" t="s">
        <v>800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151</v>
      </c>
      <c r="AU177" s="15" t="s">
        <v>85</v>
      </c>
    </row>
    <row r="178" s="2" customFormat="1" ht="24.15" customHeight="1">
      <c r="A178" s="36"/>
      <c r="B178" s="37"/>
      <c r="C178" s="216" t="s">
        <v>267</v>
      </c>
      <c r="D178" s="216" t="s">
        <v>142</v>
      </c>
      <c r="E178" s="217" t="s">
        <v>801</v>
      </c>
      <c r="F178" s="218" t="s">
        <v>802</v>
      </c>
      <c r="G178" s="219" t="s">
        <v>164</v>
      </c>
      <c r="H178" s="220">
        <v>0.0070000000000000001</v>
      </c>
      <c r="I178" s="221"/>
      <c r="J178" s="222">
        <f>ROUND(I178*H178,2)</f>
        <v>0</v>
      </c>
      <c r="K178" s="218" t="s">
        <v>146</v>
      </c>
      <c r="L178" s="42"/>
      <c r="M178" s="223" t="s">
        <v>1</v>
      </c>
      <c r="N178" s="224" t="s">
        <v>40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248</v>
      </c>
      <c r="AT178" s="227" t="s">
        <v>142</v>
      </c>
      <c r="AU178" s="227" t="s">
        <v>85</v>
      </c>
      <c r="AY178" s="15" t="s">
        <v>140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83</v>
      </c>
      <c r="BK178" s="228">
        <f>ROUND(I178*H178,2)</f>
        <v>0</v>
      </c>
      <c r="BL178" s="15" t="s">
        <v>248</v>
      </c>
      <c r="BM178" s="227" t="s">
        <v>803</v>
      </c>
    </row>
    <row r="179" s="2" customFormat="1">
      <c r="A179" s="36"/>
      <c r="B179" s="37"/>
      <c r="C179" s="38"/>
      <c r="D179" s="229" t="s">
        <v>149</v>
      </c>
      <c r="E179" s="38"/>
      <c r="F179" s="230" t="s">
        <v>804</v>
      </c>
      <c r="G179" s="38"/>
      <c r="H179" s="38"/>
      <c r="I179" s="231"/>
      <c r="J179" s="38"/>
      <c r="K179" s="38"/>
      <c r="L179" s="42"/>
      <c r="M179" s="232"/>
      <c r="N179" s="233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149</v>
      </c>
      <c r="AU179" s="15" t="s">
        <v>85</v>
      </c>
    </row>
    <row r="180" s="2" customFormat="1">
      <c r="A180" s="36"/>
      <c r="B180" s="37"/>
      <c r="C180" s="38"/>
      <c r="D180" s="234" t="s">
        <v>151</v>
      </c>
      <c r="E180" s="38"/>
      <c r="F180" s="235" t="s">
        <v>805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151</v>
      </c>
      <c r="AU180" s="15" t="s">
        <v>85</v>
      </c>
    </row>
    <row r="181" s="12" customFormat="1" ht="22.8" customHeight="1">
      <c r="A181" s="12"/>
      <c r="B181" s="200"/>
      <c r="C181" s="201"/>
      <c r="D181" s="202" t="s">
        <v>74</v>
      </c>
      <c r="E181" s="214" t="s">
        <v>340</v>
      </c>
      <c r="F181" s="214" t="s">
        <v>341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SUM(P182:P248)</f>
        <v>0</v>
      </c>
      <c r="Q181" s="208"/>
      <c r="R181" s="209">
        <f>SUM(R182:R248)</f>
        <v>0.056999999999999995</v>
      </c>
      <c r="S181" s="208"/>
      <c r="T181" s="210">
        <f>SUM(T182:T248)</f>
        <v>0.00048999999999999998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85</v>
      </c>
      <c r="AT181" s="212" t="s">
        <v>74</v>
      </c>
      <c r="AU181" s="212" t="s">
        <v>83</v>
      </c>
      <c r="AY181" s="211" t="s">
        <v>140</v>
      </c>
      <c r="BK181" s="213">
        <f>SUM(BK182:BK248)</f>
        <v>0</v>
      </c>
    </row>
    <row r="182" s="2" customFormat="1" ht="24.15" customHeight="1">
      <c r="A182" s="36"/>
      <c r="B182" s="37"/>
      <c r="C182" s="216" t="s">
        <v>273</v>
      </c>
      <c r="D182" s="216" t="s">
        <v>142</v>
      </c>
      <c r="E182" s="217" t="s">
        <v>806</v>
      </c>
      <c r="F182" s="218" t="s">
        <v>807</v>
      </c>
      <c r="G182" s="219" t="s">
        <v>345</v>
      </c>
      <c r="H182" s="220">
        <v>1</v>
      </c>
      <c r="I182" s="221"/>
      <c r="J182" s="222">
        <f>ROUND(I182*H182,2)</f>
        <v>0</v>
      </c>
      <c r="K182" s="218" t="s">
        <v>146</v>
      </c>
      <c r="L182" s="42"/>
      <c r="M182" s="223" t="s">
        <v>1</v>
      </c>
      <c r="N182" s="224" t="s">
        <v>40</v>
      </c>
      <c r="O182" s="89"/>
      <c r="P182" s="225">
        <f>O182*H182</f>
        <v>0</v>
      </c>
      <c r="Q182" s="225">
        <v>0.016969999999999999</v>
      </c>
      <c r="R182" s="225">
        <f>Q182*H182</f>
        <v>0.016969999999999999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248</v>
      </c>
      <c r="AT182" s="227" t="s">
        <v>142</v>
      </c>
      <c r="AU182" s="227" t="s">
        <v>85</v>
      </c>
      <c r="AY182" s="15" t="s">
        <v>140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83</v>
      </c>
      <c r="BK182" s="228">
        <f>ROUND(I182*H182,2)</f>
        <v>0</v>
      </c>
      <c r="BL182" s="15" t="s">
        <v>248</v>
      </c>
      <c r="BM182" s="227" t="s">
        <v>808</v>
      </c>
    </row>
    <row r="183" s="2" customFormat="1">
      <c r="A183" s="36"/>
      <c r="B183" s="37"/>
      <c r="C183" s="38"/>
      <c r="D183" s="229" t="s">
        <v>149</v>
      </c>
      <c r="E183" s="38"/>
      <c r="F183" s="230" t="s">
        <v>809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149</v>
      </c>
      <c r="AU183" s="15" t="s">
        <v>85</v>
      </c>
    </row>
    <row r="184" s="2" customFormat="1">
      <c r="A184" s="36"/>
      <c r="B184" s="37"/>
      <c r="C184" s="38"/>
      <c r="D184" s="234" t="s">
        <v>151</v>
      </c>
      <c r="E184" s="38"/>
      <c r="F184" s="235" t="s">
        <v>810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151</v>
      </c>
      <c r="AU184" s="15" t="s">
        <v>85</v>
      </c>
    </row>
    <row r="185" s="2" customFormat="1" ht="24.15" customHeight="1">
      <c r="A185" s="36"/>
      <c r="B185" s="37"/>
      <c r="C185" s="216" t="s">
        <v>7</v>
      </c>
      <c r="D185" s="216" t="s">
        <v>142</v>
      </c>
      <c r="E185" s="217" t="s">
        <v>811</v>
      </c>
      <c r="F185" s="218" t="s">
        <v>812</v>
      </c>
      <c r="G185" s="219" t="s">
        <v>345</v>
      </c>
      <c r="H185" s="220">
        <v>1</v>
      </c>
      <c r="I185" s="221"/>
      <c r="J185" s="222">
        <f>ROUND(I185*H185,2)</f>
        <v>0</v>
      </c>
      <c r="K185" s="218" t="s">
        <v>146</v>
      </c>
      <c r="L185" s="42"/>
      <c r="M185" s="223" t="s">
        <v>1</v>
      </c>
      <c r="N185" s="224" t="s">
        <v>40</v>
      </c>
      <c r="O185" s="89"/>
      <c r="P185" s="225">
        <f>O185*H185</f>
        <v>0</v>
      </c>
      <c r="Q185" s="225">
        <v>0.014970000000000001</v>
      </c>
      <c r="R185" s="225">
        <f>Q185*H185</f>
        <v>0.014970000000000001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248</v>
      </c>
      <c r="AT185" s="227" t="s">
        <v>142</v>
      </c>
      <c r="AU185" s="227" t="s">
        <v>85</v>
      </c>
      <c r="AY185" s="15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83</v>
      </c>
      <c r="BK185" s="228">
        <f>ROUND(I185*H185,2)</f>
        <v>0</v>
      </c>
      <c r="BL185" s="15" t="s">
        <v>248</v>
      </c>
      <c r="BM185" s="227" t="s">
        <v>813</v>
      </c>
    </row>
    <row r="186" s="2" customFormat="1">
      <c r="A186" s="36"/>
      <c r="B186" s="37"/>
      <c r="C186" s="38"/>
      <c r="D186" s="229" t="s">
        <v>149</v>
      </c>
      <c r="E186" s="38"/>
      <c r="F186" s="230" t="s">
        <v>814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149</v>
      </c>
      <c r="AU186" s="15" t="s">
        <v>85</v>
      </c>
    </row>
    <row r="187" s="2" customFormat="1">
      <c r="A187" s="36"/>
      <c r="B187" s="37"/>
      <c r="C187" s="38"/>
      <c r="D187" s="234" t="s">
        <v>151</v>
      </c>
      <c r="E187" s="38"/>
      <c r="F187" s="235" t="s">
        <v>815</v>
      </c>
      <c r="G187" s="38"/>
      <c r="H187" s="38"/>
      <c r="I187" s="231"/>
      <c r="J187" s="38"/>
      <c r="K187" s="38"/>
      <c r="L187" s="42"/>
      <c r="M187" s="232"/>
      <c r="N187" s="233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151</v>
      </c>
      <c r="AU187" s="15" t="s">
        <v>85</v>
      </c>
    </row>
    <row r="188" s="2" customFormat="1" ht="16.5" customHeight="1">
      <c r="A188" s="36"/>
      <c r="B188" s="37"/>
      <c r="C188" s="216" t="s">
        <v>285</v>
      </c>
      <c r="D188" s="216" t="s">
        <v>142</v>
      </c>
      <c r="E188" s="217" t="s">
        <v>816</v>
      </c>
      <c r="F188" s="218" t="s">
        <v>817</v>
      </c>
      <c r="G188" s="219" t="s">
        <v>218</v>
      </c>
      <c r="H188" s="220">
        <v>1</v>
      </c>
      <c r="I188" s="221"/>
      <c r="J188" s="222">
        <f>ROUND(I188*H188,2)</f>
        <v>0</v>
      </c>
      <c r="K188" s="218" t="s">
        <v>146</v>
      </c>
      <c r="L188" s="42"/>
      <c r="M188" s="223" t="s">
        <v>1</v>
      </c>
      <c r="N188" s="224" t="s">
        <v>40</v>
      </c>
      <c r="O188" s="8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248</v>
      </c>
      <c r="AT188" s="227" t="s">
        <v>142</v>
      </c>
      <c r="AU188" s="227" t="s">
        <v>85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83</v>
      </c>
      <c r="BK188" s="228">
        <f>ROUND(I188*H188,2)</f>
        <v>0</v>
      </c>
      <c r="BL188" s="15" t="s">
        <v>248</v>
      </c>
      <c r="BM188" s="227" t="s">
        <v>818</v>
      </c>
    </row>
    <row r="189" s="2" customFormat="1">
      <c r="A189" s="36"/>
      <c r="B189" s="37"/>
      <c r="C189" s="38"/>
      <c r="D189" s="229" t="s">
        <v>149</v>
      </c>
      <c r="E189" s="38"/>
      <c r="F189" s="230" t="s">
        <v>819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149</v>
      </c>
      <c r="AU189" s="15" t="s">
        <v>85</v>
      </c>
    </row>
    <row r="190" s="2" customFormat="1">
      <c r="A190" s="36"/>
      <c r="B190" s="37"/>
      <c r="C190" s="38"/>
      <c r="D190" s="234" t="s">
        <v>151</v>
      </c>
      <c r="E190" s="38"/>
      <c r="F190" s="235" t="s">
        <v>820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151</v>
      </c>
      <c r="AU190" s="15" t="s">
        <v>85</v>
      </c>
    </row>
    <row r="191" s="2" customFormat="1" ht="16.5" customHeight="1">
      <c r="A191" s="36"/>
      <c r="B191" s="37"/>
      <c r="C191" s="247" t="s">
        <v>291</v>
      </c>
      <c r="D191" s="247" t="s">
        <v>229</v>
      </c>
      <c r="E191" s="248" t="s">
        <v>821</v>
      </c>
      <c r="F191" s="249" t="s">
        <v>822</v>
      </c>
      <c r="G191" s="250" t="s">
        <v>218</v>
      </c>
      <c r="H191" s="251">
        <v>1</v>
      </c>
      <c r="I191" s="252"/>
      <c r="J191" s="253">
        <f>ROUND(I191*H191,2)</f>
        <v>0</v>
      </c>
      <c r="K191" s="249" t="s">
        <v>146</v>
      </c>
      <c r="L191" s="254"/>
      <c r="M191" s="255" t="s">
        <v>1</v>
      </c>
      <c r="N191" s="256" t="s">
        <v>40</v>
      </c>
      <c r="O191" s="89"/>
      <c r="P191" s="225">
        <f>O191*H191</f>
        <v>0</v>
      </c>
      <c r="Q191" s="225">
        <v>0.0023999999999999998</v>
      </c>
      <c r="R191" s="225">
        <f>Q191*H191</f>
        <v>0.0023999999999999998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357</v>
      </c>
      <c r="AT191" s="227" t="s">
        <v>229</v>
      </c>
      <c r="AU191" s="227" t="s">
        <v>85</v>
      </c>
      <c r="AY191" s="15" t="s">
        <v>140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83</v>
      </c>
      <c r="BK191" s="228">
        <f>ROUND(I191*H191,2)</f>
        <v>0</v>
      </c>
      <c r="BL191" s="15" t="s">
        <v>248</v>
      </c>
      <c r="BM191" s="227" t="s">
        <v>823</v>
      </c>
    </row>
    <row r="192" s="2" customFormat="1">
      <c r="A192" s="36"/>
      <c r="B192" s="37"/>
      <c r="C192" s="38"/>
      <c r="D192" s="229" t="s">
        <v>149</v>
      </c>
      <c r="E192" s="38"/>
      <c r="F192" s="230" t="s">
        <v>822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149</v>
      </c>
      <c r="AU192" s="15" t="s">
        <v>85</v>
      </c>
    </row>
    <row r="193" s="2" customFormat="1" ht="16.5" customHeight="1">
      <c r="A193" s="36"/>
      <c r="B193" s="37"/>
      <c r="C193" s="216" t="s">
        <v>298</v>
      </c>
      <c r="D193" s="216" t="s">
        <v>142</v>
      </c>
      <c r="E193" s="217" t="s">
        <v>824</v>
      </c>
      <c r="F193" s="218" t="s">
        <v>825</v>
      </c>
      <c r="G193" s="219" t="s">
        <v>218</v>
      </c>
      <c r="H193" s="220">
        <v>1</v>
      </c>
      <c r="I193" s="221"/>
      <c r="J193" s="222">
        <f>ROUND(I193*H193,2)</f>
        <v>0</v>
      </c>
      <c r="K193" s="218" t="s">
        <v>146</v>
      </c>
      <c r="L193" s="42"/>
      <c r="M193" s="223" t="s">
        <v>1</v>
      </c>
      <c r="N193" s="224" t="s">
        <v>40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248</v>
      </c>
      <c r="AT193" s="227" t="s">
        <v>142</v>
      </c>
      <c r="AU193" s="227" t="s">
        <v>85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83</v>
      </c>
      <c r="BK193" s="228">
        <f>ROUND(I193*H193,2)</f>
        <v>0</v>
      </c>
      <c r="BL193" s="15" t="s">
        <v>248</v>
      </c>
      <c r="BM193" s="227" t="s">
        <v>826</v>
      </c>
    </row>
    <row r="194" s="2" customFormat="1">
      <c r="A194" s="36"/>
      <c r="B194" s="37"/>
      <c r="C194" s="38"/>
      <c r="D194" s="229" t="s">
        <v>149</v>
      </c>
      <c r="E194" s="38"/>
      <c r="F194" s="230" t="s">
        <v>827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149</v>
      </c>
      <c r="AU194" s="15" t="s">
        <v>85</v>
      </c>
    </row>
    <row r="195" s="2" customFormat="1">
      <c r="A195" s="36"/>
      <c r="B195" s="37"/>
      <c r="C195" s="38"/>
      <c r="D195" s="234" t="s">
        <v>151</v>
      </c>
      <c r="E195" s="38"/>
      <c r="F195" s="235" t="s">
        <v>828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151</v>
      </c>
      <c r="AU195" s="15" t="s">
        <v>85</v>
      </c>
    </row>
    <row r="196" s="2" customFormat="1" ht="16.5" customHeight="1">
      <c r="A196" s="36"/>
      <c r="B196" s="37"/>
      <c r="C196" s="247" t="s">
        <v>305</v>
      </c>
      <c r="D196" s="247" t="s">
        <v>229</v>
      </c>
      <c r="E196" s="248" t="s">
        <v>829</v>
      </c>
      <c r="F196" s="249" t="s">
        <v>830</v>
      </c>
      <c r="G196" s="250" t="s">
        <v>218</v>
      </c>
      <c r="H196" s="251">
        <v>1</v>
      </c>
      <c r="I196" s="252"/>
      <c r="J196" s="253">
        <f>ROUND(I196*H196,2)</f>
        <v>0</v>
      </c>
      <c r="K196" s="249" t="s">
        <v>146</v>
      </c>
      <c r="L196" s="254"/>
      <c r="M196" s="255" t="s">
        <v>1</v>
      </c>
      <c r="N196" s="256" t="s">
        <v>40</v>
      </c>
      <c r="O196" s="89"/>
      <c r="P196" s="225">
        <f>O196*H196</f>
        <v>0</v>
      </c>
      <c r="Q196" s="225">
        <v>0.00050000000000000001</v>
      </c>
      <c r="R196" s="225">
        <f>Q196*H196</f>
        <v>0.00050000000000000001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357</v>
      </c>
      <c r="AT196" s="227" t="s">
        <v>229</v>
      </c>
      <c r="AU196" s="227" t="s">
        <v>85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83</v>
      </c>
      <c r="BK196" s="228">
        <f>ROUND(I196*H196,2)</f>
        <v>0</v>
      </c>
      <c r="BL196" s="15" t="s">
        <v>248</v>
      </c>
      <c r="BM196" s="227" t="s">
        <v>831</v>
      </c>
    </row>
    <row r="197" s="2" customFormat="1">
      <c r="A197" s="36"/>
      <c r="B197" s="37"/>
      <c r="C197" s="38"/>
      <c r="D197" s="229" t="s">
        <v>149</v>
      </c>
      <c r="E197" s="38"/>
      <c r="F197" s="230" t="s">
        <v>830</v>
      </c>
      <c r="G197" s="38"/>
      <c r="H197" s="38"/>
      <c r="I197" s="231"/>
      <c r="J197" s="38"/>
      <c r="K197" s="38"/>
      <c r="L197" s="42"/>
      <c r="M197" s="232"/>
      <c r="N197" s="233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149</v>
      </c>
      <c r="AU197" s="15" t="s">
        <v>85</v>
      </c>
    </row>
    <row r="198" s="2" customFormat="1" ht="16.5" customHeight="1">
      <c r="A198" s="36"/>
      <c r="B198" s="37"/>
      <c r="C198" s="216" t="s">
        <v>311</v>
      </c>
      <c r="D198" s="216" t="s">
        <v>142</v>
      </c>
      <c r="E198" s="217" t="s">
        <v>832</v>
      </c>
      <c r="F198" s="218" t="s">
        <v>833</v>
      </c>
      <c r="G198" s="219" t="s">
        <v>218</v>
      </c>
      <c r="H198" s="220">
        <v>1</v>
      </c>
      <c r="I198" s="221"/>
      <c r="J198" s="222">
        <f>ROUND(I198*H198,2)</f>
        <v>0</v>
      </c>
      <c r="K198" s="218" t="s">
        <v>146</v>
      </c>
      <c r="L198" s="42"/>
      <c r="M198" s="223" t="s">
        <v>1</v>
      </c>
      <c r="N198" s="224" t="s">
        <v>40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248</v>
      </c>
      <c r="AT198" s="227" t="s">
        <v>142</v>
      </c>
      <c r="AU198" s="227" t="s">
        <v>85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83</v>
      </c>
      <c r="BK198" s="228">
        <f>ROUND(I198*H198,2)</f>
        <v>0</v>
      </c>
      <c r="BL198" s="15" t="s">
        <v>248</v>
      </c>
      <c r="BM198" s="227" t="s">
        <v>834</v>
      </c>
    </row>
    <row r="199" s="2" customFormat="1">
      <c r="A199" s="36"/>
      <c r="B199" s="37"/>
      <c r="C199" s="38"/>
      <c r="D199" s="229" t="s">
        <v>149</v>
      </c>
      <c r="E199" s="38"/>
      <c r="F199" s="230" t="s">
        <v>835</v>
      </c>
      <c r="G199" s="38"/>
      <c r="H199" s="38"/>
      <c r="I199" s="231"/>
      <c r="J199" s="38"/>
      <c r="K199" s="38"/>
      <c r="L199" s="42"/>
      <c r="M199" s="232"/>
      <c r="N199" s="233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149</v>
      </c>
      <c r="AU199" s="15" t="s">
        <v>85</v>
      </c>
    </row>
    <row r="200" s="2" customFormat="1">
      <c r="A200" s="36"/>
      <c r="B200" s="37"/>
      <c r="C200" s="38"/>
      <c r="D200" s="234" t="s">
        <v>151</v>
      </c>
      <c r="E200" s="38"/>
      <c r="F200" s="235" t="s">
        <v>836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151</v>
      </c>
      <c r="AU200" s="15" t="s">
        <v>85</v>
      </c>
    </row>
    <row r="201" s="2" customFormat="1" ht="16.5" customHeight="1">
      <c r="A201" s="36"/>
      <c r="B201" s="37"/>
      <c r="C201" s="247" t="s">
        <v>317</v>
      </c>
      <c r="D201" s="247" t="s">
        <v>229</v>
      </c>
      <c r="E201" s="248" t="s">
        <v>837</v>
      </c>
      <c r="F201" s="249" t="s">
        <v>838</v>
      </c>
      <c r="G201" s="250" t="s">
        <v>218</v>
      </c>
      <c r="H201" s="251">
        <v>1</v>
      </c>
      <c r="I201" s="252"/>
      <c r="J201" s="253">
        <f>ROUND(I201*H201,2)</f>
        <v>0</v>
      </c>
      <c r="K201" s="249" t="s">
        <v>146</v>
      </c>
      <c r="L201" s="254"/>
      <c r="M201" s="255" t="s">
        <v>1</v>
      </c>
      <c r="N201" s="256" t="s">
        <v>40</v>
      </c>
      <c r="O201" s="89"/>
      <c r="P201" s="225">
        <f>O201*H201</f>
        <v>0</v>
      </c>
      <c r="Q201" s="225">
        <v>0.00050000000000000001</v>
      </c>
      <c r="R201" s="225">
        <f>Q201*H201</f>
        <v>0.00050000000000000001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357</v>
      </c>
      <c r="AT201" s="227" t="s">
        <v>229</v>
      </c>
      <c r="AU201" s="227" t="s">
        <v>85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83</v>
      </c>
      <c r="BK201" s="228">
        <f>ROUND(I201*H201,2)</f>
        <v>0</v>
      </c>
      <c r="BL201" s="15" t="s">
        <v>248</v>
      </c>
      <c r="BM201" s="227" t="s">
        <v>839</v>
      </c>
    </row>
    <row r="202" s="2" customFormat="1">
      <c r="A202" s="36"/>
      <c r="B202" s="37"/>
      <c r="C202" s="38"/>
      <c r="D202" s="229" t="s">
        <v>149</v>
      </c>
      <c r="E202" s="38"/>
      <c r="F202" s="230" t="s">
        <v>838</v>
      </c>
      <c r="G202" s="38"/>
      <c r="H202" s="38"/>
      <c r="I202" s="231"/>
      <c r="J202" s="38"/>
      <c r="K202" s="38"/>
      <c r="L202" s="42"/>
      <c r="M202" s="232"/>
      <c r="N202" s="233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149</v>
      </c>
      <c r="AU202" s="15" t="s">
        <v>85</v>
      </c>
    </row>
    <row r="203" s="2" customFormat="1" ht="16.5" customHeight="1">
      <c r="A203" s="36"/>
      <c r="B203" s="37"/>
      <c r="C203" s="216" t="s">
        <v>324</v>
      </c>
      <c r="D203" s="216" t="s">
        <v>142</v>
      </c>
      <c r="E203" s="217" t="s">
        <v>840</v>
      </c>
      <c r="F203" s="218" t="s">
        <v>841</v>
      </c>
      <c r="G203" s="219" t="s">
        <v>218</v>
      </c>
      <c r="H203" s="220">
        <v>1</v>
      </c>
      <c r="I203" s="221"/>
      <c r="J203" s="222">
        <f>ROUND(I203*H203,2)</f>
        <v>0</v>
      </c>
      <c r="K203" s="218" t="s">
        <v>146</v>
      </c>
      <c r="L203" s="42"/>
      <c r="M203" s="223" t="s">
        <v>1</v>
      </c>
      <c r="N203" s="224" t="s">
        <v>40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248</v>
      </c>
      <c r="AT203" s="227" t="s">
        <v>142</v>
      </c>
      <c r="AU203" s="227" t="s">
        <v>85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83</v>
      </c>
      <c r="BK203" s="228">
        <f>ROUND(I203*H203,2)</f>
        <v>0</v>
      </c>
      <c r="BL203" s="15" t="s">
        <v>248</v>
      </c>
      <c r="BM203" s="227" t="s">
        <v>842</v>
      </c>
    </row>
    <row r="204" s="2" customFormat="1">
      <c r="A204" s="36"/>
      <c r="B204" s="37"/>
      <c r="C204" s="38"/>
      <c r="D204" s="229" t="s">
        <v>149</v>
      </c>
      <c r="E204" s="38"/>
      <c r="F204" s="230" t="s">
        <v>843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149</v>
      </c>
      <c r="AU204" s="15" t="s">
        <v>85</v>
      </c>
    </row>
    <row r="205" s="2" customFormat="1">
      <c r="A205" s="36"/>
      <c r="B205" s="37"/>
      <c r="C205" s="38"/>
      <c r="D205" s="234" t="s">
        <v>151</v>
      </c>
      <c r="E205" s="38"/>
      <c r="F205" s="235" t="s">
        <v>844</v>
      </c>
      <c r="G205" s="38"/>
      <c r="H205" s="38"/>
      <c r="I205" s="231"/>
      <c r="J205" s="38"/>
      <c r="K205" s="38"/>
      <c r="L205" s="42"/>
      <c r="M205" s="232"/>
      <c r="N205" s="233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151</v>
      </c>
      <c r="AU205" s="15" t="s">
        <v>85</v>
      </c>
    </row>
    <row r="206" s="2" customFormat="1" ht="24.15" customHeight="1">
      <c r="A206" s="36"/>
      <c r="B206" s="37"/>
      <c r="C206" s="247" t="s">
        <v>332</v>
      </c>
      <c r="D206" s="247" t="s">
        <v>229</v>
      </c>
      <c r="E206" s="248" t="s">
        <v>845</v>
      </c>
      <c r="F206" s="249" t="s">
        <v>846</v>
      </c>
      <c r="G206" s="250" t="s">
        <v>218</v>
      </c>
      <c r="H206" s="251">
        <v>1</v>
      </c>
      <c r="I206" s="252"/>
      <c r="J206" s="253">
        <f>ROUND(I206*H206,2)</f>
        <v>0</v>
      </c>
      <c r="K206" s="249" t="s">
        <v>146</v>
      </c>
      <c r="L206" s="254"/>
      <c r="M206" s="255" t="s">
        <v>1</v>
      </c>
      <c r="N206" s="256" t="s">
        <v>40</v>
      </c>
      <c r="O206" s="89"/>
      <c r="P206" s="225">
        <f>O206*H206</f>
        <v>0</v>
      </c>
      <c r="Q206" s="225">
        <v>0.00050000000000000001</v>
      </c>
      <c r="R206" s="225">
        <f>Q206*H206</f>
        <v>0.00050000000000000001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357</v>
      </c>
      <c r="AT206" s="227" t="s">
        <v>229</v>
      </c>
      <c r="AU206" s="227" t="s">
        <v>85</v>
      </c>
      <c r="AY206" s="15" t="s">
        <v>140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83</v>
      </c>
      <c r="BK206" s="228">
        <f>ROUND(I206*H206,2)</f>
        <v>0</v>
      </c>
      <c r="BL206" s="15" t="s">
        <v>248</v>
      </c>
      <c r="BM206" s="227" t="s">
        <v>847</v>
      </c>
    </row>
    <row r="207" s="2" customFormat="1">
      <c r="A207" s="36"/>
      <c r="B207" s="37"/>
      <c r="C207" s="38"/>
      <c r="D207" s="229" t="s">
        <v>149</v>
      </c>
      <c r="E207" s="38"/>
      <c r="F207" s="230" t="s">
        <v>846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149</v>
      </c>
      <c r="AU207" s="15" t="s">
        <v>85</v>
      </c>
    </row>
    <row r="208" s="2" customFormat="1" ht="16.5" customHeight="1">
      <c r="A208" s="36"/>
      <c r="B208" s="37"/>
      <c r="C208" s="216" t="s">
        <v>342</v>
      </c>
      <c r="D208" s="216" t="s">
        <v>142</v>
      </c>
      <c r="E208" s="217" t="s">
        <v>848</v>
      </c>
      <c r="F208" s="218" t="s">
        <v>849</v>
      </c>
      <c r="G208" s="219" t="s">
        <v>218</v>
      </c>
      <c r="H208" s="220">
        <v>1</v>
      </c>
      <c r="I208" s="221"/>
      <c r="J208" s="222">
        <f>ROUND(I208*H208,2)</f>
        <v>0</v>
      </c>
      <c r="K208" s="218" t="s">
        <v>146</v>
      </c>
      <c r="L208" s="42"/>
      <c r="M208" s="223" t="s">
        <v>1</v>
      </c>
      <c r="N208" s="224" t="s">
        <v>40</v>
      </c>
      <c r="O208" s="8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248</v>
      </c>
      <c r="AT208" s="227" t="s">
        <v>142</v>
      </c>
      <c r="AU208" s="227" t="s">
        <v>85</v>
      </c>
      <c r="AY208" s="15" t="s">
        <v>140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83</v>
      </c>
      <c r="BK208" s="228">
        <f>ROUND(I208*H208,2)</f>
        <v>0</v>
      </c>
      <c r="BL208" s="15" t="s">
        <v>248</v>
      </c>
      <c r="BM208" s="227" t="s">
        <v>850</v>
      </c>
    </row>
    <row r="209" s="2" customFormat="1">
      <c r="A209" s="36"/>
      <c r="B209" s="37"/>
      <c r="C209" s="38"/>
      <c r="D209" s="229" t="s">
        <v>149</v>
      </c>
      <c r="E209" s="38"/>
      <c r="F209" s="230" t="s">
        <v>851</v>
      </c>
      <c r="G209" s="38"/>
      <c r="H209" s="38"/>
      <c r="I209" s="231"/>
      <c r="J209" s="38"/>
      <c r="K209" s="38"/>
      <c r="L209" s="42"/>
      <c r="M209" s="232"/>
      <c r="N209" s="233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149</v>
      </c>
      <c r="AU209" s="15" t="s">
        <v>85</v>
      </c>
    </row>
    <row r="210" s="2" customFormat="1">
      <c r="A210" s="36"/>
      <c r="B210" s="37"/>
      <c r="C210" s="38"/>
      <c r="D210" s="234" t="s">
        <v>151</v>
      </c>
      <c r="E210" s="38"/>
      <c r="F210" s="235" t="s">
        <v>852</v>
      </c>
      <c r="G210" s="38"/>
      <c r="H210" s="38"/>
      <c r="I210" s="231"/>
      <c r="J210" s="38"/>
      <c r="K210" s="38"/>
      <c r="L210" s="42"/>
      <c r="M210" s="232"/>
      <c r="N210" s="233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151</v>
      </c>
      <c r="AU210" s="15" t="s">
        <v>85</v>
      </c>
    </row>
    <row r="211" s="2" customFormat="1" ht="24.15" customHeight="1">
      <c r="A211" s="36"/>
      <c r="B211" s="37"/>
      <c r="C211" s="247" t="s">
        <v>349</v>
      </c>
      <c r="D211" s="247" t="s">
        <v>229</v>
      </c>
      <c r="E211" s="248" t="s">
        <v>853</v>
      </c>
      <c r="F211" s="249" t="s">
        <v>854</v>
      </c>
      <c r="G211" s="250" t="s">
        <v>218</v>
      </c>
      <c r="H211" s="251">
        <v>1</v>
      </c>
      <c r="I211" s="252"/>
      <c r="J211" s="253">
        <f>ROUND(I211*H211,2)</f>
        <v>0</v>
      </c>
      <c r="K211" s="249" t="s">
        <v>146</v>
      </c>
      <c r="L211" s="254"/>
      <c r="M211" s="255" t="s">
        <v>1</v>
      </c>
      <c r="N211" s="256" t="s">
        <v>40</v>
      </c>
      <c r="O211" s="89"/>
      <c r="P211" s="225">
        <f>O211*H211</f>
        <v>0</v>
      </c>
      <c r="Q211" s="225">
        <v>0.0012999999999999999</v>
      </c>
      <c r="R211" s="225">
        <f>Q211*H211</f>
        <v>0.0012999999999999999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357</v>
      </c>
      <c r="AT211" s="227" t="s">
        <v>229</v>
      </c>
      <c r="AU211" s="227" t="s">
        <v>85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83</v>
      </c>
      <c r="BK211" s="228">
        <f>ROUND(I211*H211,2)</f>
        <v>0</v>
      </c>
      <c r="BL211" s="15" t="s">
        <v>248</v>
      </c>
      <c r="BM211" s="227" t="s">
        <v>855</v>
      </c>
    </row>
    <row r="212" s="2" customFormat="1">
      <c r="A212" s="36"/>
      <c r="B212" s="37"/>
      <c r="C212" s="38"/>
      <c r="D212" s="229" t="s">
        <v>149</v>
      </c>
      <c r="E212" s="38"/>
      <c r="F212" s="230" t="s">
        <v>854</v>
      </c>
      <c r="G212" s="38"/>
      <c r="H212" s="38"/>
      <c r="I212" s="231"/>
      <c r="J212" s="38"/>
      <c r="K212" s="38"/>
      <c r="L212" s="42"/>
      <c r="M212" s="232"/>
      <c r="N212" s="233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149</v>
      </c>
      <c r="AU212" s="15" t="s">
        <v>85</v>
      </c>
    </row>
    <row r="213" s="2" customFormat="1" ht="16.5" customHeight="1">
      <c r="A213" s="36"/>
      <c r="B213" s="37"/>
      <c r="C213" s="216" t="s">
        <v>357</v>
      </c>
      <c r="D213" s="216" t="s">
        <v>142</v>
      </c>
      <c r="E213" s="217" t="s">
        <v>856</v>
      </c>
      <c r="F213" s="218" t="s">
        <v>857</v>
      </c>
      <c r="G213" s="219" t="s">
        <v>218</v>
      </c>
      <c r="H213" s="220">
        <v>1</v>
      </c>
      <c r="I213" s="221"/>
      <c r="J213" s="222">
        <f>ROUND(I213*H213,2)</f>
        <v>0</v>
      </c>
      <c r="K213" s="218" t="s">
        <v>146</v>
      </c>
      <c r="L213" s="42"/>
      <c r="M213" s="223" t="s">
        <v>1</v>
      </c>
      <c r="N213" s="224" t="s">
        <v>40</v>
      </c>
      <c r="O213" s="89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248</v>
      </c>
      <c r="AT213" s="227" t="s">
        <v>142</v>
      </c>
      <c r="AU213" s="227" t="s">
        <v>85</v>
      </c>
      <c r="AY213" s="15" t="s">
        <v>140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83</v>
      </c>
      <c r="BK213" s="228">
        <f>ROUND(I213*H213,2)</f>
        <v>0</v>
      </c>
      <c r="BL213" s="15" t="s">
        <v>248</v>
      </c>
      <c r="BM213" s="227" t="s">
        <v>858</v>
      </c>
    </row>
    <row r="214" s="2" customFormat="1">
      <c r="A214" s="36"/>
      <c r="B214" s="37"/>
      <c r="C214" s="38"/>
      <c r="D214" s="229" t="s">
        <v>149</v>
      </c>
      <c r="E214" s="38"/>
      <c r="F214" s="230" t="s">
        <v>859</v>
      </c>
      <c r="G214" s="38"/>
      <c r="H214" s="38"/>
      <c r="I214" s="231"/>
      <c r="J214" s="38"/>
      <c r="K214" s="38"/>
      <c r="L214" s="42"/>
      <c r="M214" s="232"/>
      <c r="N214" s="233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149</v>
      </c>
      <c r="AU214" s="15" t="s">
        <v>85</v>
      </c>
    </row>
    <row r="215" s="2" customFormat="1">
      <c r="A215" s="36"/>
      <c r="B215" s="37"/>
      <c r="C215" s="38"/>
      <c r="D215" s="234" t="s">
        <v>151</v>
      </c>
      <c r="E215" s="38"/>
      <c r="F215" s="235" t="s">
        <v>860</v>
      </c>
      <c r="G215" s="38"/>
      <c r="H215" s="38"/>
      <c r="I215" s="231"/>
      <c r="J215" s="38"/>
      <c r="K215" s="38"/>
      <c r="L215" s="42"/>
      <c r="M215" s="232"/>
      <c r="N215" s="233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151</v>
      </c>
      <c r="AU215" s="15" t="s">
        <v>85</v>
      </c>
    </row>
    <row r="216" s="2" customFormat="1" ht="16.5" customHeight="1">
      <c r="A216" s="36"/>
      <c r="B216" s="37"/>
      <c r="C216" s="247" t="s">
        <v>365</v>
      </c>
      <c r="D216" s="247" t="s">
        <v>229</v>
      </c>
      <c r="E216" s="248" t="s">
        <v>861</v>
      </c>
      <c r="F216" s="249" t="s">
        <v>862</v>
      </c>
      <c r="G216" s="250" t="s">
        <v>218</v>
      </c>
      <c r="H216" s="251">
        <v>1</v>
      </c>
      <c r="I216" s="252"/>
      <c r="J216" s="253">
        <f>ROUND(I216*H216,2)</f>
        <v>0</v>
      </c>
      <c r="K216" s="249" t="s">
        <v>146</v>
      </c>
      <c r="L216" s="254"/>
      <c r="M216" s="255" t="s">
        <v>1</v>
      </c>
      <c r="N216" s="256" t="s">
        <v>40</v>
      </c>
      <c r="O216" s="89"/>
      <c r="P216" s="225">
        <f>O216*H216</f>
        <v>0</v>
      </c>
      <c r="Q216" s="225">
        <v>0.00012</v>
      </c>
      <c r="R216" s="225">
        <f>Q216*H216</f>
        <v>0.00012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357</v>
      </c>
      <c r="AT216" s="227" t="s">
        <v>229</v>
      </c>
      <c r="AU216" s="227" t="s">
        <v>85</v>
      </c>
      <c r="AY216" s="15" t="s">
        <v>140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83</v>
      </c>
      <c r="BK216" s="228">
        <f>ROUND(I216*H216,2)</f>
        <v>0</v>
      </c>
      <c r="BL216" s="15" t="s">
        <v>248</v>
      </c>
      <c r="BM216" s="227" t="s">
        <v>863</v>
      </c>
    </row>
    <row r="217" s="2" customFormat="1">
      <c r="A217" s="36"/>
      <c r="B217" s="37"/>
      <c r="C217" s="38"/>
      <c r="D217" s="229" t="s">
        <v>149</v>
      </c>
      <c r="E217" s="38"/>
      <c r="F217" s="230" t="s">
        <v>862</v>
      </c>
      <c r="G217" s="38"/>
      <c r="H217" s="38"/>
      <c r="I217" s="231"/>
      <c r="J217" s="38"/>
      <c r="K217" s="38"/>
      <c r="L217" s="42"/>
      <c r="M217" s="232"/>
      <c r="N217" s="233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149</v>
      </c>
      <c r="AU217" s="15" t="s">
        <v>85</v>
      </c>
    </row>
    <row r="218" s="2" customFormat="1" ht="16.5" customHeight="1">
      <c r="A218" s="36"/>
      <c r="B218" s="37"/>
      <c r="C218" s="216" t="s">
        <v>371</v>
      </c>
      <c r="D218" s="216" t="s">
        <v>142</v>
      </c>
      <c r="E218" s="217" t="s">
        <v>864</v>
      </c>
      <c r="F218" s="218" t="s">
        <v>865</v>
      </c>
      <c r="G218" s="219" t="s">
        <v>218</v>
      </c>
      <c r="H218" s="220">
        <v>1</v>
      </c>
      <c r="I218" s="221"/>
      <c r="J218" s="222">
        <f>ROUND(I218*H218,2)</f>
        <v>0</v>
      </c>
      <c r="K218" s="218" t="s">
        <v>146</v>
      </c>
      <c r="L218" s="42"/>
      <c r="M218" s="223" t="s">
        <v>1</v>
      </c>
      <c r="N218" s="224" t="s">
        <v>40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248</v>
      </c>
      <c r="AT218" s="227" t="s">
        <v>142</v>
      </c>
      <c r="AU218" s="227" t="s">
        <v>85</v>
      </c>
      <c r="AY218" s="15" t="s">
        <v>140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83</v>
      </c>
      <c r="BK218" s="228">
        <f>ROUND(I218*H218,2)</f>
        <v>0</v>
      </c>
      <c r="BL218" s="15" t="s">
        <v>248</v>
      </c>
      <c r="BM218" s="227" t="s">
        <v>866</v>
      </c>
    </row>
    <row r="219" s="2" customFormat="1">
      <c r="A219" s="36"/>
      <c r="B219" s="37"/>
      <c r="C219" s="38"/>
      <c r="D219" s="229" t="s">
        <v>149</v>
      </c>
      <c r="E219" s="38"/>
      <c r="F219" s="230" t="s">
        <v>867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149</v>
      </c>
      <c r="AU219" s="15" t="s">
        <v>85</v>
      </c>
    </row>
    <row r="220" s="2" customFormat="1">
      <c r="A220" s="36"/>
      <c r="B220" s="37"/>
      <c r="C220" s="38"/>
      <c r="D220" s="234" t="s">
        <v>151</v>
      </c>
      <c r="E220" s="38"/>
      <c r="F220" s="235" t="s">
        <v>868</v>
      </c>
      <c r="G220" s="38"/>
      <c r="H220" s="38"/>
      <c r="I220" s="231"/>
      <c r="J220" s="38"/>
      <c r="K220" s="38"/>
      <c r="L220" s="42"/>
      <c r="M220" s="232"/>
      <c r="N220" s="233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151</v>
      </c>
      <c r="AU220" s="15" t="s">
        <v>85</v>
      </c>
    </row>
    <row r="221" s="2" customFormat="1" ht="37.8" customHeight="1">
      <c r="A221" s="36"/>
      <c r="B221" s="37"/>
      <c r="C221" s="247" t="s">
        <v>379</v>
      </c>
      <c r="D221" s="247" t="s">
        <v>229</v>
      </c>
      <c r="E221" s="248" t="s">
        <v>869</v>
      </c>
      <c r="F221" s="249" t="s">
        <v>870</v>
      </c>
      <c r="G221" s="250" t="s">
        <v>218</v>
      </c>
      <c r="H221" s="251">
        <v>1</v>
      </c>
      <c r="I221" s="252"/>
      <c r="J221" s="253">
        <f>ROUND(I221*H221,2)</f>
        <v>0</v>
      </c>
      <c r="K221" s="249" t="s">
        <v>146</v>
      </c>
      <c r="L221" s="254"/>
      <c r="M221" s="255" t="s">
        <v>1</v>
      </c>
      <c r="N221" s="256" t="s">
        <v>40</v>
      </c>
      <c r="O221" s="89"/>
      <c r="P221" s="225">
        <f>O221*H221</f>
        <v>0</v>
      </c>
      <c r="Q221" s="225">
        <v>0.010999999999999999</v>
      </c>
      <c r="R221" s="225">
        <f>Q221*H221</f>
        <v>0.010999999999999999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357</v>
      </c>
      <c r="AT221" s="227" t="s">
        <v>229</v>
      </c>
      <c r="AU221" s="227" t="s">
        <v>85</v>
      </c>
      <c r="AY221" s="15" t="s">
        <v>140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83</v>
      </c>
      <c r="BK221" s="228">
        <f>ROUND(I221*H221,2)</f>
        <v>0</v>
      </c>
      <c r="BL221" s="15" t="s">
        <v>248</v>
      </c>
      <c r="BM221" s="227" t="s">
        <v>871</v>
      </c>
    </row>
    <row r="222" s="2" customFormat="1">
      <c r="A222" s="36"/>
      <c r="B222" s="37"/>
      <c r="C222" s="38"/>
      <c r="D222" s="229" t="s">
        <v>149</v>
      </c>
      <c r="E222" s="38"/>
      <c r="F222" s="230" t="s">
        <v>870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149</v>
      </c>
      <c r="AU222" s="15" t="s">
        <v>85</v>
      </c>
    </row>
    <row r="223" s="2" customFormat="1" ht="16.5" customHeight="1">
      <c r="A223" s="36"/>
      <c r="B223" s="37"/>
      <c r="C223" s="216" t="s">
        <v>388</v>
      </c>
      <c r="D223" s="216" t="s">
        <v>142</v>
      </c>
      <c r="E223" s="217" t="s">
        <v>872</v>
      </c>
      <c r="F223" s="218" t="s">
        <v>873</v>
      </c>
      <c r="G223" s="219" t="s">
        <v>345</v>
      </c>
      <c r="H223" s="220">
        <v>1</v>
      </c>
      <c r="I223" s="221"/>
      <c r="J223" s="222">
        <f>ROUND(I223*H223,2)</f>
        <v>0</v>
      </c>
      <c r="K223" s="218" t="s">
        <v>146</v>
      </c>
      <c r="L223" s="42"/>
      <c r="M223" s="223" t="s">
        <v>1</v>
      </c>
      <c r="N223" s="224" t="s">
        <v>40</v>
      </c>
      <c r="O223" s="89"/>
      <c r="P223" s="225">
        <f>O223*H223</f>
        <v>0</v>
      </c>
      <c r="Q223" s="225">
        <v>0.00064000000000000005</v>
      </c>
      <c r="R223" s="225">
        <f>Q223*H223</f>
        <v>0.00064000000000000005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248</v>
      </c>
      <c r="AT223" s="227" t="s">
        <v>142</v>
      </c>
      <c r="AU223" s="227" t="s">
        <v>85</v>
      </c>
      <c r="AY223" s="15" t="s">
        <v>140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83</v>
      </c>
      <c r="BK223" s="228">
        <f>ROUND(I223*H223,2)</f>
        <v>0</v>
      </c>
      <c r="BL223" s="15" t="s">
        <v>248</v>
      </c>
      <c r="BM223" s="227" t="s">
        <v>874</v>
      </c>
    </row>
    <row r="224" s="2" customFormat="1">
      <c r="A224" s="36"/>
      <c r="B224" s="37"/>
      <c r="C224" s="38"/>
      <c r="D224" s="229" t="s">
        <v>149</v>
      </c>
      <c r="E224" s="38"/>
      <c r="F224" s="230" t="s">
        <v>875</v>
      </c>
      <c r="G224" s="38"/>
      <c r="H224" s="38"/>
      <c r="I224" s="231"/>
      <c r="J224" s="38"/>
      <c r="K224" s="38"/>
      <c r="L224" s="42"/>
      <c r="M224" s="232"/>
      <c r="N224" s="233"/>
      <c r="O224" s="89"/>
      <c r="P224" s="89"/>
      <c r="Q224" s="89"/>
      <c r="R224" s="89"/>
      <c r="S224" s="89"/>
      <c r="T224" s="90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149</v>
      </c>
      <c r="AU224" s="15" t="s">
        <v>85</v>
      </c>
    </row>
    <row r="225" s="2" customFormat="1">
      <c r="A225" s="36"/>
      <c r="B225" s="37"/>
      <c r="C225" s="38"/>
      <c r="D225" s="234" t="s">
        <v>151</v>
      </c>
      <c r="E225" s="38"/>
      <c r="F225" s="235" t="s">
        <v>876</v>
      </c>
      <c r="G225" s="38"/>
      <c r="H225" s="38"/>
      <c r="I225" s="231"/>
      <c r="J225" s="38"/>
      <c r="K225" s="38"/>
      <c r="L225" s="42"/>
      <c r="M225" s="232"/>
      <c r="N225" s="233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151</v>
      </c>
      <c r="AU225" s="15" t="s">
        <v>85</v>
      </c>
    </row>
    <row r="226" s="2" customFormat="1" ht="24.15" customHeight="1">
      <c r="A226" s="36"/>
      <c r="B226" s="37"/>
      <c r="C226" s="247" t="s">
        <v>394</v>
      </c>
      <c r="D226" s="247" t="s">
        <v>229</v>
      </c>
      <c r="E226" s="248" t="s">
        <v>877</v>
      </c>
      <c r="F226" s="249" t="s">
        <v>878</v>
      </c>
      <c r="G226" s="250" t="s">
        <v>218</v>
      </c>
      <c r="H226" s="251">
        <v>1</v>
      </c>
      <c r="I226" s="252"/>
      <c r="J226" s="253">
        <f>ROUND(I226*H226,2)</f>
        <v>0</v>
      </c>
      <c r="K226" s="249" t="s">
        <v>146</v>
      </c>
      <c r="L226" s="254"/>
      <c r="M226" s="255" t="s">
        <v>1</v>
      </c>
      <c r="N226" s="256" t="s">
        <v>40</v>
      </c>
      <c r="O226" s="89"/>
      <c r="P226" s="225">
        <f>O226*H226</f>
        <v>0</v>
      </c>
      <c r="Q226" s="225">
        <v>0.0039399999999999999</v>
      </c>
      <c r="R226" s="225">
        <f>Q226*H226</f>
        <v>0.0039399999999999999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357</v>
      </c>
      <c r="AT226" s="227" t="s">
        <v>229</v>
      </c>
      <c r="AU226" s="227" t="s">
        <v>85</v>
      </c>
      <c r="AY226" s="15" t="s">
        <v>140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83</v>
      </c>
      <c r="BK226" s="228">
        <f>ROUND(I226*H226,2)</f>
        <v>0</v>
      </c>
      <c r="BL226" s="15" t="s">
        <v>248</v>
      </c>
      <c r="BM226" s="227" t="s">
        <v>879</v>
      </c>
    </row>
    <row r="227" s="2" customFormat="1">
      <c r="A227" s="36"/>
      <c r="B227" s="37"/>
      <c r="C227" s="38"/>
      <c r="D227" s="229" t="s">
        <v>149</v>
      </c>
      <c r="E227" s="38"/>
      <c r="F227" s="230" t="s">
        <v>878</v>
      </c>
      <c r="G227" s="38"/>
      <c r="H227" s="38"/>
      <c r="I227" s="231"/>
      <c r="J227" s="38"/>
      <c r="K227" s="38"/>
      <c r="L227" s="42"/>
      <c r="M227" s="232"/>
      <c r="N227" s="233"/>
      <c r="O227" s="89"/>
      <c r="P227" s="89"/>
      <c r="Q227" s="89"/>
      <c r="R227" s="89"/>
      <c r="S227" s="89"/>
      <c r="T227" s="90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149</v>
      </c>
      <c r="AU227" s="15" t="s">
        <v>85</v>
      </c>
    </row>
    <row r="228" s="2" customFormat="1" ht="16.5" customHeight="1">
      <c r="A228" s="36"/>
      <c r="B228" s="37"/>
      <c r="C228" s="216" t="s">
        <v>400</v>
      </c>
      <c r="D228" s="216" t="s">
        <v>142</v>
      </c>
      <c r="E228" s="217" t="s">
        <v>880</v>
      </c>
      <c r="F228" s="218" t="s">
        <v>881</v>
      </c>
      <c r="G228" s="219" t="s">
        <v>218</v>
      </c>
      <c r="H228" s="220">
        <v>1</v>
      </c>
      <c r="I228" s="221"/>
      <c r="J228" s="222">
        <f>ROUND(I228*H228,2)</f>
        <v>0</v>
      </c>
      <c r="K228" s="218" t="s">
        <v>146</v>
      </c>
      <c r="L228" s="42"/>
      <c r="M228" s="223" t="s">
        <v>1</v>
      </c>
      <c r="N228" s="224" t="s">
        <v>40</v>
      </c>
      <c r="O228" s="89"/>
      <c r="P228" s="225">
        <f>O228*H228</f>
        <v>0</v>
      </c>
      <c r="Q228" s="225">
        <v>0</v>
      </c>
      <c r="R228" s="225">
        <f>Q228*H228</f>
        <v>0</v>
      </c>
      <c r="S228" s="225">
        <v>0.00048999999999999998</v>
      </c>
      <c r="T228" s="226">
        <f>S228*H228</f>
        <v>0.00048999999999999998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248</v>
      </c>
      <c r="AT228" s="227" t="s">
        <v>142</v>
      </c>
      <c r="AU228" s="227" t="s">
        <v>85</v>
      </c>
      <c r="AY228" s="15" t="s">
        <v>140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83</v>
      </c>
      <c r="BK228" s="228">
        <f>ROUND(I228*H228,2)</f>
        <v>0</v>
      </c>
      <c r="BL228" s="15" t="s">
        <v>248</v>
      </c>
      <c r="BM228" s="227" t="s">
        <v>882</v>
      </c>
    </row>
    <row r="229" s="2" customFormat="1">
      <c r="A229" s="36"/>
      <c r="B229" s="37"/>
      <c r="C229" s="38"/>
      <c r="D229" s="229" t="s">
        <v>149</v>
      </c>
      <c r="E229" s="38"/>
      <c r="F229" s="230" t="s">
        <v>883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149</v>
      </c>
      <c r="AU229" s="15" t="s">
        <v>85</v>
      </c>
    </row>
    <row r="230" s="2" customFormat="1">
      <c r="A230" s="36"/>
      <c r="B230" s="37"/>
      <c r="C230" s="38"/>
      <c r="D230" s="234" t="s">
        <v>151</v>
      </c>
      <c r="E230" s="38"/>
      <c r="F230" s="235" t="s">
        <v>884</v>
      </c>
      <c r="G230" s="38"/>
      <c r="H230" s="38"/>
      <c r="I230" s="231"/>
      <c r="J230" s="38"/>
      <c r="K230" s="38"/>
      <c r="L230" s="42"/>
      <c r="M230" s="232"/>
      <c r="N230" s="233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151</v>
      </c>
      <c r="AU230" s="15" t="s">
        <v>85</v>
      </c>
    </row>
    <row r="231" s="2" customFormat="1" ht="24.15" customHeight="1">
      <c r="A231" s="36"/>
      <c r="B231" s="37"/>
      <c r="C231" s="216" t="s">
        <v>406</v>
      </c>
      <c r="D231" s="216" t="s">
        <v>142</v>
      </c>
      <c r="E231" s="217" t="s">
        <v>885</v>
      </c>
      <c r="F231" s="218" t="s">
        <v>886</v>
      </c>
      <c r="G231" s="219" t="s">
        <v>345</v>
      </c>
      <c r="H231" s="220">
        <v>1</v>
      </c>
      <c r="I231" s="221"/>
      <c r="J231" s="222">
        <f>ROUND(I231*H231,2)</f>
        <v>0</v>
      </c>
      <c r="K231" s="218" t="s">
        <v>146</v>
      </c>
      <c r="L231" s="42"/>
      <c r="M231" s="223" t="s">
        <v>1</v>
      </c>
      <c r="N231" s="224" t="s">
        <v>40</v>
      </c>
      <c r="O231" s="89"/>
      <c r="P231" s="225">
        <f>O231*H231</f>
        <v>0</v>
      </c>
      <c r="Q231" s="225">
        <v>0.0020799999999999998</v>
      </c>
      <c r="R231" s="225">
        <f>Q231*H231</f>
        <v>0.0020799999999999998</v>
      </c>
      <c r="S231" s="225">
        <v>0</v>
      </c>
      <c r="T231" s="22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248</v>
      </c>
      <c r="AT231" s="227" t="s">
        <v>142</v>
      </c>
      <c r="AU231" s="227" t="s">
        <v>85</v>
      </c>
      <c r="AY231" s="15" t="s">
        <v>140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83</v>
      </c>
      <c r="BK231" s="228">
        <f>ROUND(I231*H231,2)</f>
        <v>0</v>
      </c>
      <c r="BL231" s="15" t="s">
        <v>248</v>
      </c>
      <c r="BM231" s="227" t="s">
        <v>887</v>
      </c>
    </row>
    <row r="232" s="2" customFormat="1">
      <c r="A232" s="36"/>
      <c r="B232" s="37"/>
      <c r="C232" s="38"/>
      <c r="D232" s="229" t="s">
        <v>149</v>
      </c>
      <c r="E232" s="38"/>
      <c r="F232" s="230" t="s">
        <v>888</v>
      </c>
      <c r="G232" s="38"/>
      <c r="H232" s="38"/>
      <c r="I232" s="231"/>
      <c r="J232" s="38"/>
      <c r="K232" s="38"/>
      <c r="L232" s="42"/>
      <c r="M232" s="232"/>
      <c r="N232" s="233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149</v>
      </c>
      <c r="AU232" s="15" t="s">
        <v>85</v>
      </c>
    </row>
    <row r="233" s="2" customFormat="1">
      <c r="A233" s="36"/>
      <c r="B233" s="37"/>
      <c r="C233" s="38"/>
      <c r="D233" s="234" t="s">
        <v>151</v>
      </c>
      <c r="E233" s="38"/>
      <c r="F233" s="235" t="s">
        <v>889</v>
      </c>
      <c r="G233" s="38"/>
      <c r="H233" s="38"/>
      <c r="I233" s="231"/>
      <c r="J233" s="38"/>
      <c r="K233" s="38"/>
      <c r="L233" s="42"/>
      <c r="M233" s="232"/>
      <c r="N233" s="233"/>
      <c r="O233" s="89"/>
      <c r="P233" s="89"/>
      <c r="Q233" s="89"/>
      <c r="R233" s="89"/>
      <c r="S233" s="89"/>
      <c r="T233" s="90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5" t="s">
        <v>151</v>
      </c>
      <c r="AU233" s="15" t="s">
        <v>85</v>
      </c>
    </row>
    <row r="234" s="2" customFormat="1" ht="21.75" customHeight="1">
      <c r="A234" s="36"/>
      <c r="B234" s="37"/>
      <c r="C234" s="216" t="s">
        <v>412</v>
      </c>
      <c r="D234" s="216" t="s">
        <v>142</v>
      </c>
      <c r="E234" s="217" t="s">
        <v>890</v>
      </c>
      <c r="F234" s="218" t="s">
        <v>891</v>
      </c>
      <c r="G234" s="219" t="s">
        <v>345</v>
      </c>
      <c r="H234" s="220">
        <v>1</v>
      </c>
      <c r="I234" s="221"/>
      <c r="J234" s="222">
        <f>ROUND(I234*H234,2)</f>
        <v>0</v>
      </c>
      <c r="K234" s="218" t="s">
        <v>146</v>
      </c>
      <c r="L234" s="42"/>
      <c r="M234" s="223" t="s">
        <v>1</v>
      </c>
      <c r="N234" s="224" t="s">
        <v>40</v>
      </c>
      <c r="O234" s="89"/>
      <c r="P234" s="225">
        <f>O234*H234</f>
        <v>0</v>
      </c>
      <c r="Q234" s="225">
        <v>0.0018</v>
      </c>
      <c r="R234" s="225">
        <f>Q234*H234</f>
        <v>0.0018</v>
      </c>
      <c r="S234" s="225">
        <v>0</v>
      </c>
      <c r="T234" s="22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7" t="s">
        <v>248</v>
      </c>
      <c r="AT234" s="227" t="s">
        <v>142</v>
      </c>
      <c r="AU234" s="227" t="s">
        <v>85</v>
      </c>
      <c r="AY234" s="15" t="s">
        <v>140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5" t="s">
        <v>83</v>
      </c>
      <c r="BK234" s="228">
        <f>ROUND(I234*H234,2)</f>
        <v>0</v>
      </c>
      <c r="BL234" s="15" t="s">
        <v>248</v>
      </c>
      <c r="BM234" s="227" t="s">
        <v>892</v>
      </c>
    </row>
    <row r="235" s="2" customFormat="1">
      <c r="A235" s="36"/>
      <c r="B235" s="37"/>
      <c r="C235" s="38"/>
      <c r="D235" s="229" t="s">
        <v>149</v>
      </c>
      <c r="E235" s="38"/>
      <c r="F235" s="230" t="s">
        <v>893</v>
      </c>
      <c r="G235" s="38"/>
      <c r="H235" s="38"/>
      <c r="I235" s="231"/>
      <c r="J235" s="38"/>
      <c r="K235" s="38"/>
      <c r="L235" s="42"/>
      <c r="M235" s="232"/>
      <c r="N235" s="233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149</v>
      </c>
      <c r="AU235" s="15" t="s">
        <v>85</v>
      </c>
    </row>
    <row r="236" s="2" customFormat="1">
      <c r="A236" s="36"/>
      <c r="B236" s="37"/>
      <c r="C236" s="38"/>
      <c r="D236" s="234" t="s">
        <v>151</v>
      </c>
      <c r="E236" s="38"/>
      <c r="F236" s="235" t="s">
        <v>894</v>
      </c>
      <c r="G236" s="38"/>
      <c r="H236" s="38"/>
      <c r="I236" s="231"/>
      <c r="J236" s="38"/>
      <c r="K236" s="38"/>
      <c r="L236" s="42"/>
      <c r="M236" s="232"/>
      <c r="N236" s="233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151</v>
      </c>
      <c r="AU236" s="15" t="s">
        <v>85</v>
      </c>
    </row>
    <row r="237" s="2" customFormat="1" ht="16.5" customHeight="1">
      <c r="A237" s="36"/>
      <c r="B237" s="37"/>
      <c r="C237" s="216" t="s">
        <v>418</v>
      </c>
      <c r="D237" s="216" t="s">
        <v>142</v>
      </c>
      <c r="E237" s="217" t="s">
        <v>895</v>
      </c>
      <c r="F237" s="218" t="s">
        <v>896</v>
      </c>
      <c r="G237" s="219" t="s">
        <v>218</v>
      </c>
      <c r="H237" s="220">
        <v>1</v>
      </c>
      <c r="I237" s="221"/>
      <c r="J237" s="222">
        <f>ROUND(I237*H237,2)</f>
        <v>0</v>
      </c>
      <c r="K237" s="218" t="s">
        <v>146</v>
      </c>
      <c r="L237" s="42"/>
      <c r="M237" s="223" t="s">
        <v>1</v>
      </c>
      <c r="N237" s="224" t="s">
        <v>40</v>
      </c>
      <c r="O237" s="89"/>
      <c r="P237" s="225">
        <f>O237*H237</f>
        <v>0</v>
      </c>
      <c r="Q237" s="225">
        <v>0.00027999999999999998</v>
      </c>
      <c r="R237" s="225">
        <f>Q237*H237</f>
        <v>0.00027999999999999998</v>
      </c>
      <c r="S237" s="225">
        <v>0</v>
      </c>
      <c r="T237" s="22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248</v>
      </c>
      <c r="AT237" s="227" t="s">
        <v>142</v>
      </c>
      <c r="AU237" s="227" t="s">
        <v>85</v>
      </c>
      <c r="AY237" s="15" t="s">
        <v>140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5" t="s">
        <v>83</v>
      </c>
      <c r="BK237" s="228">
        <f>ROUND(I237*H237,2)</f>
        <v>0</v>
      </c>
      <c r="BL237" s="15" t="s">
        <v>248</v>
      </c>
      <c r="BM237" s="227" t="s">
        <v>897</v>
      </c>
    </row>
    <row r="238" s="2" customFormat="1">
      <c r="A238" s="36"/>
      <c r="B238" s="37"/>
      <c r="C238" s="38"/>
      <c r="D238" s="229" t="s">
        <v>149</v>
      </c>
      <c r="E238" s="38"/>
      <c r="F238" s="230" t="s">
        <v>898</v>
      </c>
      <c r="G238" s="38"/>
      <c r="H238" s="38"/>
      <c r="I238" s="231"/>
      <c r="J238" s="38"/>
      <c r="K238" s="38"/>
      <c r="L238" s="42"/>
      <c r="M238" s="232"/>
      <c r="N238" s="233"/>
      <c r="O238" s="89"/>
      <c r="P238" s="89"/>
      <c r="Q238" s="89"/>
      <c r="R238" s="89"/>
      <c r="S238" s="89"/>
      <c r="T238" s="90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149</v>
      </c>
      <c r="AU238" s="15" t="s">
        <v>85</v>
      </c>
    </row>
    <row r="239" s="2" customFormat="1">
      <c r="A239" s="36"/>
      <c r="B239" s="37"/>
      <c r="C239" s="38"/>
      <c r="D239" s="234" t="s">
        <v>151</v>
      </c>
      <c r="E239" s="38"/>
      <c r="F239" s="235" t="s">
        <v>899</v>
      </c>
      <c r="G239" s="38"/>
      <c r="H239" s="38"/>
      <c r="I239" s="231"/>
      <c r="J239" s="38"/>
      <c r="K239" s="38"/>
      <c r="L239" s="42"/>
      <c r="M239" s="232"/>
      <c r="N239" s="233"/>
      <c r="O239" s="89"/>
      <c r="P239" s="89"/>
      <c r="Q239" s="89"/>
      <c r="R239" s="89"/>
      <c r="S239" s="89"/>
      <c r="T239" s="90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151</v>
      </c>
      <c r="AU239" s="15" t="s">
        <v>85</v>
      </c>
    </row>
    <row r="240" s="2" customFormat="1" ht="16.5" customHeight="1">
      <c r="A240" s="36"/>
      <c r="B240" s="37"/>
      <c r="C240" s="216" t="s">
        <v>423</v>
      </c>
      <c r="D240" s="216" t="s">
        <v>142</v>
      </c>
      <c r="E240" s="217" t="s">
        <v>900</v>
      </c>
      <c r="F240" s="218" t="s">
        <v>901</v>
      </c>
      <c r="G240" s="219" t="s">
        <v>218</v>
      </c>
      <c r="H240" s="220">
        <v>1</v>
      </c>
      <c r="I240" s="221"/>
      <c r="J240" s="222">
        <f>ROUND(I240*H240,2)</f>
        <v>0</v>
      </c>
      <c r="K240" s="218" t="s">
        <v>1</v>
      </c>
      <c r="L240" s="42"/>
      <c r="M240" s="223" t="s">
        <v>1</v>
      </c>
      <c r="N240" s="224" t="s">
        <v>40</v>
      </c>
      <c r="O240" s="89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248</v>
      </c>
      <c r="AT240" s="227" t="s">
        <v>142</v>
      </c>
      <c r="AU240" s="227" t="s">
        <v>85</v>
      </c>
      <c r="AY240" s="15" t="s">
        <v>140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83</v>
      </c>
      <c r="BK240" s="228">
        <f>ROUND(I240*H240,2)</f>
        <v>0</v>
      </c>
      <c r="BL240" s="15" t="s">
        <v>248</v>
      </c>
      <c r="BM240" s="227" t="s">
        <v>902</v>
      </c>
    </row>
    <row r="241" s="2" customFormat="1">
      <c r="A241" s="36"/>
      <c r="B241" s="37"/>
      <c r="C241" s="38"/>
      <c r="D241" s="229" t="s">
        <v>149</v>
      </c>
      <c r="E241" s="38"/>
      <c r="F241" s="230" t="s">
        <v>901</v>
      </c>
      <c r="G241" s="38"/>
      <c r="H241" s="38"/>
      <c r="I241" s="231"/>
      <c r="J241" s="38"/>
      <c r="K241" s="38"/>
      <c r="L241" s="42"/>
      <c r="M241" s="232"/>
      <c r="N241" s="233"/>
      <c r="O241" s="89"/>
      <c r="P241" s="89"/>
      <c r="Q241" s="89"/>
      <c r="R241" s="89"/>
      <c r="S241" s="89"/>
      <c r="T241" s="90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149</v>
      </c>
      <c r="AU241" s="15" t="s">
        <v>85</v>
      </c>
    </row>
    <row r="242" s="2" customFormat="1" ht="24.15" customHeight="1">
      <c r="A242" s="36"/>
      <c r="B242" s="37"/>
      <c r="C242" s="216" t="s">
        <v>429</v>
      </c>
      <c r="D242" s="216" t="s">
        <v>142</v>
      </c>
      <c r="E242" s="217" t="s">
        <v>903</v>
      </c>
      <c r="F242" s="218" t="s">
        <v>904</v>
      </c>
      <c r="G242" s="219" t="s">
        <v>218</v>
      </c>
      <c r="H242" s="220">
        <v>1</v>
      </c>
      <c r="I242" s="221"/>
      <c r="J242" s="222">
        <f>ROUND(I242*H242,2)</f>
        <v>0</v>
      </c>
      <c r="K242" s="218" t="s">
        <v>1</v>
      </c>
      <c r="L242" s="42"/>
      <c r="M242" s="223" t="s">
        <v>1</v>
      </c>
      <c r="N242" s="224" t="s">
        <v>40</v>
      </c>
      <c r="O242" s="89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7" t="s">
        <v>248</v>
      </c>
      <c r="AT242" s="227" t="s">
        <v>142</v>
      </c>
      <c r="AU242" s="227" t="s">
        <v>85</v>
      </c>
      <c r="AY242" s="15" t="s">
        <v>140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5" t="s">
        <v>83</v>
      </c>
      <c r="BK242" s="228">
        <f>ROUND(I242*H242,2)</f>
        <v>0</v>
      </c>
      <c r="BL242" s="15" t="s">
        <v>248</v>
      </c>
      <c r="BM242" s="227" t="s">
        <v>905</v>
      </c>
    </row>
    <row r="243" s="2" customFormat="1">
      <c r="A243" s="36"/>
      <c r="B243" s="37"/>
      <c r="C243" s="38"/>
      <c r="D243" s="229" t="s">
        <v>149</v>
      </c>
      <c r="E243" s="38"/>
      <c r="F243" s="230" t="s">
        <v>904</v>
      </c>
      <c r="G243" s="38"/>
      <c r="H243" s="38"/>
      <c r="I243" s="231"/>
      <c r="J243" s="38"/>
      <c r="K243" s="38"/>
      <c r="L243" s="42"/>
      <c r="M243" s="232"/>
      <c r="N243" s="233"/>
      <c r="O243" s="89"/>
      <c r="P243" s="89"/>
      <c r="Q243" s="89"/>
      <c r="R243" s="89"/>
      <c r="S243" s="89"/>
      <c r="T243" s="90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149</v>
      </c>
      <c r="AU243" s="15" t="s">
        <v>85</v>
      </c>
    </row>
    <row r="244" s="2" customFormat="1" ht="16.5" customHeight="1">
      <c r="A244" s="36"/>
      <c r="B244" s="37"/>
      <c r="C244" s="216" t="s">
        <v>434</v>
      </c>
      <c r="D244" s="216" t="s">
        <v>142</v>
      </c>
      <c r="E244" s="217" t="s">
        <v>906</v>
      </c>
      <c r="F244" s="218" t="s">
        <v>907</v>
      </c>
      <c r="G244" s="219" t="s">
        <v>218</v>
      </c>
      <c r="H244" s="220">
        <v>1</v>
      </c>
      <c r="I244" s="221"/>
      <c r="J244" s="222">
        <f>ROUND(I244*H244,2)</f>
        <v>0</v>
      </c>
      <c r="K244" s="218" t="s">
        <v>1</v>
      </c>
      <c r="L244" s="42"/>
      <c r="M244" s="223" t="s">
        <v>1</v>
      </c>
      <c r="N244" s="224" t="s">
        <v>40</v>
      </c>
      <c r="O244" s="89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7" t="s">
        <v>248</v>
      </c>
      <c r="AT244" s="227" t="s">
        <v>142</v>
      </c>
      <c r="AU244" s="227" t="s">
        <v>85</v>
      </c>
      <c r="AY244" s="15" t="s">
        <v>140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5" t="s">
        <v>83</v>
      </c>
      <c r="BK244" s="228">
        <f>ROUND(I244*H244,2)</f>
        <v>0</v>
      </c>
      <c r="BL244" s="15" t="s">
        <v>248</v>
      </c>
      <c r="BM244" s="227" t="s">
        <v>908</v>
      </c>
    </row>
    <row r="245" s="2" customFormat="1">
      <c r="A245" s="36"/>
      <c r="B245" s="37"/>
      <c r="C245" s="38"/>
      <c r="D245" s="229" t="s">
        <v>149</v>
      </c>
      <c r="E245" s="38"/>
      <c r="F245" s="230" t="s">
        <v>907</v>
      </c>
      <c r="G245" s="38"/>
      <c r="H245" s="38"/>
      <c r="I245" s="231"/>
      <c r="J245" s="38"/>
      <c r="K245" s="38"/>
      <c r="L245" s="42"/>
      <c r="M245" s="232"/>
      <c r="N245" s="233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149</v>
      </c>
      <c r="AU245" s="15" t="s">
        <v>85</v>
      </c>
    </row>
    <row r="246" s="2" customFormat="1" ht="24.15" customHeight="1">
      <c r="A246" s="36"/>
      <c r="B246" s="37"/>
      <c r="C246" s="216" t="s">
        <v>442</v>
      </c>
      <c r="D246" s="216" t="s">
        <v>142</v>
      </c>
      <c r="E246" s="217" t="s">
        <v>909</v>
      </c>
      <c r="F246" s="218" t="s">
        <v>910</v>
      </c>
      <c r="G246" s="219" t="s">
        <v>164</v>
      </c>
      <c r="H246" s="220">
        <v>0.057000000000000002</v>
      </c>
      <c r="I246" s="221"/>
      <c r="J246" s="222">
        <f>ROUND(I246*H246,2)</f>
        <v>0</v>
      </c>
      <c r="K246" s="218" t="s">
        <v>146</v>
      </c>
      <c r="L246" s="42"/>
      <c r="M246" s="223" t="s">
        <v>1</v>
      </c>
      <c r="N246" s="224" t="s">
        <v>40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248</v>
      </c>
      <c r="AT246" s="227" t="s">
        <v>142</v>
      </c>
      <c r="AU246" s="227" t="s">
        <v>85</v>
      </c>
      <c r="AY246" s="15" t="s">
        <v>140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83</v>
      </c>
      <c r="BK246" s="228">
        <f>ROUND(I246*H246,2)</f>
        <v>0</v>
      </c>
      <c r="BL246" s="15" t="s">
        <v>248</v>
      </c>
      <c r="BM246" s="227" t="s">
        <v>911</v>
      </c>
    </row>
    <row r="247" s="2" customFormat="1">
      <c r="A247" s="36"/>
      <c r="B247" s="37"/>
      <c r="C247" s="38"/>
      <c r="D247" s="229" t="s">
        <v>149</v>
      </c>
      <c r="E247" s="38"/>
      <c r="F247" s="230" t="s">
        <v>912</v>
      </c>
      <c r="G247" s="38"/>
      <c r="H247" s="38"/>
      <c r="I247" s="231"/>
      <c r="J247" s="38"/>
      <c r="K247" s="38"/>
      <c r="L247" s="42"/>
      <c r="M247" s="232"/>
      <c r="N247" s="233"/>
      <c r="O247" s="89"/>
      <c r="P247" s="89"/>
      <c r="Q247" s="89"/>
      <c r="R247" s="89"/>
      <c r="S247" s="89"/>
      <c r="T247" s="90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5" t="s">
        <v>149</v>
      </c>
      <c r="AU247" s="15" t="s">
        <v>85</v>
      </c>
    </row>
    <row r="248" s="2" customFormat="1">
      <c r="A248" s="36"/>
      <c r="B248" s="37"/>
      <c r="C248" s="38"/>
      <c r="D248" s="234" t="s">
        <v>151</v>
      </c>
      <c r="E248" s="38"/>
      <c r="F248" s="235" t="s">
        <v>913</v>
      </c>
      <c r="G248" s="38"/>
      <c r="H248" s="38"/>
      <c r="I248" s="231"/>
      <c r="J248" s="38"/>
      <c r="K248" s="38"/>
      <c r="L248" s="42"/>
      <c r="M248" s="232"/>
      <c r="N248" s="233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151</v>
      </c>
      <c r="AU248" s="15" t="s">
        <v>85</v>
      </c>
    </row>
    <row r="249" s="12" customFormat="1" ht="22.8" customHeight="1">
      <c r="A249" s="12"/>
      <c r="B249" s="200"/>
      <c r="C249" s="201"/>
      <c r="D249" s="202" t="s">
        <v>74</v>
      </c>
      <c r="E249" s="214" t="s">
        <v>914</v>
      </c>
      <c r="F249" s="214" t="s">
        <v>915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SUM(P250:P255)</f>
        <v>0</v>
      </c>
      <c r="Q249" s="208"/>
      <c r="R249" s="209">
        <f>SUM(R250:R255)</f>
        <v>0.028650000000000002</v>
      </c>
      <c r="S249" s="208"/>
      <c r="T249" s="210">
        <f>SUM(T250:T255)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85</v>
      </c>
      <c r="AT249" s="212" t="s">
        <v>74</v>
      </c>
      <c r="AU249" s="212" t="s">
        <v>83</v>
      </c>
      <c r="AY249" s="211" t="s">
        <v>140</v>
      </c>
      <c r="BK249" s="213">
        <f>SUM(BK250:BK255)</f>
        <v>0</v>
      </c>
    </row>
    <row r="250" s="2" customFormat="1" ht="33" customHeight="1">
      <c r="A250" s="36"/>
      <c r="B250" s="37"/>
      <c r="C250" s="216" t="s">
        <v>449</v>
      </c>
      <c r="D250" s="216" t="s">
        <v>142</v>
      </c>
      <c r="E250" s="217" t="s">
        <v>916</v>
      </c>
      <c r="F250" s="218" t="s">
        <v>917</v>
      </c>
      <c r="G250" s="219" t="s">
        <v>345</v>
      </c>
      <c r="H250" s="220">
        <v>1</v>
      </c>
      <c r="I250" s="221"/>
      <c r="J250" s="222">
        <f>ROUND(I250*H250,2)</f>
        <v>0</v>
      </c>
      <c r="K250" s="218" t="s">
        <v>146</v>
      </c>
      <c r="L250" s="42"/>
      <c r="M250" s="223" t="s">
        <v>1</v>
      </c>
      <c r="N250" s="224" t="s">
        <v>40</v>
      </c>
      <c r="O250" s="89"/>
      <c r="P250" s="225">
        <f>O250*H250</f>
        <v>0</v>
      </c>
      <c r="Q250" s="225">
        <v>0.012</v>
      </c>
      <c r="R250" s="225">
        <f>Q250*H250</f>
        <v>0.012</v>
      </c>
      <c r="S250" s="225">
        <v>0</v>
      </c>
      <c r="T250" s="22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7" t="s">
        <v>248</v>
      </c>
      <c r="AT250" s="227" t="s">
        <v>142</v>
      </c>
      <c r="AU250" s="227" t="s">
        <v>85</v>
      </c>
      <c r="AY250" s="15" t="s">
        <v>140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5" t="s">
        <v>83</v>
      </c>
      <c r="BK250" s="228">
        <f>ROUND(I250*H250,2)</f>
        <v>0</v>
      </c>
      <c r="BL250" s="15" t="s">
        <v>248</v>
      </c>
      <c r="BM250" s="227" t="s">
        <v>918</v>
      </c>
    </row>
    <row r="251" s="2" customFormat="1">
      <c r="A251" s="36"/>
      <c r="B251" s="37"/>
      <c r="C251" s="38"/>
      <c r="D251" s="229" t="s">
        <v>149</v>
      </c>
      <c r="E251" s="38"/>
      <c r="F251" s="230" t="s">
        <v>919</v>
      </c>
      <c r="G251" s="38"/>
      <c r="H251" s="38"/>
      <c r="I251" s="231"/>
      <c r="J251" s="38"/>
      <c r="K251" s="38"/>
      <c r="L251" s="42"/>
      <c r="M251" s="232"/>
      <c r="N251" s="233"/>
      <c r="O251" s="89"/>
      <c r="P251" s="89"/>
      <c r="Q251" s="89"/>
      <c r="R251" s="89"/>
      <c r="S251" s="89"/>
      <c r="T251" s="90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149</v>
      </c>
      <c r="AU251" s="15" t="s">
        <v>85</v>
      </c>
    </row>
    <row r="252" s="2" customFormat="1">
      <c r="A252" s="36"/>
      <c r="B252" s="37"/>
      <c r="C252" s="38"/>
      <c r="D252" s="234" t="s">
        <v>151</v>
      </c>
      <c r="E252" s="38"/>
      <c r="F252" s="235" t="s">
        <v>920</v>
      </c>
      <c r="G252" s="38"/>
      <c r="H252" s="38"/>
      <c r="I252" s="231"/>
      <c r="J252" s="38"/>
      <c r="K252" s="38"/>
      <c r="L252" s="42"/>
      <c r="M252" s="232"/>
      <c r="N252" s="233"/>
      <c r="O252" s="89"/>
      <c r="P252" s="89"/>
      <c r="Q252" s="89"/>
      <c r="R252" s="89"/>
      <c r="S252" s="89"/>
      <c r="T252" s="90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5" t="s">
        <v>151</v>
      </c>
      <c r="AU252" s="15" t="s">
        <v>85</v>
      </c>
    </row>
    <row r="253" s="2" customFormat="1" ht="33" customHeight="1">
      <c r="A253" s="36"/>
      <c r="B253" s="37"/>
      <c r="C253" s="216" t="s">
        <v>455</v>
      </c>
      <c r="D253" s="216" t="s">
        <v>142</v>
      </c>
      <c r="E253" s="217" t="s">
        <v>921</v>
      </c>
      <c r="F253" s="218" t="s">
        <v>922</v>
      </c>
      <c r="G253" s="219" t="s">
        <v>345</v>
      </c>
      <c r="H253" s="220">
        <v>1</v>
      </c>
      <c r="I253" s="221"/>
      <c r="J253" s="222">
        <f>ROUND(I253*H253,2)</f>
        <v>0</v>
      </c>
      <c r="K253" s="218" t="s">
        <v>146</v>
      </c>
      <c r="L253" s="42"/>
      <c r="M253" s="223" t="s">
        <v>1</v>
      </c>
      <c r="N253" s="224" t="s">
        <v>40</v>
      </c>
      <c r="O253" s="89"/>
      <c r="P253" s="225">
        <f>O253*H253</f>
        <v>0</v>
      </c>
      <c r="Q253" s="225">
        <v>0.016650000000000002</v>
      </c>
      <c r="R253" s="225">
        <f>Q253*H253</f>
        <v>0.016650000000000002</v>
      </c>
      <c r="S253" s="225">
        <v>0</v>
      </c>
      <c r="T253" s="22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7" t="s">
        <v>248</v>
      </c>
      <c r="AT253" s="227" t="s">
        <v>142</v>
      </c>
      <c r="AU253" s="227" t="s">
        <v>85</v>
      </c>
      <c r="AY253" s="15" t="s">
        <v>140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5" t="s">
        <v>83</v>
      </c>
      <c r="BK253" s="228">
        <f>ROUND(I253*H253,2)</f>
        <v>0</v>
      </c>
      <c r="BL253" s="15" t="s">
        <v>248</v>
      </c>
      <c r="BM253" s="227" t="s">
        <v>923</v>
      </c>
    </row>
    <row r="254" s="2" customFormat="1">
      <c r="A254" s="36"/>
      <c r="B254" s="37"/>
      <c r="C254" s="38"/>
      <c r="D254" s="229" t="s">
        <v>149</v>
      </c>
      <c r="E254" s="38"/>
      <c r="F254" s="230" t="s">
        <v>924</v>
      </c>
      <c r="G254" s="38"/>
      <c r="H254" s="38"/>
      <c r="I254" s="231"/>
      <c r="J254" s="38"/>
      <c r="K254" s="38"/>
      <c r="L254" s="42"/>
      <c r="M254" s="232"/>
      <c r="N254" s="233"/>
      <c r="O254" s="89"/>
      <c r="P254" s="89"/>
      <c r="Q254" s="89"/>
      <c r="R254" s="89"/>
      <c r="S254" s="89"/>
      <c r="T254" s="90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149</v>
      </c>
      <c r="AU254" s="15" t="s">
        <v>85</v>
      </c>
    </row>
    <row r="255" s="2" customFormat="1">
      <c r="A255" s="36"/>
      <c r="B255" s="37"/>
      <c r="C255" s="38"/>
      <c r="D255" s="234" t="s">
        <v>151</v>
      </c>
      <c r="E255" s="38"/>
      <c r="F255" s="235" t="s">
        <v>925</v>
      </c>
      <c r="G255" s="38"/>
      <c r="H255" s="38"/>
      <c r="I255" s="231"/>
      <c r="J255" s="38"/>
      <c r="K255" s="38"/>
      <c r="L255" s="42"/>
      <c r="M255" s="258"/>
      <c r="N255" s="259"/>
      <c r="O255" s="260"/>
      <c r="P255" s="260"/>
      <c r="Q255" s="260"/>
      <c r="R255" s="260"/>
      <c r="S255" s="260"/>
      <c r="T255" s="261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5" t="s">
        <v>151</v>
      </c>
      <c r="AU255" s="15" t="s">
        <v>85</v>
      </c>
    </row>
    <row r="256" s="2" customFormat="1" ht="6.96" customHeight="1">
      <c r="A256" s="36"/>
      <c r="B256" s="64"/>
      <c r="C256" s="65"/>
      <c r="D256" s="65"/>
      <c r="E256" s="65"/>
      <c r="F256" s="65"/>
      <c r="G256" s="65"/>
      <c r="H256" s="65"/>
      <c r="I256" s="65"/>
      <c r="J256" s="65"/>
      <c r="K256" s="65"/>
      <c r="L256" s="42"/>
      <c r="M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</row>
  </sheetData>
  <sheetProtection sheet="1" autoFilter="0" formatColumns="0" formatRows="0" objects="1" scenarios="1" spinCount="100000" saltValue="t7/OsDNf5cjxIHrbeZ6C1O0vg+E6gMj7yP57FrnUwqFXq23zXuKX0tyM4GtM2lfjubOu5zzOSThEjBiCY6mxcQ==" hashValue="SYiEi6z6zprjzsGaXrKZEqKMk0OXFu722zBc21D6fCV0cjCEje05N6ECISGzBtsJzE//mUXLb5uioH9po7nn+g==" algorithmName="SHA-512" password="CC35"/>
  <autoFilter ref="C120:K25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4_01/721171803"/>
    <hyperlink ref="F129" r:id="rId2" display="https://podminky.urs.cz/item/CS_URS_2024_01/721171808"/>
    <hyperlink ref="F132" r:id="rId3" display="https://podminky.urs.cz/item/CS_URS_2024_01/721171905"/>
    <hyperlink ref="F135" r:id="rId4" display="https://podminky.urs.cz/item/CS_URS_2024_01/721174043"/>
    <hyperlink ref="F138" r:id="rId5" display="https://podminky.urs.cz/item/CS_URS_2024_01/721174045"/>
    <hyperlink ref="F141" r:id="rId6" display="https://podminky.urs.cz/item/CS_URS_2024_01/721194105"/>
    <hyperlink ref="F144" r:id="rId7" display="https://podminky.urs.cz/item/CS_URS_2024_01/721194109"/>
    <hyperlink ref="F147" r:id="rId8" display="https://podminky.urs.cz/item/CS_URS_2024_01/998721121"/>
    <hyperlink ref="F151" r:id="rId9" display="https://podminky.urs.cz/item/CS_URS_2024_01/722130801"/>
    <hyperlink ref="F154" r:id="rId10" display="https://podminky.urs.cz/item/CS_URS_2024_01/722174001"/>
    <hyperlink ref="F157" r:id="rId11" display="https://podminky.urs.cz/item/CS_URS_2024_01/722174021"/>
    <hyperlink ref="F160" r:id="rId12" display="https://podminky.urs.cz/item/CS_URS_2024_01/722179191"/>
    <hyperlink ref="F163" r:id="rId13" display="https://podminky.urs.cz/item/CS_URS_2024_01/722181221"/>
    <hyperlink ref="F166" r:id="rId14" display="https://podminky.urs.cz/item/CS_URS_2024_01/722181251"/>
    <hyperlink ref="F169" r:id="rId15" display="https://podminky.urs.cz/item/CS_URS_2024_01/722190401"/>
    <hyperlink ref="F172" r:id="rId16" display="https://podminky.urs.cz/item/CS_URS_2024_01/722220151"/>
    <hyperlink ref="F177" r:id="rId17" display="https://podminky.urs.cz/item/CS_URS_2024_01/722230111"/>
    <hyperlink ref="F180" r:id="rId18" display="https://podminky.urs.cz/item/CS_URS_2024_01/998722121"/>
    <hyperlink ref="F184" r:id="rId19" display="https://podminky.urs.cz/item/CS_URS_2024_01/725112022"/>
    <hyperlink ref="F187" r:id="rId20" display="https://podminky.urs.cz/item/CS_URS_2024_01/725211602"/>
    <hyperlink ref="F190" r:id="rId21" display="https://podminky.urs.cz/item/CS_URS_2024_01/725291650"/>
    <hyperlink ref="F195" r:id="rId22" display="https://podminky.urs.cz/item/CS_URS_2024_01/725291652"/>
    <hyperlink ref="F200" r:id="rId23" display="https://podminky.urs.cz/item/CS_URS_2024_01/725291653"/>
    <hyperlink ref="F205" r:id="rId24" display="https://podminky.urs.cz/item/CS_URS_2024_01/725291654"/>
    <hyperlink ref="F210" r:id="rId25" display="https://podminky.urs.cz/item/CS_URS_2024_01/725291664"/>
    <hyperlink ref="F215" r:id="rId26" display="https://podminky.urs.cz/item/CS_URS_2024_01/725291666"/>
    <hyperlink ref="F220" r:id="rId27" display="https://podminky.urs.cz/item/CS_URS_2024_01/725291680"/>
    <hyperlink ref="F225" r:id="rId28" display="https://podminky.urs.cz/item/CS_URS_2024_01/725339111"/>
    <hyperlink ref="F230" r:id="rId29" display="https://podminky.urs.cz/item/CS_URS_2024_01/725810811"/>
    <hyperlink ref="F233" r:id="rId30" display="https://podminky.urs.cz/item/CS_URS_2024_01/725821311"/>
    <hyperlink ref="F236" r:id="rId31" display="https://podminky.urs.cz/item/CS_URS_2024_01/725822611"/>
    <hyperlink ref="F239" r:id="rId32" display="https://podminky.urs.cz/item/CS_URS_2024_01/725862103"/>
    <hyperlink ref="F248" r:id="rId33" display="https://podminky.urs.cz/item/CS_URS_2024_01/998725121"/>
    <hyperlink ref="F252" r:id="rId34" display="https://podminky.urs.cz/item/CS_URS_2024_01/726131001"/>
    <hyperlink ref="F255" r:id="rId35" display="https://podminky.urs.cz/item/CS_URS_2024_01/7261310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85</v>
      </c>
    </row>
    <row r="4" s="1" customFormat="1" ht="24.96" customHeight="1">
      <c r="B4" s="18"/>
      <c r="D4" s="136" t="s">
        <v>98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stavební úpravy WC 1NP pavilon S a U2 ZŠ Aloisina výšina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926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15. 1. 2024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33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35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37</v>
      </c>
      <c r="G32" s="36"/>
      <c r="H32" s="36"/>
      <c r="I32" s="150" t="s">
        <v>36</v>
      </c>
      <c r="J32" s="150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39</v>
      </c>
      <c r="E33" s="138" t="s">
        <v>40</v>
      </c>
      <c r="F33" s="152">
        <f>ROUND((SUM(BE118:BE123)),  2)</f>
        <v>0</v>
      </c>
      <c r="G33" s="36"/>
      <c r="H33" s="36"/>
      <c r="I33" s="153">
        <v>0.20999999999999999</v>
      </c>
      <c r="J33" s="152">
        <f>ROUND(((SUM(BE118:BE123))*I33),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41</v>
      </c>
      <c r="F34" s="152">
        <f>ROUND((SUM(BF118:BF123)),  2)</f>
        <v>0</v>
      </c>
      <c r="G34" s="36"/>
      <c r="H34" s="36"/>
      <c r="I34" s="153">
        <v>0.12</v>
      </c>
      <c r="J34" s="152">
        <f>ROUND(((SUM(BF118:BF123))*I34),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42</v>
      </c>
      <c r="F35" s="152">
        <f>ROUND((SUM(BG118:BG123)),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43</v>
      </c>
      <c r="F36" s="152">
        <f>ROUND((SUM(BH118:BH123)),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44</v>
      </c>
      <c r="F37" s="152">
        <f>ROUND((SUM(BI118:BI123)),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45</v>
      </c>
      <c r="E39" s="156"/>
      <c r="F39" s="156"/>
      <c r="G39" s="157" t="s">
        <v>46</v>
      </c>
      <c r="H39" s="158" t="s">
        <v>47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stavební úpravy WC 1NP pavilon S a U2 ZŠ Aloisina výšina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05 - VRN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Liberec</v>
      </c>
      <c r="G89" s="38"/>
      <c r="H89" s="38"/>
      <c r="I89" s="30" t="s">
        <v>22</v>
      </c>
      <c r="J89" s="77" t="str">
        <f>IF(J12="","",J12)</f>
        <v>15. 1. 2024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>J. Nešněra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102</v>
      </c>
      <c r="D94" s="174"/>
      <c r="E94" s="174"/>
      <c r="F94" s="174"/>
      <c r="G94" s="174"/>
      <c r="H94" s="174"/>
      <c r="I94" s="174"/>
      <c r="J94" s="175" t="s">
        <v>103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104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105</v>
      </c>
    </row>
    <row r="97" s="9" customFormat="1" ht="24.96" customHeight="1">
      <c r="A97" s="9"/>
      <c r="B97" s="177"/>
      <c r="C97" s="178"/>
      <c r="D97" s="179" t="s">
        <v>927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928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125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2" t="str">
        <f>E7</f>
        <v>stavební úpravy WC 1NP pavilon S a U2 ZŠ Aloisina výšina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99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05 - VRN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>Liberec</v>
      </c>
      <c r="G112" s="38"/>
      <c r="H112" s="38"/>
      <c r="I112" s="30" t="s">
        <v>22</v>
      </c>
      <c r="J112" s="77" t="str">
        <f>IF(J12="","",J12)</f>
        <v>15. 1. 2024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30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28</v>
      </c>
      <c r="D115" s="38"/>
      <c r="E115" s="38"/>
      <c r="F115" s="25" t="str">
        <f>IF(E18="","",E18)</f>
        <v>Vyplň údaj</v>
      </c>
      <c r="G115" s="38"/>
      <c r="H115" s="38"/>
      <c r="I115" s="30" t="s">
        <v>32</v>
      </c>
      <c r="J115" s="34" t="str">
        <f>E24</f>
        <v>J. Nešněra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126</v>
      </c>
      <c r="D117" s="192" t="s">
        <v>60</v>
      </c>
      <c r="E117" s="192" t="s">
        <v>56</v>
      </c>
      <c r="F117" s="192" t="s">
        <v>57</v>
      </c>
      <c r="G117" s="192" t="s">
        <v>127</v>
      </c>
      <c r="H117" s="192" t="s">
        <v>128</v>
      </c>
      <c r="I117" s="192" t="s">
        <v>129</v>
      </c>
      <c r="J117" s="192" t="s">
        <v>103</v>
      </c>
      <c r="K117" s="193" t="s">
        <v>130</v>
      </c>
      <c r="L117" s="194"/>
      <c r="M117" s="98" t="s">
        <v>1</v>
      </c>
      <c r="N117" s="99" t="s">
        <v>39</v>
      </c>
      <c r="O117" s="99" t="s">
        <v>131</v>
      </c>
      <c r="P117" s="99" t="s">
        <v>132</v>
      </c>
      <c r="Q117" s="99" t="s">
        <v>133</v>
      </c>
      <c r="R117" s="99" t="s">
        <v>134</v>
      </c>
      <c r="S117" s="99" t="s">
        <v>135</v>
      </c>
      <c r="T117" s="100" t="s">
        <v>136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137</v>
      </c>
      <c r="D118" s="38"/>
      <c r="E118" s="38"/>
      <c r="F118" s="38"/>
      <c r="G118" s="38"/>
      <c r="H118" s="38"/>
      <c r="I118" s="38"/>
      <c r="J118" s="195">
        <f>BK118</f>
        <v>0</v>
      </c>
      <c r="K118" s="38"/>
      <c r="L118" s="42"/>
      <c r="M118" s="101"/>
      <c r="N118" s="196"/>
      <c r="O118" s="102"/>
      <c r="P118" s="197">
        <f>P119</f>
        <v>0</v>
      </c>
      <c r="Q118" s="102"/>
      <c r="R118" s="197">
        <f>R119</f>
        <v>0</v>
      </c>
      <c r="S118" s="102"/>
      <c r="T118" s="198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74</v>
      </c>
      <c r="AU118" s="15" t="s">
        <v>105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74</v>
      </c>
      <c r="E119" s="203" t="s">
        <v>96</v>
      </c>
      <c r="F119" s="203" t="s">
        <v>929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177</v>
      </c>
      <c r="AT119" s="212" t="s">
        <v>74</v>
      </c>
      <c r="AU119" s="212" t="s">
        <v>75</v>
      </c>
      <c r="AY119" s="211" t="s">
        <v>140</v>
      </c>
      <c r="BK119" s="213">
        <f>BK120</f>
        <v>0</v>
      </c>
    </row>
    <row r="120" s="12" customFormat="1" ht="22.8" customHeight="1">
      <c r="A120" s="12"/>
      <c r="B120" s="200"/>
      <c r="C120" s="201"/>
      <c r="D120" s="202" t="s">
        <v>74</v>
      </c>
      <c r="E120" s="214" t="s">
        <v>930</v>
      </c>
      <c r="F120" s="214" t="s">
        <v>931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SUM(P121:P123)</f>
        <v>0</v>
      </c>
      <c r="Q120" s="208"/>
      <c r="R120" s="209">
        <f>SUM(R121:R123)</f>
        <v>0</v>
      </c>
      <c r="S120" s="208"/>
      <c r="T120" s="210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177</v>
      </c>
      <c r="AT120" s="212" t="s">
        <v>74</v>
      </c>
      <c r="AU120" s="212" t="s">
        <v>83</v>
      </c>
      <c r="AY120" s="211" t="s">
        <v>140</v>
      </c>
      <c r="BK120" s="213">
        <f>SUM(BK121:BK123)</f>
        <v>0</v>
      </c>
    </row>
    <row r="121" s="2" customFormat="1" ht="16.5" customHeight="1">
      <c r="A121" s="36"/>
      <c r="B121" s="37"/>
      <c r="C121" s="216" t="s">
        <v>83</v>
      </c>
      <c r="D121" s="216" t="s">
        <v>142</v>
      </c>
      <c r="E121" s="217" t="s">
        <v>932</v>
      </c>
      <c r="F121" s="218" t="s">
        <v>933</v>
      </c>
      <c r="G121" s="219" t="s">
        <v>345</v>
      </c>
      <c r="H121" s="220">
        <v>1</v>
      </c>
      <c r="I121" s="221"/>
      <c r="J121" s="222">
        <f>ROUND(I121*H121,2)</f>
        <v>0</v>
      </c>
      <c r="K121" s="218" t="s">
        <v>146</v>
      </c>
      <c r="L121" s="42"/>
      <c r="M121" s="223" t="s">
        <v>1</v>
      </c>
      <c r="N121" s="224" t="s">
        <v>40</v>
      </c>
      <c r="O121" s="89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7" t="s">
        <v>934</v>
      </c>
      <c r="AT121" s="227" t="s">
        <v>142</v>
      </c>
      <c r="AU121" s="227" t="s">
        <v>85</v>
      </c>
      <c r="AY121" s="15" t="s">
        <v>140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5" t="s">
        <v>83</v>
      </c>
      <c r="BK121" s="228">
        <f>ROUND(I121*H121,2)</f>
        <v>0</v>
      </c>
      <c r="BL121" s="15" t="s">
        <v>934</v>
      </c>
      <c r="BM121" s="227" t="s">
        <v>935</v>
      </c>
    </row>
    <row r="122" s="2" customFormat="1">
      <c r="A122" s="36"/>
      <c r="B122" s="37"/>
      <c r="C122" s="38"/>
      <c r="D122" s="229" t="s">
        <v>149</v>
      </c>
      <c r="E122" s="38"/>
      <c r="F122" s="230" t="s">
        <v>936</v>
      </c>
      <c r="G122" s="38"/>
      <c r="H122" s="38"/>
      <c r="I122" s="231"/>
      <c r="J122" s="38"/>
      <c r="K122" s="38"/>
      <c r="L122" s="42"/>
      <c r="M122" s="232"/>
      <c r="N122" s="233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149</v>
      </c>
      <c r="AU122" s="15" t="s">
        <v>85</v>
      </c>
    </row>
    <row r="123" s="2" customFormat="1">
      <c r="A123" s="36"/>
      <c r="B123" s="37"/>
      <c r="C123" s="38"/>
      <c r="D123" s="234" t="s">
        <v>151</v>
      </c>
      <c r="E123" s="38"/>
      <c r="F123" s="235" t="s">
        <v>937</v>
      </c>
      <c r="G123" s="38"/>
      <c r="H123" s="38"/>
      <c r="I123" s="231"/>
      <c r="J123" s="38"/>
      <c r="K123" s="38"/>
      <c r="L123" s="42"/>
      <c r="M123" s="258"/>
      <c r="N123" s="259"/>
      <c r="O123" s="260"/>
      <c r="P123" s="260"/>
      <c r="Q123" s="260"/>
      <c r="R123" s="260"/>
      <c r="S123" s="260"/>
      <c r="T123" s="26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151</v>
      </c>
      <c r="AU123" s="15" t="s">
        <v>85</v>
      </c>
    </row>
    <row r="124" s="2" customFormat="1" ht="6.96" customHeight="1">
      <c r="A124" s="36"/>
      <c r="B124" s="64"/>
      <c r="C124" s="65"/>
      <c r="D124" s="65"/>
      <c r="E124" s="65"/>
      <c r="F124" s="65"/>
      <c r="G124" s="65"/>
      <c r="H124" s="65"/>
      <c r="I124" s="65"/>
      <c r="J124" s="65"/>
      <c r="K124" s="65"/>
      <c r="L124" s="42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sheet="1" autoFilter="0" formatColumns="0" formatRows="0" objects="1" scenarios="1" spinCount="100000" saltValue="C/n6or/cfMxl+5Atz1mBAmu/9EXz3bs3ZHEJPgnwtbQUqcXl9AbG8R/p11FkLjzhXreosuNMKplsgmygwp+5jA==" hashValue="OKmnEIaCZPr+9M///tBKDLvIkWjey/qB20xWFgV/kbVoHi8dZEwwhCNwPfRp0tSB51IB3F45/FKCX7oKsZ+Prw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3" r:id="rId1" display="https://podminky.urs.cz/item/CS_URS_2024_01/043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2024-02-13T12:08:39Z</dcterms:created>
  <dcterms:modified xsi:type="dcterms:W3CDTF">2024-02-13T12:08:53Z</dcterms:modified>
</cp:coreProperties>
</file>