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VZT" sheetId="3" r:id="rId3"/>
    <sheet name="03 - Silnoproudé rozvody" sheetId="4" r:id="rId4"/>
    <sheet name="04 - ZTI" sheetId="5" r:id="rId5"/>
    <sheet name="05 - VRN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'01 - stavební část'!$C$130:$K$508</definedName>
    <definedName name="_xlnm.Print_Area" localSheetId="1">'01 - stavební část'!$C$4:$J$76,'01 - stavební část'!$C$82:$J$112,'01 - stavební část'!$C$118:$K$508</definedName>
    <definedName name="_xlnm.Print_Titles" localSheetId="1">'01 - stavební část'!$130:$130</definedName>
    <definedName name="_xlnm._FilterDatabase" localSheetId="2" hidden="1">'02 - VZT'!$C$118:$K$189</definedName>
    <definedName name="_xlnm.Print_Area" localSheetId="2">'02 - VZT'!$C$4:$J$76,'02 - VZT'!$C$82:$J$100,'02 - VZT'!$C$106:$K$189</definedName>
    <definedName name="_xlnm.Print_Titles" localSheetId="2">'02 - VZT'!$118:$118</definedName>
    <definedName name="_xlnm._FilterDatabase" localSheetId="3" hidden="1">'03 - Silnoproudé rozvody'!$C$119:$K$208</definedName>
    <definedName name="_xlnm.Print_Area" localSheetId="3">'03 - Silnoproudé rozvody'!$C$4:$J$76,'03 - Silnoproudé rozvody'!$C$82:$J$101,'03 - Silnoproudé rozvody'!$C$107:$K$208</definedName>
    <definedName name="_xlnm.Print_Titles" localSheetId="3">'03 - Silnoproudé rozvody'!$119:$119</definedName>
    <definedName name="_xlnm._FilterDatabase" localSheetId="4" hidden="1">'04 - ZTI'!$C$122:$K$259</definedName>
    <definedName name="_xlnm.Print_Area" localSheetId="4">'04 - ZTI'!$C$4:$J$76,'04 - ZTI'!$C$82:$J$104,'04 - ZTI'!$C$110:$K$259</definedName>
    <definedName name="_xlnm.Print_Titles" localSheetId="4">'04 - ZTI'!$122:$122</definedName>
    <definedName name="_xlnm._FilterDatabase" localSheetId="5" hidden="1">'05 - VRN'!$C$119:$K$134</definedName>
    <definedName name="_xlnm.Print_Area" localSheetId="5">'05 - VRN'!$C$4:$J$76,'05 - VRN'!$C$82:$J$101,'05 - VRN'!$C$107:$K$134</definedName>
    <definedName name="_xlnm.Print_Titles" localSheetId="5">'05 - VRN'!$119:$119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33"/>
  <c r="BH133"/>
  <c r="BG133"/>
  <c r="BF133"/>
  <c r="T133"/>
  <c r="T132"/>
  <c r="R133"/>
  <c r="R132"/>
  <c r="P133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F114"/>
  <c r="E112"/>
  <c r="F89"/>
  <c r="E87"/>
  <c r="J24"/>
  <c r="E24"/>
  <c r="J117"/>
  <c r="J23"/>
  <c r="J21"/>
  <c r="E21"/>
  <c r="J116"/>
  <c r="J20"/>
  <c r="J18"/>
  <c r="E18"/>
  <c r="F92"/>
  <c r="J17"/>
  <c r="J15"/>
  <c r="E15"/>
  <c r="F116"/>
  <c r="J14"/>
  <c r="J12"/>
  <c r="J114"/>
  <c r="E7"/>
  <c r="E110"/>
  <c i="5" r="J37"/>
  <c r="J36"/>
  <c i="1" r="AY98"/>
  <c i="5" r="J35"/>
  <c i="1" r="AX98"/>
  <c i="5"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91"/>
  <c r="J20"/>
  <c r="J18"/>
  <c r="E18"/>
  <c r="F120"/>
  <c r="J17"/>
  <c r="J15"/>
  <c r="E15"/>
  <c r="F119"/>
  <c r="J14"/>
  <c r="J12"/>
  <c r="J117"/>
  <c r="E7"/>
  <c r="E113"/>
  <c i="4" r="J37"/>
  <c r="J36"/>
  <c i="1" r="AY97"/>
  <c i="4" r="J35"/>
  <c i="1" r="AX97"/>
  <c i="4"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T148"/>
  <c r="R149"/>
  <c r="R148"/>
  <c r="P149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F114"/>
  <c r="E112"/>
  <c r="F89"/>
  <c r="E87"/>
  <c r="J24"/>
  <c r="E24"/>
  <c r="J117"/>
  <c r="J23"/>
  <c r="J21"/>
  <c r="E21"/>
  <c r="J91"/>
  <c r="J20"/>
  <c r="J18"/>
  <c r="E18"/>
  <c r="F117"/>
  <c r="J17"/>
  <c r="J15"/>
  <c r="E15"/>
  <c r="F116"/>
  <c r="J14"/>
  <c r="J12"/>
  <c r="J89"/>
  <c r="E7"/>
  <c r="E110"/>
  <c i="3" r="J37"/>
  <c r="J36"/>
  <c i="1" r="AY96"/>
  <c i="3" r="J35"/>
  <c i="1" r="AX96"/>
  <c i="3"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F113"/>
  <c r="E111"/>
  <c r="F89"/>
  <c r="E87"/>
  <c r="J24"/>
  <c r="E24"/>
  <c r="J116"/>
  <c r="J23"/>
  <c r="J21"/>
  <c r="E21"/>
  <c r="J115"/>
  <c r="J20"/>
  <c r="J18"/>
  <c r="E18"/>
  <c r="F116"/>
  <c r="J17"/>
  <c r="J15"/>
  <c r="E15"/>
  <c r="F115"/>
  <c r="J14"/>
  <c r="J12"/>
  <c r="J89"/>
  <c r="E7"/>
  <c r="E109"/>
  <c i="2" r="J37"/>
  <c r="J36"/>
  <c i="1" r="AY95"/>
  <c i="2" r="J35"/>
  <c i="1" r="AX95"/>
  <c i="2" r="BI507"/>
  <c r="BH507"/>
  <c r="BG507"/>
  <c r="BF507"/>
  <c r="T507"/>
  <c r="R507"/>
  <c r="P507"/>
  <c r="BI501"/>
  <c r="BH501"/>
  <c r="BG501"/>
  <c r="BF501"/>
  <c r="T501"/>
  <c r="R501"/>
  <c r="P501"/>
  <c r="BI499"/>
  <c r="BH499"/>
  <c r="BG499"/>
  <c r="BF499"/>
  <c r="T499"/>
  <c r="R499"/>
  <c r="P499"/>
  <c r="BI493"/>
  <c r="BH493"/>
  <c r="BG493"/>
  <c r="BF493"/>
  <c r="T493"/>
  <c r="R493"/>
  <c r="P493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3"/>
  <c r="BH463"/>
  <c r="BG463"/>
  <c r="BF463"/>
  <c r="T463"/>
  <c r="R463"/>
  <c r="P463"/>
  <c r="BI461"/>
  <c r="BH461"/>
  <c r="BG461"/>
  <c r="BF461"/>
  <c r="T461"/>
  <c r="R461"/>
  <c r="P461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21"/>
  <c r="BH421"/>
  <c r="BG421"/>
  <c r="BF421"/>
  <c r="T421"/>
  <c r="R421"/>
  <c r="P421"/>
  <c r="BI418"/>
  <c r="BH418"/>
  <c r="BG418"/>
  <c r="BF418"/>
  <c r="T418"/>
  <c r="R418"/>
  <c r="P418"/>
  <c r="BI416"/>
  <c r="BH416"/>
  <c r="BG416"/>
  <c r="BF416"/>
  <c r="T416"/>
  <c r="R416"/>
  <c r="P416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4"/>
  <c r="BH404"/>
  <c r="BG404"/>
  <c r="BF404"/>
  <c r="T404"/>
  <c r="R404"/>
  <c r="P404"/>
  <c r="BI401"/>
  <c r="BH401"/>
  <c r="BG401"/>
  <c r="BF401"/>
  <c r="T401"/>
  <c r="R401"/>
  <c r="P401"/>
  <c r="BI396"/>
  <c r="BH396"/>
  <c r="BG396"/>
  <c r="BF396"/>
  <c r="T396"/>
  <c r="R396"/>
  <c r="P396"/>
  <c r="BI393"/>
  <c r="BH393"/>
  <c r="BG393"/>
  <c r="BF393"/>
  <c r="T393"/>
  <c r="R393"/>
  <c r="P393"/>
  <c r="BI391"/>
  <c r="BH391"/>
  <c r="BG391"/>
  <c r="BF391"/>
  <c r="T391"/>
  <c r="R391"/>
  <c r="P391"/>
  <c r="BI388"/>
  <c r="BH388"/>
  <c r="BG388"/>
  <c r="BF388"/>
  <c r="T388"/>
  <c r="R388"/>
  <c r="P388"/>
  <c r="BI386"/>
  <c r="BH386"/>
  <c r="BG386"/>
  <c r="BF386"/>
  <c r="T386"/>
  <c r="R386"/>
  <c r="P386"/>
  <c r="BI381"/>
  <c r="BH381"/>
  <c r="BG381"/>
  <c r="BF381"/>
  <c r="T381"/>
  <c r="R381"/>
  <c r="P381"/>
  <c r="BI377"/>
  <c r="BH377"/>
  <c r="BG377"/>
  <c r="BF377"/>
  <c r="T377"/>
  <c r="T376"/>
  <c r="R377"/>
  <c r="R376"/>
  <c r="P377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4"/>
  <c r="BH334"/>
  <c r="BG334"/>
  <c r="BF334"/>
  <c r="T334"/>
  <c r="R334"/>
  <c r="P334"/>
  <c r="BI329"/>
  <c r="BH329"/>
  <c r="BG329"/>
  <c r="BF329"/>
  <c r="T329"/>
  <c r="R329"/>
  <c r="P329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4"/>
  <c r="BH304"/>
  <c r="BG304"/>
  <c r="BF304"/>
  <c r="T304"/>
  <c r="R304"/>
  <c r="P304"/>
  <c r="BI299"/>
  <c r="BH299"/>
  <c r="BG299"/>
  <c r="BF299"/>
  <c r="T299"/>
  <c r="R299"/>
  <c r="P299"/>
  <c r="BI287"/>
  <c r="BH287"/>
  <c r="BG287"/>
  <c r="BF287"/>
  <c r="T287"/>
  <c r="R287"/>
  <c r="P287"/>
  <c r="BI283"/>
  <c r="BH283"/>
  <c r="BG283"/>
  <c r="BF283"/>
  <c r="T283"/>
  <c r="T282"/>
  <c r="R283"/>
  <c r="R282"/>
  <c r="P283"/>
  <c r="P282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35"/>
  <c r="BH235"/>
  <c r="BG235"/>
  <c r="BF235"/>
  <c r="T235"/>
  <c r="R235"/>
  <c r="P235"/>
  <c r="BI230"/>
  <c r="BH230"/>
  <c r="BG230"/>
  <c r="BF230"/>
  <c r="T230"/>
  <c r="R230"/>
  <c r="P230"/>
  <c r="BI225"/>
  <c r="BH225"/>
  <c r="BG225"/>
  <c r="BF225"/>
  <c r="T225"/>
  <c r="R225"/>
  <c r="P225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0"/>
  <c r="BH210"/>
  <c r="BG210"/>
  <c r="BF210"/>
  <c r="T210"/>
  <c r="R210"/>
  <c r="P210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79"/>
  <c r="BH179"/>
  <c r="BG179"/>
  <c r="BF179"/>
  <c r="T179"/>
  <c r="R179"/>
  <c r="P179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46"/>
  <c r="BH146"/>
  <c r="BG146"/>
  <c r="BF146"/>
  <c r="T146"/>
  <c r="R146"/>
  <c r="P146"/>
  <c r="BI139"/>
  <c r="BH139"/>
  <c r="BG139"/>
  <c r="BF139"/>
  <c r="T139"/>
  <c r="T133"/>
  <c r="R139"/>
  <c r="R133"/>
  <c r="P139"/>
  <c r="P133"/>
  <c r="BI136"/>
  <c r="BH136"/>
  <c r="BG136"/>
  <c r="BF136"/>
  <c r="T136"/>
  <c r="R136"/>
  <c r="P136"/>
  <c r="BI134"/>
  <c r="BH134"/>
  <c r="BG134"/>
  <c r="BF134"/>
  <c r="T134"/>
  <c r="R134"/>
  <c r="P134"/>
  <c r="J128"/>
  <c r="J127"/>
  <c r="F127"/>
  <c r="F125"/>
  <c r="E123"/>
  <c r="J92"/>
  <c r="J91"/>
  <c r="F91"/>
  <c r="F89"/>
  <c r="E87"/>
  <c r="J18"/>
  <c r="E18"/>
  <c r="F92"/>
  <c r="J17"/>
  <c r="J12"/>
  <c r="J125"/>
  <c r="E7"/>
  <c r="E121"/>
  <c i="1" r="L90"/>
  <c r="AM90"/>
  <c r="AM89"/>
  <c r="L89"/>
  <c r="AM87"/>
  <c r="L87"/>
  <c r="L85"/>
  <c r="L84"/>
  <c i="2" r="J499"/>
  <c r="BK461"/>
  <c r="J418"/>
  <c r="J409"/>
  <c r="J393"/>
  <c r="J381"/>
  <c r="J359"/>
  <c r="BK347"/>
  <c r="J329"/>
  <c r="J283"/>
  <c r="J273"/>
  <c r="J255"/>
  <c r="BK248"/>
  <c r="BK230"/>
  <c r="J217"/>
  <c r="BK196"/>
  <c r="BK167"/>
  <c r="J139"/>
  <c r="BK490"/>
  <c r="BK477"/>
  <c r="J442"/>
  <c r="J413"/>
  <c r="BK386"/>
  <c r="J372"/>
  <c r="BK366"/>
  <c r="BK362"/>
  <c r="BK351"/>
  <c r="J345"/>
  <c r="J315"/>
  <c r="BK312"/>
  <c r="BK310"/>
  <c r="J304"/>
  <c r="BK225"/>
  <c r="J219"/>
  <c r="J210"/>
  <c r="BK205"/>
  <c r="J196"/>
  <c r="BK186"/>
  <c r="BK161"/>
  <c r="BK146"/>
  <c r="BK470"/>
  <c r="BK463"/>
  <c r="BK436"/>
  <c r="BK421"/>
  <c r="BK411"/>
  <c r="J404"/>
  <c r="J396"/>
  <c r="BK381"/>
  <c r="BK370"/>
  <c r="J366"/>
  <c r="J357"/>
  <c r="BK345"/>
  <c r="BK340"/>
  <c r="J334"/>
  <c r="BK287"/>
  <c r="J277"/>
  <c r="BK273"/>
  <c r="BK255"/>
  <c r="J248"/>
  <c r="J230"/>
  <c r="BK215"/>
  <c r="BK198"/>
  <c r="BK156"/>
  <c r="BK134"/>
  <c r="BK501"/>
  <c r="BK493"/>
  <c r="BK483"/>
  <c r="BK472"/>
  <c r="BK445"/>
  <c r="J433"/>
  <c r="J401"/>
  <c r="J374"/>
  <c r="BK349"/>
  <c r="J312"/>
  <c r="BK210"/>
  <c r="J192"/>
  <c r="BK179"/>
  <c r="J159"/>
  <c r="J148"/>
  <c i="1" r="AS94"/>
  <c i="3" r="J138"/>
  <c r="BK184"/>
  <c r="BK176"/>
  <c r="J154"/>
  <c r="J136"/>
  <c r="BK125"/>
  <c r="J188"/>
  <c r="J180"/>
  <c r="J172"/>
  <c r="BK160"/>
  <c r="J146"/>
  <c r="J132"/>
  <c r="BK127"/>
  <c r="J176"/>
  <c r="BK169"/>
  <c r="BK154"/>
  <c r="BK140"/>
  <c r="J127"/>
  <c i="4" r="BK199"/>
  <c r="J191"/>
  <c r="J185"/>
  <c r="J179"/>
  <c r="J175"/>
  <c r="J167"/>
  <c r="BK154"/>
  <c r="J142"/>
  <c r="BK133"/>
  <c r="J207"/>
  <c r="J199"/>
  <c r="J181"/>
  <c r="J165"/>
  <c r="J158"/>
  <c r="J146"/>
  <c r="J135"/>
  <c r="BK125"/>
  <c r="J205"/>
  <c r="J197"/>
  <c r="BK185"/>
  <c r="BK175"/>
  <c r="J169"/>
  <c r="BK163"/>
  <c r="BK152"/>
  <c r="BK146"/>
  <c r="BK131"/>
  <c r="J125"/>
  <c i="5" r="J258"/>
  <c r="J247"/>
  <c r="BK240"/>
  <c r="J230"/>
  <c r="J214"/>
  <c r="J203"/>
  <c r="BK195"/>
  <c r="J171"/>
  <c r="BK143"/>
  <c r="J137"/>
  <c r="BK128"/>
  <c r="J251"/>
  <c r="BK175"/>
  <c r="BK158"/>
  <c r="J151"/>
  <c r="J133"/>
  <c r="BK256"/>
  <c r="J232"/>
  <c r="J222"/>
  <c r="BK203"/>
  <c r="BK193"/>
  <c r="J187"/>
  <c r="J177"/>
  <c r="BK168"/>
  <c r="J158"/>
  <c r="BK147"/>
  <c r="J141"/>
  <c r="J126"/>
  <c r="BK247"/>
  <c r="J236"/>
  <c r="BK220"/>
  <c r="BK214"/>
  <c r="J193"/>
  <c r="BK183"/>
  <c r="J168"/>
  <c r="BK160"/>
  <c r="J147"/>
  <c i="6" r="BK123"/>
  <c r="J130"/>
  <c r="BK133"/>
  <c r="J125"/>
  <c i="2" r="J490"/>
  <c r="J445"/>
  <c r="BK416"/>
  <c r="BK404"/>
  <c r="J391"/>
  <c r="J377"/>
  <c r="J362"/>
  <c r="J351"/>
  <c r="BK334"/>
  <c r="J287"/>
  <c r="BK277"/>
  <c r="BK270"/>
  <c r="J253"/>
  <c r="BK246"/>
  <c r="BK219"/>
  <c r="BK200"/>
  <c r="J179"/>
  <c r="BK159"/>
  <c r="J134"/>
  <c r="J486"/>
  <c r="J472"/>
  <c r="BK439"/>
  <c r="J388"/>
  <c r="BK374"/>
  <c r="BK368"/>
  <c r="BK364"/>
  <c r="BK355"/>
  <c r="J347"/>
  <c r="BK329"/>
  <c r="J215"/>
  <c r="BK203"/>
  <c r="BK194"/>
  <c r="J172"/>
  <c r="J153"/>
  <c r="BK136"/>
  <c r="BK468"/>
  <c r="J461"/>
  <c r="BK433"/>
  <c r="BK413"/>
  <c r="BK409"/>
  <c r="BK401"/>
  <c r="BK391"/>
  <c r="BK377"/>
  <c r="J368"/>
  <c r="J364"/>
  <c r="J355"/>
  <c r="J343"/>
  <c r="J340"/>
  <c r="BK299"/>
  <c r="BK283"/>
  <c r="J270"/>
  <c r="BK253"/>
  <c r="J246"/>
  <c r="J225"/>
  <c r="J205"/>
  <c r="BK192"/>
  <c r="J167"/>
  <c r="BK507"/>
  <c r="J501"/>
  <c r="J488"/>
  <c r="J480"/>
  <c r="J468"/>
  <c r="BK442"/>
  <c r="J416"/>
  <c r="BK388"/>
  <c r="BK357"/>
  <c r="BK343"/>
  <c r="J310"/>
  <c r="J198"/>
  <c r="BK188"/>
  <c r="BK172"/>
  <c r="J156"/>
  <c r="J146"/>
  <c i="3" r="J165"/>
  <c r="J152"/>
  <c r="BK144"/>
  <c r="J140"/>
  <c r="BK188"/>
  <c r="J182"/>
  <c r="J169"/>
  <c r="J163"/>
  <c r="BK148"/>
  <c r="BK132"/>
  <c r="J121"/>
  <c r="J184"/>
  <c r="BK178"/>
  <c r="BK167"/>
  <c r="J157"/>
  <c r="J148"/>
  <c r="BK136"/>
  <c r="BK121"/>
  <c r="J174"/>
  <c r="J167"/>
  <c r="BK146"/>
  <c r="BK138"/>
  <c r="J125"/>
  <c i="4" r="BK197"/>
  <c r="J189"/>
  <c r="BK183"/>
  <c r="BK173"/>
  <c r="BK161"/>
  <c r="BK149"/>
  <c r="BK140"/>
  <c r="BK127"/>
  <c r="BK205"/>
  <c r="BK195"/>
  <c r="BK177"/>
  <c r="J163"/>
  <c r="J152"/>
  <c r="J140"/>
  <c r="J131"/>
  <c r="BK121"/>
  <c r="J201"/>
  <c r="J195"/>
  <c r="BK191"/>
  <c r="J183"/>
  <c r="J173"/>
  <c r="BK167"/>
  <c r="J156"/>
  <c r="J149"/>
  <c r="BK142"/>
  <c r="BK137"/>
  <c r="J129"/>
  <c r="BK123"/>
  <c i="5" r="BK258"/>
  <c r="BK245"/>
  <c r="BK236"/>
  <c r="J224"/>
  <c r="J216"/>
  <c r="J205"/>
  <c r="J198"/>
  <c r="J185"/>
  <c r="BK139"/>
  <c r="BK126"/>
  <c r="J253"/>
  <c r="BK179"/>
  <c r="BK173"/>
  <c r="BK153"/>
  <c r="BK137"/>
  <c r="J128"/>
  <c r="J240"/>
  <c r="J228"/>
  <c r="J220"/>
  <c r="J195"/>
  <c r="BK189"/>
  <c r="J179"/>
  <c r="BK171"/>
  <c r="BK162"/>
  <c r="BK151"/>
  <c r="J143"/>
  <c r="J130"/>
  <c r="BK249"/>
  <c r="BK242"/>
  <c r="BK230"/>
  <c r="BK218"/>
  <c r="BK212"/>
  <c r="J201"/>
  <c r="J189"/>
  <c r="BK165"/>
  <c r="J153"/>
  <c r="BK145"/>
  <c i="6" r="BK125"/>
  <c r="BK130"/>
  <c i="2" r="BK488"/>
  <c r="J421"/>
  <c r="J411"/>
  <c r="BK396"/>
  <c r="J386"/>
  <c r="BK372"/>
  <c r="J370"/>
  <c r="J353"/>
  <c r="J299"/>
  <c r="J280"/>
  <c r="J275"/>
  <c r="BK257"/>
  <c r="J251"/>
  <c r="J235"/>
  <c r="J203"/>
  <c r="J188"/>
  <c r="BK170"/>
  <c r="BK148"/>
  <c r="J493"/>
  <c r="J483"/>
  <c r="J470"/>
  <c r="J436"/>
  <c r="BK353"/>
  <c r="J170"/>
  <c r="BK480"/>
  <c r="J349"/>
  <c r="BK304"/>
  <c r="BK280"/>
  <c r="BK275"/>
  <c r="J257"/>
  <c r="BK251"/>
  <c r="BK235"/>
  <c r="BK217"/>
  <c r="J194"/>
  <c r="BK190"/>
  <c r="BK139"/>
  <c r="J507"/>
  <c r="BK499"/>
  <c r="BK486"/>
  <c r="J477"/>
  <c r="J463"/>
  <c r="J439"/>
  <c r="BK418"/>
  <c r="BK393"/>
  <c r="BK359"/>
  <c r="BK315"/>
  <c r="J200"/>
  <c r="J190"/>
  <c r="J186"/>
  <c r="J161"/>
  <c r="BK153"/>
  <c r="J136"/>
  <c i="3" r="BK157"/>
  <c r="BK150"/>
  <c r="J142"/>
  <c r="BK123"/>
  <c r="J186"/>
  <c r="BK180"/>
  <c r="BK165"/>
  <c r="BK152"/>
  <c r="BK130"/>
  <c r="J123"/>
  <c r="BK186"/>
  <c r="BK182"/>
  <c r="BK174"/>
  <c r="BK163"/>
  <c r="J150"/>
  <c r="BK142"/>
  <c r="J134"/>
  <c r="J130"/>
  <c r="J178"/>
  <c r="BK172"/>
  <c r="J160"/>
  <c r="J144"/>
  <c r="BK134"/>
  <c i="4" r="BK201"/>
  <c r="BK193"/>
  <c r="J187"/>
  <c r="BK181"/>
  <c r="J177"/>
  <c r="J171"/>
  <c r="BK158"/>
  <c r="BK144"/>
  <c r="BK135"/>
  <c r="J123"/>
  <c r="J203"/>
  <c r="BK187"/>
  <c r="BK169"/>
  <c r="J161"/>
  <c r="BK156"/>
  <c r="J137"/>
  <c r="BK129"/>
  <c r="BK207"/>
  <c r="BK203"/>
  <c r="J193"/>
  <c r="BK189"/>
  <c r="BK179"/>
  <c r="BK171"/>
  <c r="BK165"/>
  <c r="J154"/>
  <c r="J144"/>
  <c r="J133"/>
  <c r="J127"/>
  <c r="J121"/>
  <c i="5" r="BK253"/>
  <c r="J242"/>
  <c r="BK234"/>
  <c r="BK207"/>
  <c r="BK201"/>
  <c r="BK187"/>
  <c r="J155"/>
  <c r="BK141"/>
  <c r="BK133"/>
  <c r="J249"/>
  <c r="BK238"/>
  <c r="BK232"/>
  <c r="BK228"/>
  <c r="BK226"/>
  <c r="BK222"/>
  <c r="J218"/>
  <c r="BK205"/>
  <c r="BK198"/>
  <c r="J191"/>
  <c r="J183"/>
  <c r="J181"/>
  <c r="BK177"/>
  <c r="BK155"/>
  <c r="J145"/>
  <c r="BK130"/>
  <c r="BK251"/>
  <c r="J238"/>
  <c r="J226"/>
  <c r="J212"/>
  <c r="BK191"/>
  <c r="BK181"/>
  <c r="J175"/>
  <c r="J165"/>
  <c r="J160"/>
  <c r="J149"/>
  <c r="J139"/>
  <c r="J256"/>
  <c r="J245"/>
  <c r="J234"/>
  <c r="BK224"/>
  <c r="BK216"/>
  <c r="J207"/>
  <c r="BK185"/>
  <c r="J173"/>
  <c r="J162"/>
  <c r="BK149"/>
  <c i="6" r="BK128"/>
  <c r="J133"/>
  <c r="J123"/>
  <c r="J128"/>
  <c i="2" l="1" r="P145"/>
  <c r="P132"/>
  <c r="BK202"/>
  <c r="J202"/>
  <c r="J100"/>
  <c r="T202"/>
  <c r="R272"/>
  <c r="BK286"/>
  <c r="J286"/>
  <c r="J104"/>
  <c r="R286"/>
  <c r="T314"/>
  <c r="R380"/>
  <c r="T380"/>
  <c r="T403"/>
  <c r="R444"/>
  <c r="P482"/>
  <c r="T482"/>
  <c r="T492"/>
  <c i="3" r="T120"/>
  <c r="P156"/>
  <c r="T156"/>
  <c r="R162"/>
  <c i="4" r="P139"/>
  <c r="P120"/>
  <c i="1" r="AU97"/>
  <c i="4" r="BK151"/>
  <c r="J151"/>
  <c r="J99"/>
  <c r="R151"/>
  <c r="T160"/>
  <c i="5" r="BK125"/>
  <c r="J125"/>
  <c r="J98"/>
  <c r="R125"/>
  <c r="R124"/>
  <c r="P136"/>
  <c r="BK167"/>
  <c r="J167"/>
  <c r="J101"/>
  <c r="T167"/>
  <c r="P197"/>
  <c r="R255"/>
  <c i="2" r="BK145"/>
  <c r="J145"/>
  <c r="J99"/>
  <c r="R145"/>
  <c r="R132"/>
  <c r="P202"/>
  <c r="BK272"/>
  <c r="J272"/>
  <c r="J101"/>
  <c r="T272"/>
  <c r="P286"/>
  <c r="T286"/>
  <c r="R314"/>
  <c r="BK380"/>
  <c r="J380"/>
  <c r="J107"/>
  <c r="BK403"/>
  <c r="J403"/>
  <c r="J108"/>
  <c r="R403"/>
  <c r="P444"/>
  <c r="BK482"/>
  <c r="J482"/>
  <c r="J110"/>
  <c r="BK492"/>
  <c r="J492"/>
  <c r="J111"/>
  <c r="R492"/>
  <c i="3" r="P120"/>
  <c r="BK156"/>
  <c r="J156"/>
  <c r="J98"/>
  <c r="R156"/>
  <c r="T162"/>
  <c i="4" r="R139"/>
  <c r="R120"/>
  <c r="BK160"/>
  <c r="J160"/>
  <c r="J100"/>
  <c r="P160"/>
  <c i="5" r="P125"/>
  <c r="P124"/>
  <c r="BK136"/>
  <c r="J136"/>
  <c r="J100"/>
  <c r="T136"/>
  <c r="BK197"/>
  <c r="J197"/>
  <c r="J102"/>
  <c r="R197"/>
  <c r="BK255"/>
  <c r="J255"/>
  <c r="J103"/>
  <c r="T255"/>
  <c i="6" r="BK122"/>
  <c r="J122"/>
  <c r="J98"/>
  <c r="R122"/>
  <c r="BK127"/>
  <c r="J127"/>
  <c r="J99"/>
  <c r="R127"/>
  <c i="2" r="T145"/>
  <c r="T132"/>
  <c r="R202"/>
  <c r="P272"/>
  <c r="BK314"/>
  <c r="J314"/>
  <c r="J105"/>
  <c r="P314"/>
  <c r="P380"/>
  <c r="P403"/>
  <c r="BK444"/>
  <c r="J444"/>
  <c r="J109"/>
  <c r="T444"/>
  <c r="R482"/>
  <c r="P492"/>
  <c i="3" r="BK120"/>
  <c r="J120"/>
  <c r="J97"/>
  <c r="R120"/>
  <c r="R119"/>
  <c r="BK162"/>
  <c r="J162"/>
  <c r="J99"/>
  <c r="P162"/>
  <c i="4" r="BK139"/>
  <c r="J139"/>
  <c r="J97"/>
  <c r="T139"/>
  <c r="T120"/>
  <c r="P151"/>
  <c r="T151"/>
  <c r="R160"/>
  <c i="5" r="T125"/>
  <c r="T124"/>
  <c r="R136"/>
  <c r="P167"/>
  <c r="R167"/>
  <c r="T197"/>
  <c r="P255"/>
  <c i="6" r="P122"/>
  <c r="T122"/>
  <c r="P127"/>
  <c r="T127"/>
  <c i="2" r="BK133"/>
  <c r="J133"/>
  <c r="J98"/>
  <c i="4" r="BK148"/>
  <c r="J148"/>
  <c r="J98"/>
  <c r="BK120"/>
  <c r="J120"/>
  <c r="J96"/>
  <c i="6" r="BK132"/>
  <c r="J132"/>
  <c r="J100"/>
  <c i="2" r="BK282"/>
  <c r="J282"/>
  <c r="J102"/>
  <c r="BK376"/>
  <c r="J376"/>
  <c r="J106"/>
  <c i="6" r="E85"/>
  <c r="F91"/>
  <c r="F117"/>
  <c i="5" r="BK135"/>
  <c i="6" r="J91"/>
  <c r="J92"/>
  <c r="BE123"/>
  <c r="BE128"/>
  <c r="BE130"/>
  <c r="BE133"/>
  <c r="J89"/>
  <c r="BE125"/>
  <c i="5" r="F92"/>
  <c r="J119"/>
  <c r="BE126"/>
  <c r="BE128"/>
  <c r="BE130"/>
  <c r="BE137"/>
  <c r="BE139"/>
  <c r="BE155"/>
  <c r="BE171"/>
  <c r="BE173"/>
  <c r="BE179"/>
  <c r="BE185"/>
  <c r="BE198"/>
  <c r="BE203"/>
  <c r="BE234"/>
  <c r="BE238"/>
  <c r="BE251"/>
  <c r="E85"/>
  <c r="BE141"/>
  <c r="BE143"/>
  <c r="BE153"/>
  <c r="BE158"/>
  <c r="BE177"/>
  <c r="BE183"/>
  <c r="BE195"/>
  <c r="BE205"/>
  <c r="BE212"/>
  <c r="BE216"/>
  <c r="BE222"/>
  <c r="BE228"/>
  <c r="BE230"/>
  <c r="BE236"/>
  <c r="BE242"/>
  <c r="BE245"/>
  <c r="BE253"/>
  <c r="F91"/>
  <c r="BE133"/>
  <c r="BE145"/>
  <c r="BE147"/>
  <c r="BE160"/>
  <c r="BE168"/>
  <c r="BE187"/>
  <c r="BE189"/>
  <c r="BE193"/>
  <c r="BE201"/>
  <c r="BE207"/>
  <c r="BE214"/>
  <c r="BE240"/>
  <c r="BE256"/>
  <c r="J89"/>
  <c r="J92"/>
  <c r="BE149"/>
  <c r="BE151"/>
  <c r="BE162"/>
  <c r="BE165"/>
  <c r="BE175"/>
  <c r="BE181"/>
  <c r="BE191"/>
  <c r="BE218"/>
  <c r="BE220"/>
  <c r="BE224"/>
  <c r="BE226"/>
  <c r="BE232"/>
  <c r="BE247"/>
  <c r="BE249"/>
  <c r="BE258"/>
  <c i="4" r="E85"/>
  <c r="F92"/>
  <c r="J114"/>
  <c r="BE135"/>
  <c r="BE149"/>
  <c r="BE158"/>
  <c r="BE161"/>
  <c r="BE169"/>
  <c r="BE171"/>
  <c r="BE177"/>
  <c r="BE179"/>
  <c r="BE181"/>
  <c r="BE183"/>
  <c r="BE187"/>
  <c r="F91"/>
  <c r="J92"/>
  <c r="J116"/>
  <c r="BE140"/>
  <c r="BE144"/>
  <c r="BE154"/>
  <c r="BE163"/>
  <c r="BE165"/>
  <c r="BE167"/>
  <c r="BE175"/>
  <c r="BE185"/>
  <c r="BE189"/>
  <c r="BE191"/>
  <c r="BE193"/>
  <c r="BE197"/>
  <c r="BE201"/>
  <c r="BE203"/>
  <c r="BE205"/>
  <c r="BE129"/>
  <c r="BE137"/>
  <c r="BE121"/>
  <c r="BE123"/>
  <c r="BE125"/>
  <c r="BE127"/>
  <c r="BE131"/>
  <c r="BE133"/>
  <c r="BE142"/>
  <c r="BE146"/>
  <c r="BE152"/>
  <c r="BE156"/>
  <c r="BE173"/>
  <c r="BE195"/>
  <c r="BE199"/>
  <c r="BE207"/>
  <c i="3" r="F92"/>
  <c r="J113"/>
  <c r="BE121"/>
  <c r="BE123"/>
  <c r="BE148"/>
  <c r="BE165"/>
  <c r="BE169"/>
  <c r="BE176"/>
  <c r="BE178"/>
  <c r="BE180"/>
  <c r="J92"/>
  <c r="BE144"/>
  <c r="BE152"/>
  <c r="BE172"/>
  <c r="BE182"/>
  <c r="BE186"/>
  <c r="E85"/>
  <c r="J91"/>
  <c r="BE136"/>
  <c r="BE138"/>
  <c r="BE140"/>
  <c r="BE142"/>
  <c r="BE150"/>
  <c r="BE154"/>
  <c r="BE157"/>
  <c r="BE160"/>
  <c r="BE174"/>
  <c r="BE184"/>
  <c r="BE188"/>
  <c r="F91"/>
  <c r="BE125"/>
  <c r="BE127"/>
  <c r="BE130"/>
  <c r="BE132"/>
  <c r="BE134"/>
  <c r="BE146"/>
  <c r="BE163"/>
  <c r="BE167"/>
  <c i="2" r="BE136"/>
  <c r="BE167"/>
  <c r="BE170"/>
  <c r="BE192"/>
  <c r="BE198"/>
  <c r="BE203"/>
  <c r="BE329"/>
  <c r="BE345"/>
  <c r="BE351"/>
  <c r="BE362"/>
  <c r="BE364"/>
  <c r="BE401"/>
  <c r="BE488"/>
  <c r="BE490"/>
  <c r="BE501"/>
  <c r="BE507"/>
  <c r="E85"/>
  <c r="F128"/>
  <c r="BE148"/>
  <c r="BE156"/>
  <c r="BE159"/>
  <c r="BE161"/>
  <c r="BE172"/>
  <c r="BE179"/>
  <c r="BE186"/>
  <c r="BE194"/>
  <c r="BE205"/>
  <c r="BE217"/>
  <c r="BE219"/>
  <c r="BE225"/>
  <c r="BE248"/>
  <c r="BE251"/>
  <c r="BE253"/>
  <c r="BE255"/>
  <c r="BE277"/>
  <c r="BE280"/>
  <c r="BE287"/>
  <c r="BE299"/>
  <c r="BE304"/>
  <c r="BE310"/>
  <c r="BE312"/>
  <c r="BE315"/>
  <c r="BE347"/>
  <c r="BE349"/>
  <c r="BE355"/>
  <c r="BE359"/>
  <c r="BE372"/>
  <c r="BE381"/>
  <c r="BE416"/>
  <c r="BE442"/>
  <c r="BE477"/>
  <c r="BE493"/>
  <c r="BE499"/>
  <c r="BE139"/>
  <c r="BE188"/>
  <c r="BE190"/>
  <c r="BE196"/>
  <c r="BE200"/>
  <c r="BE230"/>
  <c r="BE334"/>
  <c r="BE340"/>
  <c r="BE343"/>
  <c r="BE374"/>
  <c r="BE377"/>
  <c r="BE391"/>
  <c r="BE393"/>
  <c r="BE396"/>
  <c r="BE404"/>
  <c r="BE409"/>
  <c r="BE413"/>
  <c r="BE418"/>
  <c r="BE421"/>
  <c r="BE445"/>
  <c r="BE461"/>
  <c r="BE468"/>
  <c r="J89"/>
  <c r="BE134"/>
  <c r="BE146"/>
  <c r="BE153"/>
  <c r="BE210"/>
  <c r="BE215"/>
  <c r="BE235"/>
  <c r="BE246"/>
  <c r="BE257"/>
  <c r="BE270"/>
  <c r="BE273"/>
  <c r="BE275"/>
  <c r="BE283"/>
  <c r="BE353"/>
  <c r="BE357"/>
  <c r="BE366"/>
  <c r="BE368"/>
  <c r="BE370"/>
  <c r="BE386"/>
  <c r="BE388"/>
  <c r="BE411"/>
  <c r="BE433"/>
  <c r="BE436"/>
  <c r="BE439"/>
  <c r="BE463"/>
  <c r="BE470"/>
  <c r="BE472"/>
  <c r="BE480"/>
  <c r="BE483"/>
  <c r="BE486"/>
  <c r="F34"/>
  <c i="1" r="BA95"/>
  <c i="2" r="F37"/>
  <c i="1" r="BD95"/>
  <c i="3" r="F34"/>
  <c i="1" r="BA96"/>
  <c i="3" r="F36"/>
  <c i="1" r="BC96"/>
  <c i="3" r="J34"/>
  <c i="1" r="AW96"/>
  <c i="3" r="F35"/>
  <c i="1" r="BB96"/>
  <c i="3" r="F37"/>
  <c i="1" r="BD96"/>
  <c i="4" r="F37"/>
  <c i="1" r="BD97"/>
  <c i="4" r="F34"/>
  <c i="1" r="BA97"/>
  <c i="4" r="F36"/>
  <c i="1" r="BC97"/>
  <c i="5" r="F34"/>
  <c i="1" r="BA98"/>
  <c i="5" r="J34"/>
  <c i="1" r="AW98"/>
  <c i="4" r="J30"/>
  <c i="5" r="F36"/>
  <c i="1" r="BC98"/>
  <c i="6" r="J34"/>
  <c i="1" r="AW99"/>
  <c i="2" r="J34"/>
  <c i="1" r="AW95"/>
  <c i="2" r="F35"/>
  <c i="1" r="BB95"/>
  <c i="2" r="F36"/>
  <c i="1" r="BC95"/>
  <c i="4" r="J34"/>
  <c i="1" r="AW97"/>
  <c i="4" r="F35"/>
  <c i="1" r="BB97"/>
  <c i="5" r="F35"/>
  <c i="1" r="BB98"/>
  <c i="5" r="F37"/>
  <c i="1" r="BD98"/>
  <c i="6" r="F34"/>
  <c i="1" r="BA99"/>
  <c i="6" r="F36"/>
  <c i="1" r="BC99"/>
  <c i="6" r="F35"/>
  <c i="1" r="BB99"/>
  <c i="6" r="F37"/>
  <c i="1" r="BD99"/>
  <c i="3" l="1" r="P119"/>
  <c i="1" r="AU96"/>
  <c i="2" r="P285"/>
  <c r="P131"/>
  <c i="1" r="AU95"/>
  <c i="5" r="P135"/>
  <c r="P123"/>
  <c i="1" r="AU98"/>
  <c i="3" r="T119"/>
  <c i="6" r="T121"/>
  <c r="T120"/>
  <c r="P121"/>
  <c r="P120"/>
  <c i="1" r="AU99"/>
  <c i="5" r="R135"/>
  <c r="R123"/>
  <c i="6" r="R121"/>
  <c r="R120"/>
  <c i="5" r="T135"/>
  <c r="T123"/>
  <c i="2" r="T285"/>
  <c r="T131"/>
  <c r="R285"/>
  <c r="R131"/>
  <c i="3" r="BK119"/>
  <c r="J119"/>
  <c i="6" r="BK121"/>
  <c r="J121"/>
  <c r="J97"/>
  <c i="2" r="BK132"/>
  <c r="J132"/>
  <c r="J97"/>
  <c r="BK285"/>
  <c r="J285"/>
  <c r="J103"/>
  <c i="5" r="BK124"/>
  <c r="J124"/>
  <c r="J97"/>
  <c r="J135"/>
  <c r="J99"/>
  <c i="1" r="AG97"/>
  <c i="2" r="F33"/>
  <c i="1" r="AZ95"/>
  <c i="5" r="F33"/>
  <c i="1" r="AZ98"/>
  <c r="BC94"/>
  <c r="AY94"/>
  <c i="3" r="J30"/>
  <c i="1" r="AG96"/>
  <c i="2" r="J33"/>
  <c i="1" r="AV95"/>
  <c r="AT95"/>
  <c i="5" r="J33"/>
  <c i="1" r="AV98"/>
  <c r="AT98"/>
  <c i="3" r="J33"/>
  <c i="1" r="AV96"/>
  <c r="AT96"/>
  <c r="AN96"/>
  <c i="3" r="F33"/>
  <c i="1" r="AZ96"/>
  <c i="4" r="J33"/>
  <c i="1" r="AV97"/>
  <c r="AT97"/>
  <c r="AN97"/>
  <c i="4" r="F33"/>
  <c i="1" r="AZ97"/>
  <c i="6" r="F33"/>
  <c i="1" r="AZ99"/>
  <c r="BB94"/>
  <c r="W31"/>
  <c r="BD94"/>
  <c r="W33"/>
  <c i="6" r="J33"/>
  <c i="1" r="AV99"/>
  <c r="AT99"/>
  <c r="BA94"/>
  <c r="AW94"/>
  <c r="AK30"/>
  <c i="3" l="1" r="J96"/>
  <c i="6" r="BK120"/>
  <c r="J120"/>
  <c r="J96"/>
  <c i="2" r="BK131"/>
  <c r="J131"/>
  <c r="J96"/>
  <c i="5" r="BK123"/>
  <c r="J123"/>
  <c r="J96"/>
  <c i="4" r="J39"/>
  <c i="3" r="J39"/>
  <c i="1" r="AU94"/>
  <c r="AX94"/>
  <c r="AZ94"/>
  <c r="W29"/>
  <c r="W32"/>
  <c r="W30"/>
  <c i="5" l="1" r="J30"/>
  <c i="1" r="AG98"/>
  <c i="6" r="J30"/>
  <c i="1" r="AG99"/>
  <c i="2" r="J30"/>
  <c i="1" r="AG95"/>
  <c r="AV94"/>
  <c r="AK29"/>
  <c i="6" l="1" r="J39"/>
  <c i="2" r="J39"/>
  <c i="5" r="J39"/>
  <c i="1" r="AN98"/>
  <c r="AN95"/>
  <c r="AN99"/>
  <c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<sst xmlns="http://schemas.openxmlformats.org/spreadsheetml/2006/main">
  <si>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</si>
  <si>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</si>
  <si>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</si>
  <si>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</si>
  <si>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</si>
  <si>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{3a59fe85-cee9-4d4b-a2d4-c7bfec0c43c2}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</si>
  <si>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</si>
  <si>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</si>
  <si>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</si>
  <si>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</si>
  <si>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</si>
  <si>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</si>
  <si>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</si>
  <si>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</si>
  <si>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20230515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</si>
  <si>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</si>
  <si>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</si>
  <si>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šaten pavilon T a MVD ZŠ Aloisina výšina</t>
  </si>
  <si>
    <t>KSO:</t>
  </si>
  <si>
    <t>CC-CZ:</t>
  </si>
  <si>
    <t>Místo:</t>
  </si>
  <si>
    <t>Liberec</t>
  </si>
  <si>
    <t>Datum:</t>
  </si>
  <si>
    <t>15. 5. 2023</t>
  </si>
  <si>
    <t>Zadavatel:</t>
  </si>
  <si>
    <t>IČ:</t>
  </si>
  <si>
    <t>statutární město Liberec</t>
  </si>
  <si>
    <t>DIČ:</t>
  </si>
  <si>
    <t>Uchazeč:</t>
  </si>
  <si>
    <t>Vyplň údaj</t>
  </si>
  <si>
    <t>Projektant:</t>
  </si>
  <si>
    <t>Sveroprojekt - 22 s.r.o.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</si>
  <si>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</si>
  <si>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</si>
  <si>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</si>
  <si>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</si>
  <si>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</si>
  <si>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</si>
  <si>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</si>
  <si>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</si>
  <si>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</si>
  <si>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</si>
  <si>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</si>
  <si>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</si>
  <si>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</si>
  <si>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</si>
  <si>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</si>
  <si>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</si>
  <si>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</si>
  <si>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</si>
  <si>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</si>
  <si>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</si>
  <si>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</si>
  <si>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</si>
  <si>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</si>
  <si>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</si>
  <si>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</si>
  <si>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</si>
  <si>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</si>
  <si>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</si>
  <si>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</si>
  <si>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</si>
  <si>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</si>
  <si>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</si>
  <si>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</si>
  <si>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</si>
  <si>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</si>
  <si>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</si>
  <si>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</si>
  <si>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</si>
  <si>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</si>
  <si>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</si>
  <si>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</si>
  <si>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</si>
  <si>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</si>
  <si>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</si>
  <si>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</si>
  <si>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</si>
  <si>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</si>
  <si>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</si>
  <si>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</si>
  <si>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</si>
  <si>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</si>
  <si>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</si>
  <si>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</si>
  <si>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{edd7bdf8-a0db-49c6-b0b2-51184d0a352b}</t>
  </si>
  <si>
    <t>2</t>
  </si>
  <si>
    <t>02</t>
  </si>
  <si>
    <t>VZT</t>
  </si>
  <si>
    <t>{2512b9da-ecc9-44c7-aefd-e49cadc3040a}</t>
  </si>
  <si>
    <t>03</t>
  </si>
  <si>
    <t>Silnoproudé rozvody</t>
  </si>
  <si>
    <t>{6b81ab1d-88a7-41f8-bf57-62f3d37e1978}</t>
  </si>
  <si>
    <t>04</t>
  </si>
  <si>
    <t>ZTI</t>
  </si>
  <si>
    <t>{4be6937f-c767-489b-92ad-0fb626eab1f9}</t>
  </si>
  <si>
    <t>05</t>
  </si>
  <si>
    <t>VRN</t>
  </si>
  <si>
    <t>{fc1ea75d-4b17-4bc1-9bbd-f15783f30c39}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</si>
  <si>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</si>
  <si>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</si>
  <si>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</si>
  <si>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</si>
  <si>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</si>
  <si>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</si>
  <si>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</si>
  <si>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</si>
  <si>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</si>
  <si>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</si>
  <si>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</si>
  <si>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</si>
  <si>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</si>
  <si>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</si>
  <si>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</si>
  <si>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</si>
  <si>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</si>
  <si>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</si>
  <si>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</si>
  <si>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</si>
  <si>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</si>
  <si>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</si>
  <si>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</si>
  <si>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</si>
  <si>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</si>
  <si>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</si>
  <si>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</si>
  <si>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</si>
  <si>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</si>
  <si>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</si>
  <si>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</si>
  <si>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</si>
  <si>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</si>
  <si>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</si>
  <si>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</si>
  <si>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</si>
  <si>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</si>
  <si>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</si>
  <si>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</si>
  <si>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</si>
  <si>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</si>
  <si>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</si>
  <si>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310278842</t>
  </si>
  <si>
    <t>Zazdívka otvorů pl přes 0,25 do 1 m2 ve zdivu nadzákladovém z nepálených tvárnic tl do 300 mm</t>
  </si>
  <si>
    <t>m3</t>
  </si>
  <si>
    <t>CS ÚRS 2023 01</t>
  </si>
  <si>
    <t>4</t>
  </si>
  <si>
    <t>-328719839</t>
  </si>
  <si>
    <t>PP</t>
  </si>
  <si>
    <t>Zazdívka otvorů ve zdivu nadzákladovém nepálenými tvárnicemi plochy přes 0,25 m2 do 1 m2 , ve zdi tl. do 300 mm</t>
  </si>
  <si>
    <t>311272031</t>
  </si>
  <si>
    <t>Zdivo z pórobetonových tvárnic hladkých přes P2 do P4 přes 450 do 600 kg/m3 na tenkovrstvou maltu tl 200 mm</t>
  </si>
  <si>
    <t>m2</t>
  </si>
  <si>
    <t>-815040916</t>
  </si>
  <si>
    <t>Zdivo z pórobetonových tvárnic na tenké maltové lože, tl. zdiva 200 mm pevnost tvárnic přes P2 do P4, objemová hmotnost přes 450 do 600 kg/m3 hladkých</t>
  </si>
  <si>
    <t>VV</t>
  </si>
  <si>
    <t>342272225</t>
  </si>
  <si>
    <t>Příčka z pórobetonových hladkých tvárnic na tenkovrstvou maltu tl 100 mm</t>
  </si>
  <si>
    <t>851782819</t>
  </si>
  <si>
    <t>Příčky z pórobetonových tvárnic hladkých na tenké maltové lože objemová hmotnost do 500 kg/m3, tloušťka příčky 100 mm</t>
  </si>
  <si>
    <t>1,25*7,35*4</t>
  </si>
  <si>
    <t>-1*1,25*3</t>
  </si>
  <si>
    <t>2,7*1,25*2</t>
  </si>
  <si>
    <t>Součet</t>
  </si>
  <si>
    <t>6</t>
  </si>
  <si>
    <t>Úpravy povrchů, podlahy a osazování výplní</t>
  </si>
  <si>
    <t>612131101</t>
  </si>
  <si>
    <t>Cementový postřik vnitřních stěn nanášený celoplošně ručně</t>
  </si>
  <si>
    <t>737687054</t>
  </si>
  <si>
    <t>Podkladní a spojovací vrstva vnitřních omítaných ploch cementový postřik nanášený ručně celoplošně stěn</t>
  </si>
  <si>
    <t>5</t>
  </si>
  <si>
    <t>612135101</t>
  </si>
  <si>
    <t>Hrubá výplň rýh ve stěnách maltou jakékoli šířky rýhy</t>
  </si>
  <si>
    <t>898339668</t>
  </si>
  <si>
    <t>Hrubá výplň rýh maltou jakékoli šířky rýhy ve stěnách</t>
  </si>
  <si>
    <t>424,000*0,05</t>
  </si>
  <si>
    <t>50*0,07</t>
  </si>
  <si>
    <t>612321121</t>
  </si>
  <si>
    <t>Vápenocementová omítka hladká jednovrstvá vnitřních stěn nanášená ručně</t>
  </si>
  <si>
    <t>-1256424976</t>
  </si>
  <si>
    <t>Omítka vápenocementová vnitřních ploch nanášená ručně jednovrstvá, tloušťky do 10 mm hladká svislých konstrukcí stěn</t>
  </si>
  <si>
    <t>P</t>
  </si>
  <si>
    <t>Poznámka k položce:_x000d_
pod novým obkladem</t>
  </si>
  <si>
    <t>7</t>
  </si>
  <si>
    <t>612321141</t>
  </si>
  <si>
    <t>Vápenocementová omítka štuková dvouvrstvá vnitřních stěn nanášená ručně</t>
  </si>
  <si>
    <t>1014309906</t>
  </si>
  <si>
    <t>Omítka vápenocementová vnitřních ploch nanášená ručně dvouvrstvá, tloušťky jádrové omítky do 10 mm a tloušťky štuku do 3 mm štuková svislých konstrukcí stěn</t>
  </si>
  <si>
    <t>39</t>
  </si>
  <si>
    <t>8</t>
  </si>
  <si>
    <t>612325121</t>
  </si>
  <si>
    <t>Vápenocementová štuková omítka rýh ve stěnách š do 150 mm</t>
  </si>
  <si>
    <t>688502380</t>
  </si>
  <si>
    <t>Vápenocementová omítka rýh štuková ve stěnách, šířky rýhy do 150 mm</t>
  </si>
  <si>
    <t>9</t>
  </si>
  <si>
    <t>612325221</t>
  </si>
  <si>
    <t>Vápenocementová štuková omítka malých ploch do 0,09 m2 na stěnách</t>
  </si>
  <si>
    <t>kus</t>
  </si>
  <si>
    <t>656874817</t>
  </si>
  <si>
    <t>Vápenocementová omítka jednotlivých malých ploch štuková na stěnách, plochy jednotlivě do 0,09 m2</t>
  </si>
  <si>
    <t>Poznámka k položce:_x000d_
opravy poVZT</t>
  </si>
  <si>
    <t>10</t>
  </si>
  <si>
    <t>20</t>
  </si>
  <si>
    <t>612325223</t>
  </si>
  <si>
    <t>Vápenocementová štuková omítka malých ploch přes 0,25 do 1 m2 na stěnách</t>
  </si>
  <si>
    <t>-88685020</t>
  </si>
  <si>
    <t>Vápenocementová omítka jednotlivých malých ploch štuková na stěnách, plochy jednotlivě přes 0,25 do 1 m2</t>
  </si>
  <si>
    <t xml:space="preserve">Poznámka k položce:_x000d_
kolem dveří_x000d_
</t>
  </si>
  <si>
    <t>11</t>
  </si>
  <si>
    <t>631312141</t>
  </si>
  <si>
    <t>Doplnění rýh v dosavadních mazaninách betonem prostým</t>
  </si>
  <si>
    <t>-419557259</t>
  </si>
  <si>
    <t>Doplnění dosavadních mazanin prostým betonem s dodáním hmot, bez potěru, plochy jednotlivě rýh v dosavadních mazaninách</t>
  </si>
  <si>
    <t>12</t>
  </si>
  <si>
    <t>632450134</t>
  </si>
  <si>
    <t>Vyrovnávací cementový potěr tl přes 40 do 50 mm ze suchých směsí provedený v ploše</t>
  </si>
  <si>
    <t>362335351</t>
  </si>
  <si>
    <t>Potěr cementový vyrovnávací ze suchých směsí v ploše o průměrné (střední) tl. přes 40 do 50 mm</t>
  </si>
  <si>
    <t>10,8</t>
  </si>
  <si>
    <t>Mezisoučet 1NP</t>
  </si>
  <si>
    <t>5,3</t>
  </si>
  <si>
    <t>Mezisoučet 1PP</t>
  </si>
  <si>
    <t>13</t>
  </si>
  <si>
    <t>642944121</t>
  </si>
  <si>
    <t>Osazování ocelových zárubní dodatečné pl do 2,5 m2</t>
  </si>
  <si>
    <t>-582316109</t>
  </si>
  <si>
    <t>Osazení ocelových dveřních zárubní lisovaných nebo z úhelníků dodatečně s vybetonováním prahu, plochy do 2,5 m2</t>
  </si>
  <si>
    <t>14</t>
  </si>
  <si>
    <t>M</t>
  </si>
  <si>
    <t>55331432</t>
  </si>
  <si>
    <t>zárubeň jednokřídlá ocelová pro dodatečnou montáž tl stěny 75-100mm rozměru 800/1970, 2100mm</t>
  </si>
  <si>
    <t>-1939337119</t>
  </si>
  <si>
    <t>55331436</t>
  </si>
  <si>
    <t>zárubeň jednokřídlá ocelová pro dodatečnou montáž tl stěny 110-150mm rozměru 700/1970, 2100mm</t>
  </si>
  <si>
    <t>-33715373</t>
  </si>
  <si>
    <t>16</t>
  </si>
  <si>
    <t>55331437</t>
  </si>
  <si>
    <t>zárubeň jednokřídlá ocelová pro dodatečnou montáž tl stěny 110-150mm rozměru 800/1970, 2100mm</t>
  </si>
  <si>
    <t>607412131</t>
  </si>
  <si>
    <t>17</t>
  </si>
  <si>
    <t>55331442</t>
  </si>
  <si>
    <t>zárubeň jednokřídlá ocelová pro dodatečnou montáž tl stěny 160-200mm rozměru 800/1970, 2100mm</t>
  </si>
  <si>
    <t>-824343670</t>
  </si>
  <si>
    <t>18</t>
  </si>
  <si>
    <t>55331558</t>
  </si>
  <si>
    <t>zárubeň jednokřídlá ocelová pro zdění s protipožární úpravou tl stěny 75-100mm rozměru 900/1970, 2100mm</t>
  </si>
  <si>
    <t>458097908</t>
  </si>
  <si>
    <t>19</t>
  </si>
  <si>
    <t>643007R</t>
  </si>
  <si>
    <t>Utěsnění prostupů VZT</t>
  </si>
  <si>
    <t>-464210530</t>
  </si>
  <si>
    <t>644941112</t>
  </si>
  <si>
    <t>Osazování ventilačních mřížek velikosti přes 150 x 200 do 300 x 300 mm</t>
  </si>
  <si>
    <t>828605304</t>
  </si>
  <si>
    <t>Montáž průvětrníků nebo mřížek odvětrávacích velikosti přes 150 x 200 do 300 x 300 mm</t>
  </si>
  <si>
    <t>55341425R</t>
  </si>
  <si>
    <t>mřížka větrací nerezová se síťovinou 400x200mm</t>
  </si>
  <si>
    <t>-1304055903</t>
  </si>
  <si>
    <t>Ostatní konstrukce a práce, bourání</t>
  </si>
  <si>
    <t>22</t>
  </si>
  <si>
    <t>949101111</t>
  </si>
  <si>
    <t>Lešení pomocné pro objekty pozemních staveb s lešeňovou podlahou v do 1,9 m zatížení do 150 kg/m2</t>
  </si>
  <si>
    <t>1504536280</t>
  </si>
  <si>
    <t>Lešení pomocné pracovní pro objekty pozemních staveb pro zatížení do 150 kg/m2, o výšce lešeňové podlahy do 1,9 m</t>
  </si>
  <si>
    <t>23</t>
  </si>
  <si>
    <t>952901111</t>
  </si>
  <si>
    <t>Vyčištění budov bytové a občanské výstavby při výšce podlaží do 4 m</t>
  </si>
  <si>
    <t>399983527</t>
  </si>
  <si>
    <t>Vyčištění budov nebo objektů před předáním do užívání budov bytové nebo občanské výstavby, světlé výšky podlaží do 4 m</t>
  </si>
  <si>
    <t>135,7</t>
  </si>
  <si>
    <t>123,6</t>
  </si>
  <si>
    <t>24</t>
  </si>
  <si>
    <t>953941611</t>
  </si>
  <si>
    <t>Osazování konzol ve zdivu cihelném</t>
  </si>
  <si>
    <t>328265630</t>
  </si>
  <si>
    <t>Osazení drobných kovových výrobků bez jejich dodání s vysekáním kapes pro upevňovací prvky se zazděním, zabetonováním nebo zalitím konzol, ve zdivu cihelném</t>
  </si>
  <si>
    <t>20"věšáky</t>
  </si>
  <si>
    <t>25</t>
  </si>
  <si>
    <t>65465R</t>
  </si>
  <si>
    <t>Šatní věšák</t>
  </si>
  <si>
    <t>-786762092</t>
  </si>
  <si>
    <t>26</t>
  </si>
  <si>
    <t>65489R</t>
  </si>
  <si>
    <t>Lavička šatní 2m</t>
  </si>
  <si>
    <t>-668666251</t>
  </si>
  <si>
    <t>27</t>
  </si>
  <si>
    <t>962031132</t>
  </si>
  <si>
    <t>Bourání příček z cihel pálených na MVC tl do 100 mm</t>
  </si>
  <si>
    <t>-1581549708</t>
  </si>
  <si>
    <t>Bourání příček z cihel, tvárnic nebo příčkovek z cihel pálených, plných nebo dutých na maltu vápennou nebo vápenocementovou, tl. do 100 mm</t>
  </si>
  <si>
    <t>1,5*2,1*3</t>
  </si>
  <si>
    <t>3,15*2,1-1,2*3</t>
  </si>
  <si>
    <t>1,5*2,1-1,2*2</t>
  </si>
  <si>
    <t>28</t>
  </si>
  <si>
    <t>962031133</t>
  </si>
  <si>
    <t>Bourání příček z cihel pálených na MVC tl do 150 mm</t>
  </si>
  <si>
    <t>-1538684514</t>
  </si>
  <si>
    <t>Bourání příček z cihel, tvárnic nebo příčkovek z cihel pálených, plných nebo dutých na maltu vápennou nebo vápenocementovou, tl. do 150 mm</t>
  </si>
  <si>
    <t>0,95*2*2</t>
  </si>
  <si>
    <t>0,9*2*2</t>
  </si>
  <si>
    <t>29</t>
  </si>
  <si>
    <t>965042141</t>
  </si>
  <si>
    <t>Bourání podkladů pod dlažby nebo mazanin betonových nebo z litého asfaltu tl do 100 mm pl přes 4 m2</t>
  </si>
  <si>
    <t>-821042885</t>
  </si>
  <si>
    <t>Bourání mazanin betonových nebo z litého asfaltu tl. do 100 mm, plochy přes 4 m2</t>
  </si>
  <si>
    <t>4,6*0,1</t>
  </si>
  <si>
    <t>4*0,1</t>
  </si>
  <si>
    <t>30</t>
  </si>
  <si>
    <t>968072455</t>
  </si>
  <si>
    <t>Vybourání kovových dveřních zárubní pl do 2 m2</t>
  </si>
  <si>
    <t>-15409572</t>
  </si>
  <si>
    <t>Vybourání kovových rámů oken s křídly, dveřních zárubní, vrat, stěn, ostění nebo obkladů dveřních zárubní, plochy do 2 m2</t>
  </si>
  <si>
    <t>1,8*4</t>
  </si>
  <si>
    <t>1,6*4</t>
  </si>
  <si>
    <t>1,4*5</t>
  </si>
  <si>
    <t>1,2*5</t>
  </si>
  <si>
    <t>1,6*8</t>
  </si>
  <si>
    <t>1,8</t>
  </si>
  <si>
    <t>31</t>
  </si>
  <si>
    <t>971033361</t>
  </si>
  <si>
    <t>Vybourání otvorů ve zdivu cihelném pl do 0,09 m2 na MVC nebo MV tl do 600 mm</t>
  </si>
  <si>
    <t>347171776</t>
  </si>
  <si>
    <t>Vybourání otvorů ve zdivu základovém nebo nadzákladovém z cihel, tvárnic, příčkovek z cihel pálených na maltu vápennou nebo vápenocementovou plochy do 0,09 m2, tl. do 600 mm</t>
  </si>
  <si>
    <t>32</t>
  </si>
  <si>
    <t>974031132</t>
  </si>
  <si>
    <t>Vysekání rýh ve zdivu cihelném hl do 50 mm š do 70 mm</t>
  </si>
  <si>
    <t>m</t>
  </si>
  <si>
    <t>-98362804</t>
  </si>
  <si>
    <t>Vysekání rýh ve zdivu cihelném na maltu vápennou nebo vápenocementovou do hl. 50 mm a šířky do 70 mm</t>
  </si>
  <si>
    <t>226+198</t>
  </si>
  <si>
    <t>33</t>
  </si>
  <si>
    <t>974031142</t>
  </si>
  <si>
    <t>Vysekání rýh ve zdivu cihelném hl do 70 mm š do 70 mm</t>
  </si>
  <si>
    <t>-594325868</t>
  </si>
  <si>
    <t>Vysekání rýh ve zdivu cihelném na maltu vápennou nebo vápenocementovou do hl. 70 mm a šířky do 70 mm</t>
  </si>
  <si>
    <t>34</t>
  </si>
  <si>
    <t>974042553</t>
  </si>
  <si>
    <t>Vysekání rýh v dlažbě betonové nebo jiné monolitické hl do 100 mm š do 100 mm</t>
  </si>
  <si>
    <t>1532574844</t>
  </si>
  <si>
    <t>Vysekání rýh v betonové nebo jiné monolitické dlažbě s betonovým podkladem do hl. 100 mm a šířky do 100 mm</t>
  </si>
  <si>
    <t>35</t>
  </si>
  <si>
    <t>974042564</t>
  </si>
  <si>
    <t>Vysekání rýh v dlažbě betonové nebo jiné monolitické hl do 150 mm š do 150 mm</t>
  </si>
  <si>
    <t>-1811642656</t>
  </si>
  <si>
    <t>Vysekání rýh v betonové nebo jiné monolitické dlažbě s betonovým podkladem do hl. 150 mm a šířky do 150 mm</t>
  </si>
  <si>
    <t>36</t>
  </si>
  <si>
    <t>978059541</t>
  </si>
  <si>
    <t>Odsekání a odebrání obkladů stěn z vnitřních obkládaček plochy přes 1 m2</t>
  </si>
  <si>
    <t>1146720577</t>
  </si>
  <si>
    <t>Odsekání obkladů stěn včetně otlučení podkladní omítky až na zdivo z obkládaček vnitřních, z jakýchkoliv materiálů, plochy přes 1 m2</t>
  </si>
  <si>
    <t>((7,35-0,8)*2*2)*2</t>
  </si>
  <si>
    <t>((3*2*2)*2-2,3*1,1)*2</t>
  </si>
  <si>
    <t>(1,4+3)*2*1,6-0,7*1,6</t>
  </si>
  <si>
    <t>(1,5+3)*2*1,6-0,7*1,6</t>
  </si>
  <si>
    <t>(2,8+3,15)*2*1,6-0,7*1,6</t>
  </si>
  <si>
    <t>(1,5+3,15)*2*1,6-0,7*1,6</t>
  </si>
  <si>
    <t>(6,65+2,8)*2*2-1,6*2</t>
  </si>
  <si>
    <t>(6,65+2,75)*2*2-1,6*2</t>
  </si>
  <si>
    <t>37</t>
  </si>
  <si>
    <t>979888R</t>
  </si>
  <si>
    <t>Nespecifikované práce a přípomoce</t>
  </si>
  <si>
    <t>HR</t>
  </si>
  <si>
    <t>1465723232</t>
  </si>
  <si>
    <t>997</t>
  </si>
  <si>
    <t>Přesun sutě</t>
  </si>
  <si>
    <t>38</t>
  </si>
  <si>
    <t>997013211</t>
  </si>
  <si>
    <t>Vnitrostaveništní doprava suti a vybouraných hmot pro budovy v do 6 m ručně</t>
  </si>
  <si>
    <t>t</t>
  </si>
  <si>
    <t>-418308896</t>
  </si>
  <si>
    <t>Vnitrostaveništní doprava suti a vybouraných hmot vodorovně do 50 m svisle ručně pro budovy a haly výšky do 6 m</t>
  </si>
  <si>
    <t>997013501</t>
  </si>
  <si>
    <t>Odvoz suti a vybouraných hmot na skládku nebo meziskládku do 1 km se složením</t>
  </si>
  <si>
    <t>-2144669735</t>
  </si>
  <si>
    <t>Odvoz suti a vybouraných hmot na skládku nebo meziskládku se složením, na vzdálenost do 1 km</t>
  </si>
  <si>
    <t>40</t>
  </si>
  <si>
    <t>997013509</t>
  </si>
  <si>
    <t>Příplatek k odvozu suti a vybouraných hmot na skládku ZKD 1 km přes 1 km</t>
  </si>
  <si>
    <t>1521570519</t>
  </si>
  <si>
    <t>Odvoz suti a vybouraných hmot na skládku nebo meziskládku se složením, na vzdálenost Příplatek k ceně za každý další i započatý 1 km přes 1 km</t>
  </si>
  <si>
    <t>48,709*19 'Přepočtené koeficientem množství</t>
  </si>
  <si>
    <t>41</t>
  </si>
  <si>
    <t>997013631</t>
  </si>
  <si>
    <t>Poplatek za uložení na skládce (skládkovné) stavebního odpadu směsného kód odpadu 17 09 04</t>
  </si>
  <si>
    <t>1937868422</t>
  </si>
  <si>
    <t>Poplatek za uložení stavebního odpadu na skládce (skládkovné) směsného stavebního a demoličního zatříděného do Katalogu odpadů pod kódem 17 09 04</t>
  </si>
  <si>
    <t>998</t>
  </si>
  <si>
    <t>Přesun hmot</t>
  </si>
  <si>
    <t>42</t>
  </si>
  <si>
    <t>998011001</t>
  </si>
  <si>
    <t>Přesun hmot pro budovy zděné v do 6 m</t>
  </si>
  <si>
    <t>-2087891084</t>
  </si>
  <si>
    <t>Přesun hmot pro budovy občanské výstavby, bydlení, výrobu a služby s nosnou svislou konstrukcí zděnou z cihel, tvárnic nebo kamene vodorovná dopravní vzdálenost do 100 m pro budovy výšky do 6 m</t>
  </si>
  <si>
    <t>PSV</t>
  </si>
  <si>
    <t>Práce a dodávky PSV</t>
  </si>
  <si>
    <t>763</t>
  </si>
  <si>
    <t>Konstrukce suché výstavby</t>
  </si>
  <si>
    <t>43</t>
  </si>
  <si>
    <t>763113343</t>
  </si>
  <si>
    <t>SDK příčka instalační tl 205 - 700 mm zdvojený profil CW+UW 75 desky 2xH2 12,5 s izolací EI 60 Rw do 54 dB</t>
  </si>
  <si>
    <t>248933127</t>
  </si>
  <si>
    <t>Příčka instalační ze sádrokartonových desek s nosnou konstrukcí ze zdvojených ocelových profilů UW, CW s mezerou, CW profily navzájem spojeny páskem sádry dvojitě opláštěná deskami impregnovanými H2 tl. 2 x 12,5 mm s izolací, EI 60, Rw do 54 dB, příčka tl. 205 - 700 mm, profil 75</t>
  </si>
  <si>
    <t>Poznámka k položce:_x000d_
skladba stěny dle PD</t>
  </si>
  <si>
    <t>(0,23+1,18)*3,25</t>
  </si>
  <si>
    <t>(0,28+0,93)*3,25</t>
  </si>
  <si>
    <t>(0,58+0,93+0,43)*3,25</t>
  </si>
  <si>
    <t>(0,23+1,28)*3,25</t>
  </si>
  <si>
    <t>(0,33+0,93+0,33)*3,25</t>
  </si>
  <si>
    <t>(0,23+1,53)*3,25</t>
  </si>
  <si>
    <t>(0,23+0,93)*3,25</t>
  </si>
  <si>
    <t>(0,23+1,03)*3,25</t>
  </si>
  <si>
    <t>44</t>
  </si>
  <si>
    <t>763121426</t>
  </si>
  <si>
    <t>SDK stěna předsazená tl 112,5 mm profil CW+UW 100 deska 1xH2 12,5 bez izolace EI 15</t>
  </si>
  <si>
    <t>36628909</t>
  </si>
  <si>
    <t>Stěna předsazená ze sádrokartonových desek s nosnou konstrukcí z ocelových profilů CW, UW jednoduše opláštěná deskou impregnovanou H2 tl. 12,5 mm bez izolace, EI 15, stěna tl. 112,5 mm, profil 100</t>
  </si>
  <si>
    <t>3*2</t>
  </si>
  <si>
    <t>1,5*2</t>
  </si>
  <si>
    <t>45</t>
  </si>
  <si>
    <t>763411111</t>
  </si>
  <si>
    <t>Sanitární příčky do mokrého prostředí, desky s HPL - laminátem tl 19,6 mm</t>
  </si>
  <si>
    <t>1371538724</t>
  </si>
  <si>
    <t>Sanitární příčky vhodné do mokrého prostředí dělící z dřevotřískových desek s HPL-laminátem tl. 19,6 mm</t>
  </si>
  <si>
    <t>1,55*5*2</t>
  </si>
  <si>
    <t>3*2+1,5*2</t>
  </si>
  <si>
    <t>0,95*2*4</t>
  </si>
  <si>
    <t>46</t>
  </si>
  <si>
    <t>763411121</t>
  </si>
  <si>
    <t>Dveře sanitárních příček, desky s HPL - laminátem tl 19,6 mm, š do 800 mm, v do 2000 mm</t>
  </si>
  <si>
    <t>-851187346</t>
  </si>
  <si>
    <t>Sanitární příčky vhodné do mokrého prostředí dveře vnitřní do sanitárních příček šířky do 800 mm, výšky do 2 000 mm z dřevotřískových desek s HPL-laminátem včetně nerezového kování tl. 19,6 mm</t>
  </si>
  <si>
    <t>47</t>
  </si>
  <si>
    <t>998763100</t>
  </si>
  <si>
    <t>Přesun hmot tonážní pro dřevostavby v objektech v do 6 m</t>
  </si>
  <si>
    <t>1761263496</t>
  </si>
  <si>
    <t>Přesun hmot pro dřevostavby stanovený z hmotnosti přesunovaného materiálu vodorovná dopravní vzdálenost do 50 m v objektech výšky do 6 m</t>
  </si>
  <si>
    <t>766</t>
  </si>
  <si>
    <t>Konstrukce truhlářské</t>
  </si>
  <si>
    <t>48</t>
  </si>
  <si>
    <t>766411821</t>
  </si>
  <si>
    <t>Demontáž truhlářského obložení stěn z palubek</t>
  </si>
  <si>
    <t>475234276</t>
  </si>
  <si>
    <t>Demontáž obložení stěn palubkami</t>
  </si>
  <si>
    <t>6,45*2*3</t>
  </si>
  <si>
    <t>7,35*2*3</t>
  </si>
  <si>
    <t>2,9*2</t>
  </si>
  <si>
    <t>1,7*2*3</t>
  </si>
  <si>
    <t>0,8*2</t>
  </si>
  <si>
    <t>26,3</t>
  </si>
  <si>
    <t>(6,65+2,9)*2*2-1,6</t>
  </si>
  <si>
    <t>((6,65+2,95)*2*2-1,6)*2</t>
  </si>
  <si>
    <t>(6,65+2,65)*2*2-1,6</t>
  </si>
  <si>
    <t>49</t>
  </si>
  <si>
    <t>766660001</t>
  </si>
  <si>
    <t>Montáž dveřních křídel otvíravých jednokřídlových š do 0,8 m do ocelové zárubně</t>
  </si>
  <si>
    <t>1852696091</t>
  </si>
  <si>
    <t>Montáž dveřních křídel dřevěných nebo plastových otevíravých do ocelové zárubně povrchově upravených jednokřídlových, šířky do 800 mm</t>
  </si>
  <si>
    <t>5+8+1</t>
  </si>
  <si>
    <t>50</t>
  </si>
  <si>
    <t>61162014</t>
  </si>
  <si>
    <t>dveře jednokřídlé voštinové povrch fóliový plné 800x1970-2100mm</t>
  </si>
  <si>
    <t>1285541055</t>
  </si>
  <si>
    <t>Poznámka k položce:_x000d_
specifikace dle PD</t>
  </si>
  <si>
    <t>8+1</t>
  </si>
  <si>
    <t>51</t>
  </si>
  <si>
    <t>61162013</t>
  </si>
  <si>
    <t>dveře jednokřídlé voštinové povrch fóliový plné 700x1970-2100mm</t>
  </si>
  <si>
    <t>1817753054</t>
  </si>
  <si>
    <t xml:space="preserve">Poznámka k položce:_x000d_
specifikace dle PD_x000d_
</t>
  </si>
  <si>
    <t>52</t>
  </si>
  <si>
    <t>766660022</t>
  </si>
  <si>
    <t>Montáž dveřních křídel otvíravých jednokřídlových š přes 0,8 m požárních do ocelové zárubně</t>
  </si>
  <si>
    <t>990825585</t>
  </si>
  <si>
    <t>Montáž dveřních křídel dřevěných nebo plastových otevíravých do ocelové zárubně protipožárních jednokřídlových, šířky přes 800 mm</t>
  </si>
  <si>
    <t>53</t>
  </si>
  <si>
    <t>61162039</t>
  </si>
  <si>
    <t>dveře jednokřídlé dřevotřískové protipožární EI (EW) 30 D3 povrch fóliový plné 900x1970-2100mm</t>
  </si>
  <si>
    <t>1409710991</t>
  </si>
  <si>
    <t>54</t>
  </si>
  <si>
    <t>766660717</t>
  </si>
  <si>
    <t>Montáž samozavírače na ocelovou zárubeň a dveřní křídlo</t>
  </si>
  <si>
    <t>-688447074</t>
  </si>
  <si>
    <t>Montáž dveřních doplňků samozavírače na zárubeň ocelovou</t>
  </si>
  <si>
    <t>55</t>
  </si>
  <si>
    <t>54917250</t>
  </si>
  <si>
    <t>samozavírač dveří hydraulický</t>
  </si>
  <si>
    <t>-443017804</t>
  </si>
  <si>
    <t>56</t>
  </si>
  <si>
    <t>766660729</t>
  </si>
  <si>
    <t>Montáž dveřního interiérového kování - štítku s klikou</t>
  </si>
  <si>
    <t>712804603</t>
  </si>
  <si>
    <t>Montáž dveřních doplňků dveřního kování interiérového štítku s klikou</t>
  </si>
  <si>
    <t>57</t>
  </si>
  <si>
    <t>54914123</t>
  </si>
  <si>
    <t>kování rozetové klika/klika</t>
  </si>
  <si>
    <t>-1591197575</t>
  </si>
  <si>
    <t>58</t>
  </si>
  <si>
    <t>766663911</t>
  </si>
  <si>
    <t>Oprava dveřních křídel z měkkého dřeva vyřezání otvoru pro zasklení nebo větrání</t>
  </si>
  <si>
    <t>-765087816</t>
  </si>
  <si>
    <t>Oprava dveřních křídel dřevěných vyřezání otvoru v dveřních křídlech pro zasklení nebo větrání z měkkého dřeva</t>
  </si>
  <si>
    <t>59</t>
  </si>
  <si>
    <t>766691914</t>
  </si>
  <si>
    <t>Vyvěšení nebo zavěšení dřevěných křídel dveří pl do 2 m2</t>
  </si>
  <si>
    <t>631279027</t>
  </si>
  <si>
    <t>Ostatní práce vyvěšení nebo zavěšení křídel dřevěných dveřních, plochy do 2 m2</t>
  </si>
  <si>
    <t>60</t>
  </si>
  <si>
    <t>766694116</t>
  </si>
  <si>
    <t>Montáž parapetních desek dřevěných nebo plastových š do 30 cm</t>
  </si>
  <si>
    <t>1951473181</t>
  </si>
  <si>
    <t>Montáž ostatních truhlářských konstrukcí parapetních desek dřevěných nebo plastových šířky do 300 mm</t>
  </si>
  <si>
    <t>1,8*6</t>
  </si>
  <si>
    <t>61</t>
  </si>
  <si>
    <t>61144402</t>
  </si>
  <si>
    <t>parapet plastový vnitřní komůrkový tl 20mm š 305mm</t>
  </si>
  <si>
    <t>-97485508</t>
  </si>
  <si>
    <t>62</t>
  </si>
  <si>
    <t>766695212</t>
  </si>
  <si>
    <t>Montáž truhlářských prahů dveří jednokřídlových š do 10 cm</t>
  </si>
  <si>
    <t>-1701766017</t>
  </si>
  <si>
    <t>Montáž ostatních truhlářských konstrukcí prahů dveří jednokřídlových, šířky do 100 mm</t>
  </si>
  <si>
    <t>63</t>
  </si>
  <si>
    <t>61187176</t>
  </si>
  <si>
    <t>práh dveřní dřevěný dubový tl 20mm dl 920mm š 100mm</t>
  </si>
  <si>
    <t>419636819</t>
  </si>
  <si>
    <t>64</t>
  </si>
  <si>
    <t>766695213</t>
  </si>
  <si>
    <t>Montáž truhlářských prahů dveří jednokřídlových š přes 10 cm</t>
  </si>
  <si>
    <t>-1499754779</t>
  </si>
  <si>
    <t>Montáž ostatních truhlářských konstrukcí prahů dveří jednokřídlových, šířky přes 100 mm</t>
  </si>
  <si>
    <t>65</t>
  </si>
  <si>
    <t>61187141</t>
  </si>
  <si>
    <t>práh dveřní dřevěný dubový tl 20mm dl 720mm š 150mm</t>
  </si>
  <si>
    <t>-1522486615</t>
  </si>
  <si>
    <t>66</t>
  </si>
  <si>
    <t>61187161</t>
  </si>
  <si>
    <t>práh dveřní dřevěný dubový tl 20mm dl 820mm š 150mm</t>
  </si>
  <si>
    <t>-1274621756</t>
  </si>
  <si>
    <t>67</t>
  </si>
  <si>
    <t>998766101</t>
  </si>
  <si>
    <t>Přesun hmot tonážní pro kce truhlářské v objektech v do 6 m</t>
  </si>
  <si>
    <t>-87605404</t>
  </si>
  <si>
    <t>Přesun hmot pro konstrukce truhlářské stanovený z hmotnosti přesunovaného materiálu vodorovná dopravní vzdálenost do 50 m v objektech výšky do 6 m</t>
  </si>
  <si>
    <t>767</t>
  </si>
  <si>
    <t>Konstrukce zámečnické</t>
  </si>
  <si>
    <t>68</t>
  </si>
  <si>
    <t>767132811</t>
  </si>
  <si>
    <t>Demontáž příček šroubovaných do suti</t>
  </si>
  <si>
    <t>1744633143</t>
  </si>
  <si>
    <t>Demontáž stěn a příček z plechů šroubovaných do suti</t>
  </si>
  <si>
    <t>4,6+6,2*2+5*3+3,6*15+3,8+5,1*2+5,6+3,9</t>
  </si>
  <si>
    <t>771</t>
  </si>
  <si>
    <t>Podlahy z dlaždic</t>
  </si>
  <si>
    <t>69</t>
  </si>
  <si>
    <t>771111011</t>
  </si>
  <si>
    <t>Vysátí podkladu před pokládkou dlažby</t>
  </si>
  <si>
    <t>791823273</t>
  </si>
  <si>
    <t>Příprava podkladu před provedením dlažby vysátí podlah</t>
  </si>
  <si>
    <t>60,9</t>
  </si>
  <si>
    <t>40,8</t>
  </si>
  <si>
    <t>70</t>
  </si>
  <si>
    <t>771121011</t>
  </si>
  <si>
    <t>Nátěr penetrační na podlahu</t>
  </si>
  <si>
    <t>1445238589</t>
  </si>
  <si>
    <t>Příprava podkladu před provedením dlažby nátěr penetrační na podlahu</t>
  </si>
  <si>
    <t>71</t>
  </si>
  <si>
    <t>771571810</t>
  </si>
  <si>
    <t>Demontáž podlah z dlaždic keramických kladených do malty</t>
  </si>
  <si>
    <t>-1992497172</t>
  </si>
  <si>
    <t>57,1+123,6</t>
  </si>
  <si>
    <t>72</t>
  </si>
  <si>
    <t>771574263</t>
  </si>
  <si>
    <t>Montáž podlah keramických pro mechanické zatížení protiskluzných lepených flexibilním lepidlem přes 9 do 12 ks/m2</t>
  </si>
  <si>
    <t>-1726998266</t>
  </si>
  <si>
    <t>Montáž podlah z dlaždic keramických lepených flexibilním lepidlem maloformátových pro vysoké mechanické zatížení protiskluzných nebo reliéfních (bezbariérových) přes 9 do 12 ks/m2</t>
  </si>
  <si>
    <t>73</t>
  </si>
  <si>
    <t>59761409</t>
  </si>
  <si>
    <t>dlažba keramická slinutá protiskluzná do interiéru i exteriéru pro vysoké mechanické namáhání přes 9 do 12ks/m2</t>
  </si>
  <si>
    <t>-1407434002</t>
  </si>
  <si>
    <t>101,7*1,1 'Přepočtené koeficientem množství</t>
  </si>
  <si>
    <t>74</t>
  </si>
  <si>
    <t>771591112</t>
  </si>
  <si>
    <t>Izolace pod dlažbu nátěrem nebo stěrkou ve dvou vrstvách</t>
  </si>
  <si>
    <t>241915332</t>
  </si>
  <si>
    <t>Izolace podlahy pod dlažbu nátěrem nebo stěrkou ve dvou vrstvách</t>
  </si>
  <si>
    <t>18,2+17,8</t>
  </si>
  <si>
    <t>75</t>
  </si>
  <si>
    <t>998771101</t>
  </si>
  <si>
    <t>Přesun hmot tonážní pro podlahy z dlaždic v objektech v do 6 m</t>
  </si>
  <si>
    <t>-1477432947</t>
  </si>
  <si>
    <t>Přesun hmot pro podlahy z dlaždic stanovený z hmotnosti přesunovaného materiálu vodorovná dopravní vzdálenost do 50 m v objektech výšky do 6 m</t>
  </si>
  <si>
    <t>776</t>
  </si>
  <si>
    <t>Podlahy povlakové</t>
  </si>
  <si>
    <t>76</t>
  </si>
  <si>
    <t>776111311</t>
  </si>
  <si>
    <t>Vysátí podkladu povlakových podlah</t>
  </si>
  <si>
    <t>26857656</t>
  </si>
  <si>
    <t>Příprava podkladu vysátí podlah</t>
  </si>
  <si>
    <t>20,9+22,2+20,5+19,2</t>
  </si>
  <si>
    <t>18,9+19,3+17,5+19,1</t>
  </si>
  <si>
    <t>77</t>
  </si>
  <si>
    <t>776121112</t>
  </si>
  <si>
    <t>Vodou ředitelná penetrace savého podkladu povlakových podlah</t>
  </si>
  <si>
    <t>640594795</t>
  </si>
  <si>
    <t>Příprava podkladu penetrace vodou ředitelná podlah</t>
  </si>
  <si>
    <t>78</t>
  </si>
  <si>
    <t>776141112</t>
  </si>
  <si>
    <t>Stěrka podlahová nivelační pro vyrovnání podkladu povlakových podlah pevnosti 20 MPa tl přes 3 do 5 mm</t>
  </si>
  <si>
    <t>-1253798043</t>
  </si>
  <si>
    <t>Příprava podkladu vyrovnání samonivelační stěrkou podlah min.pevnosti 20 MPa, tloušťky přes 3 do 5 mm</t>
  </si>
  <si>
    <t>79</t>
  </si>
  <si>
    <t>776201811</t>
  </si>
  <si>
    <t>Demontáž lepených povlakových podlah bez podložky ručně</t>
  </si>
  <si>
    <t>-935772705</t>
  </si>
  <si>
    <t>Demontáž povlakových podlahovin lepených ručně bez podložky</t>
  </si>
  <si>
    <t>80</t>
  </si>
  <si>
    <t>776221111</t>
  </si>
  <si>
    <t>Lepení pásů z PVC standardním lepidlem</t>
  </si>
  <si>
    <t>-1927539008</t>
  </si>
  <si>
    <t>Montáž podlahovin z PVC lepením standardním lepidlem z pásů standardních</t>
  </si>
  <si>
    <t>81</t>
  </si>
  <si>
    <t>28411151</t>
  </si>
  <si>
    <t>PVC vinyl heterogenní zátěžová tl 2.00mm nášlapná vrstva 0.70mm, hořlavost Bfl-s1, třída zátěže 34/43, útlum 4dB, bodová zátěž ≤ 0.10mm, protiskluznost R10</t>
  </si>
  <si>
    <t>1614957261</t>
  </si>
  <si>
    <t>157,6*1,1 'Přepočtené koeficientem množství</t>
  </si>
  <si>
    <t>82</t>
  </si>
  <si>
    <t>776421111</t>
  </si>
  <si>
    <t>Montáž obvodových lišt lepením</t>
  </si>
  <si>
    <t>-1482627400</t>
  </si>
  <si>
    <t>Montáž lišt obvodových lepených</t>
  </si>
  <si>
    <t>(2,85+7,35)*2-0,9-0,8</t>
  </si>
  <si>
    <t>(3,05+7,35)*2-0,9-0,8</t>
  </si>
  <si>
    <t>(2,8+7,35)*2-0,9-0,8</t>
  </si>
  <si>
    <t>(2,65+7,35)*2-0,9-0,8</t>
  </si>
  <si>
    <t>(6,65+2,9)*2-0,8*2</t>
  </si>
  <si>
    <t>((6,65+2,95)*2-0,8*2)*2</t>
  </si>
  <si>
    <t>(6,65+2,65)*2-0,8*2</t>
  </si>
  <si>
    <t>83</t>
  </si>
  <si>
    <t>28411009</t>
  </si>
  <si>
    <t>lišta soklová PVC 18x80mm</t>
  </si>
  <si>
    <t>1169203376</t>
  </si>
  <si>
    <t>144,4*1,02 'Přepočtené koeficientem množství</t>
  </si>
  <si>
    <t>84</t>
  </si>
  <si>
    <t>776421311</t>
  </si>
  <si>
    <t>Montáž přechodových samolepících lišt</t>
  </si>
  <si>
    <t>-183623544</t>
  </si>
  <si>
    <t>Montáž lišt přechodových samolepících</t>
  </si>
  <si>
    <t>3,2+3,2</t>
  </si>
  <si>
    <t>85</t>
  </si>
  <si>
    <t>59054130</t>
  </si>
  <si>
    <t>profil přechodový nerezový samolepící 35mm</t>
  </si>
  <si>
    <t>-132867242</t>
  </si>
  <si>
    <t>6,4*1,02 'Přepočtené koeficientem množství</t>
  </si>
  <si>
    <t>86</t>
  </si>
  <si>
    <t>998776101</t>
  </si>
  <si>
    <t>Přesun hmot tonážní pro podlahy povlakové v objektech v do 6 m</t>
  </si>
  <si>
    <t>2088065972</t>
  </si>
  <si>
    <t>Přesun hmot pro podlahy povlakové stanovený z hmotnosti přesunovaného materiálu vodorovná dopravní vzdálenost do 50 m v objektech výšky do 6 m</t>
  </si>
  <si>
    <t>781</t>
  </si>
  <si>
    <t>Dokončovací práce - obklady</t>
  </si>
  <si>
    <t>87</t>
  </si>
  <si>
    <t>781111011</t>
  </si>
  <si>
    <t>Ometení (oprášení) stěny při přípravě podkladu</t>
  </si>
  <si>
    <t>232512792</t>
  </si>
  <si>
    <t>Příprava podkladu před provedením obkladu oprášení (ometení) stěny</t>
  </si>
  <si>
    <t>(2,9+2,9+2,9)*2-2,35*1,1</t>
  </si>
  <si>
    <t>(3,2+2,9+3,2+0,8*2)*2</t>
  </si>
  <si>
    <t>(3,2+2,85+3,2+0,8*2)*2</t>
  </si>
  <si>
    <t>(2,9+2,85+2,9)*2-2,35*1,1</t>
  </si>
  <si>
    <t>(1,4+3)*2*2-1,4*2</t>
  </si>
  <si>
    <t>(1,5+3)*2*2-1,4*2</t>
  </si>
  <si>
    <t>(3,15+2,8)*2*2-1,4+0,6*2</t>
  </si>
  <si>
    <t>(3,15+1,5)*2*2-1,4</t>
  </si>
  <si>
    <t>9,3</t>
  </si>
  <si>
    <t>88</t>
  </si>
  <si>
    <t>781121011</t>
  </si>
  <si>
    <t>Nátěr penetrační na stěnu</t>
  </si>
  <si>
    <t>-1399835578</t>
  </si>
  <si>
    <t>Příprava podkladu před provedením obkladu nátěr penetrační na stěnu</t>
  </si>
  <si>
    <t>89</t>
  </si>
  <si>
    <t>781131112</t>
  </si>
  <si>
    <t>Izolace pod obklad nátěrem nebo stěrkou ve dvou vrstvách</t>
  </si>
  <si>
    <t>-1985499508</t>
  </si>
  <si>
    <t>Izolace stěny pod obklad izolace nátěrem nebo stěrkou ve dvou vrstvách</t>
  </si>
  <si>
    <t>25,5</t>
  </si>
  <si>
    <t>22,4</t>
  </si>
  <si>
    <t>90</t>
  </si>
  <si>
    <t>781474111</t>
  </si>
  <si>
    <t>Montáž obkladů vnitřních keramických hladkých přes 6 do 9 ks/m2 lepených flexibilním lepidlem</t>
  </si>
  <si>
    <t>-191939393</t>
  </si>
  <si>
    <t>Montáž obkladů vnitřních stěn z dlaždic keramických lepených flexibilním lepidlem maloformátových hladkých přes 6 do 9 ks/m2</t>
  </si>
  <si>
    <t>91</t>
  </si>
  <si>
    <t>59761026</t>
  </si>
  <si>
    <t>obklad keramický hladký do 12ks/m2</t>
  </si>
  <si>
    <t>692673224</t>
  </si>
  <si>
    <t>92</t>
  </si>
  <si>
    <t>781494111</t>
  </si>
  <si>
    <t>Plastové profily rohové lepené flexibilním lepidlem</t>
  </si>
  <si>
    <t>1797504077</t>
  </si>
  <si>
    <t>Obklad - dokončující práce profily ukončovací plastové lepené flexibilním lepidlem rohové</t>
  </si>
  <si>
    <t>8*2+1,1*4+2,3*2</t>
  </si>
  <si>
    <t>93</t>
  </si>
  <si>
    <t>781494511</t>
  </si>
  <si>
    <t>Plastové profily ukončovací lepené flexibilním lepidlem</t>
  </si>
  <si>
    <t>263310016</t>
  </si>
  <si>
    <t>Obklad - dokončující práce profily ukončovací plastové lepené flexibilním lepidlem ukončovací</t>
  </si>
  <si>
    <t>37+70</t>
  </si>
  <si>
    <t>94</t>
  </si>
  <si>
    <t>998781101</t>
  </si>
  <si>
    <t>Přesun hmot tonážní pro obklady keramické v objektech v do 6 m</t>
  </si>
  <si>
    <t>635808229</t>
  </si>
  <si>
    <t>Přesun hmot pro obklady keramické stanovený z hmotnosti přesunovaného materiálu vodorovná dopravní vzdálenost do 50 m v objektech výšky do 6 m</t>
  </si>
  <si>
    <t>783</t>
  </si>
  <si>
    <t>Dokončovací práce - nátěry</t>
  </si>
  <si>
    <t>95</t>
  </si>
  <si>
    <t>783801201</t>
  </si>
  <si>
    <t>Obroušení omítek před provedením nátěru</t>
  </si>
  <si>
    <t>-285606626</t>
  </si>
  <si>
    <t>Příprava podkladu omítek před provedením nátěru obroušení</t>
  </si>
  <si>
    <t>146,4+158,7</t>
  </si>
  <si>
    <t>96</t>
  </si>
  <si>
    <t>783813131</t>
  </si>
  <si>
    <t>Penetrační syntetický nátěr hladkých, tenkovrstvých zrnitých a štukových omítek</t>
  </si>
  <si>
    <t>-1527790906</t>
  </si>
  <si>
    <t>Penetrační nátěr omítek hladkých omítek hladkých, zrnitých tenkovrstvých nebo štukových stupně členitosti 1 a 2 syntetický</t>
  </si>
  <si>
    <t>97</t>
  </si>
  <si>
    <t>783817121</t>
  </si>
  <si>
    <t>Krycí jednonásobný syntetický nátěr hladkých, zrnitých tenkovrstvých nebo štukových omítek</t>
  </si>
  <si>
    <t>52984832</t>
  </si>
  <si>
    <t>Krycí (ochranný ) nátěr omítek jednonásobný hladkých omítek hladkých, zrnitých tenkovrstvých nebo štukových stupně členitosti 1 a 2 syntetický</t>
  </si>
  <si>
    <t>98</t>
  </si>
  <si>
    <t>783822211</t>
  </si>
  <si>
    <t>Celoplošné vyrovnání omítky před provedením nátěru vápennou stěrkou tl do 3 mm</t>
  </si>
  <si>
    <t>-378555498</t>
  </si>
  <si>
    <t>Vyrovnání omítek před provedením nátěru celoplošné, tloušťky do 3 mm, stěrkou vápennou</t>
  </si>
  <si>
    <t>784</t>
  </si>
  <si>
    <t>Dokončovací práce - malby a tapety</t>
  </si>
  <si>
    <t>99</t>
  </si>
  <si>
    <t>784121001</t>
  </si>
  <si>
    <t>Oškrabání malby v mísnostech v do 3,80 m</t>
  </si>
  <si>
    <t>1748800057</t>
  </si>
  <si>
    <t>Oškrabání malby v místnostech výšky do 3,80 m</t>
  </si>
  <si>
    <t>7,35*8*3,25-1,6*4</t>
  </si>
  <si>
    <t>(2,65+2,8+3,05+2,85)*2*3,25-1,8*4-2,3*2,35*4</t>
  </si>
  <si>
    <t>20,9+20,2+22,2+20,5+20,6+19,2</t>
  </si>
  <si>
    <t>100</t>
  </si>
  <si>
    <t>784161201</t>
  </si>
  <si>
    <t>Lokální vyrovnání podkladu sádrovou stěrkou pl do 0,1 m2 v místnostech v do 3,80 m</t>
  </si>
  <si>
    <t>1591171323</t>
  </si>
  <si>
    <t>Lokální vyrovnání podkladu sádrovou stěrkou, tloušťky do 3 mm, plochy do 0,1 m2 v místnostech výšky do 3,80 m</t>
  </si>
  <si>
    <t>101</t>
  </si>
  <si>
    <t>784181101</t>
  </si>
  <si>
    <t>Základní akrylátová jednonásobná bezbarvá penetrace podkladu v místnostech v do 3,80 m</t>
  </si>
  <si>
    <t>-314993539</t>
  </si>
  <si>
    <t>Penetrace podkladu jednonásobná základní akrylátová bezbarvá v místnostech výšky do 3,80 m</t>
  </si>
  <si>
    <t>280,7</t>
  </si>
  <si>
    <t>268,6</t>
  </si>
  <si>
    <t>102</t>
  </si>
  <si>
    <t>784211101</t>
  </si>
  <si>
    <t>Dvojnásobné bílé malby ze směsí za mokra výborně oděruvzdorných v místnostech v do 3,80 m</t>
  </si>
  <si>
    <t>807853533</t>
  </si>
  <si>
    <t>Malby z malířských směsí oděruvzdorných za mokra dvojnásobné, bílé za mokra oděruvzdorné výborně v místnostech výšky do 3,80 m</t>
  </si>
  <si>
    <t>02 - VZT</t>
  </si>
  <si>
    <t xml:space="preserve"> </t>
  </si>
  <si>
    <t>D1 - Zařízení č. 1</t>
  </si>
  <si>
    <t>D2 - Zařízení č. 2</t>
  </si>
  <si>
    <t>D3 - Zařízení č. 3</t>
  </si>
  <si>
    <t>D1</t>
  </si>
  <si>
    <t>Zařízení č. 1</t>
  </si>
  <si>
    <t>Pol1</t>
  </si>
  <si>
    <t>Demontáž vzt. potrubí 400x315</t>
  </si>
  <si>
    <t>bm</t>
  </si>
  <si>
    <t>Pol2</t>
  </si>
  <si>
    <t>Demontáž vzt. potrubí 315x315</t>
  </si>
  <si>
    <t>Pol3</t>
  </si>
  <si>
    <t>Demontáž vzt. potrubí 250x200</t>
  </si>
  <si>
    <t>Pol4</t>
  </si>
  <si>
    <t>Ventilátor odvodní TD 800/200 SILENT T</t>
  </si>
  <si>
    <t>ks</t>
  </si>
  <si>
    <t>Poznámka k položce:_x000d_
Qv = 910 m3/h, dp(ext) = 220 Pa</t>
  </si>
  <si>
    <t>Pol5</t>
  </si>
  <si>
    <t>Žaluziová klapka samotížná PER 250</t>
  </si>
  <si>
    <t>Pol6</t>
  </si>
  <si>
    <t>Vyústka KVK1-H-1.0 200x75 R1</t>
  </si>
  <si>
    <t>Pol7</t>
  </si>
  <si>
    <t>Vyústka KVK1-H-1.0 300x75 R1</t>
  </si>
  <si>
    <t>Pol8</t>
  </si>
  <si>
    <t>Škrtící klapka MSK 160</t>
  </si>
  <si>
    <t>Pol9</t>
  </si>
  <si>
    <t>Zpětná klapka RSK 200</t>
  </si>
  <si>
    <t>Pol10</t>
  </si>
  <si>
    <t>Tlumič hluku MAA 200/900</t>
  </si>
  <si>
    <t>Pol11</t>
  </si>
  <si>
    <t xml:space="preserve">Trouba Ø 100 + tvarovky 10%  SPIRO</t>
  </si>
  <si>
    <t>Pol12</t>
  </si>
  <si>
    <t xml:space="preserve">Trouba Ø 160 + tvarovky 20%  SPIRO</t>
  </si>
  <si>
    <t>Pol13</t>
  </si>
  <si>
    <t xml:space="preserve">Trouba Ø 200 + tvarovky 30%  SPIRO</t>
  </si>
  <si>
    <t>Pol14</t>
  </si>
  <si>
    <t>Dveřní mřížka PT 445x82</t>
  </si>
  <si>
    <t>Pol15</t>
  </si>
  <si>
    <t>Izolační návleky pro kovové vzduchovody Ø 200</t>
  </si>
  <si>
    <t>Pol16</t>
  </si>
  <si>
    <t>Izolační návleky pro kovové vzduchovody Ø 160</t>
  </si>
  <si>
    <t>Pol17</t>
  </si>
  <si>
    <t>Pomocný materiál (tmely, štouby, objímky, závěsy)</t>
  </si>
  <si>
    <t>kg</t>
  </si>
  <si>
    <t>D2</t>
  </si>
  <si>
    <t>Zařízení č. 2</t>
  </si>
  <si>
    <t>Pol18</t>
  </si>
  <si>
    <t>Ventilátor axiální HXM 300</t>
  </si>
  <si>
    <t>Poznámka k položce:_x000d_
Qv =1080 m3/h, dp(ext)= 40 Pa</t>
  </si>
  <si>
    <t>Pol19</t>
  </si>
  <si>
    <t>Žaluziová klapka samotížná PER 315</t>
  </si>
  <si>
    <t>D3</t>
  </si>
  <si>
    <t>Zařízení č. 3</t>
  </si>
  <si>
    <t>Pol20</t>
  </si>
  <si>
    <t>Demontáž nástřešního ventilátoru DVJ-450 A 7</t>
  </si>
  <si>
    <t>Pol21</t>
  </si>
  <si>
    <t>Demontáž vzt. potrubí 315x250</t>
  </si>
  <si>
    <t>Pol22</t>
  </si>
  <si>
    <t>Demontáž vzt. potrubí 315x140</t>
  </si>
  <si>
    <t>Pol23</t>
  </si>
  <si>
    <t>Střešní radiální ventilátor DVJ-450 A 9</t>
  </si>
  <si>
    <t>Poznámka k položce:_x000d_
Qv = 4000 m3/h, dp(ext) = 250 Pa</t>
  </si>
  <si>
    <t>Pol24</t>
  </si>
  <si>
    <t>Vyústka KVK1-H-1.0 600x75 R1</t>
  </si>
  <si>
    <t>Pol25</t>
  </si>
  <si>
    <t>Škrtící klapka MSK 250</t>
  </si>
  <si>
    <t>Pol26</t>
  </si>
  <si>
    <t>Trouba Ø 250 + tvarovky 20%</t>
  </si>
  <si>
    <t>Pol27</t>
  </si>
  <si>
    <t>Trouba Ø 315 + tvarovky 20%</t>
  </si>
  <si>
    <t>Pol28</t>
  </si>
  <si>
    <t>Přechod osový 315x250 - Ø 315/300</t>
  </si>
  <si>
    <t>Pol29</t>
  </si>
  <si>
    <t>Stěnová mřížka MSU 25-1.0 400x200</t>
  </si>
  <si>
    <t>Pol30</t>
  </si>
  <si>
    <t>Montáž (30% z ceny materiálu)</t>
  </si>
  <si>
    <t>soubor</t>
  </si>
  <si>
    <t>pol31</t>
  </si>
  <si>
    <t>Rozpočtová rezerva (10% z celk. ceny)</t>
  </si>
  <si>
    <t>200633509</t>
  </si>
  <si>
    <t>03 - Silnoproudé rozvody</t>
  </si>
  <si>
    <t xml:space="preserve">D1 - Úprava rozváděč RB3 (RMV3.1) </t>
  </si>
  <si>
    <t>D2 - Silnoproudá elektrotechnika - výchozí revize</t>
  </si>
  <si>
    <t xml:space="preserve">D3 - Demontáže </t>
  </si>
  <si>
    <t xml:space="preserve">D4 - Silnoproudá elektrotechnika - materiál a montáže </t>
  </si>
  <si>
    <t>Pol31</t>
  </si>
  <si>
    <t xml:space="preserve">plastová rozvodnice  36 modulů, IP30, [š x v x h] : 335 x 615 x 100 mm</t>
  </si>
  <si>
    <t>Pol32</t>
  </si>
  <si>
    <t>vypínač 3-pol. 32A</t>
  </si>
  <si>
    <t>Pol33</t>
  </si>
  <si>
    <t>jistič B10/1</t>
  </si>
  <si>
    <t>Pol34</t>
  </si>
  <si>
    <t>proudový chránič B10A/1/30mA</t>
  </si>
  <si>
    <t>Pol35</t>
  </si>
  <si>
    <t>proudový chránič C16A/1/30mA</t>
  </si>
  <si>
    <t>Pol36</t>
  </si>
  <si>
    <t>přepěťová ochrana 20kA/B+C/3+N</t>
  </si>
  <si>
    <t>Pol37</t>
  </si>
  <si>
    <t>přípojnice PE+N</t>
  </si>
  <si>
    <t>Pol38</t>
  </si>
  <si>
    <t>ukončení kabelů</t>
  </si>
  <si>
    <t>Pol39</t>
  </si>
  <si>
    <t>ostatní úpravy v rozváděči - hodinová sazba</t>
  </si>
  <si>
    <t>hod</t>
  </si>
  <si>
    <t xml:space="preserve">Úprava rozváděč RB3 (RMV3.1) </t>
  </si>
  <si>
    <t>Silnoproudá elektrotechnika - výchozí revize</t>
  </si>
  <si>
    <t>Pol40</t>
  </si>
  <si>
    <t xml:space="preserve">výchozí revize montovaného zařízení silnoproudé elektrotechniky  hodinová sazba</t>
  </si>
  <si>
    <t xml:space="preserve">Demontáže </t>
  </si>
  <si>
    <t>Pol41</t>
  </si>
  <si>
    <t>demontáž svítidel</t>
  </si>
  <si>
    <t>Pol42</t>
  </si>
  <si>
    <t>demontáž přístrojů (vypínače, zásuvky, krabice)</t>
  </si>
  <si>
    <t>Pol43</t>
  </si>
  <si>
    <t>demontáž kabelů</t>
  </si>
  <si>
    <t>Pol44</t>
  </si>
  <si>
    <t>ostatní montáže rozvodů - hodinová sazba</t>
  </si>
  <si>
    <t>D4</t>
  </si>
  <si>
    <t xml:space="preserve">Silnoproudá elektrotechnika - materiál a montáže </t>
  </si>
  <si>
    <t>Pol45</t>
  </si>
  <si>
    <t>kabel CYKY-O 2x1,5</t>
  </si>
  <si>
    <t>Pol46</t>
  </si>
  <si>
    <t>kabel CYKY-O 3x1,5</t>
  </si>
  <si>
    <t>Pol47</t>
  </si>
  <si>
    <t>kabel CYKY-J 3x1,5</t>
  </si>
  <si>
    <t>Pol48</t>
  </si>
  <si>
    <t>kabel CYKY-J 3x2,5</t>
  </si>
  <si>
    <t>Pol49</t>
  </si>
  <si>
    <t>kabel CYKY-J 5x4</t>
  </si>
  <si>
    <t>Pol50</t>
  </si>
  <si>
    <t>vodič CY 4 zž</t>
  </si>
  <si>
    <t>Pol51</t>
  </si>
  <si>
    <t>vodič CYA 25 zž</t>
  </si>
  <si>
    <t>Pol52</t>
  </si>
  <si>
    <t>PVC vkladací lišta 50x25</t>
  </si>
  <si>
    <t>Pol53</t>
  </si>
  <si>
    <t>drážka ve zdivu vč. začištění</t>
  </si>
  <si>
    <t>Pol54</t>
  </si>
  <si>
    <t>prostup mezi požárními úseky</t>
  </si>
  <si>
    <t>Pol55</t>
  </si>
  <si>
    <t>spínač kolébkový 10A/250V, IP20, 1/0So</t>
  </si>
  <si>
    <t>Pol56</t>
  </si>
  <si>
    <t>spínač kolébkový 10A/250V, IP20, 1</t>
  </si>
  <si>
    <t>Pol57</t>
  </si>
  <si>
    <t>spínač kolébkový 10A/250V, IP20, 6</t>
  </si>
  <si>
    <t>Pol58</t>
  </si>
  <si>
    <t>dvojitá domovní zásuvka 16A/250V, IP20</t>
  </si>
  <si>
    <t>Pol59</t>
  </si>
  <si>
    <t>krabice odbočná pod omítku</t>
  </si>
  <si>
    <t>Pol60</t>
  </si>
  <si>
    <t>krabice odbočná lištová</t>
  </si>
  <si>
    <t>Pol61</t>
  </si>
  <si>
    <t>krabice přístrojová</t>
  </si>
  <si>
    <t>Pol62</t>
  </si>
  <si>
    <t>stropní LED svitidlo - BC2000KO, 18W, IP65, MODUS</t>
  </si>
  <si>
    <t>Pol63</t>
  </si>
  <si>
    <t>stropní LED svitidlo - BRS_KO375V2, 27W, IP40, MODUS</t>
  </si>
  <si>
    <t>Pol64</t>
  </si>
  <si>
    <t>nástěnné LED svitidlo - BRS_KO480V3, 34W, IP40, MODUS</t>
  </si>
  <si>
    <t>Pol65</t>
  </si>
  <si>
    <t>nouzové svítidlo</t>
  </si>
  <si>
    <t>Pol66</t>
  </si>
  <si>
    <t>tropní senzor pohybu</t>
  </si>
  <si>
    <t>Pol67</t>
  </si>
  <si>
    <t>doběhové relé DT3</t>
  </si>
  <si>
    <t>Pol68</t>
  </si>
  <si>
    <t>04 - ZTI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</si>
  <si>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</si>
  <si>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</si>
  <si>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</si>
  <si>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</si>
  <si>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1032699480</t>
  </si>
  <si>
    <t>-1654500936</t>
  </si>
  <si>
    <t>1013875711</t>
  </si>
  <si>
    <t>2,208*19 'Přepočtené koeficientem množství</t>
  </si>
  <si>
    <t>997013635</t>
  </si>
  <si>
    <t>Poplatek za uložení na skládce (skládkovné) komunálního odpadu kód odpadu 20 03 01</t>
  </si>
  <si>
    <t>-902565697</t>
  </si>
  <si>
    <t>Poplatek za uložení stavebního odpadu na skládce (skládkovné) komunálního zatříděného do Katalogu odpadů pod kódem 20 03 01</t>
  </si>
  <si>
    <t>721</t>
  </si>
  <si>
    <t>Zdravotechnika - vnitřní kanalizace</t>
  </si>
  <si>
    <t>721171803</t>
  </si>
  <si>
    <t>Demontáž potrubí z PVC D do 75</t>
  </si>
  <si>
    <t>-284274957</t>
  </si>
  <si>
    <t>Demontáž potrubí z novodurových trub odpadních nebo připojovacích do D 75</t>
  </si>
  <si>
    <t>721171808</t>
  </si>
  <si>
    <t>Demontáž potrubí z PVC D přes 75 do 114</t>
  </si>
  <si>
    <t>130284316</t>
  </si>
  <si>
    <t>Demontáž potrubí z novodurových trub odpadních nebo připojovacích přes 75 do D 114</t>
  </si>
  <si>
    <t>721173401</t>
  </si>
  <si>
    <t>Potrubí kanalizační z PVC SN 4 svodné DN 110</t>
  </si>
  <si>
    <t>-2081545676</t>
  </si>
  <si>
    <t>Potrubí z trub PVC SN4 svodné (ležaté) DN 110</t>
  </si>
  <si>
    <t>721174042</t>
  </si>
  <si>
    <t>Potrubí kanalizační z PP připojovací DN 40</t>
  </si>
  <si>
    <t>1406210819</t>
  </si>
  <si>
    <t>Potrubí z trub polypropylenových připojovací DN 40</t>
  </si>
  <si>
    <t>721174043</t>
  </si>
  <si>
    <t>Potrubí kanalizační z PP připojovací DN 50</t>
  </si>
  <si>
    <t>-560774922</t>
  </si>
  <si>
    <t>Potrubí z trub polypropylenových připojovací DN 50</t>
  </si>
  <si>
    <t>721174044</t>
  </si>
  <si>
    <t>Potrubí kanalizační z PP připojovací DN 75</t>
  </si>
  <si>
    <t>31691062</t>
  </si>
  <si>
    <t>Potrubí z trub polypropylenových připojovací DN 75</t>
  </si>
  <si>
    <t>721174045</t>
  </si>
  <si>
    <t>Potrubí kanalizační z PP připojovací DN 110</t>
  </si>
  <si>
    <t>1856674084</t>
  </si>
  <si>
    <t>Potrubí z trub polypropylenových připojovací DN 110</t>
  </si>
  <si>
    <t>721194104</t>
  </si>
  <si>
    <t>Vyvedení a upevnění odpadních výpustek DN 40</t>
  </si>
  <si>
    <t>-1538184221</t>
  </si>
  <si>
    <t>Vyměření přípojek na potrubí vyvedení a upevnění odpadních výpustek DN 40</t>
  </si>
  <si>
    <t>721194105</t>
  </si>
  <si>
    <t>Vyvedení a upevnění odpadních výpustek DN 50</t>
  </si>
  <si>
    <t>802024371</t>
  </si>
  <si>
    <t>Vyměření přípojek na potrubí vyvedení a upevnění odpadních výpustek DN 50</t>
  </si>
  <si>
    <t>721194109</t>
  </si>
  <si>
    <t>Vyvedení a upevnění odpadních výpustek DN 110</t>
  </si>
  <si>
    <t>530506955</t>
  </si>
  <si>
    <t>Vyměření přípojek na potrubí vyvedení a upevnění odpadních výpustek DN 110</t>
  </si>
  <si>
    <t>24,000+5</t>
  </si>
  <si>
    <t>721210818</t>
  </si>
  <si>
    <t>Demontáž vpustí vanových DN 100</t>
  </si>
  <si>
    <t>398985852</t>
  </si>
  <si>
    <t>Demontáž kanalizačního příslušenství vpustí vanových DN 100</t>
  </si>
  <si>
    <t>721211422</t>
  </si>
  <si>
    <t>Vpusť podlahová se svislým odtokem DN 50/75/110 mřížka nerez 138x138</t>
  </si>
  <si>
    <t>1224614518</t>
  </si>
  <si>
    <t>Podlahové vpusti se svislým odtokem DN 50/75/110 mřížka nerez 138x138</t>
  </si>
  <si>
    <t>721290111</t>
  </si>
  <si>
    <t>Zkouška těsnosti potrubí kanalizace vodou DN do 125</t>
  </si>
  <si>
    <t>991504258</t>
  </si>
  <si>
    <t>Zkouška těsnosti kanalizace v objektech vodou do DN 125</t>
  </si>
  <si>
    <t>3+1+15+35+12</t>
  </si>
  <si>
    <t>998721101</t>
  </si>
  <si>
    <t>Přesun hmot tonážní pro vnitřní kanalizace v objektech v do 6 m</t>
  </si>
  <si>
    <t>1388517087</t>
  </si>
  <si>
    <t>Přesun hmot pro vnitřní kanalizace stanovený z hmotnosti přesunovaného materiálu vodorovná dopravní vzdálenost do 50 m v objektech výšky do 6 m</t>
  </si>
  <si>
    <t>722</t>
  </si>
  <si>
    <t>Zdravotechnika - vnitřní vodovod</t>
  </si>
  <si>
    <t>722130801</t>
  </si>
  <si>
    <t>Demontáž potrubí ocelové pozinkované závitové DN do 25</t>
  </si>
  <si>
    <t>-863730582</t>
  </si>
  <si>
    <t>Demontáž potrubí z ocelových trubek pozinkovaných závitových do DN 25</t>
  </si>
  <si>
    <t>722174001</t>
  </si>
  <si>
    <t>Potrubí vodovodní plastové PPR svar polyfúze PN 16 D 16x2,2 mm</t>
  </si>
  <si>
    <t>-20923028</t>
  </si>
  <si>
    <t>Potrubí z plastových trubek z polypropylenu PPR svařovaných polyfúzně PN 16 (SDR 7,4) D 16 x 2,2</t>
  </si>
  <si>
    <t>722174002</t>
  </si>
  <si>
    <t>Potrubí vodovodní plastové PPR svar polyfúze PN 16 D 20x2,8 mm</t>
  </si>
  <si>
    <t>51788807</t>
  </si>
  <si>
    <t>Potrubí z plastových trubek z polypropylenu PPR svařovaných polyfúzně PN 16 (SDR 7,4) D 20 x 2,8</t>
  </si>
  <si>
    <t>722174003</t>
  </si>
  <si>
    <t>Potrubí vodovodní plastové PPR svar polyfúze PN 16 D 25x3,5 mm</t>
  </si>
  <si>
    <t>1245189508</t>
  </si>
  <si>
    <t>Potrubí z plastových trubek z polypropylenu PPR svařovaných polyfúzně PN 16 (SDR 7,4) D 25 x 3,5</t>
  </si>
  <si>
    <t>722174021</t>
  </si>
  <si>
    <t>Potrubí vodovodní plastové PPR svar polyfúze PN 20 D 16x2,7 mm</t>
  </si>
  <si>
    <t>513008505</t>
  </si>
  <si>
    <t>Potrubí z plastových trubek z polypropylenu PPR svařovaných polyfúzně PN 20 (SDR 6) D 16 x 2,7</t>
  </si>
  <si>
    <t>722174022</t>
  </si>
  <si>
    <t>Potrubí vodovodní plastové PPR svar polyfúze PN 20 D 20x3,4 mm</t>
  </si>
  <si>
    <t>-188521095</t>
  </si>
  <si>
    <t>Potrubí z plastových trubek z polypropylenu PPR svařovaných polyfúzně PN 20 (SDR 6) D 20 x 3,4</t>
  </si>
  <si>
    <t>722174023</t>
  </si>
  <si>
    <t>Potrubí vodovodní plastové PPR svar polyfúze PN 20 D 25x4,2 mm</t>
  </si>
  <si>
    <t>-426731119</t>
  </si>
  <si>
    <t>Potrubí z plastových trubek z polypropylenu PPR svařovaných polyfúzně PN 20 (SDR 6) D 25 x 4,2</t>
  </si>
  <si>
    <t>722181221</t>
  </si>
  <si>
    <t>Ochrana vodovodního potrubí přilepenými termoizolačními trubicemi z PE tl přes 6 do 9 mm DN do 22 mm</t>
  </si>
  <si>
    <t>-869525238</t>
  </si>
  <si>
    <t>Ochrana potrubí termoizolačními trubicemi z pěnového polyetylenu PE přilepenými v příčných a podélných spojích, tloušťky izolace přes 6 do 9 mm, vnitřního průměru izolace DN do 22 mm</t>
  </si>
  <si>
    <t>722181222</t>
  </si>
  <si>
    <t>Ochrana vodovodního potrubí přilepenými termoizolačními trubicemi z PE tl přes 6 do 9 mm DN přes 22 do 45 mm</t>
  </si>
  <si>
    <t>1101578025</t>
  </si>
  <si>
    <t>Ochrana potrubí termoizolačními trubicemi z pěnového polyetylenu PE přilepenými v příčných a podélných spojích, tloušťky izolace přes 6 do 9 mm, vnitřního průměru izolace DN přes 22 do 45 mm</t>
  </si>
  <si>
    <t>722181251</t>
  </si>
  <si>
    <t>Ochrana vodovodního potrubí přilepenými termoizolačními trubicemi z PE tl přes 20 do 25 mm DN do 22 mm</t>
  </si>
  <si>
    <t>-1881116977</t>
  </si>
  <si>
    <t>Ochrana potrubí termoizolačními trubicemi z pěnového polyetylenu PE přilepenými v příčných a podélných spojích, tloušťky izolace přes 20 do 25 mm, vnitřního průměru izolace DN do 22 mm</t>
  </si>
  <si>
    <t>722181252</t>
  </si>
  <si>
    <t>Ochrana vodovodního potrubí přilepenými termoizolačními trubicemi z PE tl přes 20 do 25 mm DN přes 22 do 45 mm</t>
  </si>
  <si>
    <t>387972529</t>
  </si>
  <si>
    <t>Ochrana potrubí termoizolačními trubicemi z pěnového polyetylenu PE přilepenými v příčných a podélných spojích, tloušťky izolace přes 20 do 25 mm, vnitřního průměru izolace DN přes 22 do 45 mm</t>
  </si>
  <si>
    <t>722190401</t>
  </si>
  <si>
    <t>Vyvedení a upevnění výpustku DN do 25</t>
  </si>
  <si>
    <t>-1483113124</t>
  </si>
  <si>
    <t>Zřízení přípojek na potrubí vyvedení a upevnění výpustek do DN 25</t>
  </si>
  <si>
    <t>722220151</t>
  </si>
  <si>
    <t>Nástěnka závitová plastová PPR PN 20 DN 16 x G 1/2"</t>
  </si>
  <si>
    <t>-451883530</t>
  </si>
  <si>
    <t>Armatury s jedním závitem plastové (PPR) PN 20 (SDR 6) DN 16 x G 1/2"</t>
  </si>
  <si>
    <t>722224151</t>
  </si>
  <si>
    <t>Kulový kohout zahradní s vnějším závitem a páčkou PN 15, T 120°C G 3/8" - 3/4"</t>
  </si>
  <si>
    <t>1915611597</t>
  </si>
  <si>
    <t>Armatury s jedním závitem ventily kulové zahradní uzávěry PN 15 do 120° C G 3/8" - 3/4"</t>
  </si>
  <si>
    <t>725</t>
  </si>
  <si>
    <t>Zdravotechnika - zařizovací předměty</t>
  </si>
  <si>
    <t>725110814</t>
  </si>
  <si>
    <t>Demontáž klozetu Kombi</t>
  </si>
  <si>
    <t>-274108283</t>
  </si>
  <si>
    <t>Demontáž klozetů kombi</t>
  </si>
  <si>
    <t>725112022</t>
  </si>
  <si>
    <t>Klozet keramický závěsný na nosné stěny s hlubokým splachováním odpad vodorovný</t>
  </si>
  <si>
    <t>1112821807</t>
  </si>
  <si>
    <t>Zařízení záchodů klozety keramické závěsné na nosné stěny s hlubokým splachováním odpad vodorovný</t>
  </si>
  <si>
    <t>725121511</t>
  </si>
  <si>
    <t>Pisoárový záchodek keramický bez splachovací nádrže s odsáváním a s vodorovným přívodem vody</t>
  </si>
  <si>
    <t>962926852</t>
  </si>
  <si>
    <t>Pisoárové záchodky keramické bez splachovací nádrže urinál odsávací, přívod vody vnitřní vodorovný</t>
  </si>
  <si>
    <t>725122817</t>
  </si>
  <si>
    <t>Demontáž pisoárových stání bez nádrže a jedním záchodkem</t>
  </si>
  <si>
    <t>-1351443687</t>
  </si>
  <si>
    <t>Demontáž pisoárů bez nádrže s rohovým ventilem s 1 záchodkem</t>
  </si>
  <si>
    <t>725210821</t>
  </si>
  <si>
    <t>Demontáž umyvadel bez výtokových armatur</t>
  </si>
  <si>
    <t>1711083318</t>
  </si>
  <si>
    <t>Demontáž umyvadel bez výtokových armatur umyvadel</t>
  </si>
  <si>
    <t>725211602</t>
  </si>
  <si>
    <t>Umyvadlo keramické bílé šířky 550 mm bez krytu na sifon připevněné na stěnu šrouby</t>
  </si>
  <si>
    <t>1855669668</t>
  </si>
  <si>
    <t>Umyvadla keramická bílá bez výtokových armatur připevněná na stěnu šrouby bez sloupu nebo krytu na sifon, šířka umyvadla 550 mm</t>
  </si>
  <si>
    <t>725230811</t>
  </si>
  <si>
    <t>Demontáž bidetů diturvitových</t>
  </si>
  <si>
    <t>1646690199</t>
  </si>
  <si>
    <t>725291111</t>
  </si>
  <si>
    <t>Doplňky zařízení koupelen a záchodů keramické toaletní deska rovná šířka 450 mm</t>
  </si>
  <si>
    <t>196748167</t>
  </si>
  <si>
    <t>72529121R</t>
  </si>
  <si>
    <t>Doplňky zařízení koupelen a záchodů - háček nástěnný</t>
  </si>
  <si>
    <t>-1211280010</t>
  </si>
  <si>
    <t>725291511</t>
  </si>
  <si>
    <t>Doplňky zařízení koupelen a záchodů plastové dávkovač tekutého mýdla na 350 ml</t>
  </si>
  <si>
    <t>-2076576747</t>
  </si>
  <si>
    <t>725291621</t>
  </si>
  <si>
    <t>Doplňky zařízení koupelen a záchodů nerezové zásobník toaletních papírů</t>
  </si>
  <si>
    <t>465556155</t>
  </si>
  <si>
    <t>Doplňky zařízení koupelen a záchodů nerezové zásobník toaletních papírů d=300 mm</t>
  </si>
  <si>
    <t>72529163R</t>
  </si>
  <si>
    <t>Doplňky zařízení koupelen a záchodů nerezové koš na papír drátěný</t>
  </si>
  <si>
    <t>621514912</t>
  </si>
  <si>
    <t>72529163R1</t>
  </si>
  <si>
    <t>Doplňky zařízení koupelen a záchodů nerezové koš uzavřený</t>
  </si>
  <si>
    <t>592764686</t>
  </si>
  <si>
    <t>72529163R2</t>
  </si>
  <si>
    <t>Doplňky zařízení koupelen a záchodů nerezové souprava čistící</t>
  </si>
  <si>
    <t>-1730050988</t>
  </si>
  <si>
    <t>72529164R</t>
  </si>
  <si>
    <t>Doplňky zařízení koupelen a záchodů - zrcadlo krystalové 60x40cm</t>
  </si>
  <si>
    <t>668448515</t>
  </si>
  <si>
    <t>725330840</t>
  </si>
  <si>
    <t>Demontáž výlevka litinová nebo ocelová</t>
  </si>
  <si>
    <t>-392699547</t>
  </si>
  <si>
    <t>Demontáž výlevek bez výtokových armatur a bez nádrže a splachovacího potrubí ocelových nebo litinových</t>
  </si>
  <si>
    <t>72533111R</t>
  </si>
  <si>
    <t>Výlevka bez výtokových armatur smaltovaná</t>
  </si>
  <si>
    <t>-627104874</t>
  </si>
  <si>
    <t>725529301</t>
  </si>
  <si>
    <t>Montáž osoušeče</t>
  </si>
  <si>
    <t>-1540318341</t>
  </si>
  <si>
    <t>55431062</t>
  </si>
  <si>
    <t>osušovač rukou elektrický nerezový matný kryt, čelní tlačítko</t>
  </si>
  <si>
    <t>670659306</t>
  </si>
  <si>
    <t>725811301</t>
  </si>
  <si>
    <t>Ventil tlačný samouzavírací s omezenou dobou výtoku 6 l/min G 1/2"</t>
  </si>
  <si>
    <t>731485456</t>
  </si>
  <si>
    <t>Ventily nástěnné samouzavírací s omezenou dobou výtoku tlačné G 1/2" (6 l/min)</t>
  </si>
  <si>
    <t>725820801</t>
  </si>
  <si>
    <t>Demontáž baterie nástěnné do G 3 / 4</t>
  </si>
  <si>
    <t>1941056851</t>
  </si>
  <si>
    <t>Demontáž baterií nástěnných do G 3/4</t>
  </si>
  <si>
    <t>24+26</t>
  </si>
  <si>
    <t>725821312</t>
  </si>
  <si>
    <t>Baterie dřezová nástěnná páková s otáčivým kulatým ústím a délkou ramínka 300 mm</t>
  </si>
  <si>
    <t>-1737312280</t>
  </si>
  <si>
    <t>Baterie dřezové nástěnné pákové s otáčivým kulatým ústím a délkou ramínka 300 mm</t>
  </si>
  <si>
    <t>725829121</t>
  </si>
  <si>
    <t>Montáž baterie umyvadlové nástěnné pákové a klasické ostatní typ</t>
  </si>
  <si>
    <t>-1380244926</t>
  </si>
  <si>
    <t>Baterie umyvadlové montáž ostatních typů nástěnných pákových nebo klasických</t>
  </si>
  <si>
    <t>55145615</t>
  </si>
  <si>
    <t>baterie umyvadlová nástěnná páková 150mm chrom</t>
  </si>
  <si>
    <t>372975898</t>
  </si>
  <si>
    <t>725841332</t>
  </si>
  <si>
    <t>Baterie sprchová podomítková s přepínačem a pohyblivým držákem</t>
  </si>
  <si>
    <t>-432403108</t>
  </si>
  <si>
    <t>Baterie sprchové podomítkové (zápustné) s přepínačem a pohyblivým držákem</t>
  </si>
  <si>
    <t>998725101</t>
  </si>
  <si>
    <t>Přesun hmot tonážní pro zařizovací předměty v objektech v do 6 m</t>
  </si>
  <si>
    <t>-307258832</t>
  </si>
  <si>
    <t>Přesun hmot pro zařizovací předměty stanovený z hmotnosti přesunovaného materiálu vodorovná dopravní vzdálenost do 50 m v objektech výšky do 6 m</t>
  </si>
  <si>
    <t>726</t>
  </si>
  <si>
    <t>Zdravotechnika - předstěnové instalace</t>
  </si>
  <si>
    <t>726131041</t>
  </si>
  <si>
    <t>Instalační předstěna pro klozet závěsný v 1120 mm s ovládáním zepředu do lehkých stěn s kovovou kcí</t>
  </si>
  <si>
    <t>677607509</t>
  </si>
  <si>
    <t>Předstěnové instalační systémy do lehkých stěn s kovovou konstrukcí pro závěsné klozety ovládání zepředu, stavební výšky 1120 mm</t>
  </si>
  <si>
    <t>998726111</t>
  </si>
  <si>
    <t>Přesun hmot tonážní pro instalační prefabrikáty v objektech v do 6 m</t>
  </si>
  <si>
    <t>1435840992</t>
  </si>
  <si>
    <t>Přesun hmot pro instalační prefabrikáty stanovený z hmotnosti přesunovaného materiálu vodorovná dopravní vzdálenost do 50 m v objektech výšky do 6 m</t>
  </si>
  <si>
    <t>05 - VRN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</si>
  <si>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</si>
  <si>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</si>
  <si>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</si>
  <si>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</si>
  <si>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</si>
  <si>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</si>
  <si>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</si>
  <si>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</si>
  <si>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</si>
  <si>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</si>
  <si>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-1369781716</t>
  </si>
  <si>
    <t>013294000</t>
  </si>
  <si>
    <t>Ostatní dokumentace - fotodokumentace</t>
  </si>
  <si>
    <t>1750824837</t>
  </si>
  <si>
    <t>Ostatní dokumentace</t>
  </si>
  <si>
    <t>VRN4</t>
  </si>
  <si>
    <t>Inženýrská činnost</t>
  </si>
  <si>
    <t>042903000</t>
  </si>
  <si>
    <t>Ostatní posudky</t>
  </si>
  <si>
    <t>-963102204</t>
  </si>
  <si>
    <t>045203000</t>
  </si>
  <si>
    <t>Kompletační činnost</t>
  </si>
  <si>
    <t>-1904451477</t>
  </si>
  <si>
    <t>VRN7</t>
  </si>
  <si>
    <t>Provozní vlivy</t>
  </si>
  <si>
    <t>071203000</t>
  </si>
  <si>
    <t>Provoz dalšího subjektu</t>
  </si>
  <si>
    <t>1824575892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</si>
</sst>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20230515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Oprava šaten pavilon T a MVD ZŠ Aloisina výšina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Liberec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15. 5. 2023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Liberec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Sveroprojekt - 22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J. Nešněra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ROUND(SUM(AG95:AG99),2)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ROUND(SUM(AS95:AS99),2)</f>
        <v>0</v>
      </c>
      <c r="AT94" s="114">
        <f>ROUND(SUM(AV94:AW94),2)</f>
        <v>0</v>
      </c>
      <c r="AU94" s="115">
        <f>ROUND(SUM(AU95:AU99),5)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ROUND(SUM(AZ95:AZ99),2)</f>
        <v>0</v>
      </c>
      <c r="BA94" s="114">
        <f>ROUND(SUM(BA95:BA99),2)</f>
        <v>0</v>
      </c>
      <c r="BB94" s="114">
        <f>ROUND(SUM(BB95:BB99),2)</f>
        <v>0</v>
      </c>
      <c r="BC94" s="114">
        <f>ROUND(SUM(BC95:BC99),2)</f>
        <v>0</v>
      </c>
      <c r="BD94" s="116">
        <f>ROUND(SUM(BD95:BD99),2)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stavební část'!J30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'01 - stavební část'!P131</f>
        <v>0</v>
      </c>
      <c r="AV95" s="128">
        <f>'01 - stavební část'!J33</f>
        <v>0</v>
      </c>
      <c r="AW95" s="128">
        <f>'01 - stavební část'!J34</f>
        <v>0</v>
      </c>
      <c r="AX95" s="128">
        <f>'01 - stavební část'!J35</f>
        <v>0</v>
      </c>
      <c r="AY95" s="128">
        <f>'01 - stavební část'!J36</f>
        <v>0</v>
      </c>
      <c r="AZ95" s="128">
        <f>'01 - stavební část'!F33</f>
        <v>0</v>
      </c>
      <c r="BA95" s="128">
        <f>'01 - stavební část'!F34</f>
        <v>0</v>
      </c>
      <c r="BB95" s="128">
        <f>'01 - stavební část'!F35</f>
        <v>0</v>
      </c>
      <c r="BC95" s="128">
        <f>'01 - stavební část'!F36</f>
        <v>0</v>
      </c>
      <c r="BD95" s="130">
        <f>'01 - stavební část'!F37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VZT'!J30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'02 - VZT'!P119</f>
        <v>0</v>
      </c>
      <c r="AV96" s="128">
        <f>'02 - VZT'!J33</f>
        <v>0</v>
      </c>
      <c r="AW96" s="128">
        <f>'02 - VZT'!J34</f>
        <v>0</v>
      </c>
      <c r="AX96" s="128">
        <f>'02 - VZT'!J35</f>
        <v>0</v>
      </c>
      <c r="AY96" s="128">
        <f>'02 - VZT'!J36</f>
        <v>0</v>
      </c>
      <c r="AZ96" s="128">
        <f>'02 - VZT'!F33</f>
        <v>0</v>
      </c>
      <c r="BA96" s="128">
        <f>'02 - VZT'!F34</f>
        <v>0</v>
      </c>
      <c r="BB96" s="128">
        <f>'02 - VZT'!F35</f>
        <v>0</v>
      </c>
      <c r="BC96" s="128">
        <f>'02 - VZT'!F36</f>
        <v>0</v>
      </c>
      <c r="BD96" s="130">
        <f>'02 - VZT'!F37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7" customFormat="1" ht="16.5" customHeight="1">
      <c r="A97" s="119" t="s">
        <v>80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'03 - Silnoproudé rozvody'!J30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27">
        <v>0</v>
      </c>
      <c r="AT97" s="128">
        <f>ROUND(SUM(AV97:AW97),2)</f>
        <v>0</v>
      </c>
      <c r="AU97" s="129">
        <f>'03 - Silnoproudé rozvody'!P120</f>
        <v>0</v>
      </c>
      <c r="AV97" s="128">
        <f>'03 - Silnoproudé rozvody'!J33</f>
        <v>0</v>
      </c>
      <c r="AW97" s="128">
        <f>'03 - Silnoproudé rozvody'!J34</f>
        <v>0</v>
      </c>
      <c r="AX97" s="128">
        <f>'03 - Silnoproudé rozvody'!J35</f>
        <v>0</v>
      </c>
      <c r="AY97" s="128">
        <f>'03 - Silnoproudé rozvody'!J36</f>
        <v>0</v>
      </c>
      <c r="AZ97" s="128">
        <f>'03 - Silnoproudé rozvody'!F33</f>
        <v>0</v>
      </c>
      <c r="BA97" s="128">
        <f>'03 - Silnoproudé rozvody'!F34</f>
        <v>0</v>
      </c>
      <c r="BB97" s="128">
        <f>'03 - Silnoproudé rozvody'!F35</f>
        <v>0</v>
      </c>
      <c r="BC97" s="128">
        <f>'03 - Silnoproudé rozvody'!F36</f>
        <v>0</v>
      </c>
      <c r="BD97" s="130">
        <f>'03 - Silnoproudé rozvody'!F37</f>
        <v>0</v>
      </c>
      <c r="BE97" s="7"/>
      <c r="BT97" s="131" t="s">
        <v>84</v>
      </c>
      <c r="BV97" s="131" t="s">
        <v>78</v>
      </c>
      <c r="BW97" s="131" t="s">
        <v>92</v>
      </c>
      <c r="BX97" s="131" t="s">
        <v>5</v>
      </c>
      <c r="CL97" s="131" t="s">
        <v>1</v>
      </c>
      <c r="CM97" s="131" t="s">
        <v>86</v>
      </c>
    </row>
    <row r="98" s="7" customFormat="1" ht="16.5" customHeight="1">
      <c r="A98" s="119" t="s">
        <v>80</v>
      </c>
      <c r="B98" s="120"/>
      <c r="C98" s="121"/>
      <c r="D98" s="122" t="s">
        <v>93</v>
      </c>
      <c r="E98" s="122"/>
      <c r="F98" s="122"/>
      <c r="G98" s="122"/>
      <c r="H98" s="122"/>
      <c r="I98" s="123"/>
      <c r="J98" s="122" t="s">
        <v>94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'04 - ZTI'!J30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83</v>
      </c>
      <c r="AR98" s="126"/>
      <c r="AS98" s="127">
        <v>0</v>
      </c>
      <c r="AT98" s="128">
        <f>ROUND(SUM(AV98:AW98),2)</f>
        <v>0</v>
      </c>
      <c r="AU98" s="129">
        <f>'04 - ZTI'!P123</f>
        <v>0</v>
      </c>
      <c r="AV98" s="128">
        <f>'04 - ZTI'!J33</f>
        <v>0</v>
      </c>
      <c r="AW98" s="128">
        <f>'04 - ZTI'!J34</f>
        <v>0</v>
      </c>
      <c r="AX98" s="128">
        <f>'04 - ZTI'!J35</f>
        <v>0</v>
      </c>
      <c r="AY98" s="128">
        <f>'04 - ZTI'!J36</f>
        <v>0</v>
      </c>
      <c r="AZ98" s="128">
        <f>'04 - ZTI'!F33</f>
        <v>0</v>
      </c>
      <c r="BA98" s="128">
        <f>'04 - ZTI'!F34</f>
        <v>0</v>
      </c>
      <c r="BB98" s="128">
        <f>'04 - ZTI'!F35</f>
        <v>0</v>
      </c>
      <c r="BC98" s="128">
        <f>'04 - ZTI'!F36</f>
        <v>0</v>
      </c>
      <c r="BD98" s="130">
        <f>'04 - ZTI'!F37</f>
        <v>0</v>
      </c>
      <c r="BE98" s="7"/>
      <c r="BT98" s="131" t="s">
        <v>84</v>
      </c>
      <c r="BV98" s="131" t="s">
        <v>78</v>
      </c>
      <c r="BW98" s="131" t="s">
        <v>95</v>
      </c>
      <c r="BX98" s="131" t="s">
        <v>5</v>
      </c>
      <c r="CL98" s="131" t="s">
        <v>1</v>
      </c>
      <c r="CM98" s="131" t="s">
        <v>86</v>
      </c>
    </row>
    <row r="99" s="7" customFormat="1" ht="16.5" customHeight="1">
      <c r="A99" s="119" t="s">
        <v>80</v>
      </c>
      <c r="B99" s="120"/>
      <c r="C99" s="121"/>
      <c r="D99" s="122" t="s">
        <v>96</v>
      </c>
      <c r="E99" s="122"/>
      <c r="F99" s="122"/>
      <c r="G99" s="122"/>
      <c r="H99" s="122"/>
      <c r="I99" s="123"/>
      <c r="J99" s="122" t="s">
        <v>97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'05 - VRN'!J30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83</v>
      </c>
      <c r="AR99" s="126"/>
      <c r="AS99" s="132">
        <v>0</v>
      </c>
      <c r="AT99" s="133">
        <f>ROUND(SUM(AV99:AW99),2)</f>
        <v>0</v>
      </c>
      <c r="AU99" s="134">
        <f>'05 - VRN'!P120</f>
        <v>0</v>
      </c>
      <c r="AV99" s="133">
        <f>'05 - VRN'!J33</f>
        <v>0</v>
      </c>
      <c r="AW99" s="133">
        <f>'05 - VRN'!J34</f>
        <v>0</v>
      </c>
      <c r="AX99" s="133">
        <f>'05 - VRN'!J35</f>
        <v>0</v>
      </c>
      <c r="AY99" s="133">
        <f>'05 - VRN'!J36</f>
        <v>0</v>
      </c>
      <c r="AZ99" s="133">
        <f>'05 - VRN'!F33</f>
        <v>0</v>
      </c>
      <c r="BA99" s="133">
        <f>'05 - VRN'!F34</f>
        <v>0</v>
      </c>
      <c r="BB99" s="133">
        <f>'05 - VRN'!F35</f>
        <v>0</v>
      </c>
      <c r="BC99" s="133">
        <f>'05 - VRN'!F36</f>
        <v>0</v>
      </c>
      <c r="BD99" s="135">
        <f>'05 - VRN'!F37</f>
        <v>0</v>
      </c>
      <c r="BE99" s="7"/>
      <c r="BT99" s="131" t="s">
        <v>84</v>
      </c>
      <c r="BV99" s="131" t="s">
        <v>78</v>
      </c>
      <c r="BW99" s="131" t="s">
        <v>98</v>
      </c>
      <c r="BX99" s="131" t="s">
        <v>5</v>
      </c>
      <c r="CL99" s="131" t="s">
        <v>1</v>
      </c>
      <c r="CM99" s="131" t="s">
        <v>86</v>
      </c>
    </row>
    <row r="100" s="2" customFormat="1" ht="30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</sheetData>
  <sheetProtection sheet="1" formatColumns="0" formatRows="0" objects="1" scenarios="1" spinCount="100000" saltValue="+eiqB2YS8iW9zokTA1BeWQJIPRhbxwagBQffGk85dQT6IFAhIfWNl5hR28MQOMSLCgpRfjyv9ldZS6WP29tK/A==" hashValue="txwpWhTLXVzwztUaqOR/LvhrQokA482WogBMNf9Kunc+4srWBP9gklCnJcO/9zu3vbakQYGrT83Gzd6G7Mjy/Q==" algorithmName="SHA-512" password="CC35"/>
  <mergeCells count="58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stavební část'!C2" display="/"/>
    <hyperlink ref="A96" location="'02 - VZT'!C2" display="/"/>
    <hyperlink ref="A97" location="'03 - Silnoproudé rozvody'!C2" display="/"/>
    <hyperlink ref="A98" location="'04 - ZTI'!C2" display="/"/>
    <hyperlink ref="A99" location="'05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Oprava šaten pavilon T a MVD ZŠ Aloisina výšina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15. 5. 2023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ROUND(J131,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ROUND((SUM(BE131:BE508)),  2)</f>
        <v>0</v>
      </c>
      <c r="G33" s="38"/>
      <c r="H33" s="38"/>
      <c r="I33" s="155">
        <v>0.20999999999999999</v>
      </c>
      <c r="J33" s="154">
        <f>ROUND(((SUM(BE131:BE508))*I33),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ROUND((SUM(BF131:BF508)),  2)</f>
        <v>0</v>
      </c>
      <c r="G34" s="38"/>
      <c r="H34" s="38"/>
      <c r="I34" s="155">
        <v>0.14999999999999999</v>
      </c>
      <c r="J34" s="154">
        <f>ROUND(((SUM(BF131:BF508))*I34),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ROUND((SUM(BG131:BG508)),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ROUND((SUM(BH131:BH508)),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ROUND((SUM(BI131:BI508)),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Oprava šaten pavilon T a MVD ZŠ Aloisina výšina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stavební část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Liberec</v>
      </c>
      <c r="G89" s="40"/>
      <c r="H89" s="40"/>
      <c r="I89" s="32" t="s">
        <v>22</v>
      </c>
      <c r="J89" s="79" t="str">
        <f>IF(J12="","",J12)</f>
        <v>15. 5. 2023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Liberec</v>
      </c>
      <c r="G91" s="40"/>
      <c r="H91" s="40"/>
      <c r="I91" s="32" t="s">
        <v>30</v>
      </c>
      <c r="J91" s="36" t="str">
        <f>E21</f>
        <v>Sveroprojekt - 22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J. Nešněra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J131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107</v>
      </c>
      <c r="E97" s="182"/>
      <c r="F97" s="182"/>
      <c r="G97" s="182"/>
      <c r="H97" s="182"/>
      <c r="I97" s="182"/>
      <c r="J97" s="183">
        <f>J132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108</v>
      </c>
      <c r="E98" s="188"/>
      <c r="F98" s="188"/>
      <c r="G98" s="188"/>
      <c r="H98" s="188"/>
      <c r="I98" s="188"/>
      <c r="J98" s="189">
        <f>J133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109</v>
      </c>
      <c r="E99" s="188"/>
      <c r="F99" s="188"/>
      <c r="G99" s="188"/>
      <c r="H99" s="188"/>
      <c r="I99" s="188"/>
      <c r="J99" s="189">
        <f>J145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110</v>
      </c>
      <c r="E100" s="188"/>
      <c r="F100" s="188"/>
      <c r="G100" s="188"/>
      <c r="H100" s="188"/>
      <c r="I100" s="188"/>
      <c r="J100" s="189">
        <f>J202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111</v>
      </c>
      <c r="E101" s="188"/>
      <c r="F101" s="188"/>
      <c r="G101" s="188"/>
      <c r="H101" s="188"/>
      <c r="I101" s="188"/>
      <c r="J101" s="189">
        <f>J272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112</v>
      </c>
      <c r="E102" s="188"/>
      <c r="F102" s="188"/>
      <c r="G102" s="188"/>
      <c r="H102" s="188"/>
      <c r="I102" s="188"/>
      <c r="J102" s="189">
        <f>J282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113</v>
      </c>
      <c r="E103" s="182"/>
      <c r="F103" s="182"/>
      <c r="G103" s="182"/>
      <c r="H103" s="182"/>
      <c r="I103" s="182"/>
      <c r="J103" s="183">
        <f>J285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114</v>
      </c>
      <c r="E104" s="188"/>
      <c r="F104" s="188"/>
      <c r="G104" s="188"/>
      <c r="H104" s="188"/>
      <c r="I104" s="188"/>
      <c r="J104" s="189">
        <f>J286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115</v>
      </c>
      <c r="E105" s="188"/>
      <c r="F105" s="188"/>
      <c r="G105" s="188"/>
      <c r="H105" s="188"/>
      <c r="I105" s="188"/>
      <c r="J105" s="189">
        <f>J314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116</v>
      </c>
      <c r="E106" s="188"/>
      <c r="F106" s="188"/>
      <c r="G106" s="188"/>
      <c r="H106" s="188"/>
      <c r="I106" s="188"/>
      <c r="J106" s="189">
        <f>J376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117</v>
      </c>
      <c r="E107" s="188"/>
      <c r="F107" s="188"/>
      <c r="G107" s="188"/>
      <c r="H107" s="188"/>
      <c r="I107" s="188"/>
      <c r="J107" s="189">
        <f>J380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118</v>
      </c>
      <c r="E108" s="188"/>
      <c r="F108" s="188"/>
      <c r="G108" s="188"/>
      <c r="H108" s="188"/>
      <c r="I108" s="188"/>
      <c r="J108" s="189">
        <f>J403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119</v>
      </c>
      <c r="E109" s="188"/>
      <c r="F109" s="188"/>
      <c r="G109" s="188"/>
      <c r="H109" s="188"/>
      <c r="I109" s="188"/>
      <c r="J109" s="189">
        <f>J444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120</v>
      </c>
      <c r="E110" s="188"/>
      <c r="F110" s="188"/>
      <c r="G110" s="188"/>
      <c r="H110" s="188"/>
      <c r="I110" s="188"/>
      <c r="J110" s="189">
        <f>J482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121</v>
      </c>
      <c r="E111" s="188"/>
      <c r="F111" s="188"/>
      <c r="G111" s="188"/>
      <c r="H111" s="188"/>
      <c r="I111" s="188"/>
      <c r="J111" s="189">
        <f>J492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122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174" t="str">
        <f>E7</f>
        <v>Oprava šaten pavilon T a MVD ZŠ Aloisina výšina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100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76" t="str">
        <f>E9</f>
        <v>01 - stavební část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40"/>
      <c r="E125" s="40"/>
      <c r="F125" s="27" t="str">
        <f>F12</f>
        <v>Liberec</v>
      </c>
      <c r="G125" s="40"/>
      <c r="H125" s="40"/>
      <c r="I125" s="32" t="s">
        <v>22</v>
      </c>
      <c r="J125" s="79" t="str">
        <f>IF(J12="","",J12)</f>
        <v>15. 5. 2023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25.65" customHeight="1">
      <c r="A127" s="38"/>
      <c r="B127" s="39"/>
      <c r="C127" s="32" t="s">
        <v>24</v>
      </c>
      <c r="D127" s="40"/>
      <c r="E127" s="40"/>
      <c r="F127" s="27" t="str">
        <f>E15</f>
        <v>statutární město Liberec</v>
      </c>
      <c r="G127" s="40"/>
      <c r="H127" s="40"/>
      <c r="I127" s="32" t="s">
        <v>30</v>
      </c>
      <c r="J127" s="36" t="str">
        <f>E21</f>
        <v>Sveroprojekt - 22 s.r.o.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28</v>
      </c>
      <c r="D128" s="40"/>
      <c r="E128" s="40"/>
      <c r="F128" s="27" t="str">
        <f>IF(E18="","",E18)</f>
        <v>Vyplň údaj</v>
      </c>
      <c r="G128" s="40"/>
      <c r="H128" s="40"/>
      <c r="I128" s="32" t="s">
        <v>33</v>
      </c>
      <c r="J128" s="36" t="str">
        <f>E24</f>
        <v>J. Nešněra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91"/>
      <c r="B130" s="192"/>
      <c r="C130" s="193" t="s">
        <v>123</v>
      </c>
      <c r="D130" s="194" t="s">
        <v>61</v>
      </c>
      <c r="E130" s="194" t="s">
        <v>57</v>
      </c>
      <c r="F130" s="194" t="s">
        <v>58</v>
      </c>
      <c r="G130" s="194" t="s">
        <v>124</v>
      </c>
      <c r="H130" s="194" t="s">
        <v>125</v>
      </c>
      <c r="I130" s="194" t="s">
        <v>126</v>
      </c>
      <c r="J130" s="194" t="s">
        <v>104</v>
      </c>
      <c r="K130" s="195" t="s">
        <v>127</v>
      </c>
      <c r="L130" s="196"/>
      <c r="M130" s="100" t="s">
        <v>1</v>
      </c>
      <c r="N130" s="101" t="s">
        <v>40</v>
      </c>
      <c r="O130" s="101" t="s">
        <v>128</v>
      </c>
      <c r="P130" s="101" t="s">
        <v>129</v>
      </c>
      <c r="Q130" s="101" t="s">
        <v>130</v>
      </c>
      <c r="R130" s="101" t="s">
        <v>131</v>
      </c>
      <c r="S130" s="101" t="s">
        <v>132</v>
      </c>
      <c r="T130" s="102" t="s">
        <v>133</v>
      </c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1"/>
    </row>
    <row r="131" s="2" customFormat="1" ht="22.8" customHeight="1">
      <c r="A131" s="38"/>
      <c r="B131" s="39"/>
      <c r="C131" s="107" t="s">
        <v>134</v>
      </c>
      <c r="D131" s="40"/>
      <c r="E131" s="40"/>
      <c r="F131" s="40"/>
      <c r="G131" s="40"/>
      <c r="H131" s="40"/>
      <c r="I131" s="40"/>
      <c r="J131" s="197">
        <f>BK131</f>
        <v>0</v>
      </c>
      <c r="K131" s="40"/>
      <c r="L131" s="44"/>
      <c r="M131" s="103"/>
      <c r="N131" s="198"/>
      <c r="O131" s="104"/>
      <c r="P131" s="199">
        <f>P132+P285</f>
        <v>0</v>
      </c>
      <c r="Q131" s="104"/>
      <c r="R131" s="199">
        <f>R132+R285</f>
        <v>29.683411820000003</v>
      </c>
      <c r="S131" s="104"/>
      <c r="T131" s="200">
        <f>T132+T285</f>
        <v>48.709423049999998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75</v>
      </c>
      <c r="AU131" s="17" t="s">
        <v>106</v>
      </c>
      <c r="BK131" s="201">
        <f>BK132+BK285</f>
        <v>0</v>
      </c>
    </row>
    <row r="132" s="12" customFormat="1" ht="25.92" customHeight="1">
      <c r="A132" s="12"/>
      <c r="B132" s="202"/>
      <c r="C132" s="203"/>
      <c r="D132" s="204" t="s">
        <v>75</v>
      </c>
      <c r="E132" s="205" t="s">
        <v>135</v>
      </c>
      <c r="F132" s="205" t="s">
        <v>136</v>
      </c>
      <c r="G132" s="203"/>
      <c r="H132" s="203"/>
      <c r="I132" s="206"/>
      <c r="J132" s="207">
        <f>BK132</f>
        <v>0</v>
      </c>
      <c r="K132" s="203"/>
      <c r="L132" s="208"/>
      <c r="M132" s="209"/>
      <c r="N132" s="210"/>
      <c r="O132" s="210"/>
      <c r="P132" s="211">
        <f>P133+P145+P202+P272+P282</f>
        <v>0</v>
      </c>
      <c r="Q132" s="210"/>
      <c r="R132" s="211">
        <f>R133+R145+R202+R272+R282</f>
        <v>15.202636500000004</v>
      </c>
      <c r="S132" s="210"/>
      <c r="T132" s="212">
        <f>T133+T145+T202+T272+T282</f>
        <v>27.763445000000001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84</v>
      </c>
      <c r="AT132" s="214" t="s">
        <v>75</v>
      </c>
      <c r="AU132" s="214" t="s">
        <v>76</v>
      </c>
      <c r="AY132" s="213" t="s">
        <v>137</v>
      </c>
      <c r="BK132" s="215">
        <f>BK133+BK145+BK202+BK272+BK282</f>
        <v>0</v>
      </c>
    </row>
    <row r="133" s="12" customFormat="1" ht="22.8" customHeight="1">
      <c r="A133" s="12"/>
      <c r="B133" s="202"/>
      <c r="C133" s="203"/>
      <c r="D133" s="204" t="s">
        <v>75</v>
      </c>
      <c r="E133" s="216" t="s">
        <v>138</v>
      </c>
      <c r="F133" s="216" t="s">
        <v>139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SUM(P134:P144)</f>
        <v>0</v>
      </c>
      <c r="Q133" s="210"/>
      <c r="R133" s="211">
        <f>SUM(R134:R144)</f>
        <v>2.7388250000000003</v>
      </c>
      <c r="S133" s="210"/>
      <c r="T133" s="212">
        <f>SUM(T134:T144)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84</v>
      </c>
      <c r="AT133" s="214" t="s">
        <v>75</v>
      </c>
      <c r="AU133" s="214" t="s">
        <v>84</v>
      </c>
      <c r="AY133" s="213" t="s">
        <v>137</v>
      </c>
      <c r="BK133" s="215">
        <f>SUM(BK134:BK144)</f>
        <v>0</v>
      </c>
    </row>
    <row r="134" s="2" customFormat="1" ht="33" customHeight="1">
      <c r="A134" s="38"/>
      <c r="B134" s="39"/>
      <c r="C134" s="218" t="s">
        <v>84</v>
      </c>
      <c r="D134" s="218" t="s">
        <v>140</v>
      </c>
      <c r="E134" s="219" t="s">
        <v>141</v>
      </c>
      <c r="F134" s="220" t="s">
        <v>142</v>
      </c>
      <c r="G134" s="221" t="s">
        <v>143</v>
      </c>
      <c r="H134" s="222">
        <v>0.10000000000000001</v>
      </c>
      <c r="I134" s="223"/>
      <c r="J134" s="224">
        <f>ROUND(I134*H134,2)</f>
        <v>0</v>
      </c>
      <c r="K134" s="220" t="s">
        <v>144</v>
      </c>
      <c r="L134" s="44"/>
      <c r="M134" s="225" t="s">
        <v>1</v>
      </c>
      <c r="N134" s="226" t="s">
        <v>41</v>
      </c>
      <c r="O134" s="91"/>
      <c r="P134" s="227">
        <f>O134*H134</f>
        <v>0</v>
      </c>
      <c r="Q134" s="227">
        <v>1.3271500000000001</v>
      </c>
      <c r="R134" s="227">
        <f>Q134*H134</f>
        <v>0.132715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145</v>
      </c>
      <c r="AT134" s="229" t="s">
        <v>140</v>
      </c>
      <c r="AU134" s="229" t="s">
        <v>86</v>
      </c>
      <c r="AY134" s="17" t="s">
        <v>137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84</v>
      </c>
      <c r="BK134" s="230">
        <f>ROUND(I134*H134,2)</f>
        <v>0</v>
      </c>
      <c r="BL134" s="17" t="s">
        <v>145</v>
      </c>
      <c r="BM134" s="229" t="s">
        <v>146</v>
      </c>
    </row>
    <row r="135" s="2" customFormat="1">
      <c r="A135" s="38"/>
      <c r="B135" s="39"/>
      <c r="C135" s="40"/>
      <c r="D135" s="231" t="s">
        <v>147</v>
      </c>
      <c r="E135" s="40"/>
      <c r="F135" s="232" t="s">
        <v>148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147</v>
      </c>
      <c r="AU135" s="17" t="s">
        <v>86</v>
      </c>
    </row>
    <row r="136" s="2" customFormat="1" ht="37.8" customHeight="1">
      <c r="A136" s="38"/>
      <c r="B136" s="39"/>
      <c r="C136" s="218" t="s">
        <v>86</v>
      </c>
      <c r="D136" s="218" t="s">
        <v>140</v>
      </c>
      <c r="E136" s="219" t="s">
        <v>149</v>
      </c>
      <c r="F136" s="220" t="s">
        <v>150</v>
      </c>
      <c r="G136" s="221" t="s">
        <v>151</v>
      </c>
      <c r="H136" s="222">
        <v>1</v>
      </c>
      <c r="I136" s="223"/>
      <c r="J136" s="224">
        <f>ROUND(I136*H136,2)</f>
        <v>0</v>
      </c>
      <c r="K136" s="220" t="s">
        <v>144</v>
      </c>
      <c r="L136" s="44"/>
      <c r="M136" s="225" t="s">
        <v>1</v>
      </c>
      <c r="N136" s="226" t="s">
        <v>41</v>
      </c>
      <c r="O136" s="91"/>
      <c r="P136" s="227">
        <f>O136*H136</f>
        <v>0</v>
      </c>
      <c r="Q136" s="227">
        <v>0.15273999999999999</v>
      </c>
      <c r="R136" s="227">
        <f>Q136*H136</f>
        <v>0.15273999999999999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145</v>
      </c>
      <c r="AT136" s="229" t="s">
        <v>140</v>
      </c>
      <c r="AU136" s="229" t="s">
        <v>86</v>
      </c>
      <c r="AY136" s="17" t="s">
        <v>137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84</v>
      </c>
      <c r="BK136" s="230">
        <f>ROUND(I136*H136,2)</f>
        <v>0</v>
      </c>
      <c r="BL136" s="17" t="s">
        <v>145</v>
      </c>
      <c r="BM136" s="229" t="s">
        <v>152</v>
      </c>
    </row>
    <row r="137" s="2" customFormat="1">
      <c r="A137" s="38"/>
      <c r="B137" s="39"/>
      <c r="C137" s="40"/>
      <c r="D137" s="231" t="s">
        <v>147</v>
      </c>
      <c r="E137" s="40"/>
      <c r="F137" s="232" t="s">
        <v>153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147</v>
      </c>
      <c r="AU137" s="17" t="s">
        <v>86</v>
      </c>
    </row>
    <row r="138" s="13" customFormat="1">
      <c r="A138" s="13"/>
      <c r="B138" s="236"/>
      <c r="C138" s="237"/>
      <c r="D138" s="231" t="s">
        <v>154</v>
      </c>
      <c r="E138" s="238" t="s">
        <v>1</v>
      </c>
      <c r="F138" s="239" t="s">
        <v>84</v>
      </c>
      <c r="G138" s="237"/>
      <c r="H138" s="240">
        <v>1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154</v>
      </c>
      <c r="AU138" s="246" t="s">
        <v>86</v>
      </c>
      <c r="AV138" s="13" t="s">
        <v>86</v>
      </c>
      <c r="AW138" s="13" t="s">
        <v>32</v>
      </c>
      <c r="AX138" s="13" t="s">
        <v>84</v>
      </c>
      <c r="AY138" s="246" t="s">
        <v>137</v>
      </c>
    </row>
    <row r="139" s="2" customFormat="1" ht="24.15" customHeight="1">
      <c r="A139" s="38"/>
      <c r="B139" s="39"/>
      <c r="C139" s="218" t="s">
        <v>138</v>
      </c>
      <c r="D139" s="218" t="s">
        <v>140</v>
      </c>
      <c r="E139" s="219" t="s">
        <v>155</v>
      </c>
      <c r="F139" s="220" t="s">
        <v>156</v>
      </c>
      <c r="G139" s="221" t="s">
        <v>151</v>
      </c>
      <c r="H139" s="222">
        <v>39.75</v>
      </c>
      <c r="I139" s="223"/>
      <c r="J139" s="224">
        <f>ROUND(I139*H139,2)</f>
        <v>0</v>
      </c>
      <c r="K139" s="220" t="s">
        <v>144</v>
      </c>
      <c r="L139" s="44"/>
      <c r="M139" s="225" t="s">
        <v>1</v>
      </c>
      <c r="N139" s="226" t="s">
        <v>41</v>
      </c>
      <c r="O139" s="91"/>
      <c r="P139" s="227">
        <f>O139*H139</f>
        <v>0</v>
      </c>
      <c r="Q139" s="227">
        <v>0.061719999999999997</v>
      </c>
      <c r="R139" s="227">
        <f>Q139*H139</f>
        <v>2.4533700000000001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145</v>
      </c>
      <c r="AT139" s="229" t="s">
        <v>140</v>
      </c>
      <c r="AU139" s="229" t="s">
        <v>86</v>
      </c>
      <c r="AY139" s="17" t="s">
        <v>137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84</v>
      </c>
      <c r="BK139" s="230">
        <f>ROUND(I139*H139,2)</f>
        <v>0</v>
      </c>
      <c r="BL139" s="17" t="s">
        <v>145</v>
      </c>
      <c r="BM139" s="229" t="s">
        <v>157</v>
      </c>
    </row>
    <row r="140" s="2" customFormat="1">
      <c r="A140" s="38"/>
      <c r="B140" s="39"/>
      <c r="C140" s="40"/>
      <c r="D140" s="231" t="s">
        <v>147</v>
      </c>
      <c r="E140" s="40"/>
      <c r="F140" s="232" t="s">
        <v>158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147</v>
      </c>
      <c r="AU140" s="17" t="s">
        <v>86</v>
      </c>
    </row>
    <row r="141" s="13" customFormat="1">
      <c r="A141" s="13"/>
      <c r="B141" s="236"/>
      <c r="C141" s="237"/>
      <c r="D141" s="231" t="s">
        <v>154</v>
      </c>
      <c r="E141" s="238" t="s">
        <v>1</v>
      </c>
      <c r="F141" s="239" t="s">
        <v>159</v>
      </c>
      <c r="G141" s="237"/>
      <c r="H141" s="240">
        <v>36.75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154</v>
      </c>
      <c r="AU141" s="246" t="s">
        <v>86</v>
      </c>
      <c r="AV141" s="13" t="s">
        <v>86</v>
      </c>
      <c r="AW141" s="13" t="s">
        <v>32</v>
      </c>
      <c r="AX141" s="13" t="s">
        <v>76</v>
      </c>
      <c r="AY141" s="246" t="s">
        <v>137</v>
      </c>
    </row>
    <row r="142" s="13" customFormat="1">
      <c r="A142" s="13"/>
      <c r="B142" s="236"/>
      <c r="C142" s="237"/>
      <c r="D142" s="231" t="s">
        <v>154</v>
      </c>
      <c r="E142" s="238" t="s">
        <v>1</v>
      </c>
      <c r="F142" s="239" t="s">
        <v>160</v>
      </c>
      <c r="G142" s="237"/>
      <c r="H142" s="240">
        <v>-3.75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154</v>
      </c>
      <c r="AU142" s="246" t="s">
        <v>86</v>
      </c>
      <c r="AV142" s="13" t="s">
        <v>86</v>
      </c>
      <c r="AW142" s="13" t="s">
        <v>32</v>
      </c>
      <c r="AX142" s="13" t="s">
        <v>76</v>
      </c>
      <c r="AY142" s="246" t="s">
        <v>137</v>
      </c>
    </row>
    <row r="143" s="13" customFormat="1">
      <c r="A143" s="13"/>
      <c r="B143" s="236"/>
      <c r="C143" s="237"/>
      <c r="D143" s="231" t="s">
        <v>154</v>
      </c>
      <c r="E143" s="238" t="s">
        <v>1</v>
      </c>
      <c r="F143" s="239" t="s">
        <v>161</v>
      </c>
      <c r="G143" s="237"/>
      <c r="H143" s="240">
        <v>6.75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154</v>
      </c>
      <c r="AU143" s="246" t="s">
        <v>86</v>
      </c>
      <c r="AV143" s="13" t="s">
        <v>86</v>
      </c>
      <c r="AW143" s="13" t="s">
        <v>32</v>
      </c>
      <c r="AX143" s="13" t="s">
        <v>76</v>
      </c>
      <c r="AY143" s="246" t="s">
        <v>137</v>
      </c>
    </row>
    <row r="144" s="14" customFormat="1">
      <c r="A144" s="14"/>
      <c r="B144" s="247"/>
      <c r="C144" s="248"/>
      <c r="D144" s="231" t="s">
        <v>154</v>
      </c>
      <c r="E144" s="249" t="s">
        <v>1</v>
      </c>
      <c r="F144" s="250" t="s">
        <v>162</v>
      </c>
      <c r="G144" s="248"/>
      <c r="H144" s="251">
        <v>39.75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154</v>
      </c>
      <c r="AU144" s="257" t="s">
        <v>86</v>
      </c>
      <c r="AV144" s="14" t="s">
        <v>145</v>
      </c>
      <c r="AW144" s="14" t="s">
        <v>32</v>
      </c>
      <c r="AX144" s="14" t="s">
        <v>84</v>
      </c>
      <c r="AY144" s="257" t="s">
        <v>137</v>
      </c>
    </row>
    <row r="145" s="12" customFormat="1" ht="22.8" customHeight="1">
      <c r="A145" s="12"/>
      <c r="B145" s="202"/>
      <c r="C145" s="203"/>
      <c r="D145" s="204" t="s">
        <v>75</v>
      </c>
      <c r="E145" s="216" t="s">
        <v>163</v>
      </c>
      <c r="F145" s="216" t="s">
        <v>164</v>
      </c>
      <c r="G145" s="203"/>
      <c r="H145" s="203"/>
      <c r="I145" s="206"/>
      <c r="J145" s="217">
        <f>BK145</f>
        <v>0</v>
      </c>
      <c r="K145" s="203"/>
      <c r="L145" s="208"/>
      <c r="M145" s="209"/>
      <c r="N145" s="210"/>
      <c r="O145" s="210"/>
      <c r="P145" s="211">
        <f>SUM(P146:P201)</f>
        <v>0</v>
      </c>
      <c r="Q145" s="210"/>
      <c r="R145" s="211">
        <f>SUM(R146:R201)</f>
        <v>12.242930500000004</v>
      </c>
      <c r="S145" s="210"/>
      <c r="T145" s="212">
        <f>SUM(T146:T201)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3" t="s">
        <v>84</v>
      </c>
      <c r="AT145" s="214" t="s">
        <v>75</v>
      </c>
      <c r="AU145" s="214" t="s">
        <v>84</v>
      </c>
      <c r="AY145" s="213" t="s">
        <v>137</v>
      </c>
      <c r="BK145" s="215">
        <f>SUM(BK146:BK201)</f>
        <v>0</v>
      </c>
    </row>
    <row r="146" s="2" customFormat="1" ht="24.15" customHeight="1">
      <c r="A146" s="38"/>
      <c r="B146" s="39"/>
      <c r="C146" s="218" t="s">
        <v>145</v>
      </c>
      <c r="D146" s="218" t="s">
        <v>140</v>
      </c>
      <c r="E146" s="219" t="s">
        <v>165</v>
      </c>
      <c r="F146" s="220" t="s">
        <v>166</v>
      </c>
      <c r="G146" s="221" t="s">
        <v>151</v>
      </c>
      <c r="H146" s="222">
        <v>222.13</v>
      </c>
      <c r="I146" s="223"/>
      <c r="J146" s="224">
        <f>ROUND(I146*H146,2)</f>
        <v>0</v>
      </c>
      <c r="K146" s="220" t="s">
        <v>144</v>
      </c>
      <c r="L146" s="44"/>
      <c r="M146" s="225" t="s">
        <v>1</v>
      </c>
      <c r="N146" s="226" t="s">
        <v>41</v>
      </c>
      <c r="O146" s="91"/>
      <c r="P146" s="227">
        <f>O146*H146</f>
        <v>0</v>
      </c>
      <c r="Q146" s="227">
        <v>0.0073499999999999998</v>
      </c>
      <c r="R146" s="227">
        <f>Q146*H146</f>
        <v>1.6326554999999998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145</v>
      </c>
      <c r="AT146" s="229" t="s">
        <v>140</v>
      </c>
      <c r="AU146" s="229" t="s">
        <v>86</v>
      </c>
      <c r="AY146" s="17" t="s">
        <v>137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84</v>
      </c>
      <c r="BK146" s="230">
        <f>ROUND(I146*H146,2)</f>
        <v>0</v>
      </c>
      <c r="BL146" s="17" t="s">
        <v>145</v>
      </c>
      <c r="BM146" s="229" t="s">
        <v>167</v>
      </c>
    </row>
    <row r="147" s="2" customFormat="1">
      <c r="A147" s="38"/>
      <c r="B147" s="39"/>
      <c r="C147" s="40"/>
      <c r="D147" s="231" t="s">
        <v>147</v>
      </c>
      <c r="E147" s="40"/>
      <c r="F147" s="232" t="s">
        <v>168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147</v>
      </c>
      <c r="AU147" s="17" t="s">
        <v>86</v>
      </c>
    </row>
    <row r="148" s="2" customFormat="1" ht="21.75" customHeight="1">
      <c r="A148" s="38"/>
      <c r="B148" s="39"/>
      <c r="C148" s="218" t="s">
        <v>169</v>
      </c>
      <c r="D148" s="218" t="s">
        <v>140</v>
      </c>
      <c r="E148" s="219" t="s">
        <v>170</v>
      </c>
      <c r="F148" s="220" t="s">
        <v>171</v>
      </c>
      <c r="G148" s="221" t="s">
        <v>151</v>
      </c>
      <c r="H148" s="222">
        <v>24.699999999999999</v>
      </c>
      <c r="I148" s="223"/>
      <c r="J148" s="224">
        <f>ROUND(I148*H148,2)</f>
        <v>0</v>
      </c>
      <c r="K148" s="220" t="s">
        <v>144</v>
      </c>
      <c r="L148" s="44"/>
      <c r="M148" s="225" t="s">
        <v>1</v>
      </c>
      <c r="N148" s="226" t="s">
        <v>41</v>
      </c>
      <c r="O148" s="91"/>
      <c r="P148" s="227">
        <f>O148*H148</f>
        <v>0</v>
      </c>
      <c r="Q148" s="227">
        <v>0.056000000000000001</v>
      </c>
      <c r="R148" s="227">
        <f>Q148*H148</f>
        <v>1.3832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145</v>
      </c>
      <c r="AT148" s="229" t="s">
        <v>140</v>
      </c>
      <c r="AU148" s="229" t="s">
        <v>86</v>
      </c>
      <c r="AY148" s="17" t="s">
        <v>137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84</v>
      </c>
      <c r="BK148" s="230">
        <f>ROUND(I148*H148,2)</f>
        <v>0</v>
      </c>
      <c r="BL148" s="17" t="s">
        <v>145</v>
      </c>
      <c r="BM148" s="229" t="s">
        <v>172</v>
      </c>
    </row>
    <row r="149" s="2" customFormat="1">
      <c r="A149" s="38"/>
      <c r="B149" s="39"/>
      <c r="C149" s="40"/>
      <c r="D149" s="231" t="s">
        <v>147</v>
      </c>
      <c r="E149" s="40"/>
      <c r="F149" s="232" t="s">
        <v>173</v>
      </c>
      <c r="G149" s="40"/>
      <c r="H149" s="40"/>
      <c r="I149" s="233"/>
      <c r="J149" s="40"/>
      <c r="K149" s="40"/>
      <c r="L149" s="44"/>
      <c r="M149" s="234"/>
      <c r="N149" s="23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147</v>
      </c>
      <c r="AU149" s="17" t="s">
        <v>86</v>
      </c>
    </row>
    <row r="150" s="13" customFormat="1">
      <c r="A150" s="13"/>
      <c r="B150" s="236"/>
      <c r="C150" s="237"/>
      <c r="D150" s="231" t="s">
        <v>154</v>
      </c>
      <c r="E150" s="238" t="s">
        <v>1</v>
      </c>
      <c r="F150" s="239" t="s">
        <v>174</v>
      </c>
      <c r="G150" s="237"/>
      <c r="H150" s="240">
        <v>21.199999999999999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154</v>
      </c>
      <c r="AU150" s="246" t="s">
        <v>86</v>
      </c>
      <c r="AV150" s="13" t="s">
        <v>86</v>
      </c>
      <c r="AW150" s="13" t="s">
        <v>32</v>
      </c>
      <c r="AX150" s="13" t="s">
        <v>76</v>
      </c>
      <c r="AY150" s="246" t="s">
        <v>137</v>
      </c>
    </row>
    <row r="151" s="13" customFormat="1">
      <c r="A151" s="13"/>
      <c r="B151" s="236"/>
      <c r="C151" s="237"/>
      <c r="D151" s="231" t="s">
        <v>154</v>
      </c>
      <c r="E151" s="238" t="s">
        <v>1</v>
      </c>
      <c r="F151" s="239" t="s">
        <v>175</v>
      </c>
      <c r="G151" s="237"/>
      <c r="H151" s="240">
        <v>3.5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154</v>
      </c>
      <c r="AU151" s="246" t="s">
        <v>86</v>
      </c>
      <c r="AV151" s="13" t="s">
        <v>86</v>
      </c>
      <c r="AW151" s="13" t="s">
        <v>32</v>
      </c>
      <c r="AX151" s="13" t="s">
        <v>76</v>
      </c>
      <c r="AY151" s="246" t="s">
        <v>137</v>
      </c>
    </row>
    <row r="152" s="14" customFormat="1">
      <c r="A152" s="14"/>
      <c r="B152" s="247"/>
      <c r="C152" s="248"/>
      <c r="D152" s="231" t="s">
        <v>154</v>
      </c>
      <c r="E152" s="249" t="s">
        <v>1</v>
      </c>
      <c r="F152" s="250" t="s">
        <v>162</v>
      </c>
      <c r="G152" s="248"/>
      <c r="H152" s="251">
        <v>24.699999999999999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154</v>
      </c>
      <c r="AU152" s="257" t="s">
        <v>86</v>
      </c>
      <c r="AV152" s="14" t="s">
        <v>145</v>
      </c>
      <c r="AW152" s="14" t="s">
        <v>32</v>
      </c>
      <c r="AX152" s="14" t="s">
        <v>84</v>
      </c>
      <c r="AY152" s="257" t="s">
        <v>137</v>
      </c>
    </row>
    <row r="153" s="2" customFormat="1" ht="24.15" customHeight="1">
      <c r="A153" s="38"/>
      <c r="B153" s="39"/>
      <c r="C153" s="218" t="s">
        <v>163</v>
      </c>
      <c r="D153" s="218" t="s">
        <v>140</v>
      </c>
      <c r="E153" s="219" t="s">
        <v>176</v>
      </c>
      <c r="F153" s="220" t="s">
        <v>177</v>
      </c>
      <c r="G153" s="221" t="s">
        <v>151</v>
      </c>
      <c r="H153" s="222">
        <v>222.13</v>
      </c>
      <c r="I153" s="223"/>
      <c r="J153" s="224">
        <f>ROUND(I153*H153,2)</f>
        <v>0</v>
      </c>
      <c r="K153" s="220" t="s">
        <v>144</v>
      </c>
      <c r="L153" s="44"/>
      <c r="M153" s="225" t="s">
        <v>1</v>
      </c>
      <c r="N153" s="226" t="s">
        <v>41</v>
      </c>
      <c r="O153" s="91"/>
      <c r="P153" s="227">
        <f>O153*H153</f>
        <v>0</v>
      </c>
      <c r="Q153" s="227">
        <v>0.015400000000000001</v>
      </c>
      <c r="R153" s="227">
        <f>Q153*H153</f>
        <v>3.4208020000000001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145</v>
      </c>
      <c r="AT153" s="229" t="s">
        <v>140</v>
      </c>
      <c r="AU153" s="229" t="s">
        <v>86</v>
      </c>
      <c r="AY153" s="17" t="s">
        <v>137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84</v>
      </c>
      <c r="BK153" s="230">
        <f>ROUND(I153*H153,2)</f>
        <v>0</v>
      </c>
      <c r="BL153" s="17" t="s">
        <v>145</v>
      </c>
      <c r="BM153" s="229" t="s">
        <v>178</v>
      </c>
    </row>
    <row r="154" s="2" customFormat="1">
      <c r="A154" s="38"/>
      <c r="B154" s="39"/>
      <c r="C154" s="40"/>
      <c r="D154" s="231" t="s">
        <v>147</v>
      </c>
      <c r="E154" s="40"/>
      <c r="F154" s="232" t="s">
        <v>179</v>
      </c>
      <c r="G154" s="40"/>
      <c r="H154" s="40"/>
      <c r="I154" s="233"/>
      <c r="J154" s="40"/>
      <c r="K154" s="40"/>
      <c r="L154" s="44"/>
      <c r="M154" s="234"/>
      <c r="N154" s="23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147</v>
      </c>
      <c r="AU154" s="17" t="s">
        <v>86</v>
      </c>
    </row>
    <row r="155" s="2" customFormat="1">
      <c r="A155" s="38"/>
      <c r="B155" s="39"/>
      <c r="C155" s="40"/>
      <c r="D155" s="231" t="s">
        <v>180</v>
      </c>
      <c r="E155" s="40"/>
      <c r="F155" s="258" t="s">
        <v>181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180</v>
      </c>
      <c r="AU155" s="17" t="s">
        <v>86</v>
      </c>
    </row>
    <row r="156" s="2" customFormat="1" ht="24.15" customHeight="1">
      <c r="A156" s="38"/>
      <c r="B156" s="39"/>
      <c r="C156" s="218" t="s">
        <v>182</v>
      </c>
      <c r="D156" s="218" t="s">
        <v>140</v>
      </c>
      <c r="E156" s="219" t="s">
        <v>183</v>
      </c>
      <c r="F156" s="220" t="s">
        <v>184</v>
      </c>
      <c r="G156" s="221" t="s">
        <v>151</v>
      </c>
      <c r="H156" s="222">
        <v>39</v>
      </c>
      <c r="I156" s="223"/>
      <c r="J156" s="224">
        <f>ROUND(I156*H156,2)</f>
        <v>0</v>
      </c>
      <c r="K156" s="220" t="s">
        <v>144</v>
      </c>
      <c r="L156" s="44"/>
      <c r="M156" s="225" t="s">
        <v>1</v>
      </c>
      <c r="N156" s="226" t="s">
        <v>41</v>
      </c>
      <c r="O156" s="91"/>
      <c r="P156" s="227">
        <f>O156*H156</f>
        <v>0</v>
      </c>
      <c r="Q156" s="227">
        <v>0.018380000000000001</v>
      </c>
      <c r="R156" s="227">
        <f>Q156*H156</f>
        <v>0.71682000000000001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145</v>
      </c>
      <c r="AT156" s="229" t="s">
        <v>140</v>
      </c>
      <c r="AU156" s="229" t="s">
        <v>86</v>
      </c>
      <c r="AY156" s="17" t="s">
        <v>137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84</v>
      </c>
      <c r="BK156" s="230">
        <f>ROUND(I156*H156,2)</f>
        <v>0</v>
      </c>
      <c r="BL156" s="17" t="s">
        <v>145</v>
      </c>
      <c r="BM156" s="229" t="s">
        <v>185</v>
      </c>
    </row>
    <row r="157" s="2" customFormat="1">
      <c r="A157" s="38"/>
      <c r="B157" s="39"/>
      <c r="C157" s="40"/>
      <c r="D157" s="231" t="s">
        <v>147</v>
      </c>
      <c r="E157" s="40"/>
      <c r="F157" s="232" t="s">
        <v>186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147</v>
      </c>
      <c r="AU157" s="17" t="s">
        <v>86</v>
      </c>
    </row>
    <row r="158" s="13" customFormat="1">
      <c r="A158" s="13"/>
      <c r="B158" s="236"/>
      <c r="C158" s="237"/>
      <c r="D158" s="231" t="s">
        <v>154</v>
      </c>
      <c r="E158" s="238" t="s">
        <v>1</v>
      </c>
      <c r="F158" s="239" t="s">
        <v>187</v>
      </c>
      <c r="G158" s="237"/>
      <c r="H158" s="240">
        <v>39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154</v>
      </c>
      <c r="AU158" s="246" t="s">
        <v>86</v>
      </c>
      <c r="AV158" s="13" t="s">
        <v>86</v>
      </c>
      <c r="AW158" s="13" t="s">
        <v>32</v>
      </c>
      <c r="AX158" s="13" t="s">
        <v>84</v>
      </c>
      <c r="AY158" s="246" t="s">
        <v>137</v>
      </c>
    </row>
    <row r="159" s="2" customFormat="1" ht="24.15" customHeight="1">
      <c r="A159" s="38"/>
      <c r="B159" s="39"/>
      <c r="C159" s="218" t="s">
        <v>188</v>
      </c>
      <c r="D159" s="218" t="s">
        <v>140</v>
      </c>
      <c r="E159" s="219" t="s">
        <v>189</v>
      </c>
      <c r="F159" s="220" t="s">
        <v>190</v>
      </c>
      <c r="G159" s="221" t="s">
        <v>151</v>
      </c>
      <c r="H159" s="222">
        <v>24.699999999999999</v>
      </c>
      <c r="I159" s="223"/>
      <c r="J159" s="224">
        <f>ROUND(I159*H159,2)</f>
        <v>0</v>
      </c>
      <c r="K159" s="220" t="s">
        <v>144</v>
      </c>
      <c r="L159" s="44"/>
      <c r="M159" s="225" t="s">
        <v>1</v>
      </c>
      <c r="N159" s="226" t="s">
        <v>41</v>
      </c>
      <c r="O159" s="91"/>
      <c r="P159" s="227">
        <f>O159*H159</f>
        <v>0</v>
      </c>
      <c r="Q159" s="227">
        <v>0.041529999999999997</v>
      </c>
      <c r="R159" s="227">
        <f>Q159*H159</f>
        <v>1.0257909999999999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145</v>
      </c>
      <c r="AT159" s="229" t="s">
        <v>140</v>
      </c>
      <c r="AU159" s="229" t="s">
        <v>86</v>
      </c>
      <c r="AY159" s="17" t="s">
        <v>137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84</v>
      </c>
      <c r="BK159" s="230">
        <f>ROUND(I159*H159,2)</f>
        <v>0</v>
      </c>
      <c r="BL159" s="17" t="s">
        <v>145</v>
      </c>
      <c r="BM159" s="229" t="s">
        <v>191</v>
      </c>
    </row>
    <row r="160" s="2" customFormat="1">
      <c r="A160" s="38"/>
      <c r="B160" s="39"/>
      <c r="C160" s="40"/>
      <c r="D160" s="231" t="s">
        <v>147</v>
      </c>
      <c r="E160" s="40"/>
      <c r="F160" s="232" t="s">
        <v>192</v>
      </c>
      <c r="G160" s="40"/>
      <c r="H160" s="40"/>
      <c r="I160" s="233"/>
      <c r="J160" s="40"/>
      <c r="K160" s="40"/>
      <c r="L160" s="44"/>
      <c r="M160" s="234"/>
      <c r="N160" s="23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147</v>
      </c>
      <c r="AU160" s="17" t="s">
        <v>86</v>
      </c>
    </row>
    <row r="161" s="2" customFormat="1" ht="24.15" customHeight="1">
      <c r="A161" s="38"/>
      <c r="B161" s="39"/>
      <c r="C161" s="218" t="s">
        <v>193</v>
      </c>
      <c r="D161" s="218" t="s">
        <v>140</v>
      </c>
      <c r="E161" s="219" t="s">
        <v>194</v>
      </c>
      <c r="F161" s="220" t="s">
        <v>195</v>
      </c>
      <c r="G161" s="221" t="s">
        <v>196</v>
      </c>
      <c r="H161" s="222">
        <v>30</v>
      </c>
      <c r="I161" s="223"/>
      <c r="J161" s="224">
        <f>ROUND(I161*H161,2)</f>
        <v>0</v>
      </c>
      <c r="K161" s="220" t="s">
        <v>144</v>
      </c>
      <c r="L161" s="44"/>
      <c r="M161" s="225" t="s">
        <v>1</v>
      </c>
      <c r="N161" s="226" t="s">
        <v>41</v>
      </c>
      <c r="O161" s="91"/>
      <c r="P161" s="227">
        <f>O161*H161</f>
        <v>0</v>
      </c>
      <c r="Q161" s="227">
        <v>0.0037599999999999999</v>
      </c>
      <c r="R161" s="227">
        <f>Q161*H161</f>
        <v>0.1128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145</v>
      </c>
      <c r="AT161" s="229" t="s">
        <v>140</v>
      </c>
      <c r="AU161" s="229" t="s">
        <v>86</v>
      </c>
      <c r="AY161" s="17" t="s">
        <v>137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84</v>
      </c>
      <c r="BK161" s="230">
        <f>ROUND(I161*H161,2)</f>
        <v>0</v>
      </c>
      <c r="BL161" s="17" t="s">
        <v>145</v>
      </c>
      <c r="BM161" s="229" t="s">
        <v>197</v>
      </c>
    </row>
    <row r="162" s="2" customFormat="1">
      <c r="A162" s="38"/>
      <c r="B162" s="39"/>
      <c r="C162" s="40"/>
      <c r="D162" s="231" t="s">
        <v>147</v>
      </c>
      <c r="E162" s="40"/>
      <c r="F162" s="232" t="s">
        <v>198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147</v>
      </c>
      <c r="AU162" s="17" t="s">
        <v>86</v>
      </c>
    </row>
    <row r="163" s="2" customFormat="1">
      <c r="A163" s="38"/>
      <c r="B163" s="39"/>
      <c r="C163" s="40"/>
      <c r="D163" s="231" t="s">
        <v>180</v>
      </c>
      <c r="E163" s="40"/>
      <c r="F163" s="258" t="s">
        <v>199</v>
      </c>
      <c r="G163" s="40"/>
      <c r="H163" s="40"/>
      <c r="I163" s="233"/>
      <c r="J163" s="40"/>
      <c r="K163" s="40"/>
      <c r="L163" s="44"/>
      <c r="M163" s="234"/>
      <c r="N163" s="23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180</v>
      </c>
      <c r="AU163" s="17" t="s">
        <v>86</v>
      </c>
    </row>
    <row r="164" s="13" customFormat="1">
      <c r="A164" s="13"/>
      <c r="B164" s="236"/>
      <c r="C164" s="237"/>
      <c r="D164" s="231" t="s">
        <v>154</v>
      </c>
      <c r="E164" s="238" t="s">
        <v>1</v>
      </c>
      <c r="F164" s="239" t="s">
        <v>200</v>
      </c>
      <c r="G164" s="237"/>
      <c r="H164" s="240">
        <v>10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154</v>
      </c>
      <c r="AU164" s="246" t="s">
        <v>86</v>
      </c>
      <c r="AV164" s="13" t="s">
        <v>86</v>
      </c>
      <c r="AW164" s="13" t="s">
        <v>32</v>
      </c>
      <c r="AX164" s="13" t="s">
        <v>76</v>
      </c>
      <c r="AY164" s="246" t="s">
        <v>137</v>
      </c>
    </row>
    <row r="165" s="13" customFormat="1">
      <c r="A165" s="13"/>
      <c r="B165" s="236"/>
      <c r="C165" s="237"/>
      <c r="D165" s="231" t="s">
        <v>154</v>
      </c>
      <c r="E165" s="238" t="s">
        <v>1</v>
      </c>
      <c r="F165" s="239" t="s">
        <v>201</v>
      </c>
      <c r="G165" s="237"/>
      <c r="H165" s="240">
        <v>20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154</v>
      </c>
      <c r="AU165" s="246" t="s">
        <v>86</v>
      </c>
      <c r="AV165" s="13" t="s">
        <v>86</v>
      </c>
      <c r="AW165" s="13" t="s">
        <v>32</v>
      </c>
      <c r="AX165" s="13" t="s">
        <v>76</v>
      </c>
      <c r="AY165" s="246" t="s">
        <v>137</v>
      </c>
    </row>
    <row r="166" s="14" customFormat="1">
      <c r="A166" s="14"/>
      <c r="B166" s="247"/>
      <c r="C166" s="248"/>
      <c r="D166" s="231" t="s">
        <v>154</v>
      </c>
      <c r="E166" s="249" t="s">
        <v>1</v>
      </c>
      <c r="F166" s="250" t="s">
        <v>162</v>
      </c>
      <c r="G166" s="248"/>
      <c r="H166" s="251">
        <v>30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154</v>
      </c>
      <c r="AU166" s="257" t="s">
        <v>86</v>
      </c>
      <c r="AV166" s="14" t="s">
        <v>145</v>
      </c>
      <c r="AW166" s="14" t="s">
        <v>32</v>
      </c>
      <c r="AX166" s="14" t="s">
        <v>84</v>
      </c>
      <c r="AY166" s="257" t="s">
        <v>137</v>
      </c>
    </row>
    <row r="167" s="2" customFormat="1" ht="24.15" customHeight="1">
      <c r="A167" s="38"/>
      <c r="B167" s="39"/>
      <c r="C167" s="218" t="s">
        <v>200</v>
      </c>
      <c r="D167" s="218" t="s">
        <v>140</v>
      </c>
      <c r="E167" s="219" t="s">
        <v>202</v>
      </c>
      <c r="F167" s="220" t="s">
        <v>203</v>
      </c>
      <c r="G167" s="221" t="s">
        <v>196</v>
      </c>
      <c r="H167" s="222">
        <v>16</v>
      </c>
      <c r="I167" s="223"/>
      <c r="J167" s="224">
        <f>ROUND(I167*H167,2)</f>
        <v>0</v>
      </c>
      <c r="K167" s="220" t="s">
        <v>144</v>
      </c>
      <c r="L167" s="44"/>
      <c r="M167" s="225" t="s">
        <v>1</v>
      </c>
      <c r="N167" s="226" t="s">
        <v>41</v>
      </c>
      <c r="O167" s="91"/>
      <c r="P167" s="227">
        <f>O167*H167</f>
        <v>0</v>
      </c>
      <c r="Q167" s="227">
        <v>0.041500000000000002</v>
      </c>
      <c r="R167" s="227">
        <f>Q167*H167</f>
        <v>0.66400000000000003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145</v>
      </c>
      <c r="AT167" s="229" t="s">
        <v>140</v>
      </c>
      <c r="AU167" s="229" t="s">
        <v>86</v>
      </c>
      <c r="AY167" s="17" t="s">
        <v>137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84</v>
      </c>
      <c r="BK167" s="230">
        <f>ROUND(I167*H167,2)</f>
        <v>0</v>
      </c>
      <c r="BL167" s="17" t="s">
        <v>145</v>
      </c>
      <c r="BM167" s="229" t="s">
        <v>204</v>
      </c>
    </row>
    <row r="168" s="2" customFormat="1">
      <c r="A168" s="38"/>
      <c r="B168" s="39"/>
      <c r="C168" s="40"/>
      <c r="D168" s="231" t="s">
        <v>147</v>
      </c>
      <c r="E168" s="40"/>
      <c r="F168" s="232" t="s">
        <v>205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147</v>
      </c>
      <c r="AU168" s="17" t="s">
        <v>86</v>
      </c>
    </row>
    <row r="169" s="2" customFormat="1">
      <c r="A169" s="38"/>
      <c r="B169" s="39"/>
      <c r="C169" s="40"/>
      <c r="D169" s="231" t="s">
        <v>180</v>
      </c>
      <c r="E169" s="40"/>
      <c r="F169" s="258" t="s">
        <v>206</v>
      </c>
      <c r="G169" s="40"/>
      <c r="H169" s="40"/>
      <c r="I169" s="233"/>
      <c r="J169" s="40"/>
      <c r="K169" s="40"/>
      <c r="L169" s="44"/>
      <c r="M169" s="234"/>
      <c r="N169" s="23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180</v>
      </c>
      <c r="AU169" s="17" t="s">
        <v>86</v>
      </c>
    </row>
    <row r="170" s="2" customFormat="1" ht="24.15" customHeight="1">
      <c r="A170" s="38"/>
      <c r="B170" s="39"/>
      <c r="C170" s="218" t="s">
        <v>207</v>
      </c>
      <c r="D170" s="218" t="s">
        <v>140</v>
      </c>
      <c r="E170" s="219" t="s">
        <v>208</v>
      </c>
      <c r="F170" s="220" t="s">
        <v>209</v>
      </c>
      <c r="G170" s="221" t="s">
        <v>143</v>
      </c>
      <c r="H170" s="222">
        <v>0.10000000000000001</v>
      </c>
      <c r="I170" s="223"/>
      <c r="J170" s="224">
        <f>ROUND(I170*H170,2)</f>
        <v>0</v>
      </c>
      <c r="K170" s="220" t="s">
        <v>144</v>
      </c>
      <c r="L170" s="44"/>
      <c r="M170" s="225" t="s">
        <v>1</v>
      </c>
      <c r="N170" s="226" t="s">
        <v>41</v>
      </c>
      <c r="O170" s="91"/>
      <c r="P170" s="227">
        <f>O170*H170</f>
        <v>0</v>
      </c>
      <c r="Q170" s="227">
        <v>2.3010199999999998</v>
      </c>
      <c r="R170" s="227">
        <f>Q170*H170</f>
        <v>0.230102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145</v>
      </c>
      <c r="AT170" s="229" t="s">
        <v>140</v>
      </c>
      <c r="AU170" s="229" t="s">
        <v>86</v>
      </c>
      <c r="AY170" s="17" t="s">
        <v>137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84</v>
      </c>
      <c r="BK170" s="230">
        <f>ROUND(I170*H170,2)</f>
        <v>0</v>
      </c>
      <c r="BL170" s="17" t="s">
        <v>145</v>
      </c>
      <c r="BM170" s="229" t="s">
        <v>210</v>
      </c>
    </row>
    <row r="171" s="2" customFormat="1">
      <c r="A171" s="38"/>
      <c r="B171" s="39"/>
      <c r="C171" s="40"/>
      <c r="D171" s="231" t="s">
        <v>147</v>
      </c>
      <c r="E171" s="40"/>
      <c r="F171" s="232" t="s">
        <v>211</v>
      </c>
      <c r="G171" s="40"/>
      <c r="H171" s="40"/>
      <c r="I171" s="233"/>
      <c r="J171" s="40"/>
      <c r="K171" s="40"/>
      <c r="L171" s="44"/>
      <c r="M171" s="234"/>
      <c r="N171" s="235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147</v>
      </c>
      <c r="AU171" s="17" t="s">
        <v>86</v>
      </c>
    </row>
    <row r="172" s="2" customFormat="1" ht="24.15" customHeight="1">
      <c r="A172" s="38"/>
      <c r="B172" s="39"/>
      <c r="C172" s="218" t="s">
        <v>212</v>
      </c>
      <c r="D172" s="218" t="s">
        <v>140</v>
      </c>
      <c r="E172" s="219" t="s">
        <v>213</v>
      </c>
      <c r="F172" s="220" t="s">
        <v>214</v>
      </c>
      <c r="G172" s="221" t="s">
        <v>151</v>
      </c>
      <c r="H172" s="222">
        <v>16.100000000000001</v>
      </c>
      <c r="I172" s="223"/>
      <c r="J172" s="224">
        <f>ROUND(I172*H172,2)</f>
        <v>0</v>
      </c>
      <c r="K172" s="220" t="s">
        <v>144</v>
      </c>
      <c r="L172" s="44"/>
      <c r="M172" s="225" t="s">
        <v>1</v>
      </c>
      <c r="N172" s="226" t="s">
        <v>41</v>
      </c>
      <c r="O172" s="91"/>
      <c r="P172" s="227">
        <f>O172*H172</f>
        <v>0</v>
      </c>
      <c r="Q172" s="227">
        <v>0.105</v>
      </c>
      <c r="R172" s="227">
        <f>Q172*H172</f>
        <v>1.6905000000000001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145</v>
      </c>
      <c r="AT172" s="229" t="s">
        <v>140</v>
      </c>
      <c r="AU172" s="229" t="s">
        <v>86</v>
      </c>
      <c r="AY172" s="17" t="s">
        <v>137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84</v>
      </c>
      <c r="BK172" s="230">
        <f>ROUND(I172*H172,2)</f>
        <v>0</v>
      </c>
      <c r="BL172" s="17" t="s">
        <v>145</v>
      </c>
      <c r="BM172" s="229" t="s">
        <v>215</v>
      </c>
    </row>
    <row r="173" s="2" customFormat="1">
      <c r="A173" s="38"/>
      <c r="B173" s="39"/>
      <c r="C173" s="40"/>
      <c r="D173" s="231" t="s">
        <v>147</v>
      </c>
      <c r="E173" s="40"/>
      <c r="F173" s="232" t="s">
        <v>216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147</v>
      </c>
      <c r="AU173" s="17" t="s">
        <v>86</v>
      </c>
    </row>
    <row r="174" s="13" customFormat="1">
      <c r="A174" s="13"/>
      <c r="B174" s="236"/>
      <c r="C174" s="237"/>
      <c r="D174" s="231" t="s">
        <v>154</v>
      </c>
      <c r="E174" s="238" t="s">
        <v>1</v>
      </c>
      <c r="F174" s="239" t="s">
        <v>217</v>
      </c>
      <c r="G174" s="237"/>
      <c r="H174" s="240">
        <v>10.800000000000001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154</v>
      </c>
      <c r="AU174" s="246" t="s">
        <v>86</v>
      </c>
      <c r="AV174" s="13" t="s">
        <v>86</v>
      </c>
      <c r="AW174" s="13" t="s">
        <v>32</v>
      </c>
      <c r="AX174" s="13" t="s">
        <v>76</v>
      </c>
      <c r="AY174" s="246" t="s">
        <v>137</v>
      </c>
    </row>
    <row r="175" s="15" customFormat="1">
      <c r="A175" s="15"/>
      <c r="B175" s="259"/>
      <c r="C175" s="260"/>
      <c r="D175" s="231" t="s">
        <v>154</v>
      </c>
      <c r="E175" s="261" t="s">
        <v>1</v>
      </c>
      <c r="F175" s="262" t="s">
        <v>218</v>
      </c>
      <c r="G175" s="260"/>
      <c r="H175" s="263">
        <v>10.800000000000001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9" t="s">
        <v>154</v>
      </c>
      <c r="AU175" s="269" t="s">
        <v>86</v>
      </c>
      <c r="AV175" s="15" t="s">
        <v>138</v>
      </c>
      <c r="AW175" s="15" t="s">
        <v>32</v>
      </c>
      <c r="AX175" s="15" t="s">
        <v>76</v>
      </c>
      <c r="AY175" s="269" t="s">
        <v>137</v>
      </c>
    </row>
    <row r="176" s="13" customFormat="1">
      <c r="A176" s="13"/>
      <c r="B176" s="236"/>
      <c r="C176" s="237"/>
      <c r="D176" s="231" t="s">
        <v>154</v>
      </c>
      <c r="E176" s="238" t="s">
        <v>1</v>
      </c>
      <c r="F176" s="239" t="s">
        <v>219</v>
      </c>
      <c r="G176" s="237"/>
      <c r="H176" s="240">
        <v>5.2999999999999998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154</v>
      </c>
      <c r="AU176" s="246" t="s">
        <v>86</v>
      </c>
      <c r="AV176" s="13" t="s">
        <v>86</v>
      </c>
      <c r="AW176" s="13" t="s">
        <v>32</v>
      </c>
      <c r="AX176" s="13" t="s">
        <v>76</v>
      </c>
      <c r="AY176" s="246" t="s">
        <v>137</v>
      </c>
    </row>
    <row r="177" s="15" customFormat="1">
      <c r="A177" s="15"/>
      <c r="B177" s="259"/>
      <c r="C177" s="260"/>
      <c r="D177" s="231" t="s">
        <v>154</v>
      </c>
      <c r="E177" s="261" t="s">
        <v>1</v>
      </c>
      <c r="F177" s="262" t="s">
        <v>220</v>
      </c>
      <c r="G177" s="260"/>
      <c r="H177" s="263">
        <v>5.2999999999999998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9" t="s">
        <v>154</v>
      </c>
      <c r="AU177" s="269" t="s">
        <v>86</v>
      </c>
      <c r="AV177" s="15" t="s">
        <v>138</v>
      </c>
      <c r="AW177" s="15" t="s">
        <v>32</v>
      </c>
      <c r="AX177" s="15" t="s">
        <v>76</v>
      </c>
      <c r="AY177" s="269" t="s">
        <v>137</v>
      </c>
    </row>
    <row r="178" s="14" customFormat="1">
      <c r="A178" s="14"/>
      <c r="B178" s="247"/>
      <c r="C178" s="248"/>
      <c r="D178" s="231" t="s">
        <v>154</v>
      </c>
      <c r="E178" s="249" t="s">
        <v>1</v>
      </c>
      <c r="F178" s="250" t="s">
        <v>162</v>
      </c>
      <c r="G178" s="248"/>
      <c r="H178" s="251">
        <v>16.100000000000001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7" t="s">
        <v>154</v>
      </c>
      <c r="AU178" s="257" t="s">
        <v>86</v>
      </c>
      <c r="AV178" s="14" t="s">
        <v>145</v>
      </c>
      <c r="AW178" s="14" t="s">
        <v>32</v>
      </c>
      <c r="AX178" s="14" t="s">
        <v>84</v>
      </c>
      <c r="AY178" s="257" t="s">
        <v>137</v>
      </c>
    </row>
    <row r="179" s="2" customFormat="1" ht="21.75" customHeight="1">
      <c r="A179" s="38"/>
      <c r="B179" s="39"/>
      <c r="C179" s="218" t="s">
        <v>221</v>
      </c>
      <c r="D179" s="218" t="s">
        <v>140</v>
      </c>
      <c r="E179" s="219" t="s">
        <v>222</v>
      </c>
      <c r="F179" s="220" t="s">
        <v>223</v>
      </c>
      <c r="G179" s="221" t="s">
        <v>196</v>
      </c>
      <c r="H179" s="222">
        <v>22</v>
      </c>
      <c r="I179" s="223"/>
      <c r="J179" s="224">
        <f>ROUND(I179*H179,2)</f>
        <v>0</v>
      </c>
      <c r="K179" s="220" t="s">
        <v>144</v>
      </c>
      <c r="L179" s="44"/>
      <c r="M179" s="225" t="s">
        <v>1</v>
      </c>
      <c r="N179" s="226" t="s">
        <v>41</v>
      </c>
      <c r="O179" s="91"/>
      <c r="P179" s="227">
        <f>O179*H179</f>
        <v>0</v>
      </c>
      <c r="Q179" s="227">
        <v>0.04684</v>
      </c>
      <c r="R179" s="227">
        <f>Q179*H179</f>
        <v>1.0304800000000001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145</v>
      </c>
      <c r="AT179" s="229" t="s">
        <v>140</v>
      </c>
      <c r="AU179" s="229" t="s">
        <v>86</v>
      </c>
      <c r="AY179" s="17" t="s">
        <v>137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84</v>
      </c>
      <c r="BK179" s="230">
        <f>ROUND(I179*H179,2)</f>
        <v>0</v>
      </c>
      <c r="BL179" s="17" t="s">
        <v>145</v>
      </c>
      <c r="BM179" s="229" t="s">
        <v>224</v>
      </c>
    </row>
    <row r="180" s="2" customFormat="1">
      <c r="A180" s="38"/>
      <c r="B180" s="39"/>
      <c r="C180" s="40"/>
      <c r="D180" s="231" t="s">
        <v>147</v>
      </c>
      <c r="E180" s="40"/>
      <c r="F180" s="232" t="s">
        <v>225</v>
      </c>
      <c r="G180" s="40"/>
      <c r="H180" s="40"/>
      <c r="I180" s="233"/>
      <c r="J180" s="40"/>
      <c r="K180" s="40"/>
      <c r="L180" s="44"/>
      <c r="M180" s="234"/>
      <c r="N180" s="235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147</v>
      </c>
      <c r="AU180" s="17" t="s">
        <v>86</v>
      </c>
    </row>
    <row r="181" s="13" customFormat="1">
      <c r="A181" s="13"/>
      <c r="B181" s="236"/>
      <c r="C181" s="237"/>
      <c r="D181" s="231" t="s">
        <v>154</v>
      </c>
      <c r="E181" s="238" t="s">
        <v>1</v>
      </c>
      <c r="F181" s="239" t="s">
        <v>188</v>
      </c>
      <c r="G181" s="237"/>
      <c r="H181" s="240">
        <v>8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154</v>
      </c>
      <c r="AU181" s="246" t="s">
        <v>86</v>
      </c>
      <c r="AV181" s="13" t="s">
        <v>86</v>
      </c>
      <c r="AW181" s="13" t="s">
        <v>32</v>
      </c>
      <c r="AX181" s="13" t="s">
        <v>76</v>
      </c>
      <c r="AY181" s="246" t="s">
        <v>137</v>
      </c>
    </row>
    <row r="182" s="13" customFormat="1">
      <c r="A182" s="13"/>
      <c r="B182" s="236"/>
      <c r="C182" s="237"/>
      <c r="D182" s="231" t="s">
        <v>154</v>
      </c>
      <c r="E182" s="238" t="s">
        <v>1</v>
      </c>
      <c r="F182" s="239" t="s">
        <v>169</v>
      </c>
      <c r="G182" s="237"/>
      <c r="H182" s="240">
        <v>5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154</v>
      </c>
      <c r="AU182" s="246" t="s">
        <v>86</v>
      </c>
      <c r="AV182" s="13" t="s">
        <v>86</v>
      </c>
      <c r="AW182" s="13" t="s">
        <v>32</v>
      </c>
      <c r="AX182" s="13" t="s">
        <v>76</v>
      </c>
      <c r="AY182" s="246" t="s">
        <v>137</v>
      </c>
    </row>
    <row r="183" s="13" customFormat="1">
      <c r="A183" s="13"/>
      <c r="B183" s="236"/>
      <c r="C183" s="237"/>
      <c r="D183" s="231" t="s">
        <v>154</v>
      </c>
      <c r="E183" s="238" t="s">
        <v>1</v>
      </c>
      <c r="F183" s="239" t="s">
        <v>188</v>
      </c>
      <c r="G183" s="237"/>
      <c r="H183" s="240">
        <v>8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154</v>
      </c>
      <c r="AU183" s="246" t="s">
        <v>86</v>
      </c>
      <c r="AV183" s="13" t="s">
        <v>86</v>
      </c>
      <c r="AW183" s="13" t="s">
        <v>32</v>
      </c>
      <c r="AX183" s="13" t="s">
        <v>76</v>
      </c>
      <c r="AY183" s="246" t="s">
        <v>137</v>
      </c>
    </row>
    <row r="184" s="13" customFormat="1">
      <c r="A184" s="13"/>
      <c r="B184" s="236"/>
      <c r="C184" s="237"/>
      <c r="D184" s="231" t="s">
        <v>154</v>
      </c>
      <c r="E184" s="238" t="s">
        <v>1</v>
      </c>
      <c r="F184" s="239" t="s">
        <v>84</v>
      </c>
      <c r="G184" s="237"/>
      <c r="H184" s="240">
        <v>1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154</v>
      </c>
      <c r="AU184" s="246" t="s">
        <v>86</v>
      </c>
      <c r="AV184" s="13" t="s">
        <v>86</v>
      </c>
      <c r="AW184" s="13" t="s">
        <v>32</v>
      </c>
      <c r="AX184" s="13" t="s">
        <v>76</v>
      </c>
      <c r="AY184" s="246" t="s">
        <v>137</v>
      </c>
    </row>
    <row r="185" s="14" customFormat="1">
      <c r="A185" s="14"/>
      <c r="B185" s="247"/>
      <c r="C185" s="248"/>
      <c r="D185" s="231" t="s">
        <v>154</v>
      </c>
      <c r="E185" s="249" t="s">
        <v>1</v>
      </c>
      <c r="F185" s="250" t="s">
        <v>162</v>
      </c>
      <c r="G185" s="248"/>
      <c r="H185" s="251">
        <v>22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154</v>
      </c>
      <c r="AU185" s="257" t="s">
        <v>86</v>
      </c>
      <c r="AV185" s="14" t="s">
        <v>145</v>
      </c>
      <c r="AW185" s="14" t="s">
        <v>32</v>
      </c>
      <c r="AX185" s="14" t="s">
        <v>84</v>
      </c>
      <c r="AY185" s="257" t="s">
        <v>137</v>
      </c>
    </row>
    <row r="186" s="2" customFormat="1" ht="33" customHeight="1">
      <c r="A186" s="38"/>
      <c r="B186" s="39"/>
      <c r="C186" s="270" t="s">
        <v>226</v>
      </c>
      <c r="D186" s="270" t="s">
        <v>227</v>
      </c>
      <c r="E186" s="271" t="s">
        <v>228</v>
      </c>
      <c r="F186" s="272" t="s">
        <v>229</v>
      </c>
      <c r="G186" s="273" t="s">
        <v>196</v>
      </c>
      <c r="H186" s="274">
        <v>4</v>
      </c>
      <c r="I186" s="275"/>
      <c r="J186" s="276">
        <f>ROUND(I186*H186,2)</f>
        <v>0</v>
      </c>
      <c r="K186" s="272" t="s">
        <v>144</v>
      </c>
      <c r="L186" s="277"/>
      <c r="M186" s="278" t="s">
        <v>1</v>
      </c>
      <c r="N186" s="279" t="s">
        <v>41</v>
      </c>
      <c r="O186" s="91"/>
      <c r="P186" s="227">
        <f>O186*H186</f>
        <v>0</v>
      </c>
      <c r="Q186" s="227">
        <v>0.012489999999999999</v>
      </c>
      <c r="R186" s="227">
        <f>Q186*H186</f>
        <v>0.049959999999999997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188</v>
      </c>
      <c r="AT186" s="229" t="s">
        <v>227</v>
      </c>
      <c r="AU186" s="229" t="s">
        <v>86</v>
      </c>
      <c r="AY186" s="17" t="s">
        <v>137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84</v>
      </c>
      <c r="BK186" s="230">
        <f>ROUND(I186*H186,2)</f>
        <v>0</v>
      </c>
      <c r="BL186" s="17" t="s">
        <v>145</v>
      </c>
      <c r="BM186" s="229" t="s">
        <v>230</v>
      </c>
    </row>
    <row r="187" s="2" customFormat="1">
      <c r="A187" s="38"/>
      <c r="B187" s="39"/>
      <c r="C187" s="40"/>
      <c r="D187" s="231" t="s">
        <v>147</v>
      </c>
      <c r="E187" s="40"/>
      <c r="F187" s="232" t="s">
        <v>229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147</v>
      </c>
      <c r="AU187" s="17" t="s">
        <v>86</v>
      </c>
    </row>
    <row r="188" s="2" customFormat="1" ht="33" customHeight="1">
      <c r="A188" s="38"/>
      <c r="B188" s="39"/>
      <c r="C188" s="270" t="s">
        <v>8</v>
      </c>
      <c r="D188" s="270" t="s">
        <v>227</v>
      </c>
      <c r="E188" s="271" t="s">
        <v>231</v>
      </c>
      <c r="F188" s="272" t="s">
        <v>232</v>
      </c>
      <c r="G188" s="273" t="s">
        <v>196</v>
      </c>
      <c r="H188" s="274">
        <v>5</v>
      </c>
      <c r="I188" s="275"/>
      <c r="J188" s="276">
        <f>ROUND(I188*H188,2)</f>
        <v>0</v>
      </c>
      <c r="K188" s="272" t="s">
        <v>144</v>
      </c>
      <c r="L188" s="277"/>
      <c r="M188" s="278" t="s">
        <v>1</v>
      </c>
      <c r="N188" s="279" t="s">
        <v>41</v>
      </c>
      <c r="O188" s="91"/>
      <c r="P188" s="227">
        <f>O188*H188</f>
        <v>0</v>
      </c>
      <c r="Q188" s="227">
        <v>0.014890000000000001</v>
      </c>
      <c r="R188" s="227">
        <f>Q188*H188</f>
        <v>0.074450000000000002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188</v>
      </c>
      <c r="AT188" s="229" t="s">
        <v>227</v>
      </c>
      <c r="AU188" s="229" t="s">
        <v>86</v>
      </c>
      <c r="AY188" s="17" t="s">
        <v>137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84</v>
      </c>
      <c r="BK188" s="230">
        <f>ROUND(I188*H188,2)</f>
        <v>0</v>
      </c>
      <c r="BL188" s="17" t="s">
        <v>145</v>
      </c>
      <c r="BM188" s="229" t="s">
        <v>233</v>
      </c>
    </row>
    <row r="189" s="2" customFormat="1">
      <c r="A189" s="38"/>
      <c r="B189" s="39"/>
      <c r="C189" s="40"/>
      <c r="D189" s="231" t="s">
        <v>147</v>
      </c>
      <c r="E189" s="40"/>
      <c r="F189" s="232" t="s">
        <v>232</v>
      </c>
      <c r="G189" s="40"/>
      <c r="H189" s="40"/>
      <c r="I189" s="233"/>
      <c r="J189" s="40"/>
      <c r="K189" s="40"/>
      <c r="L189" s="44"/>
      <c r="M189" s="234"/>
      <c r="N189" s="23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147</v>
      </c>
      <c r="AU189" s="17" t="s">
        <v>86</v>
      </c>
    </row>
    <row r="190" s="2" customFormat="1" ht="33" customHeight="1">
      <c r="A190" s="38"/>
      <c r="B190" s="39"/>
      <c r="C190" s="270" t="s">
        <v>234</v>
      </c>
      <c r="D190" s="270" t="s">
        <v>227</v>
      </c>
      <c r="E190" s="271" t="s">
        <v>235</v>
      </c>
      <c r="F190" s="272" t="s">
        <v>236</v>
      </c>
      <c r="G190" s="273" t="s">
        <v>196</v>
      </c>
      <c r="H190" s="274">
        <v>1</v>
      </c>
      <c r="I190" s="275"/>
      <c r="J190" s="276">
        <f>ROUND(I190*H190,2)</f>
        <v>0</v>
      </c>
      <c r="K190" s="272" t="s">
        <v>144</v>
      </c>
      <c r="L190" s="277"/>
      <c r="M190" s="278" t="s">
        <v>1</v>
      </c>
      <c r="N190" s="279" t="s">
        <v>41</v>
      </c>
      <c r="O190" s="91"/>
      <c r="P190" s="227">
        <f>O190*H190</f>
        <v>0</v>
      </c>
      <c r="Q190" s="227">
        <v>0.01521</v>
      </c>
      <c r="R190" s="227">
        <f>Q190*H190</f>
        <v>0.01521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188</v>
      </c>
      <c r="AT190" s="229" t="s">
        <v>227</v>
      </c>
      <c r="AU190" s="229" t="s">
        <v>86</v>
      </c>
      <c r="AY190" s="17" t="s">
        <v>137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84</v>
      </c>
      <c r="BK190" s="230">
        <f>ROUND(I190*H190,2)</f>
        <v>0</v>
      </c>
      <c r="BL190" s="17" t="s">
        <v>145</v>
      </c>
      <c r="BM190" s="229" t="s">
        <v>237</v>
      </c>
    </row>
    <row r="191" s="2" customFormat="1">
      <c r="A191" s="38"/>
      <c r="B191" s="39"/>
      <c r="C191" s="40"/>
      <c r="D191" s="231" t="s">
        <v>147</v>
      </c>
      <c r="E191" s="40"/>
      <c r="F191" s="232" t="s">
        <v>236</v>
      </c>
      <c r="G191" s="40"/>
      <c r="H191" s="40"/>
      <c r="I191" s="233"/>
      <c r="J191" s="40"/>
      <c r="K191" s="40"/>
      <c r="L191" s="44"/>
      <c r="M191" s="234"/>
      <c r="N191" s="235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147</v>
      </c>
      <c r="AU191" s="17" t="s">
        <v>86</v>
      </c>
    </row>
    <row r="192" s="2" customFormat="1" ht="33" customHeight="1">
      <c r="A192" s="38"/>
      <c r="B192" s="39"/>
      <c r="C192" s="270" t="s">
        <v>238</v>
      </c>
      <c r="D192" s="270" t="s">
        <v>227</v>
      </c>
      <c r="E192" s="271" t="s">
        <v>239</v>
      </c>
      <c r="F192" s="272" t="s">
        <v>240</v>
      </c>
      <c r="G192" s="273" t="s">
        <v>196</v>
      </c>
      <c r="H192" s="274">
        <v>8</v>
      </c>
      <c r="I192" s="275"/>
      <c r="J192" s="276">
        <f>ROUND(I192*H192,2)</f>
        <v>0</v>
      </c>
      <c r="K192" s="272" t="s">
        <v>144</v>
      </c>
      <c r="L192" s="277"/>
      <c r="M192" s="278" t="s">
        <v>1</v>
      </c>
      <c r="N192" s="279" t="s">
        <v>41</v>
      </c>
      <c r="O192" s="91"/>
      <c r="P192" s="227">
        <f>O192*H192</f>
        <v>0</v>
      </c>
      <c r="Q192" s="227">
        <v>0.017930000000000001</v>
      </c>
      <c r="R192" s="227">
        <f>Q192*H192</f>
        <v>0.14344000000000001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188</v>
      </c>
      <c r="AT192" s="229" t="s">
        <v>227</v>
      </c>
      <c r="AU192" s="229" t="s">
        <v>86</v>
      </c>
      <c r="AY192" s="17" t="s">
        <v>137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84</v>
      </c>
      <c r="BK192" s="230">
        <f>ROUND(I192*H192,2)</f>
        <v>0</v>
      </c>
      <c r="BL192" s="17" t="s">
        <v>145</v>
      </c>
      <c r="BM192" s="229" t="s">
        <v>241</v>
      </c>
    </row>
    <row r="193" s="2" customFormat="1">
      <c r="A193" s="38"/>
      <c r="B193" s="39"/>
      <c r="C193" s="40"/>
      <c r="D193" s="231" t="s">
        <v>147</v>
      </c>
      <c r="E193" s="40"/>
      <c r="F193" s="232" t="s">
        <v>240</v>
      </c>
      <c r="G193" s="40"/>
      <c r="H193" s="40"/>
      <c r="I193" s="233"/>
      <c r="J193" s="40"/>
      <c r="K193" s="40"/>
      <c r="L193" s="44"/>
      <c r="M193" s="234"/>
      <c r="N193" s="235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147</v>
      </c>
      <c r="AU193" s="17" t="s">
        <v>86</v>
      </c>
    </row>
    <row r="194" s="2" customFormat="1" ht="37.8" customHeight="1">
      <c r="A194" s="38"/>
      <c r="B194" s="39"/>
      <c r="C194" s="270" t="s">
        <v>242</v>
      </c>
      <c r="D194" s="270" t="s">
        <v>227</v>
      </c>
      <c r="E194" s="271" t="s">
        <v>243</v>
      </c>
      <c r="F194" s="272" t="s">
        <v>244</v>
      </c>
      <c r="G194" s="273" t="s">
        <v>196</v>
      </c>
      <c r="H194" s="274">
        <v>4</v>
      </c>
      <c r="I194" s="275"/>
      <c r="J194" s="276">
        <f>ROUND(I194*H194,2)</f>
        <v>0</v>
      </c>
      <c r="K194" s="272" t="s">
        <v>144</v>
      </c>
      <c r="L194" s="277"/>
      <c r="M194" s="278" t="s">
        <v>1</v>
      </c>
      <c r="N194" s="279" t="s">
        <v>41</v>
      </c>
      <c r="O194" s="91"/>
      <c r="P194" s="227">
        <f>O194*H194</f>
        <v>0</v>
      </c>
      <c r="Q194" s="227">
        <v>0.01272</v>
      </c>
      <c r="R194" s="227">
        <f>Q194*H194</f>
        <v>0.050880000000000002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188</v>
      </c>
      <c r="AT194" s="229" t="s">
        <v>227</v>
      </c>
      <c r="AU194" s="229" t="s">
        <v>86</v>
      </c>
      <c r="AY194" s="17" t="s">
        <v>137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84</v>
      </c>
      <c r="BK194" s="230">
        <f>ROUND(I194*H194,2)</f>
        <v>0</v>
      </c>
      <c r="BL194" s="17" t="s">
        <v>145</v>
      </c>
      <c r="BM194" s="229" t="s">
        <v>245</v>
      </c>
    </row>
    <row r="195" s="2" customFormat="1">
      <c r="A195" s="38"/>
      <c r="B195" s="39"/>
      <c r="C195" s="40"/>
      <c r="D195" s="231" t="s">
        <v>147</v>
      </c>
      <c r="E195" s="40"/>
      <c r="F195" s="232" t="s">
        <v>244</v>
      </c>
      <c r="G195" s="40"/>
      <c r="H195" s="40"/>
      <c r="I195" s="233"/>
      <c r="J195" s="40"/>
      <c r="K195" s="40"/>
      <c r="L195" s="44"/>
      <c r="M195" s="234"/>
      <c r="N195" s="23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147</v>
      </c>
      <c r="AU195" s="17" t="s">
        <v>86</v>
      </c>
    </row>
    <row r="196" s="2" customFormat="1" ht="16.5" customHeight="1">
      <c r="A196" s="38"/>
      <c r="B196" s="39"/>
      <c r="C196" s="218" t="s">
        <v>246</v>
      </c>
      <c r="D196" s="218" t="s">
        <v>140</v>
      </c>
      <c r="E196" s="219" t="s">
        <v>247</v>
      </c>
      <c r="F196" s="220" t="s">
        <v>248</v>
      </c>
      <c r="G196" s="221" t="s">
        <v>196</v>
      </c>
      <c r="H196" s="222">
        <v>6</v>
      </c>
      <c r="I196" s="223"/>
      <c r="J196" s="224">
        <f>ROUND(I196*H196,2)</f>
        <v>0</v>
      </c>
      <c r="K196" s="220" t="s">
        <v>1</v>
      </c>
      <c r="L196" s="44"/>
      <c r="M196" s="225" t="s">
        <v>1</v>
      </c>
      <c r="N196" s="226" t="s">
        <v>41</v>
      </c>
      <c r="O196" s="91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145</v>
      </c>
      <c r="AT196" s="229" t="s">
        <v>140</v>
      </c>
      <c r="AU196" s="229" t="s">
        <v>86</v>
      </c>
      <c r="AY196" s="17" t="s">
        <v>137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84</v>
      </c>
      <c r="BK196" s="230">
        <f>ROUND(I196*H196,2)</f>
        <v>0</v>
      </c>
      <c r="BL196" s="17" t="s">
        <v>145</v>
      </c>
      <c r="BM196" s="229" t="s">
        <v>249</v>
      </c>
    </row>
    <row r="197" s="2" customFormat="1">
      <c r="A197" s="38"/>
      <c r="B197" s="39"/>
      <c r="C197" s="40"/>
      <c r="D197" s="231" t="s">
        <v>147</v>
      </c>
      <c r="E197" s="40"/>
      <c r="F197" s="232" t="s">
        <v>248</v>
      </c>
      <c r="G197" s="40"/>
      <c r="H197" s="40"/>
      <c r="I197" s="233"/>
      <c r="J197" s="40"/>
      <c r="K197" s="40"/>
      <c r="L197" s="44"/>
      <c r="M197" s="234"/>
      <c r="N197" s="235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147</v>
      </c>
      <c r="AU197" s="17" t="s">
        <v>86</v>
      </c>
    </row>
    <row r="198" s="2" customFormat="1" ht="24.15" customHeight="1">
      <c r="A198" s="38"/>
      <c r="B198" s="39"/>
      <c r="C198" s="218" t="s">
        <v>201</v>
      </c>
      <c r="D198" s="218" t="s">
        <v>140</v>
      </c>
      <c r="E198" s="219" t="s">
        <v>250</v>
      </c>
      <c r="F198" s="220" t="s">
        <v>251</v>
      </c>
      <c r="G198" s="221" t="s">
        <v>196</v>
      </c>
      <c r="H198" s="222">
        <v>4</v>
      </c>
      <c r="I198" s="223"/>
      <c r="J198" s="224">
        <f>ROUND(I198*H198,2)</f>
        <v>0</v>
      </c>
      <c r="K198" s="220" t="s">
        <v>144</v>
      </c>
      <c r="L198" s="44"/>
      <c r="M198" s="225" t="s">
        <v>1</v>
      </c>
      <c r="N198" s="226" t="s">
        <v>41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145</v>
      </c>
      <c r="AT198" s="229" t="s">
        <v>140</v>
      </c>
      <c r="AU198" s="229" t="s">
        <v>86</v>
      </c>
      <c r="AY198" s="17" t="s">
        <v>137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84</v>
      </c>
      <c r="BK198" s="230">
        <f>ROUND(I198*H198,2)</f>
        <v>0</v>
      </c>
      <c r="BL198" s="17" t="s">
        <v>145</v>
      </c>
      <c r="BM198" s="229" t="s">
        <v>252</v>
      </c>
    </row>
    <row r="199" s="2" customFormat="1">
      <c r="A199" s="38"/>
      <c r="B199" s="39"/>
      <c r="C199" s="40"/>
      <c r="D199" s="231" t="s">
        <v>147</v>
      </c>
      <c r="E199" s="40"/>
      <c r="F199" s="232" t="s">
        <v>253</v>
      </c>
      <c r="G199" s="40"/>
      <c r="H199" s="40"/>
      <c r="I199" s="233"/>
      <c r="J199" s="40"/>
      <c r="K199" s="40"/>
      <c r="L199" s="44"/>
      <c r="M199" s="234"/>
      <c r="N199" s="235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147</v>
      </c>
      <c r="AU199" s="17" t="s">
        <v>86</v>
      </c>
    </row>
    <row r="200" s="2" customFormat="1" ht="16.5" customHeight="1">
      <c r="A200" s="38"/>
      <c r="B200" s="39"/>
      <c r="C200" s="270" t="s">
        <v>7</v>
      </c>
      <c r="D200" s="270" t="s">
        <v>227</v>
      </c>
      <c r="E200" s="271" t="s">
        <v>254</v>
      </c>
      <c r="F200" s="272" t="s">
        <v>255</v>
      </c>
      <c r="G200" s="273" t="s">
        <v>196</v>
      </c>
      <c r="H200" s="274">
        <v>4</v>
      </c>
      <c r="I200" s="275"/>
      <c r="J200" s="276">
        <f>ROUND(I200*H200,2)</f>
        <v>0</v>
      </c>
      <c r="K200" s="272" t="s">
        <v>1</v>
      </c>
      <c r="L200" s="277"/>
      <c r="M200" s="278" t="s">
        <v>1</v>
      </c>
      <c r="N200" s="279" t="s">
        <v>41</v>
      </c>
      <c r="O200" s="91"/>
      <c r="P200" s="227">
        <f>O200*H200</f>
        <v>0</v>
      </c>
      <c r="Q200" s="227">
        <v>0.00046000000000000001</v>
      </c>
      <c r="R200" s="227">
        <f>Q200*H200</f>
        <v>0.0018400000000000001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188</v>
      </c>
      <c r="AT200" s="229" t="s">
        <v>227</v>
      </c>
      <c r="AU200" s="229" t="s">
        <v>86</v>
      </c>
      <c r="AY200" s="17" t="s">
        <v>137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84</v>
      </c>
      <c r="BK200" s="230">
        <f>ROUND(I200*H200,2)</f>
        <v>0</v>
      </c>
      <c r="BL200" s="17" t="s">
        <v>145</v>
      </c>
      <c r="BM200" s="229" t="s">
        <v>256</v>
      </c>
    </row>
    <row r="201" s="2" customFormat="1">
      <c r="A201" s="38"/>
      <c r="B201" s="39"/>
      <c r="C201" s="40"/>
      <c r="D201" s="231" t="s">
        <v>147</v>
      </c>
      <c r="E201" s="40"/>
      <c r="F201" s="232" t="s">
        <v>255</v>
      </c>
      <c r="G201" s="40"/>
      <c r="H201" s="40"/>
      <c r="I201" s="233"/>
      <c r="J201" s="40"/>
      <c r="K201" s="40"/>
      <c r="L201" s="44"/>
      <c r="M201" s="234"/>
      <c r="N201" s="235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147</v>
      </c>
      <c r="AU201" s="17" t="s">
        <v>86</v>
      </c>
    </row>
    <row r="202" s="12" customFormat="1" ht="22.8" customHeight="1">
      <c r="A202" s="12"/>
      <c r="B202" s="202"/>
      <c r="C202" s="203"/>
      <c r="D202" s="204" t="s">
        <v>75</v>
      </c>
      <c r="E202" s="216" t="s">
        <v>193</v>
      </c>
      <c r="F202" s="216" t="s">
        <v>257</v>
      </c>
      <c r="G202" s="203"/>
      <c r="H202" s="203"/>
      <c r="I202" s="206"/>
      <c r="J202" s="217">
        <f>BK202</f>
        <v>0</v>
      </c>
      <c r="K202" s="203"/>
      <c r="L202" s="208"/>
      <c r="M202" s="209"/>
      <c r="N202" s="210"/>
      <c r="O202" s="210"/>
      <c r="P202" s="211">
        <f>SUM(P203:P271)</f>
        <v>0</v>
      </c>
      <c r="Q202" s="210"/>
      <c r="R202" s="211">
        <f>SUM(R203:R271)</f>
        <v>0.22088099999999999</v>
      </c>
      <c r="S202" s="210"/>
      <c r="T202" s="212">
        <f>SUM(T203:T271)</f>
        <v>27.763445000000001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3" t="s">
        <v>84</v>
      </c>
      <c r="AT202" s="214" t="s">
        <v>75</v>
      </c>
      <c r="AU202" s="214" t="s">
        <v>84</v>
      </c>
      <c r="AY202" s="213" t="s">
        <v>137</v>
      </c>
      <c r="BK202" s="215">
        <f>SUM(BK203:BK271)</f>
        <v>0</v>
      </c>
    </row>
    <row r="203" s="2" customFormat="1" ht="33" customHeight="1">
      <c r="A203" s="38"/>
      <c r="B203" s="39"/>
      <c r="C203" s="218" t="s">
        <v>258</v>
      </c>
      <c r="D203" s="218" t="s">
        <v>140</v>
      </c>
      <c r="E203" s="219" t="s">
        <v>259</v>
      </c>
      <c r="F203" s="220" t="s">
        <v>260</v>
      </c>
      <c r="G203" s="221" t="s">
        <v>151</v>
      </c>
      <c r="H203" s="222">
        <v>259.30000000000001</v>
      </c>
      <c r="I203" s="223"/>
      <c r="J203" s="224">
        <f>ROUND(I203*H203,2)</f>
        <v>0</v>
      </c>
      <c r="K203" s="220" t="s">
        <v>144</v>
      </c>
      <c r="L203" s="44"/>
      <c r="M203" s="225" t="s">
        <v>1</v>
      </c>
      <c r="N203" s="226" t="s">
        <v>41</v>
      </c>
      <c r="O203" s="91"/>
      <c r="P203" s="227">
        <f>O203*H203</f>
        <v>0</v>
      </c>
      <c r="Q203" s="227">
        <v>0.00012999999999999999</v>
      </c>
      <c r="R203" s="227">
        <f>Q203*H203</f>
        <v>0.033708999999999996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145</v>
      </c>
      <c r="AT203" s="229" t="s">
        <v>140</v>
      </c>
      <c r="AU203" s="229" t="s">
        <v>86</v>
      </c>
      <c r="AY203" s="17" t="s">
        <v>137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84</v>
      </c>
      <c r="BK203" s="230">
        <f>ROUND(I203*H203,2)</f>
        <v>0</v>
      </c>
      <c r="BL203" s="17" t="s">
        <v>145</v>
      </c>
      <c r="BM203" s="229" t="s">
        <v>261</v>
      </c>
    </row>
    <row r="204" s="2" customFormat="1">
      <c r="A204" s="38"/>
      <c r="B204" s="39"/>
      <c r="C204" s="40"/>
      <c r="D204" s="231" t="s">
        <v>147</v>
      </c>
      <c r="E204" s="40"/>
      <c r="F204" s="232" t="s">
        <v>262</v>
      </c>
      <c r="G204" s="40"/>
      <c r="H204" s="40"/>
      <c r="I204" s="233"/>
      <c r="J204" s="40"/>
      <c r="K204" s="40"/>
      <c r="L204" s="44"/>
      <c r="M204" s="234"/>
      <c r="N204" s="235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147</v>
      </c>
      <c r="AU204" s="17" t="s">
        <v>86</v>
      </c>
    </row>
    <row r="205" s="2" customFormat="1" ht="24.15" customHeight="1">
      <c r="A205" s="38"/>
      <c r="B205" s="39"/>
      <c r="C205" s="218" t="s">
        <v>263</v>
      </c>
      <c r="D205" s="218" t="s">
        <v>140</v>
      </c>
      <c r="E205" s="219" t="s">
        <v>264</v>
      </c>
      <c r="F205" s="220" t="s">
        <v>265</v>
      </c>
      <c r="G205" s="221" t="s">
        <v>151</v>
      </c>
      <c r="H205" s="222">
        <v>259.30000000000001</v>
      </c>
      <c r="I205" s="223"/>
      <c r="J205" s="224">
        <f>ROUND(I205*H205,2)</f>
        <v>0</v>
      </c>
      <c r="K205" s="220" t="s">
        <v>144</v>
      </c>
      <c r="L205" s="44"/>
      <c r="M205" s="225" t="s">
        <v>1</v>
      </c>
      <c r="N205" s="226" t="s">
        <v>41</v>
      </c>
      <c r="O205" s="91"/>
      <c r="P205" s="227">
        <f>O205*H205</f>
        <v>0</v>
      </c>
      <c r="Q205" s="227">
        <v>4.0000000000000003E-05</v>
      </c>
      <c r="R205" s="227">
        <f>Q205*H205</f>
        <v>0.010372000000000001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145</v>
      </c>
      <c r="AT205" s="229" t="s">
        <v>140</v>
      </c>
      <c r="AU205" s="229" t="s">
        <v>86</v>
      </c>
      <c r="AY205" s="17" t="s">
        <v>137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84</v>
      </c>
      <c r="BK205" s="230">
        <f>ROUND(I205*H205,2)</f>
        <v>0</v>
      </c>
      <c r="BL205" s="17" t="s">
        <v>145</v>
      </c>
      <c r="BM205" s="229" t="s">
        <v>266</v>
      </c>
    </row>
    <row r="206" s="2" customFormat="1">
      <c r="A206" s="38"/>
      <c r="B206" s="39"/>
      <c r="C206" s="40"/>
      <c r="D206" s="231" t="s">
        <v>147</v>
      </c>
      <c r="E206" s="40"/>
      <c r="F206" s="232" t="s">
        <v>267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147</v>
      </c>
      <c r="AU206" s="17" t="s">
        <v>86</v>
      </c>
    </row>
    <row r="207" s="13" customFormat="1">
      <c r="A207" s="13"/>
      <c r="B207" s="236"/>
      <c r="C207" s="237"/>
      <c r="D207" s="231" t="s">
        <v>154</v>
      </c>
      <c r="E207" s="238" t="s">
        <v>1</v>
      </c>
      <c r="F207" s="239" t="s">
        <v>268</v>
      </c>
      <c r="G207" s="237"/>
      <c r="H207" s="240">
        <v>135.69999999999999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154</v>
      </c>
      <c r="AU207" s="246" t="s">
        <v>86</v>
      </c>
      <c r="AV207" s="13" t="s">
        <v>86</v>
      </c>
      <c r="AW207" s="13" t="s">
        <v>32</v>
      </c>
      <c r="AX207" s="13" t="s">
        <v>76</v>
      </c>
      <c r="AY207" s="246" t="s">
        <v>137</v>
      </c>
    </row>
    <row r="208" s="13" customFormat="1">
      <c r="A208" s="13"/>
      <c r="B208" s="236"/>
      <c r="C208" s="237"/>
      <c r="D208" s="231" t="s">
        <v>154</v>
      </c>
      <c r="E208" s="238" t="s">
        <v>1</v>
      </c>
      <c r="F208" s="239" t="s">
        <v>269</v>
      </c>
      <c r="G208" s="237"/>
      <c r="H208" s="240">
        <v>123.59999999999999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154</v>
      </c>
      <c r="AU208" s="246" t="s">
        <v>86</v>
      </c>
      <c r="AV208" s="13" t="s">
        <v>86</v>
      </c>
      <c r="AW208" s="13" t="s">
        <v>32</v>
      </c>
      <c r="AX208" s="13" t="s">
        <v>76</v>
      </c>
      <c r="AY208" s="246" t="s">
        <v>137</v>
      </c>
    </row>
    <row r="209" s="14" customFormat="1">
      <c r="A209" s="14"/>
      <c r="B209" s="247"/>
      <c r="C209" s="248"/>
      <c r="D209" s="231" t="s">
        <v>154</v>
      </c>
      <c r="E209" s="249" t="s">
        <v>1</v>
      </c>
      <c r="F209" s="250" t="s">
        <v>162</v>
      </c>
      <c r="G209" s="248"/>
      <c r="H209" s="251">
        <v>259.29999999999995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7" t="s">
        <v>154</v>
      </c>
      <c r="AU209" s="257" t="s">
        <v>86</v>
      </c>
      <c r="AV209" s="14" t="s">
        <v>145</v>
      </c>
      <c r="AW209" s="14" t="s">
        <v>32</v>
      </c>
      <c r="AX209" s="14" t="s">
        <v>84</v>
      </c>
      <c r="AY209" s="257" t="s">
        <v>137</v>
      </c>
    </row>
    <row r="210" s="2" customFormat="1" ht="16.5" customHeight="1">
      <c r="A210" s="38"/>
      <c r="B210" s="39"/>
      <c r="C210" s="218" t="s">
        <v>270</v>
      </c>
      <c r="D210" s="218" t="s">
        <v>140</v>
      </c>
      <c r="E210" s="219" t="s">
        <v>271</v>
      </c>
      <c r="F210" s="220" t="s">
        <v>272</v>
      </c>
      <c r="G210" s="221" t="s">
        <v>196</v>
      </c>
      <c r="H210" s="222">
        <v>40</v>
      </c>
      <c r="I210" s="223"/>
      <c r="J210" s="224">
        <f>ROUND(I210*H210,2)</f>
        <v>0</v>
      </c>
      <c r="K210" s="220" t="s">
        <v>144</v>
      </c>
      <c r="L210" s="44"/>
      <c r="M210" s="225" t="s">
        <v>1</v>
      </c>
      <c r="N210" s="226" t="s">
        <v>41</v>
      </c>
      <c r="O210" s="91"/>
      <c r="P210" s="227">
        <f>O210*H210</f>
        <v>0</v>
      </c>
      <c r="Q210" s="227">
        <v>0.0044200000000000003</v>
      </c>
      <c r="R210" s="227">
        <f>Q210*H210</f>
        <v>0.17680000000000001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145</v>
      </c>
      <c r="AT210" s="229" t="s">
        <v>140</v>
      </c>
      <c r="AU210" s="229" t="s">
        <v>86</v>
      </c>
      <c r="AY210" s="17" t="s">
        <v>137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84</v>
      </c>
      <c r="BK210" s="230">
        <f>ROUND(I210*H210,2)</f>
        <v>0</v>
      </c>
      <c r="BL210" s="17" t="s">
        <v>145</v>
      </c>
      <c r="BM210" s="229" t="s">
        <v>273</v>
      </c>
    </row>
    <row r="211" s="2" customFormat="1">
      <c r="A211" s="38"/>
      <c r="B211" s="39"/>
      <c r="C211" s="40"/>
      <c r="D211" s="231" t="s">
        <v>147</v>
      </c>
      <c r="E211" s="40"/>
      <c r="F211" s="232" t="s">
        <v>274</v>
      </c>
      <c r="G211" s="40"/>
      <c r="H211" s="40"/>
      <c r="I211" s="233"/>
      <c r="J211" s="40"/>
      <c r="K211" s="40"/>
      <c r="L211" s="44"/>
      <c r="M211" s="234"/>
      <c r="N211" s="235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147</v>
      </c>
      <c r="AU211" s="17" t="s">
        <v>86</v>
      </c>
    </row>
    <row r="212" s="13" customFormat="1">
      <c r="A212" s="13"/>
      <c r="B212" s="236"/>
      <c r="C212" s="237"/>
      <c r="D212" s="231" t="s">
        <v>154</v>
      </c>
      <c r="E212" s="238" t="s">
        <v>1</v>
      </c>
      <c r="F212" s="239" t="s">
        <v>275</v>
      </c>
      <c r="G212" s="237"/>
      <c r="H212" s="240">
        <v>20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154</v>
      </c>
      <c r="AU212" s="246" t="s">
        <v>86</v>
      </c>
      <c r="AV212" s="13" t="s">
        <v>86</v>
      </c>
      <c r="AW212" s="13" t="s">
        <v>32</v>
      </c>
      <c r="AX212" s="13" t="s">
        <v>76</v>
      </c>
      <c r="AY212" s="246" t="s">
        <v>137</v>
      </c>
    </row>
    <row r="213" s="13" customFormat="1">
      <c r="A213" s="13"/>
      <c r="B213" s="236"/>
      <c r="C213" s="237"/>
      <c r="D213" s="231" t="s">
        <v>154</v>
      </c>
      <c r="E213" s="238" t="s">
        <v>1</v>
      </c>
      <c r="F213" s="239" t="s">
        <v>201</v>
      </c>
      <c r="G213" s="237"/>
      <c r="H213" s="240">
        <v>20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154</v>
      </c>
      <c r="AU213" s="246" t="s">
        <v>86</v>
      </c>
      <c r="AV213" s="13" t="s">
        <v>86</v>
      </c>
      <c r="AW213" s="13" t="s">
        <v>32</v>
      </c>
      <c r="AX213" s="13" t="s">
        <v>76</v>
      </c>
      <c r="AY213" s="246" t="s">
        <v>137</v>
      </c>
    </row>
    <row r="214" s="14" customFormat="1">
      <c r="A214" s="14"/>
      <c r="B214" s="247"/>
      <c r="C214" s="248"/>
      <c r="D214" s="231" t="s">
        <v>154</v>
      </c>
      <c r="E214" s="249" t="s">
        <v>1</v>
      </c>
      <c r="F214" s="250" t="s">
        <v>162</v>
      </c>
      <c r="G214" s="248"/>
      <c r="H214" s="251">
        <v>40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154</v>
      </c>
      <c r="AU214" s="257" t="s">
        <v>86</v>
      </c>
      <c r="AV214" s="14" t="s">
        <v>145</v>
      </c>
      <c r="AW214" s="14" t="s">
        <v>32</v>
      </c>
      <c r="AX214" s="14" t="s">
        <v>84</v>
      </c>
      <c r="AY214" s="257" t="s">
        <v>137</v>
      </c>
    </row>
    <row r="215" s="2" customFormat="1" ht="16.5" customHeight="1">
      <c r="A215" s="38"/>
      <c r="B215" s="39"/>
      <c r="C215" s="270" t="s">
        <v>276</v>
      </c>
      <c r="D215" s="270" t="s">
        <v>227</v>
      </c>
      <c r="E215" s="271" t="s">
        <v>277</v>
      </c>
      <c r="F215" s="272" t="s">
        <v>278</v>
      </c>
      <c r="G215" s="273" t="s">
        <v>196</v>
      </c>
      <c r="H215" s="274">
        <v>40</v>
      </c>
      <c r="I215" s="275"/>
      <c r="J215" s="276">
        <f>ROUND(I215*H215,2)</f>
        <v>0</v>
      </c>
      <c r="K215" s="272" t="s">
        <v>1</v>
      </c>
      <c r="L215" s="277"/>
      <c r="M215" s="278" t="s">
        <v>1</v>
      </c>
      <c r="N215" s="279" t="s">
        <v>41</v>
      </c>
      <c r="O215" s="91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9" t="s">
        <v>188</v>
      </c>
      <c r="AT215" s="229" t="s">
        <v>227</v>
      </c>
      <c r="AU215" s="229" t="s">
        <v>86</v>
      </c>
      <c r="AY215" s="17" t="s">
        <v>137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7" t="s">
        <v>84</v>
      </c>
      <c r="BK215" s="230">
        <f>ROUND(I215*H215,2)</f>
        <v>0</v>
      </c>
      <c r="BL215" s="17" t="s">
        <v>145</v>
      </c>
      <c r="BM215" s="229" t="s">
        <v>279</v>
      </c>
    </row>
    <row r="216" s="2" customFormat="1">
      <c r="A216" s="38"/>
      <c r="B216" s="39"/>
      <c r="C216" s="40"/>
      <c r="D216" s="231" t="s">
        <v>147</v>
      </c>
      <c r="E216" s="40"/>
      <c r="F216" s="232" t="s">
        <v>278</v>
      </c>
      <c r="G216" s="40"/>
      <c r="H216" s="40"/>
      <c r="I216" s="233"/>
      <c r="J216" s="40"/>
      <c r="K216" s="40"/>
      <c r="L216" s="44"/>
      <c r="M216" s="234"/>
      <c r="N216" s="235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147</v>
      </c>
      <c r="AU216" s="17" t="s">
        <v>86</v>
      </c>
    </row>
    <row r="217" s="2" customFormat="1" ht="16.5" customHeight="1">
      <c r="A217" s="38"/>
      <c r="B217" s="39"/>
      <c r="C217" s="270" t="s">
        <v>280</v>
      </c>
      <c r="D217" s="270" t="s">
        <v>227</v>
      </c>
      <c r="E217" s="271" t="s">
        <v>281</v>
      </c>
      <c r="F217" s="272" t="s">
        <v>282</v>
      </c>
      <c r="G217" s="273" t="s">
        <v>196</v>
      </c>
      <c r="H217" s="274">
        <v>40</v>
      </c>
      <c r="I217" s="275"/>
      <c r="J217" s="276">
        <f>ROUND(I217*H217,2)</f>
        <v>0</v>
      </c>
      <c r="K217" s="272" t="s">
        <v>1</v>
      </c>
      <c r="L217" s="277"/>
      <c r="M217" s="278" t="s">
        <v>1</v>
      </c>
      <c r="N217" s="279" t="s">
        <v>41</v>
      </c>
      <c r="O217" s="91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188</v>
      </c>
      <c r="AT217" s="229" t="s">
        <v>227</v>
      </c>
      <c r="AU217" s="229" t="s">
        <v>86</v>
      </c>
      <c r="AY217" s="17" t="s">
        <v>137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84</v>
      </c>
      <c r="BK217" s="230">
        <f>ROUND(I217*H217,2)</f>
        <v>0</v>
      </c>
      <c r="BL217" s="17" t="s">
        <v>145</v>
      </c>
      <c r="BM217" s="229" t="s">
        <v>283</v>
      </c>
    </row>
    <row r="218" s="2" customFormat="1">
      <c r="A218" s="38"/>
      <c r="B218" s="39"/>
      <c r="C218" s="40"/>
      <c r="D218" s="231" t="s">
        <v>147</v>
      </c>
      <c r="E218" s="40"/>
      <c r="F218" s="232" t="s">
        <v>282</v>
      </c>
      <c r="G218" s="40"/>
      <c r="H218" s="40"/>
      <c r="I218" s="233"/>
      <c r="J218" s="40"/>
      <c r="K218" s="40"/>
      <c r="L218" s="44"/>
      <c r="M218" s="234"/>
      <c r="N218" s="23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147</v>
      </c>
      <c r="AU218" s="17" t="s">
        <v>86</v>
      </c>
    </row>
    <row r="219" s="2" customFormat="1" ht="21.75" customHeight="1">
      <c r="A219" s="38"/>
      <c r="B219" s="39"/>
      <c r="C219" s="218" t="s">
        <v>284</v>
      </c>
      <c r="D219" s="218" t="s">
        <v>140</v>
      </c>
      <c r="E219" s="219" t="s">
        <v>285</v>
      </c>
      <c r="F219" s="220" t="s">
        <v>286</v>
      </c>
      <c r="G219" s="221" t="s">
        <v>151</v>
      </c>
      <c r="H219" s="222">
        <v>13.215</v>
      </c>
      <c r="I219" s="223"/>
      <c r="J219" s="224">
        <f>ROUND(I219*H219,2)</f>
        <v>0</v>
      </c>
      <c r="K219" s="220" t="s">
        <v>144</v>
      </c>
      <c r="L219" s="44"/>
      <c r="M219" s="225" t="s">
        <v>1</v>
      </c>
      <c r="N219" s="226" t="s">
        <v>41</v>
      </c>
      <c r="O219" s="91"/>
      <c r="P219" s="227">
        <f>O219*H219</f>
        <v>0</v>
      </c>
      <c r="Q219" s="227">
        <v>0</v>
      </c>
      <c r="R219" s="227">
        <f>Q219*H219</f>
        <v>0</v>
      </c>
      <c r="S219" s="227">
        <v>0.13100000000000001</v>
      </c>
      <c r="T219" s="228">
        <f>S219*H219</f>
        <v>1.7311650000000001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145</v>
      </c>
      <c r="AT219" s="229" t="s">
        <v>140</v>
      </c>
      <c r="AU219" s="229" t="s">
        <v>86</v>
      </c>
      <c r="AY219" s="17" t="s">
        <v>137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84</v>
      </c>
      <c r="BK219" s="230">
        <f>ROUND(I219*H219,2)</f>
        <v>0</v>
      </c>
      <c r="BL219" s="17" t="s">
        <v>145</v>
      </c>
      <c r="BM219" s="229" t="s">
        <v>287</v>
      </c>
    </row>
    <row r="220" s="2" customFormat="1">
      <c r="A220" s="38"/>
      <c r="B220" s="39"/>
      <c r="C220" s="40"/>
      <c r="D220" s="231" t="s">
        <v>147</v>
      </c>
      <c r="E220" s="40"/>
      <c r="F220" s="232" t="s">
        <v>288</v>
      </c>
      <c r="G220" s="40"/>
      <c r="H220" s="40"/>
      <c r="I220" s="233"/>
      <c r="J220" s="40"/>
      <c r="K220" s="40"/>
      <c r="L220" s="44"/>
      <c r="M220" s="234"/>
      <c r="N220" s="235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147</v>
      </c>
      <c r="AU220" s="17" t="s">
        <v>86</v>
      </c>
    </row>
    <row r="221" s="13" customFormat="1">
      <c r="A221" s="13"/>
      <c r="B221" s="236"/>
      <c r="C221" s="237"/>
      <c r="D221" s="231" t="s">
        <v>154</v>
      </c>
      <c r="E221" s="238" t="s">
        <v>1</v>
      </c>
      <c r="F221" s="239" t="s">
        <v>289</v>
      </c>
      <c r="G221" s="237"/>
      <c r="H221" s="240">
        <v>9.4499999999999993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154</v>
      </c>
      <c r="AU221" s="246" t="s">
        <v>86</v>
      </c>
      <c r="AV221" s="13" t="s">
        <v>86</v>
      </c>
      <c r="AW221" s="13" t="s">
        <v>32</v>
      </c>
      <c r="AX221" s="13" t="s">
        <v>76</v>
      </c>
      <c r="AY221" s="246" t="s">
        <v>137</v>
      </c>
    </row>
    <row r="222" s="13" customFormat="1">
      <c r="A222" s="13"/>
      <c r="B222" s="236"/>
      <c r="C222" s="237"/>
      <c r="D222" s="231" t="s">
        <v>154</v>
      </c>
      <c r="E222" s="238" t="s">
        <v>1</v>
      </c>
      <c r="F222" s="239" t="s">
        <v>290</v>
      </c>
      <c r="G222" s="237"/>
      <c r="H222" s="240">
        <v>3.0150000000000001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154</v>
      </c>
      <c r="AU222" s="246" t="s">
        <v>86</v>
      </c>
      <c r="AV222" s="13" t="s">
        <v>86</v>
      </c>
      <c r="AW222" s="13" t="s">
        <v>32</v>
      </c>
      <c r="AX222" s="13" t="s">
        <v>76</v>
      </c>
      <c r="AY222" s="246" t="s">
        <v>137</v>
      </c>
    </row>
    <row r="223" s="13" customFormat="1">
      <c r="A223" s="13"/>
      <c r="B223" s="236"/>
      <c r="C223" s="237"/>
      <c r="D223" s="231" t="s">
        <v>154</v>
      </c>
      <c r="E223" s="238" t="s">
        <v>1</v>
      </c>
      <c r="F223" s="239" t="s">
        <v>291</v>
      </c>
      <c r="G223" s="237"/>
      <c r="H223" s="240">
        <v>0.75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154</v>
      </c>
      <c r="AU223" s="246" t="s">
        <v>86</v>
      </c>
      <c r="AV223" s="13" t="s">
        <v>86</v>
      </c>
      <c r="AW223" s="13" t="s">
        <v>32</v>
      </c>
      <c r="AX223" s="13" t="s">
        <v>76</v>
      </c>
      <c r="AY223" s="246" t="s">
        <v>137</v>
      </c>
    </row>
    <row r="224" s="14" customFormat="1">
      <c r="A224" s="14"/>
      <c r="B224" s="247"/>
      <c r="C224" s="248"/>
      <c r="D224" s="231" t="s">
        <v>154</v>
      </c>
      <c r="E224" s="249" t="s">
        <v>1</v>
      </c>
      <c r="F224" s="250" t="s">
        <v>162</v>
      </c>
      <c r="G224" s="248"/>
      <c r="H224" s="251">
        <v>13.215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154</v>
      </c>
      <c r="AU224" s="257" t="s">
        <v>86</v>
      </c>
      <c r="AV224" s="14" t="s">
        <v>145</v>
      </c>
      <c r="AW224" s="14" t="s">
        <v>32</v>
      </c>
      <c r="AX224" s="14" t="s">
        <v>84</v>
      </c>
      <c r="AY224" s="257" t="s">
        <v>137</v>
      </c>
    </row>
    <row r="225" s="2" customFormat="1" ht="21.75" customHeight="1">
      <c r="A225" s="38"/>
      <c r="B225" s="39"/>
      <c r="C225" s="218" t="s">
        <v>292</v>
      </c>
      <c r="D225" s="218" t="s">
        <v>140</v>
      </c>
      <c r="E225" s="219" t="s">
        <v>293</v>
      </c>
      <c r="F225" s="220" t="s">
        <v>294</v>
      </c>
      <c r="G225" s="221" t="s">
        <v>151</v>
      </c>
      <c r="H225" s="222">
        <v>7.4000000000000004</v>
      </c>
      <c r="I225" s="223"/>
      <c r="J225" s="224">
        <f>ROUND(I225*H225,2)</f>
        <v>0</v>
      </c>
      <c r="K225" s="220" t="s">
        <v>144</v>
      </c>
      <c r="L225" s="44"/>
      <c r="M225" s="225" t="s">
        <v>1</v>
      </c>
      <c r="N225" s="226" t="s">
        <v>41</v>
      </c>
      <c r="O225" s="91"/>
      <c r="P225" s="227">
        <f>O225*H225</f>
        <v>0</v>
      </c>
      <c r="Q225" s="227">
        <v>0</v>
      </c>
      <c r="R225" s="227">
        <f>Q225*H225</f>
        <v>0</v>
      </c>
      <c r="S225" s="227">
        <v>0.26100000000000001</v>
      </c>
      <c r="T225" s="228">
        <f>S225*H225</f>
        <v>1.9314000000000002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145</v>
      </c>
      <c r="AT225" s="229" t="s">
        <v>140</v>
      </c>
      <c r="AU225" s="229" t="s">
        <v>86</v>
      </c>
      <c r="AY225" s="17" t="s">
        <v>137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84</v>
      </c>
      <c r="BK225" s="230">
        <f>ROUND(I225*H225,2)</f>
        <v>0</v>
      </c>
      <c r="BL225" s="17" t="s">
        <v>145</v>
      </c>
      <c r="BM225" s="229" t="s">
        <v>295</v>
      </c>
    </row>
    <row r="226" s="2" customFormat="1">
      <c r="A226" s="38"/>
      <c r="B226" s="39"/>
      <c r="C226" s="40"/>
      <c r="D226" s="231" t="s">
        <v>147</v>
      </c>
      <c r="E226" s="40"/>
      <c r="F226" s="232" t="s">
        <v>296</v>
      </c>
      <c r="G226" s="40"/>
      <c r="H226" s="40"/>
      <c r="I226" s="233"/>
      <c r="J226" s="40"/>
      <c r="K226" s="40"/>
      <c r="L226" s="44"/>
      <c r="M226" s="234"/>
      <c r="N226" s="235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147</v>
      </c>
      <c r="AU226" s="17" t="s">
        <v>86</v>
      </c>
    </row>
    <row r="227" s="13" customFormat="1">
      <c r="A227" s="13"/>
      <c r="B227" s="236"/>
      <c r="C227" s="237"/>
      <c r="D227" s="231" t="s">
        <v>154</v>
      </c>
      <c r="E227" s="238" t="s">
        <v>1</v>
      </c>
      <c r="F227" s="239" t="s">
        <v>297</v>
      </c>
      <c r="G227" s="237"/>
      <c r="H227" s="240">
        <v>3.7999999999999998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154</v>
      </c>
      <c r="AU227" s="246" t="s">
        <v>86</v>
      </c>
      <c r="AV227" s="13" t="s">
        <v>86</v>
      </c>
      <c r="AW227" s="13" t="s">
        <v>32</v>
      </c>
      <c r="AX227" s="13" t="s">
        <v>76</v>
      </c>
      <c r="AY227" s="246" t="s">
        <v>137</v>
      </c>
    </row>
    <row r="228" s="13" customFormat="1">
      <c r="A228" s="13"/>
      <c r="B228" s="236"/>
      <c r="C228" s="237"/>
      <c r="D228" s="231" t="s">
        <v>154</v>
      </c>
      <c r="E228" s="238" t="s">
        <v>1</v>
      </c>
      <c r="F228" s="239" t="s">
        <v>298</v>
      </c>
      <c r="G228" s="237"/>
      <c r="H228" s="240">
        <v>3.6000000000000001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154</v>
      </c>
      <c r="AU228" s="246" t="s">
        <v>86</v>
      </c>
      <c r="AV228" s="13" t="s">
        <v>86</v>
      </c>
      <c r="AW228" s="13" t="s">
        <v>32</v>
      </c>
      <c r="AX228" s="13" t="s">
        <v>76</v>
      </c>
      <c r="AY228" s="246" t="s">
        <v>137</v>
      </c>
    </row>
    <row r="229" s="14" customFormat="1">
      <c r="A229" s="14"/>
      <c r="B229" s="247"/>
      <c r="C229" s="248"/>
      <c r="D229" s="231" t="s">
        <v>154</v>
      </c>
      <c r="E229" s="249" t="s">
        <v>1</v>
      </c>
      <c r="F229" s="250" t="s">
        <v>162</v>
      </c>
      <c r="G229" s="248"/>
      <c r="H229" s="251">
        <v>7.4000000000000004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7" t="s">
        <v>154</v>
      </c>
      <c r="AU229" s="257" t="s">
        <v>86</v>
      </c>
      <c r="AV229" s="14" t="s">
        <v>145</v>
      </c>
      <c r="AW229" s="14" t="s">
        <v>32</v>
      </c>
      <c r="AX229" s="14" t="s">
        <v>84</v>
      </c>
      <c r="AY229" s="257" t="s">
        <v>137</v>
      </c>
    </row>
    <row r="230" s="2" customFormat="1" ht="37.8" customHeight="1">
      <c r="A230" s="38"/>
      <c r="B230" s="39"/>
      <c r="C230" s="218" t="s">
        <v>299</v>
      </c>
      <c r="D230" s="218" t="s">
        <v>140</v>
      </c>
      <c r="E230" s="219" t="s">
        <v>300</v>
      </c>
      <c r="F230" s="220" t="s">
        <v>301</v>
      </c>
      <c r="G230" s="221" t="s">
        <v>143</v>
      </c>
      <c r="H230" s="222">
        <v>0.85999999999999999</v>
      </c>
      <c r="I230" s="223"/>
      <c r="J230" s="224">
        <f>ROUND(I230*H230,2)</f>
        <v>0</v>
      </c>
      <c r="K230" s="220" t="s">
        <v>144</v>
      </c>
      <c r="L230" s="44"/>
      <c r="M230" s="225" t="s">
        <v>1</v>
      </c>
      <c r="N230" s="226" t="s">
        <v>41</v>
      </c>
      <c r="O230" s="91"/>
      <c r="P230" s="227">
        <f>O230*H230</f>
        <v>0</v>
      </c>
      <c r="Q230" s="227">
        <v>0</v>
      </c>
      <c r="R230" s="227">
        <f>Q230*H230</f>
        <v>0</v>
      </c>
      <c r="S230" s="227">
        <v>2.2000000000000002</v>
      </c>
      <c r="T230" s="228">
        <f>S230*H230</f>
        <v>1.8920000000000001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145</v>
      </c>
      <c r="AT230" s="229" t="s">
        <v>140</v>
      </c>
      <c r="AU230" s="229" t="s">
        <v>86</v>
      </c>
      <c r="AY230" s="17" t="s">
        <v>137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84</v>
      </c>
      <c r="BK230" s="230">
        <f>ROUND(I230*H230,2)</f>
        <v>0</v>
      </c>
      <c r="BL230" s="17" t="s">
        <v>145</v>
      </c>
      <c r="BM230" s="229" t="s">
        <v>302</v>
      </c>
    </row>
    <row r="231" s="2" customFormat="1">
      <c r="A231" s="38"/>
      <c r="B231" s="39"/>
      <c r="C231" s="40"/>
      <c r="D231" s="231" t="s">
        <v>147</v>
      </c>
      <c r="E231" s="40"/>
      <c r="F231" s="232" t="s">
        <v>303</v>
      </c>
      <c r="G231" s="40"/>
      <c r="H231" s="40"/>
      <c r="I231" s="233"/>
      <c r="J231" s="40"/>
      <c r="K231" s="40"/>
      <c r="L231" s="44"/>
      <c r="M231" s="234"/>
      <c r="N231" s="235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147</v>
      </c>
      <c r="AU231" s="17" t="s">
        <v>86</v>
      </c>
    </row>
    <row r="232" s="13" customFormat="1">
      <c r="A232" s="13"/>
      <c r="B232" s="236"/>
      <c r="C232" s="237"/>
      <c r="D232" s="231" t="s">
        <v>154</v>
      </c>
      <c r="E232" s="238" t="s">
        <v>1</v>
      </c>
      <c r="F232" s="239" t="s">
        <v>304</v>
      </c>
      <c r="G232" s="237"/>
      <c r="H232" s="240">
        <v>0.46000000000000002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154</v>
      </c>
      <c r="AU232" s="246" t="s">
        <v>86</v>
      </c>
      <c r="AV232" s="13" t="s">
        <v>86</v>
      </c>
      <c r="AW232" s="13" t="s">
        <v>32</v>
      </c>
      <c r="AX232" s="13" t="s">
        <v>76</v>
      </c>
      <c r="AY232" s="246" t="s">
        <v>137</v>
      </c>
    </row>
    <row r="233" s="13" customFormat="1">
      <c r="A233" s="13"/>
      <c r="B233" s="236"/>
      <c r="C233" s="237"/>
      <c r="D233" s="231" t="s">
        <v>154</v>
      </c>
      <c r="E233" s="238" t="s">
        <v>1</v>
      </c>
      <c r="F233" s="239" t="s">
        <v>305</v>
      </c>
      <c r="G233" s="237"/>
      <c r="H233" s="240">
        <v>0.40000000000000002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154</v>
      </c>
      <c r="AU233" s="246" t="s">
        <v>86</v>
      </c>
      <c r="AV233" s="13" t="s">
        <v>86</v>
      </c>
      <c r="AW233" s="13" t="s">
        <v>32</v>
      </c>
      <c r="AX233" s="13" t="s">
        <v>76</v>
      </c>
      <c r="AY233" s="246" t="s">
        <v>137</v>
      </c>
    </row>
    <row r="234" s="14" customFormat="1">
      <c r="A234" s="14"/>
      <c r="B234" s="247"/>
      <c r="C234" s="248"/>
      <c r="D234" s="231" t="s">
        <v>154</v>
      </c>
      <c r="E234" s="249" t="s">
        <v>1</v>
      </c>
      <c r="F234" s="250" t="s">
        <v>162</v>
      </c>
      <c r="G234" s="248"/>
      <c r="H234" s="251">
        <v>0.8600000000000001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7" t="s">
        <v>154</v>
      </c>
      <c r="AU234" s="257" t="s">
        <v>86</v>
      </c>
      <c r="AV234" s="14" t="s">
        <v>145</v>
      </c>
      <c r="AW234" s="14" t="s">
        <v>32</v>
      </c>
      <c r="AX234" s="14" t="s">
        <v>84</v>
      </c>
      <c r="AY234" s="257" t="s">
        <v>137</v>
      </c>
    </row>
    <row r="235" s="2" customFormat="1" ht="21.75" customHeight="1">
      <c r="A235" s="38"/>
      <c r="B235" s="39"/>
      <c r="C235" s="218" t="s">
        <v>306</v>
      </c>
      <c r="D235" s="218" t="s">
        <v>140</v>
      </c>
      <c r="E235" s="219" t="s">
        <v>307</v>
      </c>
      <c r="F235" s="220" t="s">
        <v>308</v>
      </c>
      <c r="G235" s="221" t="s">
        <v>151</v>
      </c>
      <c r="H235" s="222">
        <v>41.200000000000003</v>
      </c>
      <c r="I235" s="223"/>
      <c r="J235" s="224">
        <f>ROUND(I235*H235,2)</f>
        <v>0</v>
      </c>
      <c r="K235" s="220" t="s">
        <v>144</v>
      </c>
      <c r="L235" s="44"/>
      <c r="M235" s="225" t="s">
        <v>1</v>
      </c>
      <c r="N235" s="226" t="s">
        <v>41</v>
      </c>
      <c r="O235" s="91"/>
      <c r="P235" s="227">
        <f>O235*H235</f>
        <v>0</v>
      </c>
      <c r="Q235" s="227">
        <v>0</v>
      </c>
      <c r="R235" s="227">
        <f>Q235*H235</f>
        <v>0</v>
      </c>
      <c r="S235" s="227">
        <v>0.075999999999999998</v>
      </c>
      <c r="T235" s="228">
        <f>S235*H235</f>
        <v>3.1312000000000002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9" t="s">
        <v>145</v>
      </c>
      <c r="AT235" s="229" t="s">
        <v>140</v>
      </c>
      <c r="AU235" s="229" t="s">
        <v>86</v>
      </c>
      <c r="AY235" s="17" t="s">
        <v>137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7" t="s">
        <v>84</v>
      </c>
      <c r="BK235" s="230">
        <f>ROUND(I235*H235,2)</f>
        <v>0</v>
      </c>
      <c r="BL235" s="17" t="s">
        <v>145</v>
      </c>
      <c r="BM235" s="229" t="s">
        <v>309</v>
      </c>
    </row>
    <row r="236" s="2" customFormat="1">
      <c r="A236" s="38"/>
      <c r="B236" s="39"/>
      <c r="C236" s="40"/>
      <c r="D236" s="231" t="s">
        <v>147</v>
      </c>
      <c r="E236" s="40"/>
      <c r="F236" s="232" t="s">
        <v>310</v>
      </c>
      <c r="G236" s="40"/>
      <c r="H236" s="40"/>
      <c r="I236" s="233"/>
      <c r="J236" s="40"/>
      <c r="K236" s="40"/>
      <c r="L236" s="44"/>
      <c r="M236" s="234"/>
      <c r="N236" s="235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147</v>
      </c>
      <c r="AU236" s="17" t="s">
        <v>86</v>
      </c>
    </row>
    <row r="237" s="13" customFormat="1">
      <c r="A237" s="13"/>
      <c r="B237" s="236"/>
      <c r="C237" s="237"/>
      <c r="D237" s="231" t="s">
        <v>154</v>
      </c>
      <c r="E237" s="238" t="s">
        <v>1</v>
      </c>
      <c r="F237" s="239" t="s">
        <v>311</v>
      </c>
      <c r="G237" s="237"/>
      <c r="H237" s="240">
        <v>7.2000000000000002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154</v>
      </c>
      <c r="AU237" s="246" t="s">
        <v>86</v>
      </c>
      <c r="AV237" s="13" t="s">
        <v>86</v>
      </c>
      <c r="AW237" s="13" t="s">
        <v>32</v>
      </c>
      <c r="AX237" s="13" t="s">
        <v>76</v>
      </c>
      <c r="AY237" s="246" t="s">
        <v>137</v>
      </c>
    </row>
    <row r="238" s="13" customFormat="1">
      <c r="A238" s="13"/>
      <c r="B238" s="236"/>
      <c r="C238" s="237"/>
      <c r="D238" s="231" t="s">
        <v>154</v>
      </c>
      <c r="E238" s="238" t="s">
        <v>1</v>
      </c>
      <c r="F238" s="239" t="s">
        <v>312</v>
      </c>
      <c r="G238" s="237"/>
      <c r="H238" s="240">
        <v>6.4000000000000004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154</v>
      </c>
      <c r="AU238" s="246" t="s">
        <v>86</v>
      </c>
      <c r="AV238" s="13" t="s">
        <v>86</v>
      </c>
      <c r="AW238" s="13" t="s">
        <v>32</v>
      </c>
      <c r="AX238" s="13" t="s">
        <v>76</v>
      </c>
      <c r="AY238" s="246" t="s">
        <v>137</v>
      </c>
    </row>
    <row r="239" s="15" customFormat="1">
      <c r="A239" s="15"/>
      <c r="B239" s="259"/>
      <c r="C239" s="260"/>
      <c r="D239" s="231" t="s">
        <v>154</v>
      </c>
      <c r="E239" s="261" t="s">
        <v>1</v>
      </c>
      <c r="F239" s="262" t="s">
        <v>218</v>
      </c>
      <c r="G239" s="260"/>
      <c r="H239" s="263">
        <v>13.600000000000001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9" t="s">
        <v>154</v>
      </c>
      <c r="AU239" s="269" t="s">
        <v>86</v>
      </c>
      <c r="AV239" s="15" t="s">
        <v>138</v>
      </c>
      <c r="AW239" s="15" t="s">
        <v>32</v>
      </c>
      <c r="AX239" s="15" t="s">
        <v>76</v>
      </c>
      <c r="AY239" s="269" t="s">
        <v>137</v>
      </c>
    </row>
    <row r="240" s="13" customFormat="1">
      <c r="A240" s="13"/>
      <c r="B240" s="236"/>
      <c r="C240" s="237"/>
      <c r="D240" s="231" t="s">
        <v>154</v>
      </c>
      <c r="E240" s="238" t="s">
        <v>1</v>
      </c>
      <c r="F240" s="239" t="s">
        <v>313</v>
      </c>
      <c r="G240" s="237"/>
      <c r="H240" s="240">
        <v>7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154</v>
      </c>
      <c r="AU240" s="246" t="s">
        <v>86</v>
      </c>
      <c r="AV240" s="13" t="s">
        <v>86</v>
      </c>
      <c r="AW240" s="13" t="s">
        <v>32</v>
      </c>
      <c r="AX240" s="13" t="s">
        <v>76</v>
      </c>
      <c r="AY240" s="246" t="s">
        <v>137</v>
      </c>
    </row>
    <row r="241" s="13" customFormat="1">
      <c r="A241" s="13"/>
      <c r="B241" s="236"/>
      <c r="C241" s="237"/>
      <c r="D241" s="231" t="s">
        <v>154</v>
      </c>
      <c r="E241" s="238" t="s">
        <v>1</v>
      </c>
      <c r="F241" s="239" t="s">
        <v>314</v>
      </c>
      <c r="G241" s="237"/>
      <c r="H241" s="240">
        <v>6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154</v>
      </c>
      <c r="AU241" s="246" t="s">
        <v>86</v>
      </c>
      <c r="AV241" s="13" t="s">
        <v>86</v>
      </c>
      <c r="AW241" s="13" t="s">
        <v>32</v>
      </c>
      <c r="AX241" s="13" t="s">
        <v>76</v>
      </c>
      <c r="AY241" s="246" t="s">
        <v>137</v>
      </c>
    </row>
    <row r="242" s="13" customFormat="1">
      <c r="A242" s="13"/>
      <c r="B242" s="236"/>
      <c r="C242" s="237"/>
      <c r="D242" s="231" t="s">
        <v>154</v>
      </c>
      <c r="E242" s="238" t="s">
        <v>1</v>
      </c>
      <c r="F242" s="239" t="s">
        <v>315</v>
      </c>
      <c r="G242" s="237"/>
      <c r="H242" s="240">
        <v>12.800000000000001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6" t="s">
        <v>154</v>
      </c>
      <c r="AU242" s="246" t="s">
        <v>86</v>
      </c>
      <c r="AV242" s="13" t="s">
        <v>86</v>
      </c>
      <c r="AW242" s="13" t="s">
        <v>32</v>
      </c>
      <c r="AX242" s="13" t="s">
        <v>76</v>
      </c>
      <c r="AY242" s="246" t="s">
        <v>137</v>
      </c>
    </row>
    <row r="243" s="13" customFormat="1">
      <c r="A243" s="13"/>
      <c r="B243" s="236"/>
      <c r="C243" s="237"/>
      <c r="D243" s="231" t="s">
        <v>154</v>
      </c>
      <c r="E243" s="238" t="s">
        <v>1</v>
      </c>
      <c r="F243" s="239" t="s">
        <v>316</v>
      </c>
      <c r="G243" s="237"/>
      <c r="H243" s="240">
        <v>1.8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154</v>
      </c>
      <c r="AU243" s="246" t="s">
        <v>86</v>
      </c>
      <c r="AV243" s="13" t="s">
        <v>86</v>
      </c>
      <c r="AW243" s="13" t="s">
        <v>32</v>
      </c>
      <c r="AX243" s="13" t="s">
        <v>76</v>
      </c>
      <c r="AY243" s="246" t="s">
        <v>137</v>
      </c>
    </row>
    <row r="244" s="15" customFormat="1">
      <c r="A244" s="15"/>
      <c r="B244" s="259"/>
      <c r="C244" s="260"/>
      <c r="D244" s="231" t="s">
        <v>154</v>
      </c>
      <c r="E244" s="261" t="s">
        <v>1</v>
      </c>
      <c r="F244" s="262" t="s">
        <v>220</v>
      </c>
      <c r="G244" s="260"/>
      <c r="H244" s="263">
        <v>27.600000000000001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9" t="s">
        <v>154</v>
      </c>
      <c r="AU244" s="269" t="s">
        <v>86</v>
      </c>
      <c r="AV244" s="15" t="s">
        <v>138</v>
      </c>
      <c r="AW244" s="15" t="s">
        <v>32</v>
      </c>
      <c r="AX244" s="15" t="s">
        <v>76</v>
      </c>
      <c r="AY244" s="269" t="s">
        <v>137</v>
      </c>
    </row>
    <row r="245" s="14" customFormat="1">
      <c r="A245" s="14"/>
      <c r="B245" s="247"/>
      <c r="C245" s="248"/>
      <c r="D245" s="231" t="s">
        <v>154</v>
      </c>
      <c r="E245" s="249" t="s">
        <v>1</v>
      </c>
      <c r="F245" s="250" t="s">
        <v>162</v>
      </c>
      <c r="G245" s="248"/>
      <c r="H245" s="251">
        <v>41.200000000000003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154</v>
      </c>
      <c r="AU245" s="257" t="s">
        <v>86</v>
      </c>
      <c r="AV245" s="14" t="s">
        <v>145</v>
      </c>
      <c r="AW245" s="14" t="s">
        <v>32</v>
      </c>
      <c r="AX245" s="14" t="s">
        <v>84</v>
      </c>
      <c r="AY245" s="257" t="s">
        <v>137</v>
      </c>
    </row>
    <row r="246" s="2" customFormat="1" ht="24.15" customHeight="1">
      <c r="A246" s="38"/>
      <c r="B246" s="39"/>
      <c r="C246" s="218" t="s">
        <v>317</v>
      </c>
      <c r="D246" s="218" t="s">
        <v>140</v>
      </c>
      <c r="E246" s="219" t="s">
        <v>318</v>
      </c>
      <c r="F246" s="220" t="s">
        <v>319</v>
      </c>
      <c r="G246" s="221" t="s">
        <v>196</v>
      </c>
      <c r="H246" s="222">
        <v>2</v>
      </c>
      <c r="I246" s="223"/>
      <c r="J246" s="224">
        <f>ROUND(I246*H246,2)</f>
        <v>0</v>
      </c>
      <c r="K246" s="220" t="s">
        <v>144</v>
      </c>
      <c r="L246" s="44"/>
      <c r="M246" s="225" t="s">
        <v>1</v>
      </c>
      <c r="N246" s="226" t="s">
        <v>41</v>
      </c>
      <c r="O246" s="91"/>
      <c r="P246" s="227">
        <f>O246*H246</f>
        <v>0</v>
      </c>
      <c r="Q246" s="227">
        <v>0</v>
      </c>
      <c r="R246" s="227">
        <f>Q246*H246</f>
        <v>0</v>
      </c>
      <c r="S246" s="227">
        <v>0.099000000000000005</v>
      </c>
      <c r="T246" s="228">
        <f>S246*H246</f>
        <v>0.19800000000000001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9" t="s">
        <v>145</v>
      </c>
      <c r="AT246" s="229" t="s">
        <v>140</v>
      </c>
      <c r="AU246" s="229" t="s">
        <v>86</v>
      </c>
      <c r="AY246" s="17" t="s">
        <v>137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7" t="s">
        <v>84</v>
      </c>
      <c r="BK246" s="230">
        <f>ROUND(I246*H246,2)</f>
        <v>0</v>
      </c>
      <c r="BL246" s="17" t="s">
        <v>145</v>
      </c>
      <c r="BM246" s="229" t="s">
        <v>320</v>
      </c>
    </row>
    <row r="247" s="2" customFormat="1">
      <c r="A247" s="38"/>
      <c r="B247" s="39"/>
      <c r="C247" s="40"/>
      <c r="D247" s="231" t="s">
        <v>147</v>
      </c>
      <c r="E247" s="40"/>
      <c r="F247" s="232" t="s">
        <v>321</v>
      </c>
      <c r="G247" s="40"/>
      <c r="H247" s="40"/>
      <c r="I247" s="233"/>
      <c r="J247" s="40"/>
      <c r="K247" s="40"/>
      <c r="L247" s="44"/>
      <c r="M247" s="234"/>
      <c r="N247" s="235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147</v>
      </c>
      <c r="AU247" s="17" t="s">
        <v>86</v>
      </c>
    </row>
    <row r="248" s="2" customFormat="1" ht="24.15" customHeight="1">
      <c r="A248" s="38"/>
      <c r="B248" s="39"/>
      <c r="C248" s="218" t="s">
        <v>322</v>
      </c>
      <c r="D248" s="218" t="s">
        <v>140</v>
      </c>
      <c r="E248" s="219" t="s">
        <v>323</v>
      </c>
      <c r="F248" s="220" t="s">
        <v>324</v>
      </c>
      <c r="G248" s="221" t="s">
        <v>325</v>
      </c>
      <c r="H248" s="222">
        <v>424</v>
      </c>
      <c r="I248" s="223"/>
      <c r="J248" s="224">
        <f>ROUND(I248*H248,2)</f>
        <v>0</v>
      </c>
      <c r="K248" s="220" t="s">
        <v>144</v>
      </c>
      <c r="L248" s="44"/>
      <c r="M248" s="225" t="s">
        <v>1</v>
      </c>
      <c r="N248" s="226" t="s">
        <v>41</v>
      </c>
      <c r="O248" s="91"/>
      <c r="P248" s="227">
        <f>O248*H248</f>
        <v>0</v>
      </c>
      <c r="Q248" s="227">
        <v>0</v>
      </c>
      <c r="R248" s="227">
        <f>Q248*H248</f>
        <v>0</v>
      </c>
      <c r="S248" s="227">
        <v>0.0060000000000000001</v>
      </c>
      <c r="T248" s="228">
        <f>S248*H248</f>
        <v>2.544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145</v>
      </c>
      <c r="AT248" s="229" t="s">
        <v>140</v>
      </c>
      <c r="AU248" s="229" t="s">
        <v>86</v>
      </c>
      <c r="AY248" s="17" t="s">
        <v>137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84</v>
      </c>
      <c r="BK248" s="230">
        <f>ROUND(I248*H248,2)</f>
        <v>0</v>
      </c>
      <c r="BL248" s="17" t="s">
        <v>145</v>
      </c>
      <c r="BM248" s="229" t="s">
        <v>326</v>
      </c>
    </row>
    <row r="249" s="2" customFormat="1">
      <c r="A249" s="38"/>
      <c r="B249" s="39"/>
      <c r="C249" s="40"/>
      <c r="D249" s="231" t="s">
        <v>147</v>
      </c>
      <c r="E249" s="40"/>
      <c r="F249" s="232" t="s">
        <v>327</v>
      </c>
      <c r="G249" s="40"/>
      <c r="H249" s="40"/>
      <c r="I249" s="233"/>
      <c r="J249" s="40"/>
      <c r="K249" s="40"/>
      <c r="L249" s="44"/>
      <c r="M249" s="234"/>
      <c r="N249" s="235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147</v>
      </c>
      <c r="AU249" s="17" t="s">
        <v>86</v>
      </c>
    </row>
    <row r="250" s="13" customFormat="1">
      <c r="A250" s="13"/>
      <c r="B250" s="236"/>
      <c r="C250" s="237"/>
      <c r="D250" s="231" t="s">
        <v>154</v>
      </c>
      <c r="E250" s="238" t="s">
        <v>1</v>
      </c>
      <c r="F250" s="239" t="s">
        <v>328</v>
      </c>
      <c r="G250" s="237"/>
      <c r="H250" s="240">
        <v>424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6" t="s">
        <v>154</v>
      </c>
      <c r="AU250" s="246" t="s">
        <v>86</v>
      </c>
      <c r="AV250" s="13" t="s">
        <v>86</v>
      </c>
      <c r="AW250" s="13" t="s">
        <v>32</v>
      </c>
      <c r="AX250" s="13" t="s">
        <v>84</v>
      </c>
      <c r="AY250" s="246" t="s">
        <v>137</v>
      </c>
    </row>
    <row r="251" s="2" customFormat="1" ht="24.15" customHeight="1">
      <c r="A251" s="38"/>
      <c r="B251" s="39"/>
      <c r="C251" s="218" t="s">
        <v>329</v>
      </c>
      <c r="D251" s="218" t="s">
        <v>140</v>
      </c>
      <c r="E251" s="219" t="s">
        <v>330</v>
      </c>
      <c r="F251" s="220" t="s">
        <v>331</v>
      </c>
      <c r="G251" s="221" t="s">
        <v>325</v>
      </c>
      <c r="H251" s="222">
        <v>50</v>
      </c>
      <c r="I251" s="223"/>
      <c r="J251" s="224">
        <f>ROUND(I251*H251,2)</f>
        <v>0</v>
      </c>
      <c r="K251" s="220" t="s">
        <v>144</v>
      </c>
      <c r="L251" s="44"/>
      <c r="M251" s="225" t="s">
        <v>1</v>
      </c>
      <c r="N251" s="226" t="s">
        <v>41</v>
      </c>
      <c r="O251" s="91"/>
      <c r="P251" s="227">
        <f>O251*H251</f>
        <v>0</v>
      </c>
      <c r="Q251" s="227">
        <v>0</v>
      </c>
      <c r="R251" s="227">
        <f>Q251*H251</f>
        <v>0</v>
      </c>
      <c r="S251" s="227">
        <v>0.0089999999999999993</v>
      </c>
      <c r="T251" s="228">
        <f>S251*H251</f>
        <v>0.44999999999999996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9" t="s">
        <v>145</v>
      </c>
      <c r="AT251" s="229" t="s">
        <v>140</v>
      </c>
      <c r="AU251" s="229" t="s">
        <v>86</v>
      </c>
      <c r="AY251" s="17" t="s">
        <v>137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7" t="s">
        <v>84</v>
      </c>
      <c r="BK251" s="230">
        <f>ROUND(I251*H251,2)</f>
        <v>0</v>
      </c>
      <c r="BL251" s="17" t="s">
        <v>145</v>
      </c>
      <c r="BM251" s="229" t="s">
        <v>332</v>
      </c>
    </row>
    <row r="252" s="2" customFormat="1">
      <c r="A252" s="38"/>
      <c r="B252" s="39"/>
      <c r="C252" s="40"/>
      <c r="D252" s="231" t="s">
        <v>147</v>
      </c>
      <c r="E252" s="40"/>
      <c r="F252" s="232" t="s">
        <v>333</v>
      </c>
      <c r="G252" s="40"/>
      <c r="H252" s="40"/>
      <c r="I252" s="233"/>
      <c r="J252" s="40"/>
      <c r="K252" s="40"/>
      <c r="L252" s="44"/>
      <c r="M252" s="234"/>
      <c r="N252" s="235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147</v>
      </c>
      <c r="AU252" s="17" t="s">
        <v>86</v>
      </c>
    </row>
    <row r="253" s="2" customFormat="1" ht="24.15" customHeight="1">
      <c r="A253" s="38"/>
      <c r="B253" s="39"/>
      <c r="C253" s="218" t="s">
        <v>334</v>
      </c>
      <c r="D253" s="218" t="s">
        <v>140</v>
      </c>
      <c r="E253" s="219" t="s">
        <v>335</v>
      </c>
      <c r="F253" s="220" t="s">
        <v>336</v>
      </c>
      <c r="G253" s="221" t="s">
        <v>325</v>
      </c>
      <c r="H253" s="222">
        <v>1</v>
      </c>
      <c r="I253" s="223"/>
      <c r="J253" s="224">
        <f>ROUND(I253*H253,2)</f>
        <v>0</v>
      </c>
      <c r="K253" s="220" t="s">
        <v>144</v>
      </c>
      <c r="L253" s="44"/>
      <c r="M253" s="225" t="s">
        <v>1</v>
      </c>
      <c r="N253" s="226" t="s">
        <v>41</v>
      </c>
      <c r="O253" s="91"/>
      <c r="P253" s="227">
        <f>O253*H253</f>
        <v>0</v>
      </c>
      <c r="Q253" s="227">
        <v>0</v>
      </c>
      <c r="R253" s="227">
        <f>Q253*H253</f>
        <v>0</v>
      </c>
      <c r="S253" s="227">
        <v>0.021999999999999999</v>
      </c>
      <c r="T253" s="228">
        <f>S253*H253</f>
        <v>0.021999999999999999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9" t="s">
        <v>145</v>
      </c>
      <c r="AT253" s="229" t="s">
        <v>140</v>
      </c>
      <c r="AU253" s="229" t="s">
        <v>86</v>
      </c>
      <c r="AY253" s="17" t="s">
        <v>137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7" t="s">
        <v>84</v>
      </c>
      <c r="BK253" s="230">
        <f>ROUND(I253*H253,2)</f>
        <v>0</v>
      </c>
      <c r="BL253" s="17" t="s">
        <v>145</v>
      </c>
      <c r="BM253" s="229" t="s">
        <v>337</v>
      </c>
    </row>
    <row r="254" s="2" customFormat="1">
      <c r="A254" s="38"/>
      <c r="B254" s="39"/>
      <c r="C254" s="40"/>
      <c r="D254" s="231" t="s">
        <v>147</v>
      </c>
      <c r="E254" s="40"/>
      <c r="F254" s="232" t="s">
        <v>338</v>
      </c>
      <c r="G254" s="40"/>
      <c r="H254" s="40"/>
      <c r="I254" s="233"/>
      <c r="J254" s="40"/>
      <c r="K254" s="40"/>
      <c r="L254" s="44"/>
      <c r="M254" s="234"/>
      <c r="N254" s="235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147</v>
      </c>
      <c r="AU254" s="17" t="s">
        <v>86</v>
      </c>
    </row>
    <row r="255" s="2" customFormat="1" ht="24.15" customHeight="1">
      <c r="A255" s="38"/>
      <c r="B255" s="39"/>
      <c r="C255" s="218" t="s">
        <v>339</v>
      </c>
      <c r="D255" s="218" t="s">
        <v>140</v>
      </c>
      <c r="E255" s="219" t="s">
        <v>340</v>
      </c>
      <c r="F255" s="220" t="s">
        <v>341</v>
      </c>
      <c r="G255" s="221" t="s">
        <v>325</v>
      </c>
      <c r="H255" s="222">
        <v>15</v>
      </c>
      <c r="I255" s="223"/>
      <c r="J255" s="224">
        <f>ROUND(I255*H255,2)</f>
        <v>0</v>
      </c>
      <c r="K255" s="220" t="s">
        <v>144</v>
      </c>
      <c r="L255" s="44"/>
      <c r="M255" s="225" t="s">
        <v>1</v>
      </c>
      <c r="N255" s="226" t="s">
        <v>41</v>
      </c>
      <c r="O255" s="91"/>
      <c r="P255" s="227">
        <f>O255*H255</f>
        <v>0</v>
      </c>
      <c r="Q255" s="227">
        <v>0</v>
      </c>
      <c r="R255" s="227">
        <f>Q255*H255</f>
        <v>0</v>
      </c>
      <c r="S255" s="227">
        <v>0.050000000000000003</v>
      </c>
      <c r="T255" s="228">
        <f>S255*H255</f>
        <v>0.75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9" t="s">
        <v>145</v>
      </c>
      <c r="AT255" s="229" t="s">
        <v>140</v>
      </c>
      <c r="AU255" s="229" t="s">
        <v>86</v>
      </c>
      <c r="AY255" s="17" t="s">
        <v>137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7" t="s">
        <v>84</v>
      </c>
      <c r="BK255" s="230">
        <f>ROUND(I255*H255,2)</f>
        <v>0</v>
      </c>
      <c r="BL255" s="17" t="s">
        <v>145</v>
      </c>
      <c r="BM255" s="229" t="s">
        <v>342</v>
      </c>
    </row>
    <row r="256" s="2" customFormat="1">
      <c r="A256" s="38"/>
      <c r="B256" s="39"/>
      <c r="C256" s="40"/>
      <c r="D256" s="231" t="s">
        <v>147</v>
      </c>
      <c r="E256" s="40"/>
      <c r="F256" s="232" t="s">
        <v>343</v>
      </c>
      <c r="G256" s="40"/>
      <c r="H256" s="40"/>
      <c r="I256" s="233"/>
      <c r="J256" s="40"/>
      <c r="K256" s="40"/>
      <c r="L256" s="44"/>
      <c r="M256" s="234"/>
      <c r="N256" s="235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147</v>
      </c>
      <c r="AU256" s="17" t="s">
        <v>86</v>
      </c>
    </row>
    <row r="257" s="2" customFormat="1" ht="24.15" customHeight="1">
      <c r="A257" s="38"/>
      <c r="B257" s="39"/>
      <c r="C257" s="218" t="s">
        <v>344</v>
      </c>
      <c r="D257" s="218" t="s">
        <v>140</v>
      </c>
      <c r="E257" s="219" t="s">
        <v>345</v>
      </c>
      <c r="F257" s="220" t="s">
        <v>346</v>
      </c>
      <c r="G257" s="221" t="s">
        <v>151</v>
      </c>
      <c r="H257" s="222">
        <v>222.25999999999999</v>
      </c>
      <c r="I257" s="223"/>
      <c r="J257" s="224">
        <f>ROUND(I257*H257,2)</f>
        <v>0</v>
      </c>
      <c r="K257" s="220" t="s">
        <v>144</v>
      </c>
      <c r="L257" s="44"/>
      <c r="M257" s="225" t="s">
        <v>1</v>
      </c>
      <c r="N257" s="226" t="s">
        <v>41</v>
      </c>
      <c r="O257" s="91"/>
      <c r="P257" s="227">
        <f>O257*H257</f>
        <v>0</v>
      </c>
      <c r="Q257" s="227">
        <v>0</v>
      </c>
      <c r="R257" s="227">
        <f>Q257*H257</f>
        <v>0</v>
      </c>
      <c r="S257" s="227">
        <v>0.068000000000000005</v>
      </c>
      <c r="T257" s="228">
        <f>S257*H257</f>
        <v>15.11368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9" t="s">
        <v>145</v>
      </c>
      <c r="AT257" s="229" t="s">
        <v>140</v>
      </c>
      <c r="AU257" s="229" t="s">
        <v>86</v>
      </c>
      <c r="AY257" s="17" t="s">
        <v>137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7" t="s">
        <v>84</v>
      </c>
      <c r="BK257" s="230">
        <f>ROUND(I257*H257,2)</f>
        <v>0</v>
      </c>
      <c r="BL257" s="17" t="s">
        <v>145</v>
      </c>
      <c r="BM257" s="229" t="s">
        <v>347</v>
      </c>
    </row>
    <row r="258" s="2" customFormat="1">
      <c r="A258" s="38"/>
      <c r="B258" s="39"/>
      <c r="C258" s="40"/>
      <c r="D258" s="231" t="s">
        <v>147</v>
      </c>
      <c r="E258" s="40"/>
      <c r="F258" s="232" t="s">
        <v>348</v>
      </c>
      <c r="G258" s="40"/>
      <c r="H258" s="40"/>
      <c r="I258" s="233"/>
      <c r="J258" s="40"/>
      <c r="K258" s="40"/>
      <c r="L258" s="44"/>
      <c r="M258" s="234"/>
      <c r="N258" s="235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147</v>
      </c>
      <c r="AU258" s="17" t="s">
        <v>86</v>
      </c>
    </row>
    <row r="259" s="13" customFormat="1">
      <c r="A259" s="13"/>
      <c r="B259" s="236"/>
      <c r="C259" s="237"/>
      <c r="D259" s="231" t="s">
        <v>154</v>
      </c>
      <c r="E259" s="238" t="s">
        <v>1</v>
      </c>
      <c r="F259" s="239" t="s">
        <v>349</v>
      </c>
      <c r="G259" s="237"/>
      <c r="H259" s="240">
        <v>52.399999999999999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6" t="s">
        <v>154</v>
      </c>
      <c r="AU259" s="246" t="s">
        <v>86</v>
      </c>
      <c r="AV259" s="13" t="s">
        <v>86</v>
      </c>
      <c r="AW259" s="13" t="s">
        <v>32</v>
      </c>
      <c r="AX259" s="13" t="s">
        <v>76</v>
      </c>
      <c r="AY259" s="246" t="s">
        <v>137</v>
      </c>
    </row>
    <row r="260" s="13" customFormat="1">
      <c r="A260" s="13"/>
      <c r="B260" s="236"/>
      <c r="C260" s="237"/>
      <c r="D260" s="231" t="s">
        <v>154</v>
      </c>
      <c r="E260" s="238" t="s">
        <v>1</v>
      </c>
      <c r="F260" s="239" t="s">
        <v>350</v>
      </c>
      <c r="G260" s="237"/>
      <c r="H260" s="240">
        <v>42.939999999999998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6" t="s">
        <v>154</v>
      </c>
      <c r="AU260" s="246" t="s">
        <v>86</v>
      </c>
      <c r="AV260" s="13" t="s">
        <v>86</v>
      </c>
      <c r="AW260" s="13" t="s">
        <v>32</v>
      </c>
      <c r="AX260" s="13" t="s">
        <v>76</v>
      </c>
      <c r="AY260" s="246" t="s">
        <v>137</v>
      </c>
    </row>
    <row r="261" s="15" customFormat="1">
      <c r="A261" s="15"/>
      <c r="B261" s="259"/>
      <c r="C261" s="260"/>
      <c r="D261" s="231" t="s">
        <v>154</v>
      </c>
      <c r="E261" s="261" t="s">
        <v>1</v>
      </c>
      <c r="F261" s="262" t="s">
        <v>218</v>
      </c>
      <c r="G261" s="260"/>
      <c r="H261" s="263">
        <v>95.340000000000003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9" t="s">
        <v>154</v>
      </c>
      <c r="AU261" s="269" t="s">
        <v>86</v>
      </c>
      <c r="AV261" s="15" t="s">
        <v>138</v>
      </c>
      <c r="AW261" s="15" t="s">
        <v>32</v>
      </c>
      <c r="AX261" s="15" t="s">
        <v>76</v>
      </c>
      <c r="AY261" s="269" t="s">
        <v>137</v>
      </c>
    </row>
    <row r="262" s="13" customFormat="1">
      <c r="A262" s="13"/>
      <c r="B262" s="236"/>
      <c r="C262" s="237"/>
      <c r="D262" s="231" t="s">
        <v>154</v>
      </c>
      <c r="E262" s="238" t="s">
        <v>1</v>
      </c>
      <c r="F262" s="239" t="s">
        <v>351</v>
      </c>
      <c r="G262" s="237"/>
      <c r="H262" s="240">
        <v>12.960000000000001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6" t="s">
        <v>154</v>
      </c>
      <c r="AU262" s="246" t="s">
        <v>86</v>
      </c>
      <c r="AV262" s="13" t="s">
        <v>86</v>
      </c>
      <c r="AW262" s="13" t="s">
        <v>32</v>
      </c>
      <c r="AX262" s="13" t="s">
        <v>76</v>
      </c>
      <c r="AY262" s="246" t="s">
        <v>137</v>
      </c>
    </row>
    <row r="263" s="13" customFormat="1">
      <c r="A263" s="13"/>
      <c r="B263" s="236"/>
      <c r="C263" s="237"/>
      <c r="D263" s="231" t="s">
        <v>154</v>
      </c>
      <c r="E263" s="238" t="s">
        <v>1</v>
      </c>
      <c r="F263" s="239" t="s">
        <v>352</v>
      </c>
      <c r="G263" s="237"/>
      <c r="H263" s="240">
        <v>13.279999999999999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154</v>
      </c>
      <c r="AU263" s="246" t="s">
        <v>86</v>
      </c>
      <c r="AV263" s="13" t="s">
        <v>86</v>
      </c>
      <c r="AW263" s="13" t="s">
        <v>32</v>
      </c>
      <c r="AX263" s="13" t="s">
        <v>76</v>
      </c>
      <c r="AY263" s="246" t="s">
        <v>137</v>
      </c>
    </row>
    <row r="264" s="13" customFormat="1">
      <c r="A264" s="13"/>
      <c r="B264" s="236"/>
      <c r="C264" s="237"/>
      <c r="D264" s="231" t="s">
        <v>154</v>
      </c>
      <c r="E264" s="238" t="s">
        <v>1</v>
      </c>
      <c r="F264" s="239" t="s">
        <v>353</v>
      </c>
      <c r="G264" s="237"/>
      <c r="H264" s="240">
        <v>17.920000000000002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6" t="s">
        <v>154</v>
      </c>
      <c r="AU264" s="246" t="s">
        <v>86</v>
      </c>
      <c r="AV264" s="13" t="s">
        <v>86</v>
      </c>
      <c r="AW264" s="13" t="s">
        <v>32</v>
      </c>
      <c r="AX264" s="13" t="s">
        <v>76</v>
      </c>
      <c r="AY264" s="246" t="s">
        <v>137</v>
      </c>
    </row>
    <row r="265" s="13" customFormat="1">
      <c r="A265" s="13"/>
      <c r="B265" s="236"/>
      <c r="C265" s="237"/>
      <c r="D265" s="231" t="s">
        <v>154</v>
      </c>
      <c r="E265" s="238" t="s">
        <v>1</v>
      </c>
      <c r="F265" s="239" t="s">
        <v>354</v>
      </c>
      <c r="G265" s="237"/>
      <c r="H265" s="240">
        <v>13.76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6" t="s">
        <v>154</v>
      </c>
      <c r="AU265" s="246" t="s">
        <v>86</v>
      </c>
      <c r="AV265" s="13" t="s">
        <v>86</v>
      </c>
      <c r="AW265" s="13" t="s">
        <v>32</v>
      </c>
      <c r="AX265" s="13" t="s">
        <v>76</v>
      </c>
      <c r="AY265" s="246" t="s">
        <v>137</v>
      </c>
    </row>
    <row r="266" s="13" customFormat="1">
      <c r="A266" s="13"/>
      <c r="B266" s="236"/>
      <c r="C266" s="237"/>
      <c r="D266" s="231" t="s">
        <v>154</v>
      </c>
      <c r="E266" s="238" t="s">
        <v>1</v>
      </c>
      <c r="F266" s="239" t="s">
        <v>355</v>
      </c>
      <c r="G266" s="237"/>
      <c r="H266" s="240">
        <v>34.600000000000001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6" t="s">
        <v>154</v>
      </c>
      <c r="AU266" s="246" t="s">
        <v>86</v>
      </c>
      <c r="AV266" s="13" t="s">
        <v>86</v>
      </c>
      <c r="AW266" s="13" t="s">
        <v>32</v>
      </c>
      <c r="AX266" s="13" t="s">
        <v>76</v>
      </c>
      <c r="AY266" s="246" t="s">
        <v>137</v>
      </c>
    </row>
    <row r="267" s="13" customFormat="1">
      <c r="A267" s="13"/>
      <c r="B267" s="236"/>
      <c r="C267" s="237"/>
      <c r="D267" s="231" t="s">
        <v>154</v>
      </c>
      <c r="E267" s="238" t="s">
        <v>1</v>
      </c>
      <c r="F267" s="239" t="s">
        <v>356</v>
      </c>
      <c r="G267" s="237"/>
      <c r="H267" s="240">
        <v>34.399999999999999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6" t="s">
        <v>154</v>
      </c>
      <c r="AU267" s="246" t="s">
        <v>86</v>
      </c>
      <c r="AV267" s="13" t="s">
        <v>86</v>
      </c>
      <c r="AW267" s="13" t="s">
        <v>32</v>
      </c>
      <c r="AX267" s="13" t="s">
        <v>76</v>
      </c>
      <c r="AY267" s="246" t="s">
        <v>137</v>
      </c>
    </row>
    <row r="268" s="15" customFormat="1">
      <c r="A268" s="15"/>
      <c r="B268" s="259"/>
      <c r="C268" s="260"/>
      <c r="D268" s="231" t="s">
        <v>154</v>
      </c>
      <c r="E268" s="261" t="s">
        <v>1</v>
      </c>
      <c r="F268" s="262" t="s">
        <v>220</v>
      </c>
      <c r="G268" s="260"/>
      <c r="H268" s="263">
        <v>126.92000000000002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9" t="s">
        <v>154</v>
      </c>
      <c r="AU268" s="269" t="s">
        <v>86</v>
      </c>
      <c r="AV268" s="15" t="s">
        <v>138</v>
      </c>
      <c r="AW268" s="15" t="s">
        <v>32</v>
      </c>
      <c r="AX268" s="15" t="s">
        <v>76</v>
      </c>
      <c r="AY268" s="269" t="s">
        <v>137</v>
      </c>
    </row>
    <row r="269" s="14" customFormat="1">
      <c r="A269" s="14"/>
      <c r="B269" s="247"/>
      <c r="C269" s="248"/>
      <c r="D269" s="231" t="s">
        <v>154</v>
      </c>
      <c r="E269" s="249" t="s">
        <v>1</v>
      </c>
      <c r="F269" s="250" t="s">
        <v>162</v>
      </c>
      <c r="G269" s="248"/>
      <c r="H269" s="251">
        <v>222.25999999999999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7" t="s">
        <v>154</v>
      </c>
      <c r="AU269" s="257" t="s">
        <v>86</v>
      </c>
      <c r="AV269" s="14" t="s">
        <v>145</v>
      </c>
      <c r="AW269" s="14" t="s">
        <v>32</v>
      </c>
      <c r="AX269" s="14" t="s">
        <v>84</v>
      </c>
      <c r="AY269" s="257" t="s">
        <v>137</v>
      </c>
    </row>
    <row r="270" s="2" customFormat="1" ht="16.5" customHeight="1">
      <c r="A270" s="38"/>
      <c r="B270" s="39"/>
      <c r="C270" s="218" t="s">
        <v>357</v>
      </c>
      <c r="D270" s="218" t="s">
        <v>140</v>
      </c>
      <c r="E270" s="219" t="s">
        <v>358</v>
      </c>
      <c r="F270" s="220" t="s">
        <v>359</v>
      </c>
      <c r="G270" s="221" t="s">
        <v>360</v>
      </c>
      <c r="H270" s="222">
        <v>100</v>
      </c>
      <c r="I270" s="223"/>
      <c r="J270" s="224">
        <f>ROUND(I270*H270,2)</f>
        <v>0</v>
      </c>
      <c r="K270" s="220" t="s">
        <v>1</v>
      </c>
      <c r="L270" s="44"/>
      <c r="M270" s="225" t="s">
        <v>1</v>
      </c>
      <c r="N270" s="226" t="s">
        <v>41</v>
      </c>
      <c r="O270" s="91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9" t="s">
        <v>145</v>
      </c>
      <c r="AT270" s="229" t="s">
        <v>140</v>
      </c>
      <c r="AU270" s="229" t="s">
        <v>86</v>
      </c>
      <c r="AY270" s="17" t="s">
        <v>137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7" t="s">
        <v>84</v>
      </c>
      <c r="BK270" s="230">
        <f>ROUND(I270*H270,2)</f>
        <v>0</v>
      </c>
      <c r="BL270" s="17" t="s">
        <v>145</v>
      </c>
      <c r="BM270" s="229" t="s">
        <v>361</v>
      </c>
    </row>
    <row r="271" s="2" customFormat="1">
      <c r="A271" s="38"/>
      <c r="B271" s="39"/>
      <c r="C271" s="40"/>
      <c r="D271" s="231" t="s">
        <v>147</v>
      </c>
      <c r="E271" s="40"/>
      <c r="F271" s="232" t="s">
        <v>359</v>
      </c>
      <c r="G271" s="40"/>
      <c r="H271" s="40"/>
      <c r="I271" s="233"/>
      <c r="J271" s="40"/>
      <c r="K271" s="40"/>
      <c r="L271" s="44"/>
      <c r="M271" s="234"/>
      <c r="N271" s="235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147</v>
      </c>
      <c r="AU271" s="17" t="s">
        <v>86</v>
      </c>
    </row>
    <row r="272" s="12" customFormat="1" ht="22.8" customHeight="1">
      <c r="A272" s="12"/>
      <c r="B272" s="202"/>
      <c r="C272" s="203"/>
      <c r="D272" s="204" t="s">
        <v>75</v>
      </c>
      <c r="E272" s="216" t="s">
        <v>362</v>
      </c>
      <c r="F272" s="216" t="s">
        <v>363</v>
      </c>
      <c r="G272" s="203"/>
      <c r="H272" s="203"/>
      <c r="I272" s="206"/>
      <c r="J272" s="217">
        <f>BK272</f>
        <v>0</v>
      </c>
      <c r="K272" s="203"/>
      <c r="L272" s="208"/>
      <c r="M272" s="209"/>
      <c r="N272" s="210"/>
      <c r="O272" s="210"/>
      <c r="P272" s="211">
        <f>SUM(P273:P281)</f>
        <v>0</v>
      </c>
      <c r="Q272" s="210"/>
      <c r="R272" s="211">
        <f>SUM(R273:R281)</f>
        <v>0</v>
      </c>
      <c r="S272" s="210"/>
      <c r="T272" s="212">
        <f>SUM(T273:T281)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3" t="s">
        <v>84</v>
      </c>
      <c r="AT272" s="214" t="s">
        <v>75</v>
      </c>
      <c r="AU272" s="214" t="s">
        <v>84</v>
      </c>
      <c r="AY272" s="213" t="s">
        <v>137</v>
      </c>
      <c r="BK272" s="215">
        <f>SUM(BK273:BK281)</f>
        <v>0</v>
      </c>
    </row>
    <row r="273" s="2" customFormat="1" ht="24.15" customHeight="1">
      <c r="A273" s="38"/>
      <c r="B273" s="39"/>
      <c r="C273" s="218" t="s">
        <v>364</v>
      </c>
      <c r="D273" s="218" t="s">
        <v>140</v>
      </c>
      <c r="E273" s="219" t="s">
        <v>365</v>
      </c>
      <c r="F273" s="220" t="s">
        <v>366</v>
      </c>
      <c r="G273" s="221" t="s">
        <v>367</v>
      </c>
      <c r="H273" s="222">
        <v>48.709000000000003</v>
      </c>
      <c r="I273" s="223"/>
      <c r="J273" s="224">
        <f>ROUND(I273*H273,2)</f>
        <v>0</v>
      </c>
      <c r="K273" s="220" t="s">
        <v>144</v>
      </c>
      <c r="L273" s="44"/>
      <c r="M273" s="225" t="s">
        <v>1</v>
      </c>
      <c r="N273" s="226" t="s">
        <v>41</v>
      </c>
      <c r="O273" s="91"/>
      <c r="P273" s="227">
        <f>O273*H273</f>
        <v>0</v>
      </c>
      <c r="Q273" s="227">
        <v>0</v>
      </c>
      <c r="R273" s="227">
        <f>Q273*H273</f>
        <v>0</v>
      </c>
      <c r="S273" s="227">
        <v>0</v>
      </c>
      <c r="T273" s="22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9" t="s">
        <v>145</v>
      </c>
      <c r="AT273" s="229" t="s">
        <v>140</v>
      </c>
      <c r="AU273" s="229" t="s">
        <v>86</v>
      </c>
      <c r="AY273" s="17" t="s">
        <v>137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7" t="s">
        <v>84</v>
      </c>
      <c r="BK273" s="230">
        <f>ROUND(I273*H273,2)</f>
        <v>0</v>
      </c>
      <c r="BL273" s="17" t="s">
        <v>145</v>
      </c>
      <c r="BM273" s="229" t="s">
        <v>368</v>
      </c>
    </row>
    <row r="274" s="2" customFormat="1">
      <c r="A274" s="38"/>
      <c r="B274" s="39"/>
      <c r="C274" s="40"/>
      <c r="D274" s="231" t="s">
        <v>147</v>
      </c>
      <c r="E274" s="40"/>
      <c r="F274" s="232" t="s">
        <v>369</v>
      </c>
      <c r="G274" s="40"/>
      <c r="H274" s="40"/>
      <c r="I274" s="233"/>
      <c r="J274" s="40"/>
      <c r="K274" s="40"/>
      <c r="L274" s="44"/>
      <c r="M274" s="234"/>
      <c r="N274" s="235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147</v>
      </c>
      <c r="AU274" s="17" t="s">
        <v>86</v>
      </c>
    </row>
    <row r="275" s="2" customFormat="1" ht="24.15" customHeight="1">
      <c r="A275" s="38"/>
      <c r="B275" s="39"/>
      <c r="C275" s="218" t="s">
        <v>187</v>
      </c>
      <c r="D275" s="218" t="s">
        <v>140</v>
      </c>
      <c r="E275" s="219" t="s">
        <v>370</v>
      </c>
      <c r="F275" s="220" t="s">
        <v>371</v>
      </c>
      <c r="G275" s="221" t="s">
        <v>367</v>
      </c>
      <c r="H275" s="222">
        <v>48.709000000000003</v>
      </c>
      <c r="I275" s="223"/>
      <c r="J275" s="224">
        <f>ROUND(I275*H275,2)</f>
        <v>0</v>
      </c>
      <c r="K275" s="220" t="s">
        <v>144</v>
      </c>
      <c r="L275" s="44"/>
      <c r="M275" s="225" t="s">
        <v>1</v>
      </c>
      <c r="N275" s="226" t="s">
        <v>41</v>
      </c>
      <c r="O275" s="91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9" t="s">
        <v>145</v>
      </c>
      <c r="AT275" s="229" t="s">
        <v>140</v>
      </c>
      <c r="AU275" s="229" t="s">
        <v>86</v>
      </c>
      <c r="AY275" s="17" t="s">
        <v>137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7" t="s">
        <v>84</v>
      </c>
      <c r="BK275" s="230">
        <f>ROUND(I275*H275,2)</f>
        <v>0</v>
      </c>
      <c r="BL275" s="17" t="s">
        <v>145</v>
      </c>
      <c r="BM275" s="229" t="s">
        <v>372</v>
      </c>
    </row>
    <row r="276" s="2" customFormat="1">
      <c r="A276" s="38"/>
      <c r="B276" s="39"/>
      <c r="C276" s="40"/>
      <c r="D276" s="231" t="s">
        <v>147</v>
      </c>
      <c r="E276" s="40"/>
      <c r="F276" s="232" t="s">
        <v>373</v>
      </c>
      <c r="G276" s="40"/>
      <c r="H276" s="40"/>
      <c r="I276" s="233"/>
      <c r="J276" s="40"/>
      <c r="K276" s="40"/>
      <c r="L276" s="44"/>
      <c r="M276" s="234"/>
      <c r="N276" s="235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147</v>
      </c>
      <c r="AU276" s="17" t="s">
        <v>86</v>
      </c>
    </row>
    <row r="277" s="2" customFormat="1" ht="24.15" customHeight="1">
      <c r="A277" s="38"/>
      <c r="B277" s="39"/>
      <c r="C277" s="218" t="s">
        <v>374</v>
      </c>
      <c r="D277" s="218" t="s">
        <v>140</v>
      </c>
      <c r="E277" s="219" t="s">
        <v>375</v>
      </c>
      <c r="F277" s="220" t="s">
        <v>376</v>
      </c>
      <c r="G277" s="221" t="s">
        <v>367</v>
      </c>
      <c r="H277" s="222">
        <v>925.471</v>
      </c>
      <c r="I277" s="223"/>
      <c r="J277" s="224">
        <f>ROUND(I277*H277,2)</f>
        <v>0</v>
      </c>
      <c r="K277" s="220" t="s">
        <v>144</v>
      </c>
      <c r="L277" s="44"/>
      <c r="M277" s="225" t="s">
        <v>1</v>
      </c>
      <c r="N277" s="226" t="s">
        <v>41</v>
      </c>
      <c r="O277" s="91"/>
      <c r="P277" s="227">
        <f>O277*H277</f>
        <v>0</v>
      </c>
      <c r="Q277" s="227">
        <v>0</v>
      </c>
      <c r="R277" s="227">
        <f>Q277*H277</f>
        <v>0</v>
      </c>
      <c r="S277" s="227">
        <v>0</v>
      </c>
      <c r="T277" s="22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9" t="s">
        <v>145</v>
      </c>
      <c r="AT277" s="229" t="s">
        <v>140</v>
      </c>
      <c r="AU277" s="229" t="s">
        <v>86</v>
      </c>
      <c r="AY277" s="17" t="s">
        <v>137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7" t="s">
        <v>84</v>
      </c>
      <c r="BK277" s="230">
        <f>ROUND(I277*H277,2)</f>
        <v>0</v>
      </c>
      <c r="BL277" s="17" t="s">
        <v>145</v>
      </c>
      <c r="BM277" s="229" t="s">
        <v>377</v>
      </c>
    </row>
    <row r="278" s="2" customFormat="1">
      <c r="A278" s="38"/>
      <c r="B278" s="39"/>
      <c r="C278" s="40"/>
      <c r="D278" s="231" t="s">
        <v>147</v>
      </c>
      <c r="E278" s="40"/>
      <c r="F278" s="232" t="s">
        <v>378</v>
      </c>
      <c r="G278" s="40"/>
      <c r="H278" s="40"/>
      <c r="I278" s="233"/>
      <c r="J278" s="40"/>
      <c r="K278" s="40"/>
      <c r="L278" s="44"/>
      <c r="M278" s="234"/>
      <c r="N278" s="235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147</v>
      </c>
      <c r="AU278" s="17" t="s">
        <v>86</v>
      </c>
    </row>
    <row r="279" s="13" customFormat="1">
      <c r="A279" s="13"/>
      <c r="B279" s="236"/>
      <c r="C279" s="237"/>
      <c r="D279" s="231" t="s">
        <v>154</v>
      </c>
      <c r="E279" s="237"/>
      <c r="F279" s="239" t="s">
        <v>379</v>
      </c>
      <c r="G279" s="237"/>
      <c r="H279" s="240">
        <v>925.471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6" t="s">
        <v>154</v>
      </c>
      <c r="AU279" s="246" t="s">
        <v>86</v>
      </c>
      <c r="AV279" s="13" t="s">
        <v>86</v>
      </c>
      <c r="AW279" s="13" t="s">
        <v>4</v>
      </c>
      <c r="AX279" s="13" t="s">
        <v>84</v>
      </c>
      <c r="AY279" s="246" t="s">
        <v>137</v>
      </c>
    </row>
    <row r="280" s="2" customFormat="1" ht="33" customHeight="1">
      <c r="A280" s="38"/>
      <c r="B280" s="39"/>
      <c r="C280" s="218" t="s">
        <v>380</v>
      </c>
      <c r="D280" s="218" t="s">
        <v>140</v>
      </c>
      <c r="E280" s="219" t="s">
        <v>381</v>
      </c>
      <c r="F280" s="220" t="s">
        <v>382</v>
      </c>
      <c r="G280" s="221" t="s">
        <v>367</v>
      </c>
      <c r="H280" s="222">
        <v>48.709000000000003</v>
      </c>
      <c r="I280" s="223"/>
      <c r="J280" s="224">
        <f>ROUND(I280*H280,2)</f>
        <v>0</v>
      </c>
      <c r="K280" s="220" t="s">
        <v>144</v>
      </c>
      <c r="L280" s="44"/>
      <c r="M280" s="225" t="s">
        <v>1</v>
      </c>
      <c r="N280" s="226" t="s">
        <v>41</v>
      </c>
      <c r="O280" s="91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9" t="s">
        <v>145</v>
      </c>
      <c r="AT280" s="229" t="s">
        <v>140</v>
      </c>
      <c r="AU280" s="229" t="s">
        <v>86</v>
      </c>
      <c r="AY280" s="17" t="s">
        <v>137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7" t="s">
        <v>84</v>
      </c>
      <c r="BK280" s="230">
        <f>ROUND(I280*H280,2)</f>
        <v>0</v>
      </c>
      <c r="BL280" s="17" t="s">
        <v>145</v>
      </c>
      <c r="BM280" s="229" t="s">
        <v>383</v>
      </c>
    </row>
    <row r="281" s="2" customFormat="1">
      <c r="A281" s="38"/>
      <c r="B281" s="39"/>
      <c r="C281" s="40"/>
      <c r="D281" s="231" t="s">
        <v>147</v>
      </c>
      <c r="E281" s="40"/>
      <c r="F281" s="232" t="s">
        <v>384</v>
      </c>
      <c r="G281" s="40"/>
      <c r="H281" s="40"/>
      <c r="I281" s="233"/>
      <c r="J281" s="40"/>
      <c r="K281" s="40"/>
      <c r="L281" s="44"/>
      <c r="M281" s="234"/>
      <c r="N281" s="235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147</v>
      </c>
      <c r="AU281" s="17" t="s">
        <v>86</v>
      </c>
    </row>
    <row r="282" s="12" customFormat="1" ht="22.8" customHeight="1">
      <c r="A282" s="12"/>
      <c r="B282" s="202"/>
      <c r="C282" s="203"/>
      <c r="D282" s="204" t="s">
        <v>75</v>
      </c>
      <c r="E282" s="216" t="s">
        <v>385</v>
      </c>
      <c r="F282" s="216" t="s">
        <v>386</v>
      </c>
      <c r="G282" s="203"/>
      <c r="H282" s="203"/>
      <c r="I282" s="206"/>
      <c r="J282" s="217">
        <f>BK282</f>
        <v>0</v>
      </c>
      <c r="K282" s="203"/>
      <c r="L282" s="208"/>
      <c r="M282" s="209"/>
      <c r="N282" s="210"/>
      <c r="O282" s="210"/>
      <c r="P282" s="211">
        <f>SUM(P283:P284)</f>
        <v>0</v>
      </c>
      <c r="Q282" s="210"/>
      <c r="R282" s="211">
        <f>SUM(R283:R284)</f>
        <v>0</v>
      </c>
      <c r="S282" s="210"/>
      <c r="T282" s="212">
        <f>SUM(T283:T284)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3" t="s">
        <v>84</v>
      </c>
      <c r="AT282" s="214" t="s">
        <v>75</v>
      </c>
      <c r="AU282" s="214" t="s">
        <v>84</v>
      </c>
      <c r="AY282" s="213" t="s">
        <v>137</v>
      </c>
      <c r="BK282" s="215">
        <f>SUM(BK283:BK284)</f>
        <v>0</v>
      </c>
    </row>
    <row r="283" s="2" customFormat="1" ht="16.5" customHeight="1">
      <c r="A283" s="38"/>
      <c r="B283" s="39"/>
      <c r="C283" s="218" t="s">
        <v>387</v>
      </c>
      <c r="D283" s="218" t="s">
        <v>140</v>
      </c>
      <c r="E283" s="219" t="s">
        <v>388</v>
      </c>
      <c r="F283" s="220" t="s">
        <v>389</v>
      </c>
      <c r="G283" s="221" t="s">
        <v>367</v>
      </c>
      <c r="H283" s="222">
        <v>15.202999999999999</v>
      </c>
      <c r="I283" s="223"/>
      <c r="J283" s="224">
        <f>ROUND(I283*H283,2)</f>
        <v>0</v>
      </c>
      <c r="K283" s="220" t="s">
        <v>144</v>
      </c>
      <c r="L283" s="44"/>
      <c r="M283" s="225" t="s">
        <v>1</v>
      </c>
      <c r="N283" s="226" t="s">
        <v>41</v>
      </c>
      <c r="O283" s="91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9" t="s">
        <v>145</v>
      </c>
      <c r="AT283" s="229" t="s">
        <v>140</v>
      </c>
      <c r="AU283" s="229" t="s">
        <v>86</v>
      </c>
      <c r="AY283" s="17" t="s">
        <v>137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7" t="s">
        <v>84</v>
      </c>
      <c r="BK283" s="230">
        <f>ROUND(I283*H283,2)</f>
        <v>0</v>
      </c>
      <c r="BL283" s="17" t="s">
        <v>145</v>
      </c>
      <c r="BM283" s="229" t="s">
        <v>390</v>
      </c>
    </row>
    <row r="284" s="2" customFormat="1">
      <c r="A284" s="38"/>
      <c r="B284" s="39"/>
      <c r="C284" s="40"/>
      <c r="D284" s="231" t="s">
        <v>147</v>
      </c>
      <c r="E284" s="40"/>
      <c r="F284" s="232" t="s">
        <v>391</v>
      </c>
      <c r="G284" s="40"/>
      <c r="H284" s="40"/>
      <c r="I284" s="233"/>
      <c r="J284" s="40"/>
      <c r="K284" s="40"/>
      <c r="L284" s="44"/>
      <c r="M284" s="234"/>
      <c r="N284" s="235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147</v>
      </c>
      <c r="AU284" s="17" t="s">
        <v>86</v>
      </c>
    </row>
    <row r="285" s="12" customFormat="1" ht="25.92" customHeight="1">
      <c r="A285" s="12"/>
      <c r="B285" s="202"/>
      <c r="C285" s="203"/>
      <c r="D285" s="204" t="s">
        <v>75</v>
      </c>
      <c r="E285" s="205" t="s">
        <v>392</v>
      </c>
      <c r="F285" s="205" t="s">
        <v>393</v>
      </c>
      <c r="G285" s="203"/>
      <c r="H285" s="203"/>
      <c r="I285" s="206"/>
      <c r="J285" s="207">
        <f>BK285</f>
        <v>0</v>
      </c>
      <c r="K285" s="203"/>
      <c r="L285" s="208"/>
      <c r="M285" s="209"/>
      <c r="N285" s="210"/>
      <c r="O285" s="210"/>
      <c r="P285" s="211">
        <f>P286+P314+P376+P380+P403+P444+P482+P492</f>
        <v>0</v>
      </c>
      <c r="Q285" s="210"/>
      <c r="R285" s="211">
        <f>R286+R314+R376+R380+R403+R444+R482+R492</f>
        <v>14.480775319999999</v>
      </c>
      <c r="S285" s="210"/>
      <c r="T285" s="212">
        <f>T286+T314+T376+T380+T403+T444+T482+T492</f>
        <v>20.945978049999997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3" t="s">
        <v>86</v>
      </c>
      <c r="AT285" s="214" t="s">
        <v>75</v>
      </c>
      <c r="AU285" s="214" t="s">
        <v>76</v>
      </c>
      <c r="AY285" s="213" t="s">
        <v>137</v>
      </c>
      <c r="BK285" s="215">
        <f>BK286+BK314+BK376+BK380+BK403+BK444+BK482+BK492</f>
        <v>0</v>
      </c>
    </row>
    <row r="286" s="12" customFormat="1" ht="22.8" customHeight="1">
      <c r="A286" s="12"/>
      <c r="B286" s="202"/>
      <c r="C286" s="203"/>
      <c r="D286" s="204" t="s">
        <v>75</v>
      </c>
      <c r="E286" s="216" t="s">
        <v>394</v>
      </c>
      <c r="F286" s="216" t="s">
        <v>395</v>
      </c>
      <c r="G286" s="203"/>
      <c r="H286" s="203"/>
      <c r="I286" s="206"/>
      <c r="J286" s="217">
        <f>BK286</f>
        <v>0</v>
      </c>
      <c r="K286" s="203"/>
      <c r="L286" s="208"/>
      <c r="M286" s="209"/>
      <c r="N286" s="210"/>
      <c r="O286" s="210"/>
      <c r="P286" s="211">
        <f>SUM(P287:P313)</f>
        <v>0</v>
      </c>
      <c r="Q286" s="210"/>
      <c r="R286" s="211">
        <f>SUM(R287:R313)</f>
        <v>2.71442432</v>
      </c>
      <c r="S286" s="210"/>
      <c r="T286" s="212">
        <f>SUM(T287:T313)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3" t="s">
        <v>86</v>
      </c>
      <c r="AT286" s="214" t="s">
        <v>75</v>
      </c>
      <c r="AU286" s="214" t="s">
        <v>84</v>
      </c>
      <c r="AY286" s="213" t="s">
        <v>137</v>
      </c>
      <c r="BK286" s="215">
        <f>SUM(BK287:BK313)</f>
        <v>0</v>
      </c>
    </row>
    <row r="287" s="2" customFormat="1" ht="37.8" customHeight="1">
      <c r="A287" s="38"/>
      <c r="B287" s="39"/>
      <c r="C287" s="218" t="s">
        <v>396</v>
      </c>
      <c r="D287" s="218" t="s">
        <v>140</v>
      </c>
      <c r="E287" s="219" t="s">
        <v>397</v>
      </c>
      <c r="F287" s="220" t="s">
        <v>398</v>
      </c>
      <c r="G287" s="221" t="s">
        <v>151</v>
      </c>
      <c r="H287" s="222">
        <v>38.481999999999999</v>
      </c>
      <c r="I287" s="223"/>
      <c r="J287" s="224">
        <f>ROUND(I287*H287,2)</f>
        <v>0</v>
      </c>
      <c r="K287" s="220" t="s">
        <v>144</v>
      </c>
      <c r="L287" s="44"/>
      <c r="M287" s="225" t="s">
        <v>1</v>
      </c>
      <c r="N287" s="226" t="s">
        <v>41</v>
      </c>
      <c r="O287" s="91"/>
      <c r="P287" s="227">
        <f>O287*H287</f>
        <v>0</v>
      </c>
      <c r="Q287" s="227">
        <v>0.049759999999999999</v>
      </c>
      <c r="R287" s="227">
        <f>Q287*H287</f>
        <v>1.91486432</v>
      </c>
      <c r="S287" s="227">
        <v>0</v>
      </c>
      <c r="T287" s="22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9" t="s">
        <v>234</v>
      </c>
      <c r="AT287" s="229" t="s">
        <v>140</v>
      </c>
      <c r="AU287" s="229" t="s">
        <v>86</v>
      </c>
      <c r="AY287" s="17" t="s">
        <v>137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7" t="s">
        <v>84</v>
      </c>
      <c r="BK287" s="230">
        <f>ROUND(I287*H287,2)</f>
        <v>0</v>
      </c>
      <c r="BL287" s="17" t="s">
        <v>234</v>
      </c>
      <c r="BM287" s="229" t="s">
        <v>399</v>
      </c>
    </row>
    <row r="288" s="2" customFormat="1">
      <c r="A288" s="38"/>
      <c r="B288" s="39"/>
      <c r="C288" s="40"/>
      <c r="D288" s="231" t="s">
        <v>147</v>
      </c>
      <c r="E288" s="40"/>
      <c r="F288" s="232" t="s">
        <v>400</v>
      </c>
      <c r="G288" s="40"/>
      <c r="H288" s="40"/>
      <c r="I288" s="233"/>
      <c r="J288" s="40"/>
      <c r="K288" s="40"/>
      <c r="L288" s="44"/>
      <c r="M288" s="234"/>
      <c r="N288" s="235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147</v>
      </c>
      <c r="AU288" s="17" t="s">
        <v>86</v>
      </c>
    </row>
    <row r="289" s="2" customFormat="1">
      <c r="A289" s="38"/>
      <c r="B289" s="39"/>
      <c r="C289" s="40"/>
      <c r="D289" s="231" t="s">
        <v>180</v>
      </c>
      <c r="E289" s="40"/>
      <c r="F289" s="258" t="s">
        <v>401</v>
      </c>
      <c r="G289" s="40"/>
      <c r="H289" s="40"/>
      <c r="I289" s="233"/>
      <c r="J289" s="40"/>
      <c r="K289" s="40"/>
      <c r="L289" s="44"/>
      <c r="M289" s="234"/>
      <c r="N289" s="235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180</v>
      </c>
      <c r="AU289" s="17" t="s">
        <v>86</v>
      </c>
    </row>
    <row r="290" s="13" customFormat="1">
      <c r="A290" s="13"/>
      <c r="B290" s="236"/>
      <c r="C290" s="237"/>
      <c r="D290" s="231" t="s">
        <v>154</v>
      </c>
      <c r="E290" s="238" t="s">
        <v>1</v>
      </c>
      <c r="F290" s="239" t="s">
        <v>402</v>
      </c>
      <c r="G290" s="237"/>
      <c r="H290" s="240">
        <v>4.5830000000000002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6" t="s">
        <v>154</v>
      </c>
      <c r="AU290" s="246" t="s">
        <v>86</v>
      </c>
      <c r="AV290" s="13" t="s">
        <v>86</v>
      </c>
      <c r="AW290" s="13" t="s">
        <v>32</v>
      </c>
      <c r="AX290" s="13" t="s">
        <v>76</v>
      </c>
      <c r="AY290" s="246" t="s">
        <v>137</v>
      </c>
    </row>
    <row r="291" s="13" customFormat="1">
      <c r="A291" s="13"/>
      <c r="B291" s="236"/>
      <c r="C291" s="237"/>
      <c r="D291" s="231" t="s">
        <v>154</v>
      </c>
      <c r="E291" s="238" t="s">
        <v>1</v>
      </c>
      <c r="F291" s="239" t="s">
        <v>403</v>
      </c>
      <c r="G291" s="237"/>
      <c r="H291" s="240">
        <v>3.9329999999999998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6" t="s">
        <v>154</v>
      </c>
      <c r="AU291" s="246" t="s">
        <v>86</v>
      </c>
      <c r="AV291" s="13" t="s">
        <v>86</v>
      </c>
      <c r="AW291" s="13" t="s">
        <v>32</v>
      </c>
      <c r="AX291" s="13" t="s">
        <v>76</v>
      </c>
      <c r="AY291" s="246" t="s">
        <v>137</v>
      </c>
    </row>
    <row r="292" s="13" customFormat="1">
      <c r="A292" s="13"/>
      <c r="B292" s="236"/>
      <c r="C292" s="237"/>
      <c r="D292" s="231" t="s">
        <v>154</v>
      </c>
      <c r="E292" s="238" t="s">
        <v>1</v>
      </c>
      <c r="F292" s="239" t="s">
        <v>404</v>
      </c>
      <c r="G292" s="237"/>
      <c r="H292" s="240">
        <v>6.3049999999999997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6" t="s">
        <v>154</v>
      </c>
      <c r="AU292" s="246" t="s">
        <v>86</v>
      </c>
      <c r="AV292" s="13" t="s">
        <v>86</v>
      </c>
      <c r="AW292" s="13" t="s">
        <v>32</v>
      </c>
      <c r="AX292" s="13" t="s">
        <v>76</v>
      </c>
      <c r="AY292" s="246" t="s">
        <v>137</v>
      </c>
    </row>
    <row r="293" s="13" customFormat="1">
      <c r="A293" s="13"/>
      <c r="B293" s="236"/>
      <c r="C293" s="237"/>
      <c r="D293" s="231" t="s">
        <v>154</v>
      </c>
      <c r="E293" s="238" t="s">
        <v>1</v>
      </c>
      <c r="F293" s="239" t="s">
        <v>405</v>
      </c>
      <c r="G293" s="237"/>
      <c r="H293" s="240">
        <v>4.9080000000000004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6" t="s">
        <v>154</v>
      </c>
      <c r="AU293" s="246" t="s">
        <v>86</v>
      </c>
      <c r="AV293" s="13" t="s">
        <v>86</v>
      </c>
      <c r="AW293" s="13" t="s">
        <v>32</v>
      </c>
      <c r="AX293" s="13" t="s">
        <v>76</v>
      </c>
      <c r="AY293" s="246" t="s">
        <v>137</v>
      </c>
    </row>
    <row r="294" s="13" customFormat="1">
      <c r="A294" s="13"/>
      <c r="B294" s="236"/>
      <c r="C294" s="237"/>
      <c r="D294" s="231" t="s">
        <v>154</v>
      </c>
      <c r="E294" s="238" t="s">
        <v>1</v>
      </c>
      <c r="F294" s="239" t="s">
        <v>406</v>
      </c>
      <c r="G294" s="237"/>
      <c r="H294" s="240">
        <v>5.1680000000000001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6" t="s">
        <v>154</v>
      </c>
      <c r="AU294" s="246" t="s">
        <v>86</v>
      </c>
      <c r="AV294" s="13" t="s">
        <v>86</v>
      </c>
      <c r="AW294" s="13" t="s">
        <v>32</v>
      </c>
      <c r="AX294" s="13" t="s">
        <v>76</v>
      </c>
      <c r="AY294" s="246" t="s">
        <v>137</v>
      </c>
    </row>
    <row r="295" s="13" customFormat="1">
      <c r="A295" s="13"/>
      <c r="B295" s="236"/>
      <c r="C295" s="237"/>
      <c r="D295" s="231" t="s">
        <v>154</v>
      </c>
      <c r="E295" s="238" t="s">
        <v>1</v>
      </c>
      <c r="F295" s="239" t="s">
        <v>407</v>
      </c>
      <c r="G295" s="237"/>
      <c r="H295" s="240">
        <v>5.7199999999999998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6" t="s">
        <v>154</v>
      </c>
      <c r="AU295" s="246" t="s">
        <v>86</v>
      </c>
      <c r="AV295" s="13" t="s">
        <v>86</v>
      </c>
      <c r="AW295" s="13" t="s">
        <v>32</v>
      </c>
      <c r="AX295" s="13" t="s">
        <v>76</v>
      </c>
      <c r="AY295" s="246" t="s">
        <v>137</v>
      </c>
    </row>
    <row r="296" s="13" customFormat="1">
      <c r="A296" s="13"/>
      <c r="B296" s="236"/>
      <c r="C296" s="237"/>
      <c r="D296" s="231" t="s">
        <v>154</v>
      </c>
      <c r="E296" s="238" t="s">
        <v>1</v>
      </c>
      <c r="F296" s="239" t="s">
        <v>408</v>
      </c>
      <c r="G296" s="237"/>
      <c r="H296" s="240">
        <v>3.77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6" t="s">
        <v>154</v>
      </c>
      <c r="AU296" s="246" t="s">
        <v>86</v>
      </c>
      <c r="AV296" s="13" t="s">
        <v>86</v>
      </c>
      <c r="AW296" s="13" t="s">
        <v>32</v>
      </c>
      <c r="AX296" s="13" t="s">
        <v>76</v>
      </c>
      <c r="AY296" s="246" t="s">
        <v>137</v>
      </c>
    </row>
    <row r="297" s="13" customFormat="1">
      <c r="A297" s="13"/>
      <c r="B297" s="236"/>
      <c r="C297" s="237"/>
      <c r="D297" s="231" t="s">
        <v>154</v>
      </c>
      <c r="E297" s="238" t="s">
        <v>1</v>
      </c>
      <c r="F297" s="239" t="s">
        <v>409</v>
      </c>
      <c r="G297" s="237"/>
      <c r="H297" s="240">
        <v>4.0949999999999998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6" t="s">
        <v>154</v>
      </c>
      <c r="AU297" s="246" t="s">
        <v>86</v>
      </c>
      <c r="AV297" s="13" t="s">
        <v>86</v>
      </c>
      <c r="AW297" s="13" t="s">
        <v>32</v>
      </c>
      <c r="AX297" s="13" t="s">
        <v>76</v>
      </c>
      <c r="AY297" s="246" t="s">
        <v>137</v>
      </c>
    </row>
    <row r="298" s="14" customFormat="1">
      <c r="A298" s="14"/>
      <c r="B298" s="247"/>
      <c r="C298" s="248"/>
      <c r="D298" s="231" t="s">
        <v>154</v>
      </c>
      <c r="E298" s="249" t="s">
        <v>1</v>
      </c>
      <c r="F298" s="250" t="s">
        <v>162</v>
      </c>
      <c r="G298" s="248"/>
      <c r="H298" s="251">
        <v>38.481999999999999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7" t="s">
        <v>154</v>
      </c>
      <c r="AU298" s="257" t="s">
        <v>86</v>
      </c>
      <c r="AV298" s="14" t="s">
        <v>145</v>
      </c>
      <c r="AW298" s="14" t="s">
        <v>32</v>
      </c>
      <c r="AX298" s="14" t="s">
        <v>84</v>
      </c>
      <c r="AY298" s="257" t="s">
        <v>137</v>
      </c>
    </row>
    <row r="299" s="2" customFormat="1" ht="33" customHeight="1">
      <c r="A299" s="38"/>
      <c r="B299" s="39"/>
      <c r="C299" s="218" t="s">
        <v>410</v>
      </c>
      <c r="D299" s="218" t="s">
        <v>140</v>
      </c>
      <c r="E299" s="219" t="s">
        <v>411</v>
      </c>
      <c r="F299" s="220" t="s">
        <v>412</v>
      </c>
      <c r="G299" s="221" t="s">
        <v>151</v>
      </c>
      <c r="H299" s="222">
        <v>9</v>
      </c>
      <c r="I299" s="223"/>
      <c r="J299" s="224">
        <f>ROUND(I299*H299,2)</f>
        <v>0</v>
      </c>
      <c r="K299" s="220" t="s">
        <v>144</v>
      </c>
      <c r="L299" s="44"/>
      <c r="M299" s="225" t="s">
        <v>1</v>
      </c>
      <c r="N299" s="226" t="s">
        <v>41</v>
      </c>
      <c r="O299" s="91"/>
      <c r="P299" s="227">
        <f>O299*H299</f>
        <v>0</v>
      </c>
      <c r="Q299" s="227">
        <v>0.01355</v>
      </c>
      <c r="R299" s="227">
        <f>Q299*H299</f>
        <v>0.12195</v>
      </c>
      <c r="S299" s="227">
        <v>0</v>
      </c>
      <c r="T299" s="228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9" t="s">
        <v>234</v>
      </c>
      <c r="AT299" s="229" t="s">
        <v>140</v>
      </c>
      <c r="AU299" s="229" t="s">
        <v>86</v>
      </c>
      <c r="AY299" s="17" t="s">
        <v>137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17" t="s">
        <v>84</v>
      </c>
      <c r="BK299" s="230">
        <f>ROUND(I299*H299,2)</f>
        <v>0</v>
      </c>
      <c r="BL299" s="17" t="s">
        <v>234</v>
      </c>
      <c r="BM299" s="229" t="s">
        <v>413</v>
      </c>
    </row>
    <row r="300" s="2" customFormat="1">
      <c r="A300" s="38"/>
      <c r="B300" s="39"/>
      <c r="C300" s="40"/>
      <c r="D300" s="231" t="s">
        <v>147</v>
      </c>
      <c r="E300" s="40"/>
      <c r="F300" s="232" t="s">
        <v>414</v>
      </c>
      <c r="G300" s="40"/>
      <c r="H300" s="40"/>
      <c r="I300" s="233"/>
      <c r="J300" s="40"/>
      <c r="K300" s="40"/>
      <c r="L300" s="44"/>
      <c r="M300" s="234"/>
      <c r="N300" s="235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147</v>
      </c>
      <c r="AU300" s="17" t="s">
        <v>86</v>
      </c>
    </row>
    <row r="301" s="13" customFormat="1">
      <c r="A301" s="13"/>
      <c r="B301" s="236"/>
      <c r="C301" s="237"/>
      <c r="D301" s="231" t="s">
        <v>154</v>
      </c>
      <c r="E301" s="238" t="s">
        <v>1</v>
      </c>
      <c r="F301" s="239" t="s">
        <v>415</v>
      </c>
      <c r="G301" s="237"/>
      <c r="H301" s="240">
        <v>6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6" t="s">
        <v>154</v>
      </c>
      <c r="AU301" s="246" t="s">
        <v>86</v>
      </c>
      <c r="AV301" s="13" t="s">
        <v>86</v>
      </c>
      <c r="AW301" s="13" t="s">
        <v>32</v>
      </c>
      <c r="AX301" s="13" t="s">
        <v>76</v>
      </c>
      <c r="AY301" s="246" t="s">
        <v>137</v>
      </c>
    </row>
    <row r="302" s="13" customFormat="1">
      <c r="A302" s="13"/>
      <c r="B302" s="236"/>
      <c r="C302" s="237"/>
      <c r="D302" s="231" t="s">
        <v>154</v>
      </c>
      <c r="E302" s="238" t="s">
        <v>1</v>
      </c>
      <c r="F302" s="239" t="s">
        <v>416</v>
      </c>
      <c r="G302" s="237"/>
      <c r="H302" s="240">
        <v>3</v>
      </c>
      <c r="I302" s="241"/>
      <c r="J302" s="237"/>
      <c r="K302" s="237"/>
      <c r="L302" s="242"/>
      <c r="M302" s="243"/>
      <c r="N302" s="244"/>
      <c r="O302" s="244"/>
      <c r="P302" s="244"/>
      <c r="Q302" s="244"/>
      <c r="R302" s="244"/>
      <c r="S302" s="244"/>
      <c r="T302" s="24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6" t="s">
        <v>154</v>
      </c>
      <c r="AU302" s="246" t="s">
        <v>86</v>
      </c>
      <c r="AV302" s="13" t="s">
        <v>86</v>
      </c>
      <c r="AW302" s="13" t="s">
        <v>32</v>
      </c>
      <c r="AX302" s="13" t="s">
        <v>76</v>
      </c>
      <c r="AY302" s="246" t="s">
        <v>137</v>
      </c>
    </row>
    <row r="303" s="14" customFormat="1">
      <c r="A303" s="14"/>
      <c r="B303" s="247"/>
      <c r="C303" s="248"/>
      <c r="D303" s="231" t="s">
        <v>154</v>
      </c>
      <c r="E303" s="249" t="s">
        <v>1</v>
      </c>
      <c r="F303" s="250" t="s">
        <v>162</v>
      </c>
      <c r="G303" s="248"/>
      <c r="H303" s="251">
        <v>9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7" t="s">
        <v>154</v>
      </c>
      <c r="AU303" s="257" t="s">
        <v>86</v>
      </c>
      <c r="AV303" s="14" t="s">
        <v>145</v>
      </c>
      <c r="AW303" s="14" t="s">
        <v>32</v>
      </c>
      <c r="AX303" s="14" t="s">
        <v>84</v>
      </c>
      <c r="AY303" s="257" t="s">
        <v>137</v>
      </c>
    </row>
    <row r="304" s="2" customFormat="1" ht="24.15" customHeight="1">
      <c r="A304" s="38"/>
      <c r="B304" s="39"/>
      <c r="C304" s="218" t="s">
        <v>417</v>
      </c>
      <c r="D304" s="218" t="s">
        <v>140</v>
      </c>
      <c r="E304" s="219" t="s">
        <v>418</v>
      </c>
      <c r="F304" s="220" t="s">
        <v>419</v>
      </c>
      <c r="G304" s="221" t="s">
        <v>151</v>
      </c>
      <c r="H304" s="222">
        <v>32.100000000000001</v>
      </c>
      <c r="I304" s="223"/>
      <c r="J304" s="224">
        <f>ROUND(I304*H304,2)</f>
        <v>0</v>
      </c>
      <c r="K304" s="220" t="s">
        <v>144</v>
      </c>
      <c r="L304" s="44"/>
      <c r="M304" s="225" t="s">
        <v>1</v>
      </c>
      <c r="N304" s="226" t="s">
        <v>41</v>
      </c>
      <c r="O304" s="91"/>
      <c r="P304" s="227">
        <f>O304*H304</f>
        <v>0</v>
      </c>
      <c r="Q304" s="227">
        <v>0.017100000000000001</v>
      </c>
      <c r="R304" s="227">
        <f>Q304*H304</f>
        <v>0.54891000000000001</v>
      </c>
      <c r="S304" s="227">
        <v>0</v>
      </c>
      <c r="T304" s="228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9" t="s">
        <v>234</v>
      </c>
      <c r="AT304" s="229" t="s">
        <v>140</v>
      </c>
      <c r="AU304" s="229" t="s">
        <v>86</v>
      </c>
      <c r="AY304" s="17" t="s">
        <v>137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7" t="s">
        <v>84</v>
      </c>
      <c r="BK304" s="230">
        <f>ROUND(I304*H304,2)</f>
        <v>0</v>
      </c>
      <c r="BL304" s="17" t="s">
        <v>234</v>
      </c>
      <c r="BM304" s="229" t="s">
        <v>420</v>
      </c>
    </row>
    <row r="305" s="2" customFormat="1">
      <c r="A305" s="38"/>
      <c r="B305" s="39"/>
      <c r="C305" s="40"/>
      <c r="D305" s="231" t="s">
        <v>147</v>
      </c>
      <c r="E305" s="40"/>
      <c r="F305" s="232" t="s">
        <v>421</v>
      </c>
      <c r="G305" s="40"/>
      <c r="H305" s="40"/>
      <c r="I305" s="233"/>
      <c r="J305" s="40"/>
      <c r="K305" s="40"/>
      <c r="L305" s="44"/>
      <c r="M305" s="234"/>
      <c r="N305" s="235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147</v>
      </c>
      <c r="AU305" s="17" t="s">
        <v>86</v>
      </c>
    </row>
    <row r="306" s="13" customFormat="1">
      <c r="A306" s="13"/>
      <c r="B306" s="236"/>
      <c r="C306" s="237"/>
      <c r="D306" s="231" t="s">
        <v>154</v>
      </c>
      <c r="E306" s="238" t="s">
        <v>1</v>
      </c>
      <c r="F306" s="239" t="s">
        <v>422</v>
      </c>
      <c r="G306" s="237"/>
      <c r="H306" s="240">
        <v>15.5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6" t="s">
        <v>154</v>
      </c>
      <c r="AU306" s="246" t="s">
        <v>86</v>
      </c>
      <c r="AV306" s="13" t="s">
        <v>86</v>
      </c>
      <c r="AW306" s="13" t="s">
        <v>32</v>
      </c>
      <c r="AX306" s="13" t="s">
        <v>76</v>
      </c>
      <c r="AY306" s="246" t="s">
        <v>137</v>
      </c>
    </row>
    <row r="307" s="13" customFormat="1">
      <c r="A307" s="13"/>
      <c r="B307" s="236"/>
      <c r="C307" s="237"/>
      <c r="D307" s="231" t="s">
        <v>154</v>
      </c>
      <c r="E307" s="238" t="s">
        <v>1</v>
      </c>
      <c r="F307" s="239" t="s">
        <v>423</v>
      </c>
      <c r="G307" s="237"/>
      <c r="H307" s="240">
        <v>9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6" t="s">
        <v>154</v>
      </c>
      <c r="AU307" s="246" t="s">
        <v>86</v>
      </c>
      <c r="AV307" s="13" t="s">
        <v>86</v>
      </c>
      <c r="AW307" s="13" t="s">
        <v>32</v>
      </c>
      <c r="AX307" s="13" t="s">
        <v>76</v>
      </c>
      <c r="AY307" s="246" t="s">
        <v>137</v>
      </c>
    </row>
    <row r="308" s="13" customFormat="1">
      <c r="A308" s="13"/>
      <c r="B308" s="236"/>
      <c r="C308" s="237"/>
      <c r="D308" s="231" t="s">
        <v>154</v>
      </c>
      <c r="E308" s="238" t="s">
        <v>1</v>
      </c>
      <c r="F308" s="239" t="s">
        <v>424</v>
      </c>
      <c r="G308" s="237"/>
      <c r="H308" s="240">
        <v>7.5999999999999996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6" t="s">
        <v>154</v>
      </c>
      <c r="AU308" s="246" t="s">
        <v>86</v>
      </c>
      <c r="AV308" s="13" t="s">
        <v>86</v>
      </c>
      <c r="AW308" s="13" t="s">
        <v>32</v>
      </c>
      <c r="AX308" s="13" t="s">
        <v>76</v>
      </c>
      <c r="AY308" s="246" t="s">
        <v>137</v>
      </c>
    </row>
    <row r="309" s="14" customFormat="1">
      <c r="A309" s="14"/>
      <c r="B309" s="247"/>
      <c r="C309" s="248"/>
      <c r="D309" s="231" t="s">
        <v>154</v>
      </c>
      <c r="E309" s="249" t="s">
        <v>1</v>
      </c>
      <c r="F309" s="250" t="s">
        <v>162</v>
      </c>
      <c r="G309" s="248"/>
      <c r="H309" s="251">
        <v>32.100000000000001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7" t="s">
        <v>154</v>
      </c>
      <c r="AU309" s="257" t="s">
        <v>86</v>
      </c>
      <c r="AV309" s="14" t="s">
        <v>145</v>
      </c>
      <c r="AW309" s="14" t="s">
        <v>32</v>
      </c>
      <c r="AX309" s="14" t="s">
        <v>84</v>
      </c>
      <c r="AY309" s="257" t="s">
        <v>137</v>
      </c>
    </row>
    <row r="310" s="2" customFormat="1" ht="33" customHeight="1">
      <c r="A310" s="38"/>
      <c r="B310" s="39"/>
      <c r="C310" s="218" t="s">
        <v>425</v>
      </c>
      <c r="D310" s="218" t="s">
        <v>140</v>
      </c>
      <c r="E310" s="219" t="s">
        <v>426</v>
      </c>
      <c r="F310" s="220" t="s">
        <v>427</v>
      </c>
      <c r="G310" s="221" t="s">
        <v>196</v>
      </c>
      <c r="H310" s="222">
        <v>5</v>
      </c>
      <c r="I310" s="223"/>
      <c r="J310" s="224">
        <f>ROUND(I310*H310,2)</f>
        <v>0</v>
      </c>
      <c r="K310" s="220" t="s">
        <v>144</v>
      </c>
      <c r="L310" s="44"/>
      <c r="M310" s="225" t="s">
        <v>1</v>
      </c>
      <c r="N310" s="226" t="s">
        <v>41</v>
      </c>
      <c r="O310" s="91"/>
      <c r="P310" s="227">
        <f>O310*H310</f>
        <v>0</v>
      </c>
      <c r="Q310" s="227">
        <v>0.025739999999999999</v>
      </c>
      <c r="R310" s="227">
        <f>Q310*H310</f>
        <v>0.12869999999999998</v>
      </c>
      <c r="S310" s="227">
        <v>0</v>
      </c>
      <c r="T310" s="228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9" t="s">
        <v>234</v>
      </c>
      <c r="AT310" s="229" t="s">
        <v>140</v>
      </c>
      <c r="AU310" s="229" t="s">
        <v>86</v>
      </c>
      <c r="AY310" s="17" t="s">
        <v>137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17" t="s">
        <v>84</v>
      </c>
      <c r="BK310" s="230">
        <f>ROUND(I310*H310,2)</f>
        <v>0</v>
      </c>
      <c r="BL310" s="17" t="s">
        <v>234</v>
      </c>
      <c r="BM310" s="229" t="s">
        <v>428</v>
      </c>
    </row>
    <row r="311" s="2" customFormat="1">
      <c r="A311" s="38"/>
      <c r="B311" s="39"/>
      <c r="C311" s="40"/>
      <c r="D311" s="231" t="s">
        <v>147</v>
      </c>
      <c r="E311" s="40"/>
      <c r="F311" s="232" t="s">
        <v>429</v>
      </c>
      <c r="G311" s="40"/>
      <c r="H311" s="40"/>
      <c r="I311" s="233"/>
      <c r="J311" s="40"/>
      <c r="K311" s="40"/>
      <c r="L311" s="44"/>
      <c r="M311" s="234"/>
      <c r="N311" s="235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147</v>
      </c>
      <c r="AU311" s="17" t="s">
        <v>86</v>
      </c>
    </row>
    <row r="312" s="2" customFormat="1" ht="24.15" customHeight="1">
      <c r="A312" s="38"/>
      <c r="B312" s="39"/>
      <c r="C312" s="218" t="s">
        <v>430</v>
      </c>
      <c r="D312" s="218" t="s">
        <v>140</v>
      </c>
      <c r="E312" s="219" t="s">
        <v>431</v>
      </c>
      <c r="F312" s="220" t="s">
        <v>432</v>
      </c>
      <c r="G312" s="221" t="s">
        <v>367</v>
      </c>
      <c r="H312" s="222">
        <v>2.714</v>
      </c>
      <c r="I312" s="223"/>
      <c r="J312" s="224">
        <f>ROUND(I312*H312,2)</f>
        <v>0</v>
      </c>
      <c r="K312" s="220" t="s">
        <v>144</v>
      </c>
      <c r="L312" s="44"/>
      <c r="M312" s="225" t="s">
        <v>1</v>
      </c>
      <c r="N312" s="226" t="s">
        <v>41</v>
      </c>
      <c r="O312" s="91"/>
      <c r="P312" s="227">
        <f>O312*H312</f>
        <v>0</v>
      </c>
      <c r="Q312" s="227">
        <v>0</v>
      </c>
      <c r="R312" s="227">
        <f>Q312*H312</f>
        <v>0</v>
      </c>
      <c r="S312" s="227">
        <v>0</v>
      </c>
      <c r="T312" s="228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9" t="s">
        <v>234</v>
      </c>
      <c r="AT312" s="229" t="s">
        <v>140</v>
      </c>
      <c r="AU312" s="229" t="s">
        <v>86</v>
      </c>
      <c r="AY312" s="17" t="s">
        <v>137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17" t="s">
        <v>84</v>
      </c>
      <c r="BK312" s="230">
        <f>ROUND(I312*H312,2)</f>
        <v>0</v>
      </c>
      <c r="BL312" s="17" t="s">
        <v>234</v>
      </c>
      <c r="BM312" s="229" t="s">
        <v>433</v>
      </c>
    </row>
    <row r="313" s="2" customFormat="1">
      <c r="A313" s="38"/>
      <c r="B313" s="39"/>
      <c r="C313" s="40"/>
      <c r="D313" s="231" t="s">
        <v>147</v>
      </c>
      <c r="E313" s="40"/>
      <c r="F313" s="232" t="s">
        <v>434</v>
      </c>
      <c r="G313" s="40"/>
      <c r="H313" s="40"/>
      <c r="I313" s="233"/>
      <c r="J313" s="40"/>
      <c r="K313" s="40"/>
      <c r="L313" s="44"/>
      <c r="M313" s="234"/>
      <c r="N313" s="235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147</v>
      </c>
      <c r="AU313" s="17" t="s">
        <v>86</v>
      </c>
    </row>
    <row r="314" s="12" customFormat="1" ht="22.8" customHeight="1">
      <c r="A314" s="12"/>
      <c r="B314" s="202"/>
      <c r="C314" s="203"/>
      <c r="D314" s="204" t="s">
        <v>75</v>
      </c>
      <c r="E314" s="216" t="s">
        <v>435</v>
      </c>
      <c r="F314" s="216" t="s">
        <v>436</v>
      </c>
      <c r="G314" s="203"/>
      <c r="H314" s="203"/>
      <c r="I314" s="206"/>
      <c r="J314" s="217">
        <f>BK314</f>
        <v>0</v>
      </c>
      <c r="K314" s="203"/>
      <c r="L314" s="208"/>
      <c r="M314" s="209"/>
      <c r="N314" s="210"/>
      <c r="O314" s="210"/>
      <c r="P314" s="211">
        <f>SUM(P315:P375)</f>
        <v>0</v>
      </c>
      <c r="Q314" s="210"/>
      <c r="R314" s="211">
        <f>SUM(R315:R375)</f>
        <v>0.42881000000000002</v>
      </c>
      <c r="S314" s="210"/>
      <c r="T314" s="212">
        <f>SUM(T315:T375)</f>
        <v>3.6496499999999998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3" t="s">
        <v>86</v>
      </c>
      <c r="AT314" s="214" t="s">
        <v>75</v>
      </c>
      <c r="AU314" s="214" t="s">
        <v>84</v>
      </c>
      <c r="AY314" s="213" t="s">
        <v>137</v>
      </c>
      <c r="BK314" s="215">
        <f>SUM(BK315:BK375)</f>
        <v>0</v>
      </c>
    </row>
    <row r="315" s="2" customFormat="1" ht="16.5" customHeight="1">
      <c r="A315" s="38"/>
      <c r="B315" s="39"/>
      <c r="C315" s="218" t="s">
        <v>437</v>
      </c>
      <c r="D315" s="218" t="s">
        <v>140</v>
      </c>
      <c r="E315" s="219" t="s">
        <v>438</v>
      </c>
      <c r="F315" s="220" t="s">
        <v>439</v>
      </c>
      <c r="G315" s="221" t="s">
        <v>151</v>
      </c>
      <c r="H315" s="222">
        <v>272.5</v>
      </c>
      <c r="I315" s="223"/>
      <c r="J315" s="224">
        <f>ROUND(I315*H315,2)</f>
        <v>0</v>
      </c>
      <c r="K315" s="220" t="s">
        <v>144</v>
      </c>
      <c r="L315" s="44"/>
      <c r="M315" s="225" t="s">
        <v>1</v>
      </c>
      <c r="N315" s="226" t="s">
        <v>41</v>
      </c>
      <c r="O315" s="91"/>
      <c r="P315" s="227">
        <f>O315*H315</f>
        <v>0</v>
      </c>
      <c r="Q315" s="227">
        <v>0</v>
      </c>
      <c r="R315" s="227">
        <f>Q315*H315</f>
        <v>0</v>
      </c>
      <c r="S315" s="227">
        <v>0.01098</v>
      </c>
      <c r="T315" s="228">
        <f>S315*H315</f>
        <v>2.9920499999999999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9" t="s">
        <v>234</v>
      </c>
      <c r="AT315" s="229" t="s">
        <v>140</v>
      </c>
      <c r="AU315" s="229" t="s">
        <v>86</v>
      </c>
      <c r="AY315" s="17" t="s">
        <v>137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17" t="s">
        <v>84</v>
      </c>
      <c r="BK315" s="230">
        <f>ROUND(I315*H315,2)</f>
        <v>0</v>
      </c>
      <c r="BL315" s="17" t="s">
        <v>234</v>
      </c>
      <c r="BM315" s="229" t="s">
        <v>440</v>
      </c>
    </row>
    <row r="316" s="2" customFormat="1">
      <c r="A316" s="38"/>
      <c r="B316" s="39"/>
      <c r="C316" s="40"/>
      <c r="D316" s="231" t="s">
        <v>147</v>
      </c>
      <c r="E316" s="40"/>
      <c r="F316" s="232" t="s">
        <v>441</v>
      </c>
      <c r="G316" s="40"/>
      <c r="H316" s="40"/>
      <c r="I316" s="233"/>
      <c r="J316" s="40"/>
      <c r="K316" s="40"/>
      <c r="L316" s="44"/>
      <c r="M316" s="234"/>
      <c r="N316" s="235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147</v>
      </c>
      <c r="AU316" s="17" t="s">
        <v>86</v>
      </c>
    </row>
    <row r="317" s="13" customFormat="1">
      <c r="A317" s="13"/>
      <c r="B317" s="236"/>
      <c r="C317" s="237"/>
      <c r="D317" s="231" t="s">
        <v>154</v>
      </c>
      <c r="E317" s="238" t="s">
        <v>1</v>
      </c>
      <c r="F317" s="239" t="s">
        <v>442</v>
      </c>
      <c r="G317" s="237"/>
      <c r="H317" s="240">
        <v>38.700000000000003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6" t="s">
        <v>154</v>
      </c>
      <c r="AU317" s="246" t="s">
        <v>86</v>
      </c>
      <c r="AV317" s="13" t="s">
        <v>86</v>
      </c>
      <c r="AW317" s="13" t="s">
        <v>32</v>
      </c>
      <c r="AX317" s="13" t="s">
        <v>76</v>
      </c>
      <c r="AY317" s="246" t="s">
        <v>137</v>
      </c>
    </row>
    <row r="318" s="13" customFormat="1">
      <c r="A318" s="13"/>
      <c r="B318" s="236"/>
      <c r="C318" s="237"/>
      <c r="D318" s="231" t="s">
        <v>154</v>
      </c>
      <c r="E318" s="238" t="s">
        <v>1</v>
      </c>
      <c r="F318" s="239" t="s">
        <v>443</v>
      </c>
      <c r="G318" s="237"/>
      <c r="H318" s="240">
        <v>44.100000000000001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6" t="s">
        <v>154</v>
      </c>
      <c r="AU318" s="246" t="s">
        <v>86</v>
      </c>
      <c r="AV318" s="13" t="s">
        <v>86</v>
      </c>
      <c r="AW318" s="13" t="s">
        <v>32</v>
      </c>
      <c r="AX318" s="13" t="s">
        <v>76</v>
      </c>
      <c r="AY318" s="246" t="s">
        <v>137</v>
      </c>
    </row>
    <row r="319" s="13" customFormat="1">
      <c r="A319" s="13"/>
      <c r="B319" s="236"/>
      <c r="C319" s="237"/>
      <c r="D319" s="231" t="s">
        <v>154</v>
      </c>
      <c r="E319" s="238" t="s">
        <v>1</v>
      </c>
      <c r="F319" s="239" t="s">
        <v>444</v>
      </c>
      <c r="G319" s="237"/>
      <c r="H319" s="240">
        <v>5.7999999999999998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6" t="s">
        <v>154</v>
      </c>
      <c r="AU319" s="246" t="s">
        <v>86</v>
      </c>
      <c r="AV319" s="13" t="s">
        <v>86</v>
      </c>
      <c r="AW319" s="13" t="s">
        <v>32</v>
      </c>
      <c r="AX319" s="13" t="s">
        <v>76</v>
      </c>
      <c r="AY319" s="246" t="s">
        <v>137</v>
      </c>
    </row>
    <row r="320" s="13" customFormat="1">
      <c r="A320" s="13"/>
      <c r="B320" s="236"/>
      <c r="C320" s="237"/>
      <c r="D320" s="231" t="s">
        <v>154</v>
      </c>
      <c r="E320" s="238" t="s">
        <v>1</v>
      </c>
      <c r="F320" s="239" t="s">
        <v>445</v>
      </c>
      <c r="G320" s="237"/>
      <c r="H320" s="240">
        <v>10.199999999999999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6" t="s">
        <v>154</v>
      </c>
      <c r="AU320" s="246" t="s">
        <v>86</v>
      </c>
      <c r="AV320" s="13" t="s">
        <v>86</v>
      </c>
      <c r="AW320" s="13" t="s">
        <v>32</v>
      </c>
      <c r="AX320" s="13" t="s">
        <v>76</v>
      </c>
      <c r="AY320" s="246" t="s">
        <v>137</v>
      </c>
    </row>
    <row r="321" s="13" customFormat="1">
      <c r="A321" s="13"/>
      <c r="B321" s="236"/>
      <c r="C321" s="237"/>
      <c r="D321" s="231" t="s">
        <v>154</v>
      </c>
      <c r="E321" s="238" t="s">
        <v>1</v>
      </c>
      <c r="F321" s="239" t="s">
        <v>446</v>
      </c>
      <c r="G321" s="237"/>
      <c r="H321" s="240">
        <v>1.6000000000000001</v>
      </c>
      <c r="I321" s="241"/>
      <c r="J321" s="237"/>
      <c r="K321" s="237"/>
      <c r="L321" s="242"/>
      <c r="M321" s="243"/>
      <c r="N321" s="244"/>
      <c r="O321" s="244"/>
      <c r="P321" s="244"/>
      <c r="Q321" s="244"/>
      <c r="R321" s="244"/>
      <c r="S321" s="244"/>
      <c r="T321" s="24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6" t="s">
        <v>154</v>
      </c>
      <c r="AU321" s="246" t="s">
        <v>86</v>
      </c>
      <c r="AV321" s="13" t="s">
        <v>86</v>
      </c>
      <c r="AW321" s="13" t="s">
        <v>32</v>
      </c>
      <c r="AX321" s="13" t="s">
        <v>76</v>
      </c>
      <c r="AY321" s="246" t="s">
        <v>137</v>
      </c>
    </row>
    <row r="322" s="13" customFormat="1">
      <c r="A322" s="13"/>
      <c r="B322" s="236"/>
      <c r="C322" s="237"/>
      <c r="D322" s="231" t="s">
        <v>154</v>
      </c>
      <c r="E322" s="238" t="s">
        <v>1</v>
      </c>
      <c r="F322" s="239" t="s">
        <v>447</v>
      </c>
      <c r="G322" s="237"/>
      <c r="H322" s="240">
        <v>26.300000000000001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6" t="s">
        <v>154</v>
      </c>
      <c r="AU322" s="246" t="s">
        <v>86</v>
      </c>
      <c r="AV322" s="13" t="s">
        <v>86</v>
      </c>
      <c r="AW322" s="13" t="s">
        <v>32</v>
      </c>
      <c r="AX322" s="13" t="s">
        <v>76</v>
      </c>
      <c r="AY322" s="246" t="s">
        <v>137</v>
      </c>
    </row>
    <row r="323" s="15" customFormat="1">
      <c r="A323" s="15"/>
      <c r="B323" s="259"/>
      <c r="C323" s="260"/>
      <c r="D323" s="231" t="s">
        <v>154</v>
      </c>
      <c r="E323" s="261" t="s">
        <v>1</v>
      </c>
      <c r="F323" s="262" t="s">
        <v>218</v>
      </c>
      <c r="G323" s="260"/>
      <c r="H323" s="263">
        <v>126.7</v>
      </c>
      <c r="I323" s="264"/>
      <c r="J323" s="260"/>
      <c r="K323" s="260"/>
      <c r="L323" s="265"/>
      <c r="M323" s="266"/>
      <c r="N323" s="267"/>
      <c r="O323" s="267"/>
      <c r="P323" s="267"/>
      <c r="Q323" s="267"/>
      <c r="R323" s="267"/>
      <c r="S323" s="267"/>
      <c r="T323" s="268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9" t="s">
        <v>154</v>
      </c>
      <c r="AU323" s="269" t="s">
        <v>86</v>
      </c>
      <c r="AV323" s="15" t="s">
        <v>138</v>
      </c>
      <c r="AW323" s="15" t="s">
        <v>32</v>
      </c>
      <c r="AX323" s="15" t="s">
        <v>76</v>
      </c>
      <c r="AY323" s="269" t="s">
        <v>137</v>
      </c>
    </row>
    <row r="324" s="13" customFormat="1">
      <c r="A324" s="13"/>
      <c r="B324" s="236"/>
      <c r="C324" s="237"/>
      <c r="D324" s="231" t="s">
        <v>154</v>
      </c>
      <c r="E324" s="238" t="s">
        <v>1</v>
      </c>
      <c r="F324" s="239" t="s">
        <v>448</v>
      </c>
      <c r="G324" s="237"/>
      <c r="H324" s="240">
        <v>36.600000000000001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6" t="s">
        <v>154</v>
      </c>
      <c r="AU324" s="246" t="s">
        <v>86</v>
      </c>
      <c r="AV324" s="13" t="s">
        <v>86</v>
      </c>
      <c r="AW324" s="13" t="s">
        <v>32</v>
      </c>
      <c r="AX324" s="13" t="s">
        <v>76</v>
      </c>
      <c r="AY324" s="246" t="s">
        <v>137</v>
      </c>
    </row>
    <row r="325" s="13" customFormat="1">
      <c r="A325" s="13"/>
      <c r="B325" s="236"/>
      <c r="C325" s="237"/>
      <c r="D325" s="231" t="s">
        <v>154</v>
      </c>
      <c r="E325" s="238" t="s">
        <v>1</v>
      </c>
      <c r="F325" s="239" t="s">
        <v>449</v>
      </c>
      <c r="G325" s="237"/>
      <c r="H325" s="240">
        <v>73.599999999999994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6" t="s">
        <v>154</v>
      </c>
      <c r="AU325" s="246" t="s">
        <v>86</v>
      </c>
      <c r="AV325" s="13" t="s">
        <v>86</v>
      </c>
      <c r="AW325" s="13" t="s">
        <v>32</v>
      </c>
      <c r="AX325" s="13" t="s">
        <v>76</v>
      </c>
      <c r="AY325" s="246" t="s">
        <v>137</v>
      </c>
    </row>
    <row r="326" s="13" customFormat="1">
      <c r="A326" s="13"/>
      <c r="B326" s="236"/>
      <c r="C326" s="237"/>
      <c r="D326" s="231" t="s">
        <v>154</v>
      </c>
      <c r="E326" s="238" t="s">
        <v>1</v>
      </c>
      <c r="F326" s="239" t="s">
        <v>450</v>
      </c>
      <c r="G326" s="237"/>
      <c r="H326" s="240">
        <v>35.600000000000001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6" t="s">
        <v>154</v>
      </c>
      <c r="AU326" s="246" t="s">
        <v>86</v>
      </c>
      <c r="AV326" s="13" t="s">
        <v>86</v>
      </c>
      <c r="AW326" s="13" t="s">
        <v>32</v>
      </c>
      <c r="AX326" s="13" t="s">
        <v>76</v>
      </c>
      <c r="AY326" s="246" t="s">
        <v>137</v>
      </c>
    </row>
    <row r="327" s="15" customFormat="1">
      <c r="A327" s="15"/>
      <c r="B327" s="259"/>
      <c r="C327" s="260"/>
      <c r="D327" s="231" t="s">
        <v>154</v>
      </c>
      <c r="E327" s="261" t="s">
        <v>1</v>
      </c>
      <c r="F327" s="262" t="s">
        <v>220</v>
      </c>
      <c r="G327" s="260"/>
      <c r="H327" s="263">
        <v>145.79999999999998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9" t="s">
        <v>154</v>
      </c>
      <c r="AU327" s="269" t="s">
        <v>86</v>
      </c>
      <c r="AV327" s="15" t="s">
        <v>138</v>
      </c>
      <c r="AW327" s="15" t="s">
        <v>32</v>
      </c>
      <c r="AX327" s="15" t="s">
        <v>76</v>
      </c>
      <c r="AY327" s="269" t="s">
        <v>137</v>
      </c>
    </row>
    <row r="328" s="14" customFormat="1">
      <c r="A328" s="14"/>
      <c r="B328" s="247"/>
      <c r="C328" s="248"/>
      <c r="D328" s="231" t="s">
        <v>154</v>
      </c>
      <c r="E328" s="249" t="s">
        <v>1</v>
      </c>
      <c r="F328" s="250" t="s">
        <v>162</v>
      </c>
      <c r="G328" s="248"/>
      <c r="H328" s="251">
        <v>272.5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7" t="s">
        <v>154</v>
      </c>
      <c r="AU328" s="257" t="s">
        <v>86</v>
      </c>
      <c r="AV328" s="14" t="s">
        <v>145</v>
      </c>
      <c r="AW328" s="14" t="s">
        <v>32</v>
      </c>
      <c r="AX328" s="14" t="s">
        <v>84</v>
      </c>
      <c r="AY328" s="257" t="s">
        <v>137</v>
      </c>
    </row>
    <row r="329" s="2" customFormat="1" ht="24.15" customHeight="1">
      <c r="A329" s="38"/>
      <c r="B329" s="39"/>
      <c r="C329" s="218" t="s">
        <v>451</v>
      </c>
      <c r="D329" s="218" t="s">
        <v>140</v>
      </c>
      <c r="E329" s="219" t="s">
        <v>452</v>
      </c>
      <c r="F329" s="220" t="s">
        <v>453</v>
      </c>
      <c r="G329" s="221" t="s">
        <v>196</v>
      </c>
      <c r="H329" s="222">
        <v>18</v>
      </c>
      <c r="I329" s="223"/>
      <c r="J329" s="224">
        <f>ROUND(I329*H329,2)</f>
        <v>0</v>
      </c>
      <c r="K329" s="220" t="s">
        <v>144</v>
      </c>
      <c r="L329" s="44"/>
      <c r="M329" s="225" t="s">
        <v>1</v>
      </c>
      <c r="N329" s="226" t="s">
        <v>41</v>
      </c>
      <c r="O329" s="91"/>
      <c r="P329" s="227">
        <f>O329*H329</f>
        <v>0</v>
      </c>
      <c r="Q329" s="227">
        <v>0</v>
      </c>
      <c r="R329" s="227">
        <f>Q329*H329</f>
        <v>0</v>
      </c>
      <c r="S329" s="227">
        <v>0</v>
      </c>
      <c r="T329" s="228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9" t="s">
        <v>234</v>
      </c>
      <c r="AT329" s="229" t="s">
        <v>140</v>
      </c>
      <c r="AU329" s="229" t="s">
        <v>86</v>
      </c>
      <c r="AY329" s="17" t="s">
        <v>137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17" t="s">
        <v>84</v>
      </c>
      <c r="BK329" s="230">
        <f>ROUND(I329*H329,2)</f>
        <v>0</v>
      </c>
      <c r="BL329" s="17" t="s">
        <v>234</v>
      </c>
      <c r="BM329" s="229" t="s">
        <v>454</v>
      </c>
    </row>
    <row r="330" s="2" customFormat="1">
      <c r="A330" s="38"/>
      <c r="B330" s="39"/>
      <c r="C330" s="40"/>
      <c r="D330" s="231" t="s">
        <v>147</v>
      </c>
      <c r="E330" s="40"/>
      <c r="F330" s="232" t="s">
        <v>455</v>
      </c>
      <c r="G330" s="40"/>
      <c r="H330" s="40"/>
      <c r="I330" s="233"/>
      <c r="J330" s="40"/>
      <c r="K330" s="40"/>
      <c r="L330" s="44"/>
      <c r="M330" s="234"/>
      <c r="N330" s="235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147</v>
      </c>
      <c r="AU330" s="17" t="s">
        <v>86</v>
      </c>
    </row>
    <row r="331" s="13" customFormat="1">
      <c r="A331" s="13"/>
      <c r="B331" s="236"/>
      <c r="C331" s="237"/>
      <c r="D331" s="231" t="s">
        <v>154</v>
      </c>
      <c r="E331" s="238" t="s">
        <v>1</v>
      </c>
      <c r="F331" s="239" t="s">
        <v>145</v>
      </c>
      <c r="G331" s="237"/>
      <c r="H331" s="240">
        <v>4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6" t="s">
        <v>154</v>
      </c>
      <c r="AU331" s="246" t="s">
        <v>86</v>
      </c>
      <c r="AV331" s="13" t="s">
        <v>86</v>
      </c>
      <c r="AW331" s="13" t="s">
        <v>32</v>
      </c>
      <c r="AX331" s="13" t="s">
        <v>76</v>
      </c>
      <c r="AY331" s="246" t="s">
        <v>137</v>
      </c>
    </row>
    <row r="332" s="13" customFormat="1">
      <c r="A332" s="13"/>
      <c r="B332" s="236"/>
      <c r="C332" s="237"/>
      <c r="D332" s="231" t="s">
        <v>154</v>
      </c>
      <c r="E332" s="238" t="s">
        <v>1</v>
      </c>
      <c r="F332" s="239" t="s">
        <v>456</v>
      </c>
      <c r="G332" s="237"/>
      <c r="H332" s="240">
        <v>14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6" t="s">
        <v>154</v>
      </c>
      <c r="AU332" s="246" t="s">
        <v>86</v>
      </c>
      <c r="AV332" s="13" t="s">
        <v>86</v>
      </c>
      <c r="AW332" s="13" t="s">
        <v>32</v>
      </c>
      <c r="AX332" s="13" t="s">
        <v>76</v>
      </c>
      <c r="AY332" s="246" t="s">
        <v>137</v>
      </c>
    </row>
    <row r="333" s="14" customFormat="1">
      <c r="A333" s="14"/>
      <c r="B333" s="247"/>
      <c r="C333" s="248"/>
      <c r="D333" s="231" t="s">
        <v>154</v>
      </c>
      <c r="E333" s="249" t="s">
        <v>1</v>
      </c>
      <c r="F333" s="250" t="s">
        <v>162</v>
      </c>
      <c r="G333" s="248"/>
      <c r="H333" s="251">
        <v>18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7" t="s">
        <v>154</v>
      </c>
      <c r="AU333" s="257" t="s">
        <v>86</v>
      </c>
      <c r="AV333" s="14" t="s">
        <v>145</v>
      </c>
      <c r="AW333" s="14" t="s">
        <v>32</v>
      </c>
      <c r="AX333" s="14" t="s">
        <v>84</v>
      </c>
      <c r="AY333" s="257" t="s">
        <v>137</v>
      </c>
    </row>
    <row r="334" s="2" customFormat="1" ht="24.15" customHeight="1">
      <c r="A334" s="38"/>
      <c r="B334" s="39"/>
      <c r="C334" s="270" t="s">
        <v>457</v>
      </c>
      <c r="D334" s="270" t="s">
        <v>227</v>
      </c>
      <c r="E334" s="271" t="s">
        <v>458</v>
      </c>
      <c r="F334" s="272" t="s">
        <v>459</v>
      </c>
      <c r="G334" s="273" t="s">
        <v>196</v>
      </c>
      <c r="H334" s="274">
        <v>13</v>
      </c>
      <c r="I334" s="275"/>
      <c r="J334" s="276">
        <f>ROUND(I334*H334,2)</f>
        <v>0</v>
      </c>
      <c r="K334" s="272" t="s">
        <v>144</v>
      </c>
      <c r="L334" s="277"/>
      <c r="M334" s="278" t="s">
        <v>1</v>
      </c>
      <c r="N334" s="279" t="s">
        <v>41</v>
      </c>
      <c r="O334" s="91"/>
      <c r="P334" s="227">
        <f>O334*H334</f>
        <v>0</v>
      </c>
      <c r="Q334" s="227">
        <v>0.016</v>
      </c>
      <c r="R334" s="227">
        <f>Q334*H334</f>
        <v>0.20800000000000002</v>
      </c>
      <c r="S334" s="227">
        <v>0</v>
      </c>
      <c r="T334" s="228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9" t="s">
        <v>322</v>
      </c>
      <c r="AT334" s="229" t="s">
        <v>227</v>
      </c>
      <c r="AU334" s="229" t="s">
        <v>86</v>
      </c>
      <c r="AY334" s="17" t="s">
        <v>137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17" t="s">
        <v>84</v>
      </c>
      <c r="BK334" s="230">
        <f>ROUND(I334*H334,2)</f>
        <v>0</v>
      </c>
      <c r="BL334" s="17" t="s">
        <v>234</v>
      </c>
      <c r="BM334" s="229" t="s">
        <v>460</v>
      </c>
    </row>
    <row r="335" s="2" customFormat="1">
      <c r="A335" s="38"/>
      <c r="B335" s="39"/>
      <c r="C335" s="40"/>
      <c r="D335" s="231" t="s">
        <v>147</v>
      </c>
      <c r="E335" s="40"/>
      <c r="F335" s="232" t="s">
        <v>459</v>
      </c>
      <c r="G335" s="40"/>
      <c r="H335" s="40"/>
      <c r="I335" s="233"/>
      <c r="J335" s="40"/>
      <c r="K335" s="40"/>
      <c r="L335" s="44"/>
      <c r="M335" s="234"/>
      <c r="N335" s="235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147</v>
      </c>
      <c r="AU335" s="17" t="s">
        <v>86</v>
      </c>
    </row>
    <row r="336" s="2" customFormat="1">
      <c r="A336" s="38"/>
      <c r="B336" s="39"/>
      <c r="C336" s="40"/>
      <c r="D336" s="231" t="s">
        <v>180</v>
      </c>
      <c r="E336" s="40"/>
      <c r="F336" s="258" t="s">
        <v>461</v>
      </c>
      <c r="G336" s="40"/>
      <c r="H336" s="40"/>
      <c r="I336" s="233"/>
      <c r="J336" s="40"/>
      <c r="K336" s="40"/>
      <c r="L336" s="44"/>
      <c r="M336" s="234"/>
      <c r="N336" s="235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180</v>
      </c>
      <c r="AU336" s="17" t="s">
        <v>86</v>
      </c>
    </row>
    <row r="337" s="13" customFormat="1">
      <c r="A337" s="13"/>
      <c r="B337" s="236"/>
      <c r="C337" s="237"/>
      <c r="D337" s="231" t="s">
        <v>154</v>
      </c>
      <c r="E337" s="238" t="s">
        <v>1</v>
      </c>
      <c r="F337" s="239" t="s">
        <v>145</v>
      </c>
      <c r="G337" s="237"/>
      <c r="H337" s="240">
        <v>4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6" t="s">
        <v>154</v>
      </c>
      <c r="AU337" s="246" t="s">
        <v>86</v>
      </c>
      <c r="AV337" s="13" t="s">
        <v>86</v>
      </c>
      <c r="AW337" s="13" t="s">
        <v>32</v>
      </c>
      <c r="AX337" s="13" t="s">
        <v>76</v>
      </c>
      <c r="AY337" s="246" t="s">
        <v>137</v>
      </c>
    </row>
    <row r="338" s="13" customFormat="1">
      <c r="A338" s="13"/>
      <c r="B338" s="236"/>
      <c r="C338" s="237"/>
      <c r="D338" s="231" t="s">
        <v>154</v>
      </c>
      <c r="E338" s="238" t="s">
        <v>1</v>
      </c>
      <c r="F338" s="239" t="s">
        <v>462</v>
      </c>
      <c r="G338" s="237"/>
      <c r="H338" s="240">
        <v>9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6" t="s">
        <v>154</v>
      </c>
      <c r="AU338" s="246" t="s">
        <v>86</v>
      </c>
      <c r="AV338" s="13" t="s">
        <v>86</v>
      </c>
      <c r="AW338" s="13" t="s">
        <v>32</v>
      </c>
      <c r="AX338" s="13" t="s">
        <v>76</v>
      </c>
      <c r="AY338" s="246" t="s">
        <v>137</v>
      </c>
    </row>
    <row r="339" s="14" customFormat="1">
      <c r="A339" s="14"/>
      <c r="B339" s="247"/>
      <c r="C339" s="248"/>
      <c r="D339" s="231" t="s">
        <v>154</v>
      </c>
      <c r="E339" s="249" t="s">
        <v>1</v>
      </c>
      <c r="F339" s="250" t="s">
        <v>162</v>
      </c>
      <c r="G339" s="248"/>
      <c r="H339" s="251">
        <v>13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7" t="s">
        <v>154</v>
      </c>
      <c r="AU339" s="257" t="s">
        <v>86</v>
      </c>
      <c r="AV339" s="14" t="s">
        <v>145</v>
      </c>
      <c r="AW339" s="14" t="s">
        <v>32</v>
      </c>
      <c r="AX339" s="14" t="s">
        <v>84</v>
      </c>
      <c r="AY339" s="257" t="s">
        <v>137</v>
      </c>
    </row>
    <row r="340" s="2" customFormat="1" ht="24.15" customHeight="1">
      <c r="A340" s="38"/>
      <c r="B340" s="39"/>
      <c r="C340" s="270" t="s">
        <v>463</v>
      </c>
      <c r="D340" s="270" t="s">
        <v>227</v>
      </c>
      <c r="E340" s="271" t="s">
        <v>464</v>
      </c>
      <c r="F340" s="272" t="s">
        <v>465</v>
      </c>
      <c r="G340" s="273" t="s">
        <v>196</v>
      </c>
      <c r="H340" s="274">
        <v>5</v>
      </c>
      <c r="I340" s="275"/>
      <c r="J340" s="276">
        <f>ROUND(I340*H340,2)</f>
        <v>0</v>
      </c>
      <c r="K340" s="272" t="s">
        <v>144</v>
      </c>
      <c r="L340" s="277"/>
      <c r="M340" s="278" t="s">
        <v>1</v>
      </c>
      <c r="N340" s="279" t="s">
        <v>41</v>
      </c>
      <c r="O340" s="91"/>
      <c r="P340" s="227">
        <f>O340*H340</f>
        <v>0</v>
      </c>
      <c r="Q340" s="227">
        <v>0.014500000000000001</v>
      </c>
      <c r="R340" s="227">
        <f>Q340*H340</f>
        <v>0.072500000000000009</v>
      </c>
      <c r="S340" s="227">
        <v>0</v>
      </c>
      <c r="T340" s="228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9" t="s">
        <v>322</v>
      </c>
      <c r="AT340" s="229" t="s">
        <v>227</v>
      </c>
      <c r="AU340" s="229" t="s">
        <v>86</v>
      </c>
      <c r="AY340" s="17" t="s">
        <v>137</v>
      </c>
      <c r="BE340" s="230">
        <f>IF(N340="základní",J340,0)</f>
        <v>0</v>
      </c>
      <c r="BF340" s="230">
        <f>IF(N340="snížená",J340,0)</f>
        <v>0</v>
      </c>
      <c r="BG340" s="230">
        <f>IF(N340="zákl. přenesená",J340,0)</f>
        <v>0</v>
      </c>
      <c r="BH340" s="230">
        <f>IF(N340="sníž. přenesená",J340,0)</f>
        <v>0</v>
      </c>
      <c r="BI340" s="230">
        <f>IF(N340="nulová",J340,0)</f>
        <v>0</v>
      </c>
      <c r="BJ340" s="17" t="s">
        <v>84</v>
      </c>
      <c r="BK340" s="230">
        <f>ROUND(I340*H340,2)</f>
        <v>0</v>
      </c>
      <c r="BL340" s="17" t="s">
        <v>234</v>
      </c>
      <c r="BM340" s="229" t="s">
        <v>466</v>
      </c>
    </row>
    <row r="341" s="2" customFormat="1">
      <c r="A341" s="38"/>
      <c r="B341" s="39"/>
      <c r="C341" s="40"/>
      <c r="D341" s="231" t="s">
        <v>147</v>
      </c>
      <c r="E341" s="40"/>
      <c r="F341" s="232" t="s">
        <v>465</v>
      </c>
      <c r="G341" s="40"/>
      <c r="H341" s="40"/>
      <c r="I341" s="233"/>
      <c r="J341" s="40"/>
      <c r="K341" s="40"/>
      <c r="L341" s="44"/>
      <c r="M341" s="234"/>
      <c r="N341" s="235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147</v>
      </c>
      <c r="AU341" s="17" t="s">
        <v>86</v>
      </c>
    </row>
    <row r="342" s="2" customFormat="1">
      <c r="A342" s="38"/>
      <c r="B342" s="39"/>
      <c r="C342" s="40"/>
      <c r="D342" s="231" t="s">
        <v>180</v>
      </c>
      <c r="E342" s="40"/>
      <c r="F342" s="258" t="s">
        <v>467</v>
      </c>
      <c r="G342" s="40"/>
      <c r="H342" s="40"/>
      <c r="I342" s="233"/>
      <c r="J342" s="40"/>
      <c r="K342" s="40"/>
      <c r="L342" s="44"/>
      <c r="M342" s="234"/>
      <c r="N342" s="235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180</v>
      </c>
      <c r="AU342" s="17" t="s">
        <v>86</v>
      </c>
    </row>
    <row r="343" s="2" customFormat="1" ht="24.15" customHeight="1">
      <c r="A343" s="38"/>
      <c r="B343" s="39"/>
      <c r="C343" s="218" t="s">
        <v>468</v>
      </c>
      <c r="D343" s="218" t="s">
        <v>140</v>
      </c>
      <c r="E343" s="219" t="s">
        <v>469</v>
      </c>
      <c r="F343" s="220" t="s">
        <v>470</v>
      </c>
      <c r="G343" s="221" t="s">
        <v>196</v>
      </c>
      <c r="H343" s="222">
        <v>4</v>
      </c>
      <c r="I343" s="223"/>
      <c r="J343" s="224">
        <f>ROUND(I343*H343,2)</f>
        <v>0</v>
      </c>
      <c r="K343" s="220" t="s">
        <v>144</v>
      </c>
      <c r="L343" s="44"/>
      <c r="M343" s="225" t="s">
        <v>1</v>
      </c>
      <c r="N343" s="226" t="s">
        <v>41</v>
      </c>
      <c r="O343" s="91"/>
      <c r="P343" s="227">
        <f>O343*H343</f>
        <v>0</v>
      </c>
      <c r="Q343" s="227">
        <v>0</v>
      </c>
      <c r="R343" s="227">
        <f>Q343*H343</f>
        <v>0</v>
      </c>
      <c r="S343" s="227">
        <v>0</v>
      </c>
      <c r="T343" s="228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9" t="s">
        <v>234</v>
      </c>
      <c r="AT343" s="229" t="s">
        <v>140</v>
      </c>
      <c r="AU343" s="229" t="s">
        <v>86</v>
      </c>
      <c r="AY343" s="17" t="s">
        <v>137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17" t="s">
        <v>84</v>
      </c>
      <c r="BK343" s="230">
        <f>ROUND(I343*H343,2)</f>
        <v>0</v>
      </c>
      <c r="BL343" s="17" t="s">
        <v>234</v>
      </c>
      <c r="BM343" s="229" t="s">
        <v>471</v>
      </c>
    </row>
    <row r="344" s="2" customFormat="1">
      <c r="A344" s="38"/>
      <c r="B344" s="39"/>
      <c r="C344" s="40"/>
      <c r="D344" s="231" t="s">
        <v>147</v>
      </c>
      <c r="E344" s="40"/>
      <c r="F344" s="232" t="s">
        <v>472</v>
      </c>
      <c r="G344" s="40"/>
      <c r="H344" s="40"/>
      <c r="I344" s="233"/>
      <c r="J344" s="40"/>
      <c r="K344" s="40"/>
      <c r="L344" s="44"/>
      <c r="M344" s="234"/>
      <c r="N344" s="235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147</v>
      </c>
      <c r="AU344" s="17" t="s">
        <v>86</v>
      </c>
    </row>
    <row r="345" s="2" customFormat="1" ht="33" customHeight="1">
      <c r="A345" s="38"/>
      <c r="B345" s="39"/>
      <c r="C345" s="270" t="s">
        <v>473</v>
      </c>
      <c r="D345" s="270" t="s">
        <v>227</v>
      </c>
      <c r="E345" s="271" t="s">
        <v>474</v>
      </c>
      <c r="F345" s="272" t="s">
        <v>475</v>
      </c>
      <c r="G345" s="273" t="s">
        <v>196</v>
      </c>
      <c r="H345" s="274">
        <v>4</v>
      </c>
      <c r="I345" s="275"/>
      <c r="J345" s="276">
        <f>ROUND(I345*H345,2)</f>
        <v>0</v>
      </c>
      <c r="K345" s="272" t="s">
        <v>144</v>
      </c>
      <c r="L345" s="277"/>
      <c r="M345" s="278" t="s">
        <v>1</v>
      </c>
      <c r="N345" s="279" t="s">
        <v>41</v>
      </c>
      <c r="O345" s="91"/>
      <c r="P345" s="227">
        <f>O345*H345</f>
        <v>0</v>
      </c>
      <c r="Q345" s="227">
        <v>0.020500000000000001</v>
      </c>
      <c r="R345" s="227">
        <f>Q345*H345</f>
        <v>0.082000000000000003</v>
      </c>
      <c r="S345" s="227">
        <v>0</v>
      </c>
      <c r="T345" s="228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9" t="s">
        <v>322</v>
      </c>
      <c r="AT345" s="229" t="s">
        <v>227</v>
      </c>
      <c r="AU345" s="229" t="s">
        <v>86</v>
      </c>
      <c r="AY345" s="17" t="s">
        <v>137</v>
      </c>
      <c r="BE345" s="230">
        <f>IF(N345="základní",J345,0)</f>
        <v>0</v>
      </c>
      <c r="BF345" s="230">
        <f>IF(N345="snížená",J345,0)</f>
        <v>0</v>
      </c>
      <c r="BG345" s="230">
        <f>IF(N345="zákl. přenesená",J345,0)</f>
        <v>0</v>
      </c>
      <c r="BH345" s="230">
        <f>IF(N345="sníž. přenesená",J345,0)</f>
        <v>0</v>
      </c>
      <c r="BI345" s="230">
        <f>IF(N345="nulová",J345,0)</f>
        <v>0</v>
      </c>
      <c r="BJ345" s="17" t="s">
        <v>84</v>
      </c>
      <c r="BK345" s="230">
        <f>ROUND(I345*H345,2)</f>
        <v>0</v>
      </c>
      <c r="BL345" s="17" t="s">
        <v>234</v>
      </c>
      <c r="BM345" s="229" t="s">
        <v>476</v>
      </c>
    </row>
    <row r="346" s="2" customFormat="1">
      <c r="A346" s="38"/>
      <c r="B346" s="39"/>
      <c r="C346" s="40"/>
      <c r="D346" s="231" t="s">
        <v>147</v>
      </c>
      <c r="E346" s="40"/>
      <c r="F346" s="232" t="s">
        <v>475</v>
      </c>
      <c r="G346" s="40"/>
      <c r="H346" s="40"/>
      <c r="I346" s="233"/>
      <c r="J346" s="40"/>
      <c r="K346" s="40"/>
      <c r="L346" s="44"/>
      <c r="M346" s="234"/>
      <c r="N346" s="235"/>
      <c r="O346" s="91"/>
      <c r="P346" s="91"/>
      <c r="Q346" s="91"/>
      <c r="R346" s="91"/>
      <c r="S346" s="91"/>
      <c r="T346" s="92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147</v>
      </c>
      <c r="AU346" s="17" t="s">
        <v>86</v>
      </c>
    </row>
    <row r="347" s="2" customFormat="1" ht="24.15" customHeight="1">
      <c r="A347" s="38"/>
      <c r="B347" s="39"/>
      <c r="C347" s="218" t="s">
        <v>477</v>
      </c>
      <c r="D347" s="218" t="s">
        <v>140</v>
      </c>
      <c r="E347" s="219" t="s">
        <v>478</v>
      </c>
      <c r="F347" s="220" t="s">
        <v>479</v>
      </c>
      <c r="G347" s="221" t="s">
        <v>196</v>
      </c>
      <c r="H347" s="222">
        <v>4</v>
      </c>
      <c r="I347" s="223"/>
      <c r="J347" s="224">
        <f>ROUND(I347*H347,2)</f>
        <v>0</v>
      </c>
      <c r="K347" s="220" t="s">
        <v>144</v>
      </c>
      <c r="L347" s="44"/>
      <c r="M347" s="225" t="s">
        <v>1</v>
      </c>
      <c r="N347" s="226" t="s">
        <v>41</v>
      </c>
      <c r="O347" s="91"/>
      <c r="P347" s="227">
        <f>O347*H347</f>
        <v>0</v>
      </c>
      <c r="Q347" s="227">
        <v>0</v>
      </c>
      <c r="R347" s="227">
        <f>Q347*H347</f>
        <v>0</v>
      </c>
      <c r="S347" s="227">
        <v>0</v>
      </c>
      <c r="T347" s="228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9" t="s">
        <v>234</v>
      </c>
      <c r="AT347" s="229" t="s">
        <v>140</v>
      </c>
      <c r="AU347" s="229" t="s">
        <v>86</v>
      </c>
      <c r="AY347" s="17" t="s">
        <v>137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17" t="s">
        <v>84</v>
      </c>
      <c r="BK347" s="230">
        <f>ROUND(I347*H347,2)</f>
        <v>0</v>
      </c>
      <c r="BL347" s="17" t="s">
        <v>234</v>
      </c>
      <c r="BM347" s="229" t="s">
        <v>480</v>
      </c>
    </row>
    <row r="348" s="2" customFormat="1">
      <c r="A348" s="38"/>
      <c r="B348" s="39"/>
      <c r="C348" s="40"/>
      <c r="D348" s="231" t="s">
        <v>147</v>
      </c>
      <c r="E348" s="40"/>
      <c r="F348" s="232" t="s">
        <v>481</v>
      </c>
      <c r="G348" s="40"/>
      <c r="H348" s="40"/>
      <c r="I348" s="233"/>
      <c r="J348" s="40"/>
      <c r="K348" s="40"/>
      <c r="L348" s="44"/>
      <c r="M348" s="234"/>
      <c r="N348" s="235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147</v>
      </c>
      <c r="AU348" s="17" t="s">
        <v>86</v>
      </c>
    </row>
    <row r="349" s="2" customFormat="1" ht="16.5" customHeight="1">
      <c r="A349" s="38"/>
      <c r="B349" s="39"/>
      <c r="C349" s="270" t="s">
        <v>482</v>
      </c>
      <c r="D349" s="270" t="s">
        <v>227</v>
      </c>
      <c r="E349" s="271" t="s">
        <v>483</v>
      </c>
      <c r="F349" s="272" t="s">
        <v>484</v>
      </c>
      <c r="G349" s="273" t="s">
        <v>196</v>
      </c>
      <c r="H349" s="274">
        <v>4</v>
      </c>
      <c r="I349" s="275"/>
      <c r="J349" s="276">
        <f>ROUND(I349*H349,2)</f>
        <v>0</v>
      </c>
      <c r="K349" s="272" t="s">
        <v>144</v>
      </c>
      <c r="L349" s="277"/>
      <c r="M349" s="278" t="s">
        <v>1</v>
      </c>
      <c r="N349" s="279" t="s">
        <v>41</v>
      </c>
      <c r="O349" s="91"/>
      <c r="P349" s="227">
        <f>O349*H349</f>
        <v>0</v>
      </c>
      <c r="Q349" s="227">
        <v>0.0023999999999999998</v>
      </c>
      <c r="R349" s="227">
        <f>Q349*H349</f>
        <v>0.0095999999999999992</v>
      </c>
      <c r="S349" s="227">
        <v>0</v>
      </c>
      <c r="T349" s="228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9" t="s">
        <v>322</v>
      </c>
      <c r="AT349" s="229" t="s">
        <v>227</v>
      </c>
      <c r="AU349" s="229" t="s">
        <v>86</v>
      </c>
      <c r="AY349" s="17" t="s">
        <v>137</v>
      </c>
      <c r="BE349" s="230">
        <f>IF(N349="základní",J349,0)</f>
        <v>0</v>
      </c>
      <c r="BF349" s="230">
        <f>IF(N349="snížená",J349,0)</f>
        <v>0</v>
      </c>
      <c r="BG349" s="230">
        <f>IF(N349="zákl. přenesená",J349,0)</f>
        <v>0</v>
      </c>
      <c r="BH349" s="230">
        <f>IF(N349="sníž. přenesená",J349,0)</f>
        <v>0</v>
      </c>
      <c r="BI349" s="230">
        <f>IF(N349="nulová",J349,0)</f>
        <v>0</v>
      </c>
      <c r="BJ349" s="17" t="s">
        <v>84</v>
      </c>
      <c r="BK349" s="230">
        <f>ROUND(I349*H349,2)</f>
        <v>0</v>
      </c>
      <c r="BL349" s="17" t="s">
        <v>234</v>
      </c>
      <c r="BM349" s="229" t="s">
        <v>485</v>
      </c>
    </row>
    <row r="350" s="2" customFormat="1">
      <c r="A350" s="38"/>
      <c r="B350" s="39"/>
      <c r="C350" s="40"/>
      <c r="D350" s="231" t="s">
        <v>147</v>
      </c>
      <c r="E350" s="40"/>
      <c r="F350" s="232" t="s">
        <v>484</v>
      </c>
      <c r="G350" s="40"/>
      <c r="H350" s="40"/>
      <c r="I350" s="233"/>
      <c r="J350" s="40"/>
      <c r="K350" s="40"/>
      <c r="L350" s="44"/>
      <c r="M350" s="234"/>
      <c r="N350" s="235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147</v>
      </c>
      <c r="AU350" s="17" t="s">
        <v>86</v>
      </c>
    </row>
    <row r="351" s="2" customFormat="1" ht="21.75" customHeight="1">
      <c r="A351" s="38"/>
      <c r="B351" s="39"/>
      <c r="C351" s="218" t="s">
        <v>486</v>
      </c>
      <c r="D351" s="218" t="s">
        <v>140</v>
      </c>
      <c r="E351" s="219" t="s">
        <v>487</v>
      </c>
      <c r="F351" s="220" t="s">
        <v>488</v>
      </c>
      <c r="G351" s="221" t="s">
        <v>196</v>
      </c>
      <c r="H351" s="222">
        <v>8</v>
      </c>
      <c r="I351" s="223"/>
      <c r="J351" s="224">
        <f>ROUND(I351*H351,2)</f>
        <v>0</v>
      </c>
      <c r="K351" s="220" t="s">
        <v>144</v>
      </c>
      <c r="L351" s="44"/>
      <c r="M351" s="225" t="s">
        <v>1</v>
      </c>
      <c r="N351" s="226" t="s">
        <v>41</v>
      </c>
      <c r="O351" s="91"/>
      <c r="P351" s="227">
        <f>O351*H351</f>
        <v>0</v>
      </c>
      <c r="Q351" s="227">
        <v>0</v>
      </c>
      <c r="R351" s="227">
        <f>Q351*H351</f>
        <v>0</v>
      </c>
      <c r="S351" s="227">
        <v>0</v>
      </c>
      <c r="T351" s="228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9" t="s">
        <v>234</v>
      </c>
      <c r="AT351" s="229" t="s">
        <v>140</v>
      </c>
      <c r="AU351" s="229" t="s">
        <v>86</v>
      </c>
      <c r="AY351" s="17" t="s">
        <v>137</v>
      </c>
      <c r="BE351" s="230">
        <f>IF(N351="základní",J351,0)</f>
        <v>0</v>
      </c>
      <c r="BF351" s="230">
        <f>IF(N351="snížená",J351,0)</f>
        <v>0</v>
      </c>
      <c r="BG351" s="230">
        <f>IF(N351="zákl. přenesená",J351,0)</f>
        <v>0</v>
      </c>
      <c r="BH351" s="230">
        <f>IF(N351="sníž. přenesená",J351,0)</f>
        <v>0</v>
      </c>
      <c r="BI351" s="230">
        <f>IF(N351="nulová",J351,0)</f>
        <v>0</v>
      </c>
      <c r="BJ351" s="17" t="s">
        <v>84</v>
      </c>
      <c r="BK351" s="230">
        <f>ROUND(I351*H351,2)</f>
        <v>0</v>
      </c>
      <c r="BL351" s="17" t="s">
        <v>234</v>
      </c>
      <c r="BM351" s="229" t="s">
        <v>489</v>
      </c>
    </row>
    <row r="352" s="2" customFormat="1">
      <c r="A352" s="38"/>
      <c r="B352" s="39"/>
      <c r="C352" s="40"/>
      <c r="D352" s="231" t="s">
        <v>147</v>
      </c>
      <c r="E352" s="40"/>
      <c r="F352" s="232" t="s">
        <v>490</v>
      </c>
      <c r="G352" s="40"/>
      <c r="H352" s="40"/>
      <c r="I352" s="233"/>
      <c r="J352" s="40"/>
      <c r="K352" s="40"/>
      <c r="L352" s="44"/>
      <c r="M352" s="234"/>
      <c r="N352" s="235"/>
      <c r="O352" s="91"/>
      <c r="P352" s="91"/>
      <c r="Q352" s="91"/>
      <c r="R352" s="91"/>
      <c r="S352" s="91"/>
      <c r="T352" s="92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147</v>
      </c>
      <c r="AU352" s="17" t="s">
        <v>86</v>
      </c>
    </row>
    <row r="353" s="2" customFormat="1" ht="16.5" customHeight="1">
      <c r="A353" s="38"/>
      <c r="B353" s="39"/>
      <c r="C353" s="270" t="s">
        <v>491</v>
      </c>
      <c r="D353" s="270" t="s">
        <v>227</v>
      </c>
      <c r="E353" s="271" t="s">
        <v>492</v>
      </c>
      <c r="F353" s="272" t="s">
        <v>493</v>
      </c>
      <c r="G353" s="273" t="s">
        <v>196</v>
      </c>
      <c r="H353" s="274">
        <v>8</v>
      </c>
      <c r="I353" s="275"/>
      <c r="J353" s="276">
        <f>ROUND(I353*H353,2)</f>
        <v>0</v>
      </c>
      <c r="K353" s="272" t="s">
        <v>144</v>
      </c>
      <c r="L353" s="277"/>
      <c r="M353" s="278" t="s">
        <v>1</v>
      </c>
      <c r="N353" s="279" t="s">
        <v>41</v>
      </c>
      <c r="O353" s="91"/>
      <c r="P353" s="227">
        <f>O353*H353</f>
        <v>0</v>
      </c>
      <c r="Q353" s="227">
        <v>0.0022000000000000001</v>
      </c>
      <c r="R353" s="227">
        <f>Q353*H353</f>
        <v>0.017600000000000001</v>
      </c>
      <c r="S353" s="227">
        <v>0</v>
      </c>
      <c r="T353" s="228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9" t="s">
        <v>322</v>
      </c>
      <c r="AT353" s="229" t="s">
        <v>227</v>
      </c>
      <c r="AU353" s="229" t="s">
        <v>86</v>
      </c>
      <c r="AY353" s="17" t="s">
        <v>137</v>
      </c>
      <c r="BE353" s="230">
        <f>IF(N353="základní",J353,0)</f>
        <v>0</v>
      </c>
      <c r="BF353" s="230">
        <f>IF(N353="snížená",J353,0)</f>
        <v>0</v>
      </c>
      <c r="BG353" s="230">
        <f>IF(N353="zákl. přenesená",J353,0)</f>
        <v>0</v>
      </c>
      <c r="BH353" s="230">
        <f>IF(N353="sníž. přenesená",J353,0)</f>
        <v>0</v>
      </c>
      <c r="BI353" s="230">
        <f>IF(N353="nulová",J353,0)</f>
        <v>0</v>
      </c>
      <c r="BJ353" s="17" t="s">
        <v>84</v>
      </c>
      <c r="BK353" s="230">
        <f>ROUND(I353*H353,2)</f>
        <v>0</v>
      </c>
      <c r="BL353" s="17" t="s">
        <v>234</v>
      </c>
      <c r="BM353" s="229" t="s">
        <v>494</v>
      </c>
    </row>
    <row r="354" s="2" customFormat="1">
      <c r="A354" s="38"/>
      <c r="B354" s="39"/>
      <c r="C354" s="40"/>
      <c r="D354" s="231" t="s">
        <v>147</v>
      </c>
      <c r="E354" s="40"/>
      <c r="F354" s="232" t="s">
        <v>493</v>
      </c>
      <c r="G354" s="40"/>
      <c r="H354" s="40"/>
      <c r="I354" s="233"/>
      <c r="J354" s="40"/>
      <c r="K354" s="40"/>
      <c r="L354" s="44"/>
      <c r="M354" s="234"/>
      <c r="N354" s="235"/>
      <c r="O354" s="91"/>
      <c r="P354" s="91"/>
      <c r="Q354" s="91"/>
      <c r="R354" s="91"/>
      <c r="S354" s="91"/>
      <c r="T354" s="92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147</v>
      </c>
      <c r="AU354" s="17" t="s">
        <v>86</v>
      </c>
    </row>
    <row r="355" s="2" customFormat="1" ht="24.15" customHeight="1">
      <c r="A355" s="38"/>
      <c r="B355" s="39"/>
      <c r="C355" s="218" t="s">
        <v>495</v>
      </c>
      <c r="D355" s="218" t="s">
        <v>140</v>
      </c>
      <c r="E355" s="219" t="s">
        <v>496</v>
      </c>
      <c r="F355" s="220" t="s">
        <v>497</v>
      </c>
      <c r="G355" s="221" t="s">
        <v>196</v>
      </c>
      <c r="H355" s="222">
        <v>8</v>
      </c>
      <c r="I355" s="223"/>
      <c r="J355" s="224">
        <f>ROUND(I355*H355,2)</f>
        <v>0</v>
      </c>
      <c r="K355" s="220" t="s">
        <v>144</v>
      </c>
      <c r="L355" s="44"/>
      <c r="M355" s="225" t="s">
        <v>1</v>
      </c>
      <c r="N355" s="226" t="s">
        <v>41</v>
      </c>
      <c r="O355" s="91"/>
      <c r="P355" s="227">
        <f>O355*H355</f>
        <v>0</v>
      </c>
      <c r="Q355" s="227">
        <v>0</v>
      </c>
      <c r="R355" s="227">
        <f>Q355*H355</f>
        <v>0</v>
      </c>
      <c r="S355" s="227">
        <v>0.0011999999999999999</v>
      </c>
      <c r="T355" s="228">
        <f>S355*H355</f>
        <v>0.0095999999999999992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9" t="s">
        <v>234</v>
      </c>
      <c r="AT355" s="229" t="s">
        <v>140</v>
      </c>
      <c r="AU355" s="229" t="s">
        <v>86</v>
      </c>
      <c r="AY355" s="17" t="s">
        <v>137</v>
      </c>
      <c r="BE355" s="230">
        <f>IF(N355="základní",J355,0)</f>
        <v>0</v>
      </c>
      <c r="BF355" s="230">
        <f>IF(N355="snížená",J355,0)</f>
        <v>0</v>
      </c>
      <c r="BG355" s="230">
        <f>IF(N355="zákl. přenesená",J355,0)</f>
        <v>0</v>
      </c>
      <c r="BH355" s="230">
        <f>IF(N355="sníž. přenesená",J355,0)</f>
        <v>0</v>
      </c>
      <c r="BI355" s="230">
        <f>IF(N355="nulová",J355,0)</f>
        <v>0</v>
      </c>
      <c r="BJ355" s="17" t="s">
        <v>84</v>
      </c>
      <c r="BK355" s="230">
        <f>ROUND(I355*H355,2)</f>
        <v>0</v>
      </c>
      <c r="BL355" s="17" t="s">
        <v>234</v>
      </c>
      <c r="BM355" s="229" t="s">
        <v>498</v>
      </c>
    </row>
    <row r="356" s="2" customFormat="1">
      <c r="A356" s="38"/>
      <c r="B356" s="39"/>
      <c r="C356" s="40"/>
      <c r="D356" s="231" t="s">
        <v>147</v>
      </c>
      <c r="E356" s="40"/>
      <c r="F356" s="232" t="s">
        <v>499</v>
      </c>
      <c r="G356" s="40"/>
      <c r="H356" s="40"/>
      <c r="I356" s="233"/>
      <c r="J356" s="40"/>
      <c r="K356" s="40"/>
      <c r="L356" s="44"/>
      <c r="M356" s="234"/>
      <c r="N356" s="235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147</v>
      </c>
      <c r="AU356" s="17" t="s">
        <v>86</v>
      </c>
    </row>
    <row r="357" s="2" customFormat="1" ht="24.15" customHeight="1">
      <c r="A357" s="38"/>
      <c r="B357" s="39"/>
      <c r="C357" s="218" t="s">
        <v>500</v>
      </c>
      <c r="D357" s="218" t="s">
        <v>140</v>
      </c>
      <c r="E357" s="219" t="s">
        <v>501</v>
      </c>
      <c r="F357" s="220" t="s">
        <v>502</v>
      </c>
      <c r="G357" s="221" t="s">
        <v>196</v>
      </c>
      <c r="H357" s="222">
        <v>27</v>
      </c>
      <c r="I357" s="223"/>
      <c r="J357" s="224">
        <f>ROUND(I357*H357,2)</f>
        <v>0</v>
      </c>
      <c r="K357" s="220" t="s">
        <v>144</v>
      </c>
      <c r="L357" s="44"/>
      <c r="M357" s="225" t="s">
        <v>1</v>
      </c>
      <c r="N357" s="226" t="s">
        <v>41</v>
      </c>
      <c r="O357" s="91"/>
      <c r="P357" s="227">
        <f>O357*H357</f>
        <v>0</v>
      </c>
      <c r="Q357" s="227">
        <v>0</v>
      </c>
      <c r="R357" s="227">
        <f>Q357*H357</f>
        <v>0</v>
      </c>
      <c r="S357" s="227">
        <v>0.024</v>
      </c>
      <c r="T357" s="228">
        <f>S357*H357</f>
        <v>0.64800000000000002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9" t="s">
        <v>234</v>
      </c>
      <c r="AT357" s="229" t="s">
        <v>140</v>
      </c>
      <c r="AU357" s="229" t="s">
        <v>86</v>
      </c>
      <c r="AY357" s="17" t="s">
        <v>137</v>
      </c>
      <c r="BE357" s="230">
        <f>IF(N357="základní",J357,0)</f>
        <v>0</v>
      </c>
      <c r="BF357" s="230">
        <f>IF(N357="snížená",J357,0)</f>
        <v>0</v>
      </c>
      <c r="BG357" s="230">
        <f>IF(N357="zákl. přenesená",J357,0)</f>
        <v>0</v>
      </c>
      <c r="BH357" s="230">
        <f>IF(N357="sníž. přenesená",J357,0)</f>
        <v>0</v>
      </c>
      <c r="BI357" s="230">
        <f>IF(N357="nulová",J357,0)</f>
        <v>0</v>
      </c>
      <c r="BJ357" s="17" t="s">
        <v>84</v>
      </c>
      <c r="BK357" s="230">
        <f>ROUND(I357*H357,2)</f>
        <v>0</v>
      </c>
      <c r="BL357" s="17" t="s">
        <v>234</v>
      </c>
      <c r="BM357" s="229" t="s">
        <v>503</v>
      </c>
    </row>
    <row r="358" s="2" customFormat="1">
      <c r="A358" s="38"/>
      <c r="B358" s="39"/>
      <c r="C358" s="40"/>
      <c r="D358" s="231" t="s">
        <v>147</v>
      </c>
      <c r="E358" s="40"/>
      <c r="F358" s="232" t="s">
        <v>504</v>
      </c>
      <c r="G358" s="40"/>
      <c r="H358" s="40"/>
      <c r="I358" s="233"/>
      <c r="J358" s="40"/>
      <c r="K358" s="40"/>
      <c r="L358" s="44"/>
      <c r="M358" s="234"/>
      <c r="N358" s="235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147</v>
      </c>
      <c r="AU358" s="17" t="s">
        <v>86</v>
      </c>
    </row>
    <row r="359" s="2" customFormat="1" ht="24.15" customHeight="1">
      <c r="A359" s="38"/>
      <c r="B359" s="39"/>
      <c r="C359" s="218" t="s">
        <v>505</v>
      </c>
      <c r="D359" s="218" t="s">
        <v>140</v>
      </c>
      <c r="E359" s="219" t="s">
        <v>506</v>
      </c>
      <c r="F359" s="220" t="s">
        <v>507</v>
      </c>
      <c r="G359" s="221" t="s">
        <v>325</v>
      </c>
      <c r="H359" s="222">
        <v>10.800000000000001</v>
      </c>
      <c r="I359" s="223"/>
      <c r="J359" s="224">
        <f>ROUND(I359*H359,2)</f>
        <v>0</v>
      </c>
      <c r="K359" s="220" t="s">
        <v>144</v>
      </c>
      <c r="L359" s="44"/>
      <c r="M359" s="225" t="s">
        <v>1</v>
      </c>
      <c r="N359" s="226" t="s">
        <v>41</v>
      </c>
      <c r="O359" s="91"/>
      <c r="P359" s="227">
        <f>O359*H359</f>
        <v>0</v>
      </c>
      <c r="Q359" s="227">
        <v>0</v>
      </c>
      <c r="R359" s="227">
        <f>Q359*H359</f>
        <v>0</v>
      </c>
      <c r="S359" s="227">
        <v>0</v>
      </c>
      <c r="T359" s="228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9" t="s">
        <v>234</v>
      </c>
      <c r="AT359" s="229" t="s">
        <v>140</v>
      </c>
      <c r="AU359" s="229" t="s">
        <v>86</v>
      </c>
      <c r="AY359" s="17" t="s">
        <v>137</v>
      </c>
      <c r="BE359" s="230">
        <f>IF(N359="základní",J359,0)</f>
        <v>0</v>
      </c>
      <c r="BF359" s="230">
        <f>IF(N359="snížená",J359,0)</f>
        <v>0</v>
      </c>
      <c r="BG359" s="230">
        <f>IF(N359="zákl. přenesená",J359,0)</f>
        <v>0</v>
      </c>
      <c r="BH359" s="230">
        <f>IF(N359="sníž. přenesená",J359,0)</f>
        <v>0</v>
      </c>
      <c r="BI359" s="230">
        <f>IF(N359="nulová",J359,0)</f>
        <v>0</v>
      </c>
      <c r="BJ359" s="17" t="s">
        <v>84</v>
      </c>
      <c r="BK359" s="230">
        <f>ROUND(I359*H359,2)</f>
        <v>0</v>
      </c>
      <c r="BL359" s="17" t="s">
        <v>234</v>
      </c>
      <c r="BM359" s="229" t="s">
        <v>508</v>
      </c>
    </row>
    <row r="360" s="2" customFormat="1">
      <c r="A360" s="38"/>
      <c r="B360" s="39"/>
      <c r="C360" s="40"/>
      <c r="D360" s="231" t="s">
        <v>147</v>
      </c>
      <c r="E360" s="40"/>
      <c r="F360" s="232" t="s">
        <v>509</v>
      </c>
      <c r="G360" s="40"/>
      <c r="H360" s="40"/>
      <c r="I360" s="233"/>
      <c r="J360" s="40"/>
      <c r="K360" s="40"/>
      <c r="L360" s="44"/>
      <c r="M360" s="234"/>
      <c r="N360" s="235"/>
      <c r="O360" s="91"/>
      <c r="P360" s="91"/>
      <c r="Q360" s="91"/>
      <c r="R360" s="91"/>
      <c r="S360" s="91"/>
      <c r="T360" s="92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147</v>
      </c>
      <c r="AU360" s="17" t="s">
        <v>86</v>
      </c>
    </row>
    <row r="361" s="13" customFormat="1">
      <c r="A361" s="13"/>
      <c r="B361" s="236"/>
      <c r="C361" s="237"/>
      <c r="D361" s="231" t="s">
        <v>154</v>
      </c>
      <c r="E361" s="238" t="s">
        <v>1</v>
      </c>
      <c r="F361" s="239" t="s">
        <v>510</v>
      </c>
      <c r="G361" s="237"/>
      <c r="H361" s="240">
        <v>10.800000000000001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6" t="s">
        <v>154</v>
      </c>
      <c r="AU361" s="246" t="s">
        <v>86</v>
      </c>
      <c r="AV361" s="13" t="s">
        <v>86</v>
      </c>
      <c r="AW361" s="13" t="s">
        <v>32</v>
      </c>
      <c r="AX361" s="13" t="s">
        <v>84</v>
      </c>
      <c r="AY361" s="246" t="s">
        <v>137</v>
      </c>
    </row>
    <row r="362" s="2" customFormat="1" ht="21.75" customHeight="1">
      <c r="A362" s="38"/>
      <c r="B362" s="39"/>
      <c r="C362" s="270" t="s">
        <v>511</v>
      </c>
      <c r="D362" s="270" t="s">
        <v>227</v>
      </c>
      <c r="E362" s="271" t="s">
        <v>512</v>
      </c>
      <c r="F362" s="272" t="s">
        <v>513</v>
      </c>
      <c r="G362" s="273" t="s">
        <v>325</v>
      </c>
      <c r="H362" s="274">
        <v>10.800000000000001</v>
      </c>
      <c r="I362" s="275"/>
      <c r="J362" s="276">
        <f>ROUND(I362*H362,2)</f>
        <v>0</v>
      </c>
      <c r="K362" s="272" t="s">
        <v>144</v>
      </c>
      <c r="L362" s="277"/>
      <c r="M362" s="278" t="s">
        <v>1</v>
      </c>
      <c r="N362" s="279" t="s">
        <v>41</v>
      </c>
      <c r="O362" s="91"/>
      <c r="P362" s="227">
        <f>O362*H362</f>
        <v>0</v>
      </c>
      <c r="Q362" s="227">
        <v>0.0018</v>
      </c>
      <c r="R362" s="227">
        <f>Q362*H362</f>
        <v>0.019440000000000002</v>
      </c>
      <c r="S362" s="227">
        <v>0</v>
      </c>
      <c r="T362" s="228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9" t="s">
        <v>322</v>
      </c>
      <c r="AT362" s="229" t="s">
        <v>227</v>
      </c>
      <c r="AU362" s="229" t="s">
        <v>86</v>
      </c>
      <c r="AY362" s="17" t="s">
        <v>137</v>
      </c>
      <c r="BE362" s="230">
        <f>IF(N362="základní",J362,0)</f>
        <v>0</v>
      </c>
      <c r="BF362" s="230">
        <f>IF(N362="snížená",J362,0)</f>
        <v>0</v>
      </c>
      <c r="BG362" s="230">
        <f>IF(N362="zákl. přenesená",J362,0)</f>
        <v>0</v>
      </c>
      <c r="BH362" s="230">
        <f>IF(N362="sníž. přenesená",J362,0)</f>
        <v>0</v>
      </c>
      <c r="BI362" s="230">
        <f>IF(N362="nulová",J362,0)</f>
        <v>0</v>
      </c>
      <c r="BJ362" s="17" t="s">
        <v>84</v>
      </c>
      <c r="BK362" s="230">
        <f>ROUND(I362*H362,2)</f>
        <v>0</v>
      </c>
      <c r="BL362" s="17" t="s">
        <v>234</v>
      </c>
      <c r="BM362" s="229" t="s">
        <v>514</v>
      </c>
    </row>
    <row r="363" s="2" customFormat="1">
      <c r="A363" s="38"/>
      <c r="B363" s="39"/>
      <c r="C363" s="40"/>
      <c r="D363" s="231" t="s">
        <v>147</v>
      </c>
      <c r="E363" s="40"/>
      <c r="F363" s="232" t="s">
        <v>513</v>
      </c>
      <c r="G363" s="40"/>
      <c r="H363" s="40"/>
      <c r="I363" s="233"/>
      <c r="J363" s="40"/>
      <c r="K363" s="40"/>
      <c r="L363" s="44"/>
      <c r="M363" s="234"/>
      <c r="N363" s="235"/>
      <c r="O363" s="91"/>
      <c r="P363" s="91"/>
      <c r="Q363" s="91"/>
      <c r="R363" s="91"/>
      <c r="S363" s="91"/>
      <c r="T363" s="9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147</v>
      </c>
      <c r="AU363" s="17" t="s">
        <v>86</v>
      </c>
    </row>
    <row r="364" s="2" customFormat="1" ht="24.15" customHeight="1">
      <c r="A364" s="38"/>
      <c r="B364" s="39"/>
      <c r="C364" s="218" t="s">
        <v>515</v>
      </c>
      <c r="D364" s="218" t="s">
        <v>140</v>
      </c>
      <c r="E364" s="219" t="s">
        <v>516</v>
      </c>
      <c r="F364" s="220" t="s">
        <v>517</v>
      </c>
      <c r="G364" s="221" t="s">
        <v>196</v>
      </c>
      <c r="H364" s="222">
        <v>4</v>
      </c>
      <c r="I364" s="223"/>
      <c r="J364" s="224">
        <f>ROUND(I364*H364,2)</f>
        <v>0</v>
      </c>
      <c r="K364" s="220" t="s">
        <v>144</v>
      </c>
      <c r="L364" s="44"/>
      <c r="M364" s="225" t="s">
        <v>1</v>
      </c>
      <c r="N364" s="226" t="s">
        <v>41</v>
      </c>
      <c r="O364" s="91"/>
      <c r="P364" s="227">
        <f>O364*H364</f>
        <v>0</v>
      </c>
      <c r="Q364" s="227">
        <v>0</v>
      </c>
      <c r="R364" s="227">
        <f>Q364*H364</f>
        <v>0</v>
      </c>
      <c r="S364" s="227">
        <v>0</v>
      </c>
      <c r="T364" s="228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9" t="s">
        <v>234</v>
      </c>
      <c r="AT364" s="229" t="s">
        <v>140</v>
      </c>
      <c r="AU364" s="229" t="s">
        <v>86</v>
      </c>
      <c r="AY364" s="17" t="s">
        <v>137</v>
      </c>
      <c r="BE364" s="230">
        <f>IF(N364="základní",J364,0)</f>
        <v>0</v>
      </c>
      <c r="BF364" s="230">
        <f>IF(N364="snížená",J364,0)</f>
        <v>0</v>
      </c>
      <c r="BG364" s="230">
        <f>IF(N364="zákl. přenesená",J364,0)</f>
        <v>0</v>
      </c>
      <c r="BH364" s="230">
        <f>IF(N364="sníž. přenesená",J364,0)</f>
        <v>0</v>
      </c>
      <c r="BI364" s="230">
        <f>IF(N364="nulová",J364,0)</f>
        <v>0</v>
      </c>
      <c r="BJ364" s="17" t="s">
        <v>84</v>
      </c>
      <c r="BK364" s="230">
        <f>ROUND(I364*H364,2)</f>
        <v>0</v>
      </c>
      <c r="BL364" s="17" t="s">
        <v>234</v>
      </c>
      <c r="BM364" s="229" t="s">
        <v>518</v>
      </c>
    </row>
    <row r="365" s="2" customFormat="1">
      <c r="A365" s="38"/>
      <c r="B365" s="39"/>
      <c r="C365" s="40"/>
      <c r="D365" s="231" t="s">
        <v>147</v>
      </c>
      <c r="E365" s="40"/>
      <c r="F365" s="232" t="s">
        <v>519</v>
      </c>
      <c r="G365" s="40"/>
      <c r="H365" s="40"/>
      <c r="I365" s="233"/>
      <c r="J365" s="40"/>
      <c r="K365" s="40"/>
      <c r="L365" s="44"/>
      <c r="M365" s="234"/>
      <c r="N365" s="235"/>
      <c r="O365" s="91"/>
      <c r="P365" s="91"/>
      <c r="Q365" s="91"/>
      <c r="R365" s="91"/>
      <c r="S365" s="91"/>
      <c r="T365" s="92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147</v>
      </c>
      <c r="AU365" s="17" t="s">
        <v>86</v>
      </c>
    </row>
    <row r="366" s="2" customFormat="1" ht="24.15" customHeight="1">
      <c r="A366" s="38"/>
      <c r="B366" s="39"/>
      <c r="C366" s="270" t="s">
        <v>520</v>
      </c>
      <c r="D366" s="270" t="s">
        <v>227</v>
      </c>
      <c r="E366" s="271" t="s">
        <v>521</v>
      </c>
      <c r="F366" s="272" t="s">
        <v>522</v>
      </c>
      <c r="G366" s="273" t="s">
        <v>196</v>
      </c>
      <c r="H366" s="274">
        <v>4</v>
      </c>
      <c r="I366" s="275"/>
      <c r="J366" s="276">
        <f>ROUND(I366*H366,2)</f>
        <v>0</v>
      </c>
      <c r="K366" s="272" t="s">
        <v>144</v>
      </c>
      <c r="L366" s="277"/>
      <c r="M366" s="278" t="s">
        <v>1</v>
      </c>
      <c r="N366" s="279" t="s">
        <v>41</v>
      </c>
      <c r="O366" s="91"/>
      <c r="P366" s="227">
        <f>O366*H366</f>
        <v>0</v>
      </c>
      <c r="Q366" s="227">
        <v>0.00139</v>
      </c>
      <c r="R366" s="227">
        <f>Q366*H366</f>
        <v>0.0055599999999999998</v>
      </c>
      <c r="S366" s="227">
        <v>0</v>
      </c>
      <c r="T366" s="228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9" t="s">
        <v>322</v>
      </c>
      <c r="AT366" s="229" t="s">
        <v>227</v>
      </c>
      <c r="AU366" s="229" t="s">
        <v>86</v>
      </c>
      <c r="AY366" s="17" t="s">
        <v>137</v>
      </c>
      <c r="BE366" s="230">
        <f>IF(N366="základní",J366,0)</f>
        <v>0</v>
      </c>
      <c r="BF366" s="230">
        <f>IF(N366="snížená",J366,0)</f>
        <v>0</v>
      </c>
      <c r="BG366" s="230">
        <f>IF(N366="zákl. přenesená",J366,0)</f>
        <v>0</v>
      </c>
      <c r="BH366" s="230">
        <f>IF(N366="sníž. přenesená",J366,0)</f>
        <v>0</v>
      </c>
      <c r="BI366" s="230">
        <f>IF(N366="nulová",J366,0)</f>
        <v>0</v>
      </c>
      <c r="BJ366" s="17" t="s">
        <v>84</v>
      </c>
      <c r="BK366" s="230">
        <f>ROUND(I366*H366,2)</f>
        <v>0</v>
      </c>
      <c r="BL366" s="17" t="s">
        <v>234</v>
      </c>
      <c r="BM366" s="229" t="s">
        <v>523</v>
      </c>
    </row>
    <row r="367" s="2" customFormat="1">
      <c r="A367" s="38"/>
      <c r="B367" s="39"/>
      <c r="C367" s="40"/>
      <c r="D367" s="231" t="s">
        <v>147</v>
      </c>
      <c r="E367" s="40"/>
      <c r="F367" s="232" t="s">
        <v>522</v>
      </c>
      <c r="G367" s="40"/>
      <c r="H367" s="40"/>
      <c r="I367" s="233"/>
      <c r="J367" s="40"/>
      <c r="K367" s="40"/>
      <c r="L367" s="44"/>
      <c r="M367" s="234"/>
      <c r="N367" s="235"/>
      <c r="O367" s="91"/>
      <c r="P367" s="91"/>
      <c r="Q367" s="91"/>
      <c r="R367" s="91"/>
      <c r="S367" s="91"/>
      <c r="T367" s="92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147</v>
      </c>
      <c r="AU367" s="17" t="s">
        <v>86</v>
      </c>
    </row>
    <row r="368" s="2" customFormat="1" ht="24.15" customHeight="1">
      <c r="A368" s="38"/>
      <c r="B368" s="39"/>
      <c r="C368" s="218" t="s">
        <v>524</v>
      </c>
      <c r="D368" s="218" t="s">
        <v>140</v>
      </c>
      <c r="E368" s="219" t="s">
        <v>525</v>
      </c>
      <c r="F368" s="220" t="s">
        <v>526</v>
      </c>
      <c r="G368" s="221" t="s">
        <v>196</v>
      </c>
      <c r="H368" s="222">
        <v>8</v>
      </c>
      <c r="I368" s="223"/>
      <c r="J368" s="224">
        <f>ROUND(I368*H368,2)</f>
        <v>0</v>
      </c>
      <c r="K368" s="220" t="s">
        <v>144</v>
      </c>
      <c r="L368" s="44"/>
      <c r="M368" s="225" t="s">
        <v>1</v>
      </c>
      <c r="N368" s="226" t="s">
        <v>41</v>
      </c>
      <c r="O368" s="91"/>
      <c r="P368" s="227">
        <f>O368*H368</f>
        <v>0</v>
      </c>
      <c r="Q368" s="227">
        <v>0</v>
      </c>
      <c r="R368" s="227">
        <f>Q368*H368</f>
        <v>0</v>
      </c>
      <c r="S368" s="227">
        <v>0</v>
      </c>
      <c r="T368" s="228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9" t="s">
        <v>234</v>
      </c>
      <c r="AT368" s="229" t="s">
        <v>140</v>
      </c>
      <c r="AU368" s="229" t="s">
        <v>86</v>
      </c>
      <c r="AY368" s="17" t="s">
        <v>137</v>
      </c>
      <c r="BE368" s="230">
        <f>IF(N368="základní",J368,0)</f>
        <v>0</v>
      </c>
      <c r="BF368" s="230">
        <f>IF(N368="snížená",J368,0)</f>
        <v>0</v>
      </c>
      <c r="BG368" s="230">
        <f>IF(N368="zákl. přenesená",J368,0)</f>
        <v>0</v>
      </c>
      <c r="BH368" s="230">
        <f>IF(N368="sníž. přenesená",J368,0)</f>
        <v>0</v>
      </c>
      <c r="BI368" s="230">
        <f>IF(N368="nulová",J368,0)</f>
        <v>0</v>
      </c>
      <c r="BJ368" s="17" t="s">
        <v>84</v>
      </c>
      <c r="BK368" s="230">
        <f>ROUND(I368*H368,2)</f>
        <v>0</v>
      </c>
      <c r="BL368" s="17" t="s">
        <v>234</v>
      </c>
      <c r="BM368" s="229" t="s">
        <v>527</v>
      </c>
    </row>
    <row r="369" s="2" customFormat="1">
      <c r="A369" s="38"/>
      <c r="B369" s="39"/>
      <c r="C369" s="40"/>
      <c r="D369" s="231" t="s">
        <v>147</v>
      </c>
      <c r="E369" s="40"/>
      <c r="F369" s="232" t="s">
        <v>528</v>
      </c>
      <c r="G369" s="40"/>
      <c r="H369" s="40"/>
      <c r="I369" s="233"/>
      <c r="J369" s="40"/>
      <c r="K369" s="40"/>
      <c r="L369" s="44"/>
      <c r="M369" s="234"/>
      <c r="N369" s="235"/>
      <c r="O369" s="91"/>
      <c r="P369" s="91"/>
      <c r="Q369" s="91"/>
      <c r="R369" s="91"/>
      <c r="S369" s="91"/>
      <c r="T369" s="92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147</v>
      </c>
      <c r="AU369" s="17" t="s">
        <v>86</v>
      </c>
    </row>
    <row r="370" s="2" customFormat="1" ht="24.15" customHeight="1">
      <c r="A370" s="38"/>
      <c r="B370" s="39"/>
      <c r="C370" s="270" t="s">
        <v>529</v>
      </c>
      <c r="D370" s="270" t="s">
        <v>227</v>
      </c>
      <c r="E370" s="271" t="s">
        <v>530</v>
      </c>
      <c r="F370" s="272" t="s">
        <v>531</v>
      </c>
      <c r="G370" s="273" t="s">
        <v>196</v>
      </c>
      <c r="H370" s="274">
        <v>3</v>
      </c>
      <c r="I370" s="275"/>
      <c r="J370" s="276">
        <f>ROUND(I370*H370,2)</f>
        <v>0</v>
      </c>
      <c r="K370" s="272" t="s">
        <v>144</v>
      </c>
      <c r="L370" s="277"/>
      <c r="M370" s="278" t="s">
        <v>1</v>
      </c>
      <c r="N370" s="279" t="s">
        <v>41</v>
      </c>
      <c r="O370" s="91"/>
      <c r="P370" s="227">
        <f>O370*H370</f>
        <v>0</v>
      </c>
      <c r="Q370" s="227">
        <v>0.0016199999999999999</v>
      </c>
      <c r="R370" s="227">
        <f>Q370*H370</f>
        <v>0.0048599999999999997</v>
      </c>
      <c r="S370" s="227">
        <v>0</v>
      </c>
      <c r="T370" s="228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9" t="s">
        <v>322</v>
      </c>
      <c r="AT370" s="229" t="s">
        <v>227</v>
      </c>
      <c r="AU370" s="229" t="s">
        <v>86</v>
      </c>
      <c r="AY370" s="17" t="s">
        <v>137</v>
      </c>
      <c r="BE370" s="230">
        <f>IF(N370="základní",J370,0)</f>
        <v>0</v>
      </c>
      <c r="BF370" s="230">
        <f>IF(N370="snížená",J370,0)</f>
        <v>0</v>
      </c>
      <c r="BG370" s="230">
        <f>IF(N370="zákl. přenesená",J370,0)</f>
        <v>0</v>
      </c>
      <c r="BH370" s="230">
        <f>IF(N370="sníž. přenesená",J370,0)</f>
        <v>0</v>
      </c>
      <c r="BI370" s="230">
        <f>IF(N370="nulová",J370,0)</f>
        <v>0</v>
      </c>
      <c r="BJ370" s="17" t="s">
        <v>84</v>
      </c>
      <c r="BK370" s="230">
        <f>ROUND(I370*H370,2)</f>
        <v>0</v>
      </c>
      <c r="BL370" s="17" t="s">
        <v>234</v>
      </c>
      <c r="BM370" s="229" t="s">
        <v>532</v>
      </c>
    </row>
    <row r="371" s="2" customFormat="1">
      <c r="A371" s="38"/>
      <c r="B371" s="39"/>
      <c r="C371" s="40"/>
      <c r="D371" s="231" t="s">
        <v>147</v>
      </c>
      <c r="E371" s="40"/>
      <c r="F371" s="232" t="s">
        <v>531</v>
      </c>
      <c r="G371" s="40"/>
      <c r="H371" s="40"/>
      <c r="I371" s="233"/>
      <c r="J371" s="40"/>
      <c r="K371" s="40"/>
      <c r="L371" s="44"/>
      <c r="M371" s="234"/>
      <c r="N371" s="235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147</v>
      </c>
      <c r="AU371" s="17" t="s">
        <v>86</v>
      </c>
    </row>
    <row r="372" s="2" customFormat="1" ht="24.15" customHeight="1">
      <c r="A372" s="38"/>
      <c r="B372" s="39"/>
      <c r="C372" s="270" t="s">
        <v>533</v>
      </c>
      <c r="D372" s="270" t="s">
        <v>227</v>
      </c>
      <c r="E372" s="271" t="s">
        <v>534</v>
      </c>
      <c r="F372" s="272" t="s">
        <v>535</v>
      </c>
      <c r="G372" s="273" t="s">
        <v>196</v>
      </c>
      <c r="H372" s="274">
        <v>5</v>
      </c>
      <c r="I372" s="275"/>
      <c r="J372" s="276">
        <f>ROUND(I372*H372,2)</f>
        <v>0</v>
      </c>
      <c r="K372" s="272" t="s">
        <v>144</v>
      </c>
      <c r="L372" s="277"/>
      <c r="M372" s="278" t="s">
        <v>1</v>
      </c>
      <c r="N372" s="279" t="s">
        <v>41</v>
      </c>
      <c r="O372" s="91"/>
      <c r="P372" s="227">
        <f>O372*H372</f>
        <v>0</v>
      </c>
      <c r="Q372" s="227">
        <v>0.0018500000000000001</v>
      </c>
      <c r="R372" s="227">
        <f>Q372*H372</f>
        <v>0.0092500000000000013</v>
      </c>
      <c r="S372" s="227">
        <v>0</v>
      </c>
      <c r="T372" s="228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9" t="s">
        <v>322</v>
      </c>
      <c r="AT372" s="229" t="s">
        <v>227</v>
      </c>
      <c r="AU372" s="229" t="s">
        <v>86</v>
      </c>
      <c r="AY372" s="17" t="s">
        <v>137</v>
      </c>
      <c r="BE372" s="230">
        <f>IF(N372="základní",J372,0)</f>
        <v>0</v>
      </c>
      <c r="BF372" s="230">
        <f>IF(N372="snížená",J372,0)</f>
        <v>0</v>
      </c>
      <c r="BG372" s="230">
        <f>IF(N372="zákl. přenesená",J372,0)</f>
        <v>0</v>
      </c>
      <c r="BH372" s="230">
        <f>IF(N372="sníž. přenesená",J372,0)</f>
        <v>0</v>
      </c>
      <c r="BI372" s="230">
        <f>IF(N372="nulová",J372,0)</f>
        <v>0</v>
      </c>
      <c r="BJ372" s="17" t="s">
        <v>84</v>
      </c>
      <c r="BK372" s="230">
        <f>ROUND(I372*H372,2)</f>
        <v>0</v>
      </c>
      <c r="BL372" s="17" t="s">
        <v>234</v>
      </c>
      <c r="BM372" s="229" t="s">
        <v>536</v>
      </c>
    </row>
    <row r="373" s="2" customFormat="1">
      <c r="A373" s="38"/>
      <c r="B373" s="39"/>
      <c r="C373" s="40"/>
      <c r="D373" s="231" t="s">
        <v>147</v>
      </c>
      <c r="E373" s="40"/>
      <c r="F373" s="232" t="s">
        <v>535</v>
      </c>
      <c r="G373" s="40"/>
      <c r="H373" s="40"/>
      <c r="I373" s="233"/>
      <c r="J373" s="40"/>
      <c r="K373" s="40"/>
      <c r="L373" s="44"/>
      <c r="M373" s="234"/>
      <c r="N373" s="235"/>
      <c r="O373" s="91"/>
      <c r="P373" s="91"/>
      <c r="Q373" s="91"/>
      <c r="R373" s="91"/>
      <c r="S373" s="91"/>
      <c r="T373" s="92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147</v>
      </c>
      <c r="AU373" s="17" t="s">
        <v>86</v>
      </c>
    </row>
    <row r="374" s="2" customFormat="1" ht="24.15" customHeight="1">
      <c r="A374" s="38"/>
      <c r="B374" s="39"/>
      <c r="C374" s="218" t="s">
        <v>537</v>
      </c>
      <c r="D374" s="218" t="s">
        <v>140</v>
      </c>
      <c r="E374" s="219" t="s">
        <v>538</v>
      </c>
      <c r="F374" s="220" t="s">
        <v>539</v>
      </c>
      <c r="G374" s="221" t="s">
        <v>367</v>
      </c>
      <c r="H374" s="222">
        <v>0.42899999999999999</v>
      </c>
      <c r="I374" s="223"/>
      <c r="J374" s="224">
        <f>ROUND(I374*H374,2)</f>
        <v>0</v>
      </c>
      <c r="K374" s="220" t="s">
        <v>144</v>
      </c>
      <c r="L374" s="44"/>
      <c r="M374" s="225" t="s">
        <v>1</v>
      </c>
      <c r="N374" s="226" t="s">
        <v>41</v>
      </c>
      <c r="O374" s="91"/>
      <c r="P374" s="227">
        <f>O374*H374</f>
        <v>0</v>
      </c>
      <c r="Q374" s="227">
        <v>0</v>
      </c>
      <c r="R374" s="227">
        <f>Q374*H374</f>
        <v>0</v>
      </c>
      <c r="S374" s="227">
        <v>0</v>
      </c>
      <c r="T374" s="228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9" t="s">
        <v>234</v>
      </c>
      <c r="AT374" s="229" t="s">
        <v>140</v>
      </c>
      <c r="AU374" s="229" t="s">
        <v>86</v>
      </c>
      <c r="AY374" s="17" t="s">
        <v>137</v>
      </c>
      <c r="BE374" s="230">
        <f>IF(N374="základní",J374,0)</f>
        <v>0</v>
      </c>
      <c r="BF374" s="230">
        <f>IF(N374="snížená",J374,0)</f>
        <v>0</v>
      </c>
      <c r="BG374" s="230">
        <f>IF(N374="zákl. přenesená",J374,0)</f>
        <v>0</v>
      </c>
      <c r="BH374" s="230">
        <f>IF(N374="sníž. přenesená",J374,0)</f>
        <v>0</v>
      </c>
      <c r="BI374" s="230">
        <f>IF(N374="nulová",J374,0)</f>
        <v>0</v>
      </c>
      <c r="BJ374" s="17" t="s">
        <v>84</v>
      </c>
      <c r="BK374" s="230">
        <f>ROUND(I374*H374,2)</f>
        <v>0</v>
      </c>
      <c r="BL374" s="17" t="s">
        <v>234</v>
      </c>
      <c r="BM374" s="229" t="s">
        <v>540</v>
      </c>
    </row>
    <row r="375" s="2" customFormat="1">
      <c r="A375" s="38"/>
      <c r="B375" s="39"/>
      <c r="C375" s="40"/>
      <c r="D375" s="231" t="s">
        <v>147</v>
      </c>
      <c r="E375" s="40"/>
      <c r="F375" s="232" t="s">
        <v>541</v>
      </c>
      <c r="G375" s="40"/>
      <c r="H375" s="40"/>
      <c r="I375" s="233"/>
      <c r="J375" s="40"/>
      <c r="K375" s="40"/>
      <c r="L375" s="44"/>
      <c r="M375" s="234"/>
      <c r="N375" s="235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147</v>
      </c>
      <c r="AU375" s="17" t="s">
        <v>86</v>
      </c>
    </row>
    <row r="376" s="12" customFormat="1" ht="22.8" customHeight="1">
      <c r="A376" s="12"/>
      <c r="B376" s="202"/>
      <c r="C376" s="203"/>
      <c r="D376" s="204" t="s">
        <v>75</v>
      </c>
      <c r="E376" s="216" t="s">
        <v>542</v>
      </c>
      <c r="F376" s="216" t="s">
        <v>543</v>
      </c>
      <c r="G376" s="203"/>
      <c r="H376" s="203"/>
      <c r="I376" s="206"/>
      <c r="J376" s="217">
        <f>BK376</f>
        <v>0</v>
      </c>
      <c r="K376" s="203"/>
      <c r="L376" s="208"/>
      <c r="M376" s="209"/>
      <c r="N376" s="210"/>
      <c r="O376" s="210"/>
      <c r="P376" s="211">
        <f>SUM(P377:P379)</f>
        <v>0</v>
      </c>
      <c r="Q376" s="210"/>
      <c r="R376" s="211">
        <f>SUM(R377:R379)</f>
        <v>0</v>
      </c>
      <c r="S376" s="210"/>
      <c r="T376" s="212">
        <f>SUM(T377:T379)</f>
        <v>1.9709999999999999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13" t="s">
        <v>86</v>
      </c>
      <c r="AT376" s="214" t="s">
        <v>75</v>
      </c>
      <c r="AU376" s="214" t="s">
        <v>84</v>
      </c>
      <c r="AY376" s="213" t="s">
        <v>137</v>
      </c>
      <c r="BK376" s="215">
        <f>SUM(BK377:BK379)</f>
        <v>0</v>
      </c>
    </row>
    <row r="377" s="2" customFormat="1" ht="16.5" customHeight="1">
      <c r="A377" s="38"/>
      <c r="B377" s="39"/>
      <c r="C377" s="218" t="s">
        <v>544</v>
      </c>
      <c r="D377" s="218" t="s">
        <v>140</v>
      </c>
      <c r="E377" s="219" t="s">
        <v>545</v>
      </c>
      <c r="F377" s="220" t="s">
        <v>546</v>
      </c>
      <c r="G377" s="221" t="s">
        <v>151</v>
      </c>
      <c r="H377" s="222">
        <v>109.5</v>
      </c>
      <c r="I377" s="223"/>
      <c r="J377" s="224">
        <f>ROUND(I377*H377,2)</f>
        <v>0</v>
      </c>
      <c r="K377" s="220" t="s">
        <v>144</v>
      </c>
      <c r="L377" s="44"/>
      <c r="M377" s="225" t="s">
        <v>1</v>
      </c>
      <c r="N377" s="226" t="s">
        <v>41</v>
      </c>
      <c r="O377" s="91"/>
      <c r="P377" s="227">
        <f>O377*H377</f>
        <v>0</v>
      </c>
      <c r="Q377" s="227">
        <v>0</v>
      </c>
      <c r="R377" s="227">
        <f>Q377*H377</f>
        <v>0</v>
      </c>
      <c r="S377" s="227">
        <v>0.017999999999999999</v>
      </c>
      <c r="T377" s="228">
        <f>S377*H377</f>
        <v>1.9709999999999999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9" t="s">
        <v>234</v>
      </c>
      <c r="AT377" s="229" t="s">
        <v>140</v>
      </c>
      <c r="AU377" s="229" t="s">
        <v>86</v>
      </c>
      <c r="AY377" s="17" t="s">
        <v>137</v>
      </c>
      <c r="BE377" s="230">
        <f>IF(N377="základní",J377,0)</f>
        <v>0</v>
      </c>
      <c r="BF377" s="230">
        <f>IF(N377="snížená",J377,0)</f>
        <v>0</v>
      </c>
      <c r="BG377" s="230">
        <f>IF(N377="zákl. přenesená",J377,0)</f>
        <v>0</v>
      </c>
      <c r="BH377" s="230">
        <f>IF(N377="sníž. přenesená",J377,0)</f>
        <v>0</v>
      </c>
      <c r="BI377" s="230">
        <f>IF(N377="nulová",J377,0)</f>
        <v>0</v>
      </c>
      <c r="BJ377" s="17" t="s">
        <v>84</v>
      </c>
      <c r="BK377" s="230">
        <f>ROUND(I377*H377,2)</f>
        <v>0</v>
      </c>
      <c r="BL377" s="17" t="s">
        <v>234</v>
      </c>
      <c r="BM377" s="229" t="s">
        <v>547</v>
      </c>
    </row>
    <row r="378" s="2" customFormat="1">
      <c r="A378" s="38"/>
      <c r="B378" s="39"/>
      <c r="C378" s="40"/>
      <c r="D378" s="231" t="s">
        <v>147</v>
      </c>
      <c r="E378" s="40"/>
      <c r="F378" s="232" t="s">
        <v>548</v>
      </c>
      <c r="G378" s="40"/>
      <c r="H378" s="40"/>
      <c r="I378" s="233"/>
      <c r="J378" s="40"/>
      <c r="K378" s="40"/>
      <c r="L378" s="44"/>
      <c r="M378" s="234"/>
      <c r="N378" s="235"/>
      <c r="O378" s="91"/>
      <c r="P378" s="91"/>
      <c r="Q378" s="91"/>
      <c r="R378" s="91"/>
      <c r="S378" s="91"/>
      <c r="T378" s="92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147</v>
      </c>
      <c r="AU378" s="17" t="s">
        <v>86</v>
      </c>
    </row>
    <row r="379" s="13" customFormat="1">
      <c r="A379" s="13"/>
      <c r="B379" s="236"/>
      <c r="C379" s="237"/>
      <c r="D379" s="231" t="s">
        <v>154</v>
      </c>
      <c r="E379" s="238" t="s">
        <v>1</v>
      </c>
      <c r="F379" s="239" t="s">
        <v>549</v>
      </c>
      <c r="G379" s="237"/>
      <c r="H379" s="240">
        <v>109.5</v>
      </c>
      <c r="I379" s="241"/>
      <c r="J379" s="237"/>
      <c r="K379" s="237"/>
      <c r="L379" s="242"/>
      <c r="M379" s="243"/>
      <c r="N379" s="244"/>
      <c r="O379" s="244"/>
      <c r="P379" s="244"/>
      <c r="Q379" s="244"/>
      <c r="R379" s="244"/>
      <c r="S379" s="244"/>
      <c r="T379" s="24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6" t="s">
        <v>154</v>
      </c>
      <c r="AU379" s="246" t="s">
        <v>86</v>
      </c>
      <c r="AV379" s="13" t="s">
        <v>86</v>
      </c>
      <c r="AW379" s="13" t="s">
        <v>32</v>
      </c>
      <c r="AX379" s="13" t="s">
        <v>84</v>
      </c>
      <c r="AY379" s="246" t="s">
        <v>137</v>
      </c>
    </row>
    <row r="380" s="12" customFormat="1" ht="22.8" customHeight="1">
      <c r="A380" s="12"/>
      <c r="B380" s="202"/>
      <c r="C380" s="203"/>
      <c r="D380" s="204" t="s">
        <v>75</v>
      </c>
      <c r="E380" s="216" t="s">
        <v>550</v>
      </c>
      <c r="F380" s="216" t="s">
        <v>551</v>
      </c>
      <c r="G380" s="203"/>
      <c r="H380" s="203"/>
      <c r="I380" s="206"/>
      <c r="J380" s="217">
        <f>BK380</f>
        <v>0</v>
      </c>
      <c r="K380" s="203"/>
      <c r="L380" s="208"/>
      <c r="M380" s="209"/>
      <c r="N380" s="210"/>
      <c r="O380" s="210"/>
      <c r="P380" s="211">
        <f>SUM(P381:P402)</f>
        <v>0</v>
      </c>
      <c r="Q380" s="210"/>
      <c r="R380" s="211">
        <f>SUM(R381:R402)</f>
        <v>2.9943270000000002</v>
      </c>
      <c r="S380" s="210"/>
      <c r="T380" s="212">
        <f>SUM(T381:T402)</f>
        <v>15.028818999999999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13" t="s">
        <v>86</v>
      </c>
      <c r="AT380" s="214" t="s">
        <v>75</v>
      </c>
      <c r="AU380" s="214" t="s">
        <v>84</v>
      </c>
      <c r="AY380" s="213" t="s">
        <v>137</v>
      </c>
      <c r="BK380" s="215">
        <f>SUM(BK381:BK402)</f>
        <v>0</v>
      </c>
    </row>
    <row r="381" s="2" customFormat="1" ht="16.5" customHeight="1">
      <c r="A381" s="38"/>
      <c r="B381" s="39"/>
      <c r="C381" s="218" t="s">
        <v>552</v>
      </c>
      <c r="D381" s="218" t="s">
        <v>140</v>
      </c>
      <c r="E381" s="219" t="s">
        <v>553</v>
      </c>
      <c r="F381" s="220" t="s">
        <v>554</v>
      </c>
      <c r="G381" s="221" t="s">
        <v>151</v>
      </c>
      <c r="H381" s="222">
        <v>101.7</v>
      </c>
      <c r="I381" s="223"/>
      <c r="J381" s="224">
        <f>ROUND(I381*H381,2)</f>
        <v>0</v>
      </c>
      <c r="K381" s="220" t="s">
        <v>144</v>
      </c>
      <c r="L381" s="44"/>
      <c r="M381" s="225" t="s">
        <v>1</v>
      </c>
      <c r="N381" s="226" t="s">
        <v>41</v>
      </c>
      <c r="O381" s="91"/>
      <c r="P381" s="227">
        <f>O381*H381</f>
        <v>0</v>
      </c>
      <c r="Q381" s="227">
        <v>0</v>
      </c>
      <c r="R381" s="227">
        <f>Q381*H381</f>
        <v>0</v>
      </c>
      <c r="S381" s="227">
        <v>0</v>
      </c>
      <c r="T381" s="228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9" t="s">
        <v>234</v>
      </c>
      <c r="AT381" s="229" t="s">
        <v>140</v>
      </c>
      <c r="AU381" s="229" t="s">
        <v>86</v>
      </c>
      <c r="AY381" s="17" t="s">
        <v>137</v>
      </c>
      <c r="BE381" s="230">
        <f>IF(N381="základní",J381,0)</f>
        <v>0</v>
      </c>
      <c r="BF381" s="230">
        <f>IF(N381="snížená",J381,0)</f>
        <v>0</v>
      </c>
      <c r="BG381" s="230">
        <f>IF(N381="zákl. přenesená",J381,0)</f>
        <v>0</v>
      </c>
      <c r="BH381" s="230">
        <f>IF(N381="sníž. přenesená",J381,0)</f>
        <v>0</v>
      </c>
      <c r="BI381" s="230">
        <f>IF(N381="nulová",J381,0)</f>
        <v>0</v>
      </c>
      <c r="BJ381" s="17" t="s">
        <v>84</v>
      </c>
      <c r="BK381" s="230">
        <f>ROUND(I381*H381,2)</f>
        <v>0</v>
      </c>
      <c r="BL381" s="17" t="s">
        <v>234</v>
      </c>
      <c r="BM381" s="229" t="s">
        <v>555</v>
      </c>
    </row>
    <row r="382" s="2" customFormat="1">
      <c r="A382" s="38"/>
      <c r="B382" s="39"/>
      <c r="C382" s="40"/>
      <c r="D382" s="231" t="s">
        <v>147</v>
      </c>
      <c r="E382" s="40"/>
      <c r="F382" s="232" t="s">
        <v>556</v>
      </c>
      <c r="G382" s="40"/>
      <c r="H382" s="40"/>
      <c r="I382" s="233"/>
      <c r="J382" s="40"/>
      <c r="K382" s="40"/>
      <c r="L382" s="44"/>
      <c r="M382" s="234"/>
      <c r="N382" s="235"/>
      <c r="O382" s="91"/>
      <c r="P382" s="91"/>
      <c r="Q382" s="91"/>
      <c r="R382" s="91"/>
      <c r="S382" s="91"/>
      <c r="T382" s="92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147</v>
      </c>
      <c r="AU382" s="17" t="s">
        <v>86</v>
      </c>
    </row>
    <row r="383" s="13" customFormat="1">
      <c r="A383" s="13"/>
      <c r="B383" s="236"/>
      <c r="C383" s="237"/>
      <c r="D383" s="231" t="s">
        <v>154</v>
      </c>
      <c r="E383" s="238" t="s">
        <v>1</v>
      </c>
      <c r="F383" s="239" t="s">
        <v>557</v>
      </c>
      <c r="G383" s="237"/>
      <c r="H383" s="240">
        <v>60.899999999999999</v>
      </c>
      <c r="I383" s="241"/>
      <c r="J383" s="237"/>
      <c r="K383" s="237"/>
      <c r="L383" s="242"/>
      <c r="M383" s="243"/>
      <c r="N383" s="244"/>
      <c r="O383" s="244"/>
      <c r="P383" s="244"/>
      <c r="Q383" s="244"/>
      <c r="R383" s="244"/>
      <c r="S383" s="244"/>
      <c r="T383" s="24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6" t="s">
        <v>154</v>
      </c>
      <c r="AU383" s="246" t="s">
        <v>86</v>
      </c>
      <c r="AV383" s="13" t="s">
        <v>86</v>
      </c>
      <c r="AW383" s="13" t="s">
        <v>32</v>
      </c>
      <c r="AX383" s="13" t="s">
        <v>76</v>
      </c>
      <c r="AY383" s="246" t="s">
        <v>137</v>
      </c>
    </row>
    <row r="384" s="13" customFormat="1">
      <c r="A384" s="13"/>
      <c r="B384" s="236"/>
      <c r="C384" s="237"/>
      <c r="D384" s="231" t="s">
        <v>154</v>
      </c>
      <c r="E384" s="238" t="s">
        <v>1</v>
      </c>
      <c r="F384" s="239" t="s">
        <v>558</v>
      </c>
      <c r="G384" s="237"/>
      <c r="H384" s="240">
        <v>40.799999999999997</v>
      </c>
      <c r="I384" s="241"/>
      <c r="J384" s="237"/>
      <c r="K384" s="237"/>
      <c r="L384" s="242"/>
      <c r="M384" s="243"/>
      <c r="N384" s="244"/>
      <c r="O384" s="244"/>
      <c r="P384" s="244"/>
      <c r="Q384" s="244"/>
      <c r="R384" s="244"/>
      <c r="S384" s="244"/>
      <c r="T384" s="24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6" t="s">
        <v>154</v>
      </c>
      <c r="AU384" s="246" t="s">
        <v>86</v>
      </c>
      <c r="AV384" s="13" t="s">
        <v>86</v>
      </c>
      <c r="AW384" s="13" t="s">
        <v>32</v>
      </c>
      <c r="AX384" s="13" t="s">
        <v>76</v>
      </c>
      <c r="AY384" s="246" t="s">
        <v>137</v>
      </c>
    </row>
    <row r="385" s="14" customFormat="1">
      <c r="A385" s="14"/>
      <c r="B385" s="247"/>
      <c r="C385" s="248"/>
      <c r="D385" s="231" t="s">
        <v>154</v>
      </c>
      <c r="E385" s="249" t="s">
        <v>1</v>
      </c>
      <c r="F385" s="250" t="s">
        <v>162</v>
      </c>
      <c r="G385" s="248"/>
      <c r="H385" s="251">
        <v>101.69999999999999</v>
      </c>
      <c r="I385" s="252"/>
      <c r="J385" s="248"/>
      <c r="K385" s="248"/>
      <c r="L385" s="253"/>
      <c r="M385" s="254"/>
      <c r="N385" s="255"/>
      <c r="O385" s="255"/>
      <c r="P385" s="255"/>
      <c r="Q385" s="255"/>
      <c r="R385" s="255"/>
      <c r="S385" s="255"/>
      <c r="T385" s="25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7" t="s">
        <v>154</v>
      </c>
      <c r="AU385" s="257" t="s">
        <v>86</v>
      </c>
      <c r="AV385" s="14" t="s">
        <v>145</v>
      </c>
      <c r="AW385" s="14" t="s">
        <v>32</v>
      </c>
      <c r="AX385" s="14" t="s">
        <v>84</v>
      </c>
      <c r="AY385" s="257" t="s">
        <v>137</v>
      </c>
    </row>
    <row r="386" s="2" customFormat="1" ht="16.5" customHeight="1">
      <c r="A386" s="38"/>
      <c r="B386" s="39"/>
      <c r="C386" s="218" t="s">
        <v>559</v>
      </c>
      <c r="D386" s="218" t="s">
        <v>140</v>
      </c>
      <c r="E386" s="219" t="s">
        <v>560</v>
      </c>
      <c r="F386" s="220" t="s">
        <v>561</v>
      </c>
      <c r="G386" s="221" t="s">
        <v>151</v>
      </c>
      <c r="H386" s="222">
        <v>101.7</v>
      </c>
      <c r="I386" s="223"/>
      <c r="J386" s="224">
        <f>ROUND(I386*H386,2)</f>
        <v>0</v>
      </c>
      <c r="K386" s="220" t="s">
        <v>144</v>
      </c>
      <c r="L386" s="44"/>
      <c r="M386" s="225" t="s">
        <v>1</v>
      </c>
      <c r="N386" s="226" t="s">
        <v>41</v>
      </c>
      <c r="O386" s="91"/>
      <c r="P386" s="227">
        <f>O386*H386</f>
        <v>0</v>
      </c>
      <c r="Q386" s="227">
        <v>0.00029999999999999997</v>
      </c>
      <c r="R386" s="227">
        <f>Q386*H386</f>
        <v>0.030509999999999999</v>
      </c>
      <c r="S386" s="227">
        <v>0</v>
      </c>
      <c r="T386" s="228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9" t="s">
        <v>234</v>
      </c>
      <c r="AT386" s="229" t="s">
        <v>140</v>
      </c>
      <c r="AU386" s="229" t="s">
        <v>86</v>
      </c>
      <c r="AY386" s="17" t="s">
        <v>137</v>
      </c>
      <c r="BE386" s="230">
        <f>IF(N386="základní",J386,0)</f>
        <v>0</v>
      </c>
      <c r="BF386" s="230">
        <f>IF(N386="snížená",J386,0)</f>
        <v>0</v>
      </c>
      <c r="BG386" s="230">
        <f>IF(N386="zákl. přenesená",J386,0)</f>
        <v>0</v>
      </c>
      <c r="BH386" s="230">
        <f>IF(N386="sníž. přenesená",J386,0)</f>
        <v>0</v>
      </c>
      <c r="BI386" s="230">
        <f>IF(N386="nulová",J386,0)</f>
        <v>0</v>
      </c>
      <c r="BJ386" s="17" t="s">
        <v>84</v>
      </c>
      <c r="BK386" s="230">
        <f>ROUND(I386*H386,2)</f>
        <v>0</v>
      </c>
      <c r="BL386" s="17" t="s">
        <v>234</v>
      </c>
      <c r="BM386" s="229" t="s">
        <v>562</v>
      </c>
    </row>
    <row r="387" s="2" customFormat="1">
      <c r="A387" s="38"/>
      <c r="B387" s="39"/>
      <c r="C387" s="40"/>
      <c r="D387" s="231" t="s">
        <v>147</v>
      </c>
      <c r="E387" s="40"/>
      <c r="F387" s="232" t="s">
        <v>563</v>
      </c>
      <c r="G387" s="40"/>
      <c r="H387" s="40"/>
      <c r="I387" s="233"/>
      <c r="J387" s="40"/>
      <c r="K387" s="40"/>
      <c r="L387" s="44"/>
      <c r="M387" s="234"/>
      <c r="N387" s="235"/>
      <c r="O387" s="91"/>
      <c r="P387" s="91"/>
      <c r="Q387" s="91"/>
      <c r="R387" s="91"/>
      <c r="S387" s="91"/>
      <c r="T387" s="92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147</v>
      </c>
      <c r="AU387" s="17" t="s">
        <v>86</v>
      </c>
    </row>
    <row r="388" s="2" customFormat="1" ht="24.15" customHeight="1">
      <c r="A388" s="38"/>
      <c r="B388" s="39"/>
      <c r="C388" s="218" t="s">
        <v>564</v>
      </c>
      <c r="D388" s="218" t="s">
        <v>140</v>
      </c>
      <c r="E388" s="219" t="s">
        <v>565</v>
      </c>
      <c r="F388" s="220" t="s">
        <v>566</v>
      </c>
      <c r="G388" s="221" t="s">
        <v>151</v>
      </c>
      <c r="H388" s="222">
        <v>180.69999999999999</v>
      </c>
      <c r="I388" s="223"/>
      <c r="J388" s="224">
        <f>ROUND(I388*H388,2)</f>
        <v>0</v>
      </c>
      <c r="K388" s="220" t="s">
        <v>144</v>
      </c>
      <c r="L388" s="44"/>
      <c r="M388" s="225" t="s">
        <v>1</v>
      </c>
      <c r="N388" s="226" t="s">
        <v>41</v>
      </c>
      <c r="O388" s="91"/>
      <c r="P388" s="227">
        <f>O388*H388</f>
        <v>0</v>
      </c>
      <c r="Q388" s="227">
        <v>0</v>
      </c>
      <c r="R388" s="227">
        <f>Q388*H388</f>
        <v>0</v>
      </c>
      <c r="S388" s="227">
        <v>0.083169999999999994</v>
      </c>
      <c r="T388" s="228">
        <f>S388*H388</f>
        <v>15.028818999999999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9" t="s">
        <v>234</v>
      </c>
      <c r="AT388" s="229" t="s">
        <v>140</v>
      </c>
      <c r="AU388" s="229" t="s">
        <v>86</v>
      </c>
      <c r="AY388" s="17" t="s">
        <v>137</v>
      </c>
      <c r="BE388" s="230">
        <f>IF(N388="základní",J388,0)</f>
        <v>0</v>
      </c>
      <c r="BF388" s="230">
        <f>IF(N388="snížená",J388,0)</f>
        <v>0</v>
      </c>
      <c r="BG388" s="230">
        <f>IF(N388="zákl. přenesená",J388,0)</f>
        <v>0</v>
      </c>
      <c r="BH388" s="230">
        <f>IF(N388="sníž. přenesená",J388,0)</f>
        <v>0</v>
      </c>
      <c r="BI388" s="230">
        <f>IF(N388="nulová",J388,0)</f>
        <v>0</v>
      </c>
      <c r="BJ388" s="17" t="s">
        <v>84</v>
      </c>
      <c r="BK388" s="230">
        <f>ROUND(I388*H388,2)</f>
        <v>0</v>
      </c>
      <c r="BL388" s="17" t="s">
        <v>234</v>
      </c>
      <c r="BM388" s="229" t="s">
        <v>567</v>
      </c>
    </row>
    <row r="389" s="2" customFormat="1">
      <c r="A389" s="38"/>
      <c r="B389" s="39"/>
      <c r="C389" s="40"/>
      <c r="D389" s="231" t="s">
        <v>147</v>
      </c>
      <c r="E389" s="40"/>
      <c r="F389" s="232" t="s">
        <v>566</v>
      </c>
      <c r="G389" s="40"/>
      <c r="H389" s="40"/>
      <c r="I389" s="233"/>
      <c r="J389" s="40"/>
      <c r="K389" s="40"/>
      <c r="L389" s="44"/>
      <c r="M389" s="234"/>
      <c r="N389" s="235"/>
      <c r="O389" s="91"/>
      <c r="P389" s="91"/>
      <c r="Q389" s="91"/>
      <c r="R389" s="91"/>
      <c r="S389" s="91"/>
      <c r="T389" s="92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147</v>
      </c>
      <c r="AU389" s="17" t="s">
        <v>86</v>
      </c>
    </row>
    <row r="390" s="13" customFormat="1">
      <c r="A390" s="13"/>
      <c r="B390" s="236"/>
      <c r="C390" s="237"/>
      <c r="D390" s="231" t="s">
        <v>154</v>
      </c>
      <c r="E390" s="238" t="s">
        <v>1</v>
      </c>
      <c r="F390" s="239" t="s">
        <v>568</v>
      </c>
      <c r="G390" s="237"/>
      <c r="H390" s="240">
        <v>180.69999999999999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6" t="s">
        <v>154</v>
      </c>
      <c r="AU390" s="246" t="s">
        <v>86</v>
      </c>
      <c r="AV390" s="13" t="s">
        <v>86</v>
      </c>
      <c r="AW390" s="13" t="s">
        <v>32</v>
      </c>
      <c r="AX390" s="13" t="s">
        <v>84</v>
      </c>
      <c r="AY390" s="246" t="s">
        <v>137</v>
      </c>
    </row>
    <row r="391" s="2" customFormat="1" ht="37.8" customHeight="1">
      <c r="A391" s="38"/>
      <c r="B391" s="39"/>
      <c r="C391" s="218" t="s">
        <v>569</v>
      </c>
      <c r="D391" s="218" t="s">
        <v>140</v>
      </c>
      <c r="E391" s="219" t="s">
        <v>570</v>
      </c>
      <c r="F391" s="220" t="s">
        <v>571</v>
      </c>
      <c r="G391" s="221" t="s">
        <v>151</v>
      </c>
      <c r="H391" s="222">
        <v>101.7</v>
      </c>
      <c r="I391" s="223"/>
      <c r="J391" s="224">
        <f>ROUND(I391*H391,2)</f>
        <v>0</v>
      </c>
      <c r="K391" s="220" t="s">
        <v>144</v>
      </c>
      <c r="L391" s="44"/>
      <c r="M391" s="225" t="s">
        <v>1</v>
      </c>
      <c r="N391" s="226" t="s">
        <v>41</v>
      </c>
      <c r="O391" s="91"/>
      <c r="P391" s="227">
        <f>O391*H391</f>
        <v>0</v>
      </c>
      <c r="Q391" s="227">
        <v>0.0068900000000000003</v>
      </c>
      <c r="R391" s="227">
        <f>Q391*H391</f>
        <v>0.70071300000000003</v>
      </c>
      <c r="S391" s="227">
        <v>0</v>
      </c>
      <c r="T391" s="228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9" t="s">
        <v>234</v>
      </c>
      <c r="AT391" s="229" t="s">
        <v>140</v>
      </c>
      <c r="AU391" s="229" t="s">
        <v>86</v>
      </c>
      <c r="AY391" s="17" t="s">
        <v>137</v>
      </c>
      <c r="BE391" s="230">
        <f>IF(N391="základní",J391,0)</f>
        <v>0</v>
      </c>
      <c r="BF391" s="230">
        <f>IF(N391="snížená",J391,0)</f>
        <v>0</v>
      </c>
      <c r="BG391" s="230">
        <f>IF(N391="zákl. přenesená",J391,0)</f>
        <v>0</v>
      </c>
      <c r="BH391" s="230">
        <f>IF(N391="sníž. přenesená",J391,0)</f>
        <v>0</v>
      </c>
      <c r="BI391" s="230">
        <f>IF(N391="nulová",J391,0)</f>
        <v>0</v>
      </c>
      <c r="BJ391" s="17" t="s">
        <v>84</v>
      </c>
      <c r="BK391" s="230">
        <f>ROUND(I391*H391,2)</f>
        <v>0</v>
      </c>
      <c r="BL391" s="17" t="s">
        <v>234</v>
      </c>
      <c r="BM391" s="229" t="s">
        <v>572</v>
      </c>
    </row>
    <row r="392" s="2" customFormat="1">
      <c r="A392" s="38"/>
      <c r="B392" s="39"/>
      <c r="C392" s="40"/>
      <c r="D392" s="231" t="s">
        <v>147</v>
      </c>
      <c r="E392" s="40"/>
      <c r="F392" s="232" t="s">
        <v>573</v>
      </c>
      <c r="G392" s="40"/>
      <c r="H392" s="40"/>
      <c r="I392" s="233"/>
      <c r="J392" s="40"/>
      <c r="K392" s="40"/>
      <c r="L392" s="44"/>
      <c r="M392" s="234"/>
      <c r="N392" s="235"/>
      <c r="O392" s="91"/>
      <c r="P392" s="91"/>
      <c r="Q392" s="91"/>
      <c r="R392" s="91"/>
      <c r="S392" s="91"/>
      <c r="T392" s="92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147</v>
      </c>
      <c r="AU392" s="17" t="s">
        <v>86</v>
      </c>
    </row>
    <row r="393" s="2" customFormat="1" ht="37.8" customHeight="1">
      <c r="A393" s="38"/>
      <c r="B393" s="39"/>
      <c r="C393" s="270" t="s">
        <v>574</v>
      </c>
      <c r="D393" s="270" t="s">
        <v>227</v>
      </c>
      <c r="E393" s="271" t="s">
        <v>575</v>
      </c>
      <c r="F393" s="272" t="s">
        <v>576</v>
      </c>
      <c r="G393" s="273" t="s">
        <v>151</v>
      </c>
      <c r="H393" s="274">
        <v>111.87000000000001</v>
      </c>
      <c r="I393" s="275"/>
      <c r="J393" s="276">
        <f>ROUND(I393*H393,2)</f>
        <v>0</v>
      </c>
      <c r="K393" s="272" t="s">
        <v>144</v>
      </c>
      <c r="L393" s="277"/>
      <c r="M393" s="278" t="s">
        <v>1</v>
      </c>
      <c r="N393" s="279" t="s">
        <v>41</v>
      </c>
      <c r="O393" s="91"/>
      <c r="P393" s="227">
        <f>O393*H393</f>
        <v>0</v>
      </c>
      <c r="Q393" s="227">
        <v>0.019199999999999998</v>
      </c>
      <c r="R393" s="227">
        <f>Q393*H393</f>
        <v>2.147904</v>
      </c>
      <c r="S393" s="227">
        <v>0</v>
      </c>
      <c r="T393" s="228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9" t="s">
        <v>322</v>
      </c>
      <c r="AT393" s="229" t="s">
        <v>227</v>
      </c>
      <c r="AU393" s="229" t="s">
        <v>86</v>
      </c>
      <c r="AY393" s="17" t="s">
        <v>137</v>
      </c>
      <c r="BE393" s="230">
        <f>IF(N393="základní",J393,0)</f>
        <v>0</v>
      </c>
      <c r="BF393" s="230">
        <f>IF(N393="snížená",J393,0)</f>
        <v>0</v>
      </c>
      <c r="BG393" s="230">
        <f>IF(N393="zákl. přenesená",J393,0)</f>
        <v>0</v>
      </c>
      <c r="BH393" s="230">
        <f>IF(N393="sníž. přenesená",J393,0)</f>
        <v>0</v>
      </c>
      <c r="BI393" s="230">
        <f>IF(N393="nulová",J393,0)</f>
        <v>0</v>
      </c>
      <c r="BJ393" s="17" t="s">
        <v>84</v>
      </c>
      <c r="BK393" s="230">
        <f>ROUND(I393*H393,2)</f>
        <v>0</v>
      </c>
      <c r="BL393" s="17" t="s">
        <v>234</v>
      </c>
      <c r="BM393" s="229" t="s">
        <v>577</v>
      </c>
    </row>
    <row r="394" s="2" customFormat="1">
      <c r="A394" s="38"/>
      <c r="B394" s="39"/>
      <c r="C394" s="40"/>
      <c r="D394" s="231" t="s">
        <v>147</v>
      </c>
      <c r="E394" s="40"/>
      <c r="F394" s="232" t="s">
        <v>576</v>
      </c>
      <c r="G394" s="40"/>
      <c r="H394" s="40"/>
      <c r="I394" s="233"/>
      <c r="J394" s="40"/>
      <c r="K394" s="40"/>
      <c r="L394" s="44"/>
      <c r="M394" s="234"/>
      <c r="N394" s="235"/>
      <c r="O394" s="91"/>
      <c r="P394" s="91"/>
      <c r="Q394" s="91"/>
      <c r="R394" s="91"/>
      <c r="S394" s="91"/>
      <c r="T394" s="92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147</v>
      </c>
      <c r="AU394" s="17" t="s">
        <v>86</v>
      </c>
    </row>
    <row r="395" s="13" customFormat="1">
      <c r="A395" s="13"/>
      <c r="B395" s="236"/>
      <c r="C395" s="237"/>
      <c r="D395" s="231" t="s">
        <v>154</v>
      </c>
      <c r="E395" s="237"/>
      <c r="F395" s="239" t="s">
        <v>578</v>
      </c>
      <c r="G395" s="237"/>
      <c r="H395" s="240">
        <v>111.87000000000001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6" t="s">
        <v>154</v>
      </c>
      <c r="AU395" s="246" t="s">
        <v>86</v>
      </c>
      <c r="AV395" s="13" t="s">
        <v>86</v>
      </c>
      <c r="AW395" s="13" t="s">
        <v>4</v>
      </c>
      <c r="AX395" s="13" t="s">
        <v>84</v>
      </c>
      <c r="AY395" s="246" t="s">
        <v>137</v>
      </c>
    </row>
    <row r="396" s="2" customFormat="1" ht="24.15" customHeight="1">
      <c r="A396" s="38"/>
      <c r="B396" s="39"/>
      <c r="C396" s="218" t="s">
        <v>579</v>
      </c>
      <c r="D396" s="218" t="s">
        <v>140</v>
      </c>
      <c r="E396" s="219" t="s">
        <v>580</v>
      </c>
      <c r="F396" s="220" t="s">
        <v>581</v>
      </c>
      <c r="G396" s="221" t="s">
        <v>151</v>
      </c>
      <c r="H396" s="222">
        <v>76.799999999999997</v>
      </c>
      <c r="I396" s="223"/>
      <c r="J396" s="224">
        <f>ROUND(I396*H396,2)</f>
        <v>0</v>
      </c>
      <c r="K396" s="220" t="s">
        <v>144</v>
      </c>
      <c r="L396" s="44"/>
      <c r="M396" s="225" t="s">
        <v>1</v>
      </c>
      <c r="N396" s="226" t="s">
        <v>41</v>
      </c>
      <c r="O396" s="91"/>
      <c r="P396" s="227">
        <f>O396*H396</f>
        <v>0</v>
      </c>
      <c r="Q396" s="227">
        <v>0.0015</v>
      </c>
      <c r="R396" s="227">
        <f>Q396*H396</f>
        <v>0.1152</v>
      </c>
      <c r="S396" s="227">
        <v>0</v>
      </c>
      <c r="T396" s="228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9" t="s">
        <v>234</v>
      </c>
      <c r="AT396" s="229" t="s">
        <v>140</v>
      </c>
      <c r="AU396" s="229" t="s">
        <v>86</v>
      </c>
      <c r="AY396" s="17" t="s">
        <v>137</v>
      </c>
      <c r="BE396" s="230">
        <f>IF(N396="základní",J396,0)</f>
        <v>0</v>
      </c>
      <c r="BF396" s="230">
        <f>IF(N396="snížená",J396,0)</f>
        <v>0</v>
      </c>
      <c r="BG396" s="230">
        <f>IF(N396="zákl. přenesená",J396,0)</f>
        <v>0</v>
      </c>
      <c r="BH396" s="230">
        <f>IF(N396="sníž. přenesená",J396,0)</f>
        <v>0</v>
      </c>
      <c r="BI396" s="230">
        <f>IF(N396="nulová",J396,0)</f>
        <v>0</v>
      </c>
      <c r="BJ396" s="17" t="s">
        <v>84</v>
      </c>
      <c r="BK396" s="230">
        <f>ROUND(I396*H396,2)</f>
        <v>0</v>
      </c>
      <c r="BL396" s="17" t="s">
        <v>234</v>
      </c>
      <c r="BM396" s="229" t="s">
        <v>582</v>
      </c>
    </row>
    <row r="397" s="2" customFormat="1">
      <c r="A397" s="38"/>
      <c r="B397" s="39"/>
      <c r="C397" s="40"/>
      <c r="D397" s="231" t="s">
        <v>147</v>
      </c>
      <c r="E397" s="40"/>
      <c r="F397" s="232" t="s">
        <v>583</v>
      </c>
      <c r="G397" s="40"/>
      <c r="H397" s="40"/>
      <c r="I397" s="233"/>
      <c r="J397" s="40"/>
      <c r="K397" s="40"/>
      <c r="L397" s="44"/>
      <c r="M397" s="234"/>
      <c r="N397" s="235"/>
      <c r="O397" s="91"/>
      <c r="P397" s="91"/>
      <c r="Q397" s="91"/>
      <c r="R397" s="91"/>
      <c r="S397" s="91"/>
      <c r="T397" s="92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147</v>
      </c>
      <c r="AU397" s="17" t="s">
        <v>86</v>
      </c>
    </row>
    <row r="398" s="13" customFormat="1">
      <c r="A398" s="13"/>
      <c r="B398" s="236"/>
      <c r="C398" s="237"/>
      <c r="D398" s="231" t="s">
        <v>154</v>
      </c>
      <c r="E398" s="238" t="s">
        <v>1</v>
      </c>
      <c r="F398" s="239" t="s">
        <v>558</v>
      </c>
      <c r="G398" s="237"/>
      <c r="H398" s="240">
        <v>40.799999999999997</v>
      </c>
      <c r="I398" s="241"/>
      <c r="J398" s="237"/>
      <c r="K398" s="237"/>
      <c r="L398" s="242"/>
      <c r="M398" s="243"/>
      <c r="N398" s="244"/>
      <c r="O398" s="244"/>
      <c r="P398" s="244"/>
      <c r="Q398" s="244"/>
      <c r="R398" s="244"/>
      <c r="S398" s="244"/>
      <c r="T398" s="24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6" t="s">
        <v>154</v>
      </c>
      <c r="AU398" s="246" t="s">
        <v>86</v>
      </c>
      <c r="AV398" s="13" t="s">
        <v>86</v>
      </c>
      <c r="AW398" s="13" t="s">
        <v>32</v>
      </c>
      <c r="AX398" s="13" t="s">
        <v>76</v>
      </c>
      <c r="AY398" s="246" t="s">
        <v>137</v>
      </c>
    </row>
    <row r="399" s="13" customFormat="1">
      <c r="A399" s="13"/>
      <c r="B399" s="236"/>
      <c r="C399" s="237"/>
      <c r="D399" s="231" t="s">
        <v>154</v>
      </c>
      <c r="E399" s="238" t="s">
        <v>1</v>
      </c>
      <c r="F399" s="239" t="s">
        <v>584</v>
      </c>
      <c r="G399" s="237"/>
      <c r="H399" s="240">
        <v>36</v>
      </c>
      <c r="I399" s="241"/>
      <c r="J399" s="237"/>
      <c r="K399" s="237"/>
      <c r="L399" s="242"/>
      <c r="M399" s="243"/>
      <c r="N399" s="244"/>
      <c r="O399" s="244"/>
      <c r="P399" s="244"/>
      <c r="Q399" s="244"/>
      <c r="R399" s="244"/>
      <c r="S399" s="244"/>
      <c r="T399" s="24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6" t="s">
        <v>154</v>
      </c>
      <c r="AU399" s="246" t="s">
        <v>86</v>
      </c>
      <c r="AV399" s="13" t="s">
        <v>86</v>
      </c>
      <c r="AW399" s="13" t="s">
        <v>32</v>
      </c>
      <c r="AX399" s="13" t="s">
        <v>76</v>
      </c>
      <c r="AY399" s="246" t="s">
        <v>137</v>
      </c>
    </row>
    <row r="400" s="14" customFormat="1">
      <c r="A400" s="14"/>
      <c r="B400" s="247"/>
      <c r="C400" s="248"/>
      <c r="D400" s="231" t="s">
        <v>154</v>
      </c>
      <c r="E400" s="249" t="s">
        <v>1</v>
      </c>
      <c r="F400" s="250" t="s">
        <v>162</v>
      </c>
      <c r="G400" s="248"/>
      <c r="H400" s="251">
        <v>76.799999999999997</v>
      </c>
      <c r="I400" s="252"/>
      <c r="J400" s="248"/>
      <c r="K400" s="248"/>
      <c r="L400" s="253"/>
      <c r="M400" s="254"/>
      <c r="N400" s="255"/>
      <c r="O400" s="255"/>
      <c r="P400" s="255"/>
      <c r="Q400" s="255"/>
      <c r="R400" s="255"/>
      <c r="S400" s="255"/>
      <c r="T400" s="25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7" t="s">
        <v>154</v>
      </c>
      <c r="AU400" s="257" t="s">
        <v>86</v>
      </c>
      <c r="AV400" s="14" t="s">
        <v>145</v>
      </c>
      <c r="AW400" s="14" t="s">
        <v>32</v>
      </c>
      <c r="AX400" s="14" t="s">
        <v>84</v>
      </c>
      <c r="AY400" s="257" t="s">
        <v>137</v>
      </c>
    </row>
    <row r="401" s="2" customFormat="1" ht="24.15" customHeight="1">
      <c r="A401" s="38"/>
      <c r="B401" s="39"/>
      <c r="C401" s="218" t="s">
        <v>585</v>
      </c>
      <c r="D401" s="218" t="s">
        <v>140</v>
      </c>
      <c r="E401" s="219" t="s">
        <v>586</v>
      </c>
      <c r="F401" s="220" t="s">
        <v>587</v>
      </c>
      <c r="G401" s="221" t="s">
        <v>367</v>
      </c>
      <c r="H401" s="222">
        <v>2.9940000000000002</v>
      </c>
      <c r="I401" s="223"/>
      <c r="J401" s="224">
        <f>ROUND(I401*H401,2)</f>
        <v>0</v>
      </c>
      <c r="K401" s="220" t="s">
        <v>144</v>
      </c>
      <c r="L401" s="44"/>
      <c r="M401" s="225" t="s">
        <v>1</v>
      </c>
      <c r="N401" s="226" t="s">
        <v>41</v>
      </c>
      <c r="O401" s="91"/>
      <c r="P401" s="227">
        <f>O401*H401</f>
        <v>0</v>
      </c>
      <c r="Q401" s="227">
        <v>0</v>
      </c>
      <c r="R401" s="227">
        <f>Q401*H401</f>
        <v>0</v>
      </c>
      <c r="S401" s="227">
        <v>0</v>
      </c>
      <c r="T401" s="228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9" t="s">
        <v>234</v>
      </c>
      <c r="AT401" s="229" t="s">
        <v>140</v>
      </c>
      <c r="AU401" s="229" t="s">
        <v>86</v>
      </c>
      <c r="AY401" s="17" t="s">
        <v>137</v>
      </c>
      <c r="BE401" s="230">
        <f>IF(N401="základní",J401,0)</f>
        <v>0</v>
      </c>
      <c r="BF401" s="230">
        <f>IF(N401="snížená",J401,0)</f>
        <v>0</v>
      </c>
      <c r="BG401" s="230">
        <f>IF(N401="zákl. přenesená",J401,0)</f>
        <v>0</v>
      </c>
      <c r="BH401" s="230">
        <f>IF(N401="sníž. přenesená",J401,0)</f>
        <v>0</v>
      </c>
      <c r="BI401" s="230">
        <f>IF(N401="nulová",J401,0)</f>
        <v>0</v>
      </c>
      <c r="BJ401" s="17" t="s">
        <v>84</v>
      </c>
      <c r="BK401" s="230">
        <f>ROUND(I401*H401,2)</f>
        <v>0</v>
      </c>
      <c r="BL401" s="17" t="s">
        <v>234</v>
      </c>
      <c r="BM401" s="229" t="s">
        <v>588</v>
      </c>
    </row>
    <row r="402" s="2" customFormat="1">
      <c r="A402" s="38"/>
      <c r="B402" s="39"/>
      <c r="C402" s="40"/>
      <c r="D402" s="231" t="s">
        <v>147</v>
      </c>
      <c r="E402" s="40"/>
      <c r="F402" s="232" t="s">
        <v>589</v>
      </c>
      <c r="G402" s="40"/>
      <c r="H402" s="40"/>
      <c r="I402" s="233"/>
      <c r="J402" s="40"/>
      <c r="K402" s="40"/>
      <c r="L402" s="44"/>
      <c r="M402" s="234"/>
      <c r="N402" s="235"/>
      <c r="O402" s="91"/>
      <c r="P402" s="91"/>
      <c r="Q402" s="91"/>
      <c r="R402" s="91"/>
      <c r="S402" s="91"/>
      <c r="T402" s="92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147</v>
      </c>
      <c r="AU402" s="17" t="s">
        <v>86</v>
      </c>
    </row>
    <row r="403" s="12" customFormat="1" ht="22.8" customHeight="1">
      <c r="A403" s="12"/>
      <c r="B403" s="202"/>
      <c r="C403" s="203"/>
      <c r="D403" s="204" t="s">
        <v>75</v>
      </c>
      <c r="E403" s="216" t="s">
        <v>590</v>
      </c>
      <c r="F403" s="216" t="s">
        <v>591</v>
      </c>
      <c r="G403" s="203"/>
      <c r="H403" s="203"/>
      <c r="I403" s="206"/>
      <c r="J403" s="217">
        <f>BK403</f>
        <v>0</v>
      </c>
      <c r="K403" s="203"/>
      <c r="L403" s="208"/>
      <c r="M403" s="209"/>
      <c r="N403" s="210"/>
      <c r="O403" s="210"/>
      <c r="P403" s="211">
        <f>SUM(P404:P443)</f>
        <v>0</v>
      </c>
      <c r="Q403" s="210"/>
      <c r="R403" s="211">
        <f>SUM(R404:R443)</f>
        <v>1.752958</v>
      </c>
      <c r="S403" s="210"/>
      <c r="T403" s="212">
        <f>SUM(T404:T443)</f>
        <v>0.187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13" t="s">
        <v>86</v>
      </c>
      <c r="AT403" s="214" t="s">
        <v>75</v>
      </c>
      <c r="AU403" s="214" t="s">
        <v>84</v>
      </c>
      <c r="AY403" s="213" t="s">
        <v>137</v>
      </c>
      <c r="BK403" s="215">
        <f>SUM(BK404:BK443)</f>
        <v>0</v>
      </c>
    </row>
    <row r="404" s="2" customFormat="1" ht="16.5" customHeight="1">
      <c r="A404" s="38"/>
      <c r="B404" s="39"/>
      <c r="C404" s="218" t="s">
        <v>592</v>
      </c>
      <c r="D404" s="218" t="s">
        <v>140</v>
      </c>
      <c r="E404" s="219" t="s">
        <v>593</v>
      </c>
      <c r="F404" s="220" t="s">
        <v>594</v>
      </c>
      <c r="G404" s="221" t="s">
        <v>151</v>
      </c>
      <c r="H404" s="222">
        <v>157.59999999999999</v>
      </c>
      <c r="I404" s="223"/>
      <c r="J404" s="224">
        <f>ROUND(I404*H404,2)</f>
        <v>0</v>
      </c>
      <c r="K404" s="220" t="s">
        <v>144</v>
      </c>
      <c r="L404" s="44"/>
      <c r="M404" s="225" t="s">
        <v>1</v>
      </c>
      <c r="N404" s="226" t="s">
        <v>41</v>
      </c>
      <c r="O404" s="91"/>
      <c r="P404" s="227">
        <f>O404*H404</f>
        <v>0</v>
      </c>
      <c r="Q404" s="227">
        <v>0</v>
      </c>
      <c r="R404" s="227">
        <f>Q404*H404</f>
        <v>0</v>
      </c>
      <c r="S404" s="227">
        <v>0</v>
      </c>
      <c r="T404" s="228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9" t="s">
        <v>234</v>
      </c>
      <c r="AT404" s="229" t="s">
        <v>140</v>
      </c>
      <c r="AU404" s="229" t="s">
        <v>86</v>
      </c>
      <c r="AY404" s="17" t="s">
        <v>137</v>
      </c>
      <c r="BE404" s="230">
        <f>IF(N404="základní",J404,0)</f>
        <v>0</v>
      </c>
      <c r="BF404" s="230">
        <f>IF(N404="snížená",J404,0)</f>
        <v>0</v>
      </c>
      <c r="BG404" s="230">
        <f>IF(N404="zákl. přenesená",J404,0)</f>
        <v>0</v>
      </c>
      <c r="BH404" s="230">
        <f>IF(N404="sníž. přenesená",J404,0)</f>
        <v>0</v>
      </c>
      <c r="BI404" s="230">
        <f>IF(N404="nulová",J404,0)</f>
        <v>0</v>
      </c>
      <c r="BJ404" s="17" t="s">
        <v>84</v>
      </c>
      <c r="BK404" s="230">
        <f>ROUND(I404*H404,2)</f>
        <v>0</v>
      </c>
      <c r="BL404" s="17" t="s">
        <v>234</v>
      </c>
      <c r="BM404" s="229" t="s">
        <v>595</v>
      </c>
    </row>
    <row r="405" s="2" customFormat="1">
      <c r="A405" s="38"/>
      <c r="B405" s="39"/>
      <c r="C405" s="40"/>
      <c r="D405" s="231" t="s">
        <v>147</v>
      </c>
      <c r="E405" s="40"/>
      <c r="F405" s="232" t="s">
        <v>596</v>
      </c>
      <c r="G405" s="40"/>
      <c r="H405" s="40"/>
      <c r="I405" s="233"/>
      <c r="J405" s="40"/>
      <c r="K405" s="40"/>
      <c r="L405" s="44"/>
      <c r="M405" s="234"/>
      <c r="N405" s="235"/>
      <c r="O405" s="91"/>
      <c r="P405" s="91"/>
      <c r="Q405" s="91"/>
      <c r="R405" s="91"/>
      <c r="S405" s="91"/>
      <c r="T405" s="92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147</v>
      </c>
      <c r="AU405" s="17" t="s">
        <v>86</v>
      </c>
    </row>
    <row r="406" s="13" customFormat="1">
      <c r="A406" s="13"/>
      <c r="B406" s="236"/>
      <c r="C406" s="237"/>
      <c r="D406" s="231" t="s">
        <v>154</v>
      </c>
      <c r="E406" s="238" t="s">
        <v>1</v>
      </c>
      <c r="F406" s="239" t="s">
        <v>597</v>
      </c>
      <c r="G406" s="237"/>
      <c r="H406" s="240">
        <v>82.799999999999997</v>
      </c>
      <c r="I406" s="241"/>
      <c r="J406" s="237"/>
      <c r="K406" s="237"/>
      <c r="L406" s="242"/>
      <c r="M406" s="243"/>
      <c r="N406" s="244"/>
      <c r="O406" s="244"/>
      <c r="P406" s="244"/>
      <c r="Q406" s="244"/>
      <c r="R406" s="244"/>
      <c r="S406" s="244"/>
      <c r="T406" s="24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6" t="s">
        <v>154</v>
      </c>
      <c r="AU406" s="246" t="s">
        <v>86</v>
      </c>
      <c r="AV406" s="13" t="s">
        <v>86</v>
      </c>
      <c r="AW406" s="13" t="s">
        <v>32</v>
      </c>
      <c r="AX406" s="13" t="s">
        <v>76</v>
      </c>
      <c r="AY406" s="246" t="s">
        <v>137</v>
      </c>
    </row>
    <row r="407" s="13" customFormat="1">
      <c r="A407" s="13"/>
      <c r="B407" s="236"/>
      <c r="C407" s="237"/>
      <c r="D407" s="231" t="s">
        <v>154</v>
      </c>
      <c r="E407" s="238" t="s">
        <v>1</v>
      </c>
      <c r="F407" s="239" t="s">
        <v>598</v>
      </c>
      <c r="G407" s="237"/>
      <c r="H407" s="240">
        <v>74.799999999999997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6" t="s">
        <v>154</v>
      </c>
      <c r="AU407" s="246" t="s">
        <v>86</v>
      </c>
      <c r="AV407" s="13" t="s">
        <v>86</v>
      </c>
      <c r="AW407" s="13" t="s">
        <v>32</v>
      </c>
      <c r="AX407" s="13" t="s">
        <v>76</v>
      </c>
      <c r="AY407" s="246" t="s">
        <v>137</v>
      </c>
    </row>
    <row r="408" s="14" customFormat="1">
      <c r="A408" s="14"/>
      <c r="B408" s="247"/>
      <c r="C408" s="248"/>
      <c r="D408" s="231" t="s">
        <v>154</v>
      </c>
      <c r="E408" s="249" t="s">
        <v>1</v>
      </c>
      <c r="F408" s="250" t="s">
        <v>162</v>
      </c>
      <c r="G408" s="248"/>
      <c r="H408" s="251">
        <v>157.59999999999999</v>
      </c>
      <c r="I408" s="252"/>
      <c r="J408" s="248"/>
      <c r="K408" s="248"/>
      <c r="L408" s="253"/>
      <c r="M408" s="254"/>
      <c r="N408" s="255"/>
      <c r="O408" s="255"/>
      <c r="P408" s="255"/>
      <c r="Q408" s="255"/>
      <c r="R408" s="255"/>
      <c r="S408" s="255"/>
      <c r="T408" s="25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7" t="s">
        <v>154</v>
      </c>
      <c r="AU408" s="257" t="s">
        <v>86</v>
      </c>
      <c r="AV408" s="14" t="s">
        <v>145</v>
      </c>
      <c r="AW408" s="14" t="s">
        <v>32</v>
      </c>
      <c r="AX408" s="14" t="s">
        <v>84</v>
      </c>
      <c r="AY408" s="257" t="s">
        <v>137</v>
      </c>
    </row>
    <row r="409" s="2" customFormat="1" ht="24.15" customHeight="1">
      <c r="A409" s="38"/>
      <c r="B409" s="39"/>
      <c r="C409" s="218" t="s">
        <v>599</v>
      </c>
      <c r="D409" s="218" t="s">
        <v>140</v>
      </c>
      <c r="E409" s="219" t="s">
        <v>600</v>
      </c>
      <c r="F409" s="220" t="s">
        <v>601</v>
      </c>
      <c r="G409" s="221" t="s">
        <v>151</v>
      </c>
      <c r="H409" s="222">
        <v>157.59999999999999</v>
      </c>
      <c r="I409" s="223"/>
      <c r="J409" s="224">
        <f>ROUND(I409*H409,2)</f>
        <v>0</v>
      </c>
      <c r="K409" s="220" t="s">
        <v>144</v>
      </c>
      <c r="L409" s="44"/>
      <c r="M409" s="225" t="s">
        <v>1</v>
      </c>
      <c r="N409" s="226" t="s">
        <v>41</v>
      </c>
      <c r="O409" s="91"/>
      <c r="P409" s="227">
        <f>O409*H409</f>
        <v>0</v>
      </c>
      <c r="Q409" s="227">
        <v>3.0000000000000001E-05</v>
      </c>
      <c r="R409" s="227">
        <f>Q409*H409</f>
        <v>0.0047279999999999996</v>
      </c>
      <c r="S409" s="227">
        <v>0</v>
      </c>
      <c r="T409" s="228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9" t="s">
        <v>234</v>
      </c>
      <c r="AT409" s="229" t="s">
        <v>140</v>
      </c>
      <c r="AU409" s="229" t="s">
        <v>86</v>
      </c>
      <c r="AY409" s="17" t="s">
        <v>137</v>
      </c>
      <c r="BE409" s="230">
        <f>IF(N409="základní",J409,0)</f>
        <v>0</v>
      </c>
      <c r="BF409" s="230">
        <f>IF(N409="snížená",J409,0)</f>
        <v>0</v>
      </c>
      <c r="BG409" s="230">
        <f>IF(N409="zákl. přenesená",J409,0)</f>
        <v>0</v>
      </c>
      <c r="BH409" s="230">
        <f>IF(N409="sníž. přenesená",J409,0)</f>
        <v>0</v>
      </c>
      <c r="BI409" s="230">
        <f>IF(N409="nulová",J409,0)</f>
        <v>0</v>
      </c>
      <c r="BJ409" s="17" t="s">
        <v>84</v>
      </c>
      <c r="BK409" s="230">
        <f>ROUND(I409*H409,2)</f>
        <v>0</v>
      </c>
      <c r="BL409" s="17" t="s">
        <v>234</v>
      </c>
      <c r="BM409" s="229" t="s">
        <v>602</v>
      </c>
    </row>
    <row r="410" s="2" customFormat="1">
      <c r="A410" s="38"/>
      <c r="B410" s="39"/>
      <c r="C410" s="40"/>
      <c r="D410" s="231" t="s">
        <v>147</v>
      </c>
      <c r="E410" s="40"/>
      <c r="F410" s="232" t="s">
        <v>603</v>
      </c>
      <c r="G410" s="40"/>
      <c r="H410" s="40"/>
      <c r="I410" s="233"/>
      <c r="J410" s="40"/>
      <c r="K410" s="40"/>
      <c r="L410" s="44"/>
      <c r="M410" s="234"/>
      <c r="N410" s="235"/>
      <c r="O410" s="91"/>
      <c r="P410" s="91"/>
      <c r="Q410" s="91"/>
      <c r="R410" s="91"/>
      <c r="S410" s="91"/>
      <c r="T410" s="92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147</v>
      </c>
      <c r="AU410" s="17" t="s">
        <v>86</v>
      </c>
    </row>
    <row r="411" s="2" customFormat="1" ht="33" customHeight="1">
      <c r="A411" s="38"/>
      <c r="B411" s="39"/>
      <c r="C411" s="218" t="s">
        <v>604</v>
      </c>
      <c r="D411" s="218" t="s">
        <v>140</v>
      </c>
      <c r="E411" s="219" t="s">
        <v>605</v>
      </c>
      <c r="F411" s="220" t="s">
        <v>606</v>
      </c>
      <c r="G411" s="221" t="s">
        <v>151</v>
      </c>
      <c r="H411" s="222">
        <v>157.59999999999999</v>
      </c>
      <c r="I411" s="223"/>
      <c r="J411" s="224">
        <f>ROUND(I411*H411,2)</f>
        <v>0</v>
      </c>
      <c r="K411" s="220" t="s">
        <v>144</v>
      </c>
      <c r="L411" s="44"/>
      <c r="M411" s="225" t="s">
        <v>1</v>
      </c>
      <c r="N411" s="226" t="s">
        <v>41</v>
      </c>
      <c r="O411" s="91"/>
      <c r="P411" s="227">
        <f>O411*H411</f>
        <v>0</v>
      </c>
      <c r="Q411" s="227">
        <v>0.0075799999999999999</v>
      </c>
      <c r="R411" s="227">
        <f>Q411*H411</f>
        <v>1.1946079999999999</v>
      </c>
      <c r="S411" s="227">
        <v>0</v>
      </c>
      <c r="T411" s="228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9" t="s">
        <v>234</v>
      </c>
      <c r="AT411" s="229" t="s">
        <v>140</v>
      </c>
      <c r="AU411" s="229" t="s">
        <v>86</v>
      </c>
      <c r="AY411" s="17" t="s">
        <v>137</v>
      </c>
      <c r="BE411" s="230">
        <f>IF(N411="základní",J411,0)</f>
        <v>0</v>
      </c>
      <c r="BF411" s="230">
        <f>IF(N411="snížená",J411,0)</f>
        <v>0</v>
      </c>
      <c r="BG411" s="230">
        <f>IF(N411="zákl. přenesená",J411,0)</f>
        <v>0</v>
      </c>
      <c r="BH411" s="230">
        <f>IF(N411="sníž. přenesená",J411,0)</f>
        <v>0</v>
      </c>
      <c r="BI411" s="230">
        <f>IF(N411="nulová",J411,0)</f>
        <v>0</v>
      </c>
      <c r="BJ411" s="17" t="s">
        <v>84</v>
      </c>
      <c r="BK411" s="230">
        <f>ROUND(I411*H411,2)</f>
        <v>0</v>
      </c>
      <c r="BL411" s="17" t="s">
        <v>234</v>
      </c>
      <c r="BM411" s="229" t="s">
        <v>607</v>
      </c>
    </row>
    <row r="412" s="2" customFormat="1">
      <c r="A412" s="38"/>
      <c r="B412" s="39"/>
      <c r="C412" s="40"/>
      <c r="D412" s="231" t="s">
        <v>147</v>
      </c>
      <c r="E412" s="40"/>
      <c r="F412" s="232" t="s">
        <v>608</v>
      </c>
      <c r="G412" s="40"/>
      <c r="H412" s="40"/>
      <c r="I412" s="233"/>
      <c r="J412" s="40"/>
      <c r="K412" s="40"/>
      <c r="L412" s="44"/>
      <c r="M412" s="234"/>
      <c r="N412" s="235"/>
      <c r="O412" s="91"/>
      <c r="P412" s="91"/>
      <c r="Q412" s="91"/>
      <c r="R412" s="91"/>
      <c r="S412" s="91"/>
      <c r="T412" s="92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147</v>
      </c>
      <c r="AU412" s="17" t="s">
        <v>86</v>
      </c>
    </row>
    <row r="413" s="2" customFormat="1" ht="24.15" customHeight="1">
      <c r="A413" s="38"/>
      <c r="B413" s="39"/>
      <c r="C413" s="218" t="s">
        <v>609</v>
      </c>
      <c r="D413" s="218" t="s">
        <v>140</v>
      </c>
      <c r="E413" s="219" t="s">
        <v>610</v>
      </c>
      <c r="F413" s="220" t="s">
        <v>611</v>
      </c>
      <c r="G413" s="221" t="s">
        <v>151</v>
      </c>
      <c r="H413" s="222">
        <v>74.799999999999997</v>
      </c>
      <c r="I413" s="223"/>
      <c r="J413" s="224">
        <f>ROUND(I413*H413,2)</f>
        <v>0</v>
      </c>
      <c r="K413" s="220" t="s">
        <v>144</v>
      </c>
      <c r="L413" s="44"/>
      <c r="M413" s="225" t="s">
        <v>1</v>
      </c>
      <c r="N413" s="226" t="s">
        <v>41</v>
      </c>
      <c r="O413" s="91"/>
      <c r="P413" s="227">
        <f>O413*H413</f>
        <v>0</v>
      </c>
      <c r="Q413" s="227">
        <v>0</v>
      </c>
      <c r="R413" s="227">
        <f>Q413*H413</f>
        <v>0</v>
      </c>
      <c r="S413" s="227">
        <v>0.0025000000000000001</v>
      </c>
      <c r="T413" s="228">
        <f>S413*H413</f>
        <v>0.187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9" t="s">
        <v>234</v>
      </c>
      <c r="AT413" s="229" t="s">
        <v>140</v>
      </c>
      <c r="AU413" s="229" t="s">
        <v>86</v>
      </c>
      <c r="AY413" s="17" t="s">
        <v>137</v>
      </c>
      <c r="BE413" s="230">
        <f>IF(N413="základní",J413,0)</f>
        <v>0</v>
      </c>
      <c r="BF413" s="230">
        <f>IF(N413="snížená",J413,0)</f>
        <v>0</v>
      </c>
      <c r="BG413" s="230">
        <f>IF(N413="zákl. přenesená",J413,0)</f>
        <v>0</v>
      </c>
      <c r="BH413" s="230">
        <f>IF(N413="sníž. přenesená",J413,0)</f>
        <v>0</v>
      </c>
      <c r="BI413" s="230">
        <f>IF(N413="nulová",J413,0)</f>
        <v>0</v>
      </c>
      <c r="BJ413" s="17" t="s">
        <v>84</v>
      </c>
      <c r="BK413" s="230">
        <f>ROUND(I413*H413,2)</f>
        <v>0</v>
      </c>
      <c r="BL413" s="17" t="s">
        <v>234</v>
      </c>
      <c r="BM413" s="229" t="s">
        <v>612</v>
      </c>
    </row>
    <row r="414" s="2" customFormat="1">
      <c r="A414" s="38"/>
      <c r="B414" s="39"/>
      <c r="C414" s="40"/>
      <c r="D414" s="231" t="s">
        <v>147</v>
      </c>
      <c r="E414" s="40"/>
      <c r="F414" s="232" t="s">
        <v>613</v>
      </c>
      <c r="G414" s="40"/>
      <c r="H414" s="40"/>
      <c r="I414" s="233"/>
      <c r="J414" s="40"/>
      <c r="K414" s="40"/>
      <c r="L414" s="44"/>
      <c r="M414" s="234"/>
      <c r="N414" s="235"/>
      <c r="O414" s="91"/>
      <c r="P414" s="91"/>
      <c r="Q414" s="91"/>
      <c r="R414" s="91"/>
      <c r="S414" s="91"/>
      <c r="T414" s="92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147</v>
      </c>
      <c r="AU414" s="17" t="s">
        <v>86</v>
      </c>
    </row>
    <row r="415" s="13" customFormat="1">
      <c r="A415" s="13"/>
      <c r="B415" s="236"/>
      <c r="C415" s="237"/>
      <c r="D415" s="231" t="s">
        <v>154</v>
      </c>
      <c r="E415" s="238" t="s">
        <v>1</v>
      </c>
      <c r="F415" s="239" t="s">
        <v>598</v>
      </c>
      <c r="G415" s="237"/>
      <c r="H415" s="240">
        <v>74.799999999999997</v>
      </c>
      <c r="I415" s="241"/>
      <c r="J415" s="237"/>
      <c r="K415" s="237"/>
      <c r="L415" s="242"/>
      <c r="M415" s="243"/>
      <c r="N415" s="244"/>
      <c r="O415" s="244"/>
      <c r="P415" s="244"/>
      <c r="Q415" s="244"/>
      <c r="R415" s="244"/>
      <c r="S415" s="244"/>
      <c r="T415" s="24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6" t="s">
        <v>154</v>
      </c>
      <c r="AU415" s="246" t="s">
        <v>86</v>
      </c>
      <c r="AV415" s="13" t="s">
        <v>86</v>
      </c>
      <c r="AW415" s="13" t="s">
        <v>32</v>
      </c>
      <c r="AX415" s="13" t="s">
        <v>84</v>
      </c>
      <c r="AY415" s="246" t="s">
        <v>137</v>
      </c>
    </row>
    <row r="416" s="2" customFormat="1" ht="16.5" customHeight="1">
      <c r="A416" s="38"/>
      <c r="B416" s="39"/>
      <c r="C416" s="218" t="s">
        <v>614</v>
      </c>
      <c r="D416" s="218" t="s">
        <v>140</v>
      </c>
      <c r="E416" s="219" t="s">
        <v>615</v>
      </c>
      <c r="F416" s="220" t="s">
        <v>616</v>
      </c>
      <c r="G416" s="221" t="s">
        <v>151</v>
      </c>
      <c r="H416" s="222">
        <v>157.59999999999999</v>
      </c>
      <c r="I416" s="223"/>
      <c r="J416" s="224">
        <f>ROUND(I416*H416,2)</f>
        <v>0</v>
      </c>
      <c r="K416" s="220" t="s">
        <v>144</v>
      </c>
      <c r="L416" s="44"/>
      <c r="M416" s="225" t="s">
        <v>1</v>
      </c>
      <c r="N416" s="226" t="s">
        <v>41</v>
      </c>
      <c r="O416" s="91"/>
      <c r="P416" s="227">
        <f>O416*H416</f>
        <v>0</v>
      </c>
      <c r="Q416" s="227">
        <v>0.00029999999999999997</v>
      </c>
      <c r="R416" s="227">
        <f>Q416*H416</f>
        <v>0.047279999999999996</v>
      </c>
      <c r="S416" s="227">
        <v>0</v>
      </c>
      <c r="T416" s="228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9" t="s">
        <v>234</v>
      </c>
      <c r="AT416" s="229" t="s">
        <v>140</v>
      </c>
      <c r="AU416" s="229" t="s">
        <v>86</v>
      </c>
      <c r="AY416" s="17" t="s">
        <v>137</v>
      </c>
      <c r="BE416" s="230">
        <f>IF(N416="základní",J416,0)</f>
        <v>0</v>
      </c>
      <c r="BF416" s="230">
        <f>IF(N416="snížená",J416,0)</f>
        <v>0</v>
      </c>
      <c r="BG416" s="230">
        <f>IF(N416="zákl. přenesená",J416,0)</f>
        <v>0</v>
      </c>
      <c r="BH416" s="230">
        <f>IF(N416="sníž. přenesená",J416,0)</f>
        <v>0</v>
      </c>
      <c r="BI416" s="230">
        <f>IF(N416="nulová",J416,0)</f>
        <v>0</v>
      </c>
      <c r="BJ416" s="17" t="s">
        <v>84</v>
      </c>
      <c r="BK416" s="230">
        <f>ROUND(I416*H416,2)</f>
        <v>0</v>
      </c>
      <c r="BL416" s="17" t="s">
        <v>234</v>
      </c>
      <c r="BM416" s="229" t="s">
        <v>617</v>
      </c>
    </row>
    <row r="417" s="2" customFormat="1">
      <c r="A417" s="38"/>
      <c r="B417" s="39"/>
      <c r="C417" s="40"/>
      <c r="D417" s="231" t="s">
        <v>147</v>
      </c>
      <c r="E417" s="40"/>
      <c r="F417" s="232" t="s">
        <v>618</v>
      </c>
      <c r="G417" s="40"/>
      <c r="H417" s="40"/>
      <c r="I417" s="233"/>
      <c r="J417" s="40"/>
      <c r="K417" s="40"/>
      <c r="L417" s="44"/>
      <c r="M417" s="234"/>
      <c r="N417" s="235"/>
      <c r="O417" s="91"/>
      <c r="P417" s="91"/>
      <c r="Q417" s="91"/>
      <c r="R417" s="91"/>
      <c r="S417" s="91"/>
      <c r="T417" s="92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147</v>
      </c>
      <c r="AU417" s="17" t="s">
        <v>86</v>
      </c>
    </row>
    <row r="418" s="2" customFormat="1" ht="44.25" customHeight="1">
      <c r="A418" s="38"/>
      <c r="B418" s="39"/>
      <c r="C418" s="270" t="s">
        <v>619</v>
      </c>
      <c r="D418" s="270" t="s">
        <v>227</v>
      </c>
      <c r="E418" s="271" t="s">
        <v>620</v>
      </c>
      <c r="F418" s="272" t="s">
        <v>621</v>
      </c>
      <c r="G418" s="273" t="s">
        <v>151</v>
      </c>
      <c r="H418" s="274">
        <v>173.36000000000001</v>
      </c>
      <c r="I418" s="275"/>
      <c r="J418" s="276">
        <f>ROUND(I418*H418,2)</f>
        <v>0</v>
      </c>
      <c r="K418" s="272" t="s">
        <v>144</v>
      </c>
      <c r="L418" s="277"/>
      <c r="M418" s="278" t="s">
        <v>1</v>
      </c>
      <c r="N418" s="279" t="s">
        <v>41</v>
      </c>
      <c r="O418" s="91"/>
      <c r="P418" s="227">
        <f>O418*H418</f>
        <v>0</v>
      </c>
      <c r="Q418" s="227">
        <v>0.0025999999999999999</v>
      </c>
      <c r="R418" s="227">
        <f>Q418*H418</f>
        <v>0.45073600000000003</v>
      </c>
      <c r="S418" s="227">
        <v>0</v>
      </c>
      <c r="T418" s="228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9" t="s">
        <v>322</v>
      </c>
      <c r="AT418" s="229" t="s">
        <v>227</v>
      </c>
      <c r="AU418" s="229" t="s">
        <v>86</v>
      </c>
      <c r="AY418" s="17" t="s">
        <v>137</v>
      </c>
      <c r="BE418" s="230">
        <f>IF(N418="základní",J418,0)</f>
        <v>0</v>
      </c>
      <c r="BF418" s="230">
        <f>IF(N418="snížená",J418,0)</f>
        <v>0</v>
      </c>
      <c r="BG418" s="230">
        <f>IF(N418="zákl. přenesená",J418,0)</f>
        <v>0</v>
      </c>
      <c r="BH418" s="230">
        <f>IF(N418="sníž. přenesená",J418,0)</f>
        <v>0</v>
      </c>
      <c r="BI418" s="230">
        <f>IF(N418="nulová",J418,0)</f>
        <v>0</v>
      </c>
      <c r="BJ418" s="17" t="s">
        <v>84</v>
      </c>
      <c r="BK418" s="230">
        <f>ROUND(I418*H418,2)</f>
        <v>0</v>
      </c>
      <c r="BL418" s="17" t="s">
        <v>234</v>
      </c>
      <c r="BM418" s="229" t="s">
        <v>622</v>
      </c>
    </row>
    <row r="419" s="2" customFormat="1">
      <c r="A419" s="38"/>
      <c r="B419" s="39"/>
      <c r="C419" s="40"/>
      <c r="D419" s="231" t="s">
        <v>147</v>
      </c>
      <c r="E419" s="40"/>
      <c r="F419" s="232" t="s">
        <v>621</v>
      </c>
      <c r="G419" s="40"/>
      <c r="H419" s="40"/>
      <c r="I419" s="233"/>
      <c r="J419" s="40"/>
      <c r="K419" s="40"/>
      <c r="L419" s="44"/>
      <c r="M419" s="234"/>
      <c r="N419" s="235"/>
      <c r="O419" s="91"/>
      <c r="P419" s="91"/>
      <c r="Q419" s="91"/>
      <c r="R419" s="91"/>
      <c r="S419" s="91"/>
      <c r="T419" s="92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147</v>
      </c>
      <c r="AU419" s="17" t="s">
        <v>86</v>
      </c>
    </row>
    <row r="420" s="13" customFormat="1">
      <c r="A420" s="13"/>
      <c r="B420" s="236"/>
      <c r="C420" s="237"/>
      <c r="D420" s="231" t="s">
        <v>154</v>
      </c>
      <c r="E420" s="237"/>
      <c r="F420" s="239" t="s">
        <v>623</v>
      </c>
      <c r="G420" s="237"/>
      <c r="H420" s="240">
        <v>173.36000000000001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6" t="s">
        <v>154</v>
      </c>
      <c r="AU420" s="246" t="s">
        <v>86</v>
      </c>
      <c r="AV420" s="13" t="s">
        <v>86</v>
      </c>
      <c r="AW420" s="13" t="s">
        <v>4</v>
      </c>
      <c r="AX420" s="13" t="s">
        <v>84</v>
      </c>
      <c r="AY420" s="246" t="s">
        <v>137</v>
      </c>
    </row>
    <row r="421" s="2" customFormat="1" ht="16.5" customHeight="1">
      <c r="A421" s="38"/>
      <c r="B421" s="39"/>
      <c r="C421" s="218" t="s">
        <v>624</v>
      </c>
      <c r="D421" s="218" t="s">
        <v>140</v>
      </c>
      <c r="E421" s="219" t="s">
        <v>625</v>
      </c>
      <c r="F421" s="220" t="s">
        <v>626</v>
      </c>
      <c r="G421" s="221" t="s">
        <v>325</v>
      </c>
      <c r="H421" s="222">
        <v>144.40000000000001</v>
      </c>
      <c r="I421" s="223"/>
      <c r="J421" s="224">
        <f>ROUND(I421*H421,2)</f>
        <v>0</v>
      </c>
      <c r="K421" s="220" t="s">
        <v>144</v>
      </c>
      <c r="L421" s="44"/>
      <c r="M421" s="225" t="s">
        <v>1</v>
      </c>
      <c r="N421" s="226" t="s">
        <v>41</v>
      </c>
      <c r="O421" s="91"/>
      <c r="P421" s="227">
        <f>O421*H421</f>
        <v>0</v>
      </c>
      <c r="Q421" s="227">
        <v>1.0000000000000001E-05</v>
      </c>
      <c r="R421" s="227">
        <f>Q421*H421</f>
        <v>0.0014440000000000002</v>
      </c>
      <c r="S421" s="227">
        <v>0</v>
      </c>
      <c r="T421" s="228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9" t="s">
        <v>234</v>
      </c>
      <c r="AT421" s="229" t="s">
        <v>140</v>
      </c>
      <c r="AU421" s="229" t="s">
        <v>86</v>
      </c>
      <c r="AY421" s="17" t="s">
        <v>137</v>
      </c>
      <c r="BE421" s="230">
        <f>IF(N421="základní",J421,0)</f>
        <v>0</v>
      </c>
      <c r="BF421" s="230">
        <f>IF(N421="snížená",J421,0)</f>
        <v>0</v>
      </c>
      <c r="BG421" s="230">
        <f>IF(N421="zákl. přenesená",J421,0)</f>
        <v>0</v>
      </c>
      <c r="BH421" s="230">
        <f>IF(N421="sníž. přenesená",J421,0)</f>
        <v>0</v>
      </c>
      <c r="BI421" s="230">
        <f>IF(N421="nulová",J421,0)</f>
        <v>0</v>
      </c>
      <c r="BJ421" s="17" t="s">
        <v>84</v>
      </c>
      <c r="BK421" s="230">
        <f>ROUND(I421*H421,2)</f>
        <v>0</v>
      </c>
      <c r="BL421" s="17" t="s">
        <v>234</v>
      </c>
      <c r="BM421" s="229" t="s">
        <v>627</v>
      </c>
    </row>
    <row r="422" s="2" customFormat="1">
      <c r="A422" s="38"/>
      <c r="B422" s="39"/>
      <c r="C422" s="40"/>
      <c r="D422" s="231" t="s">
        <v>147</v>
      </c>
      <c r="E422" s="40"/>
      <c r="F422" s="232" t="s">
        <v>628</v>
      </c>
      <c r="G422" s="40"/>
      <c r="H422" s="40"/>
      <c r="I422" s="233"/>
      <c r="J422" s="40"/>
      <c r="K422" s="40"/>
      <c r="L422" s="44"/>
      <c r="M422" s="234"/>
      <c r="N422" s="235"/>
      <c r="O422" s="91"/>
      <c r="P422" s="91"/>
      <c r="Q422" s="91"/>
      <c r="R422" s="91"/>
      <c r="S422" s="91"/>
      <c r="T422" s="92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147</v>
      </c>
      <c r="AU422" s="17" t="s">
        <v>86</v>
      </c>
    </row>
    <row r="423" s="13" customFormat="1">
      <c r="A423" s="13"/>
      <c r="B423" s="236"/>
      <c r="C423" s="237"/>
      <c r="D423" s="231" t="s">
        <v>154</v>
      </c>
      <c r="E423" s="238" t="s">
        <v>1</v>
      </c>
      <c r="F423" s="239" t="s">
        <v>629</v>
      </c>
      <c r="G423" s="237"/>
      <c r="H423" s="240">
        <v>18.699999999999999</v>
      </c>
      <c r="I423" s="241"/>
      <c r="J423" s="237"/>
      <c r="K423" s="237"/>
      <c r="L423" s="242"/>
      <c r="M423" s="243"/>
      <c r="N423" s="244"/>
      <c r="O423" s="244"/>
      <c r="P423" s="244"/>
      <c r="Q423" s="244"/>
      <c r="R423" s="244"/>
      <c r="S423" s="244"/>
      <c r="T423" s="24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6" t="s">
        <v>154</v>
      </c>
      <c r="AU423" s="246" t="s">
        <v>86</v>
      </c>
      <c r="AV423" s="13" t="s">
        <v>86</v>
      </c>
      <c r="AW423" s="13" t="s">
        <v>32</v>
      </c>
      <c r="AX423" s="13" t="s">
        <v>76</v>
      </c>
      <c r="AY423" s="246" t="s">
        <v>137</v>
      </c>
    </row>
    <row r="424" s="13" customFormat="1">
      <c r="A424" s="13"/>
      <c r="B424" s="236"/>
      <c r="C424" s="237"/>
      <c r="D424" s="231" t="s">
        <v>154</v>
      </c>
      <c r="E424" s="238" t="s">
        <v>1</v>
      </c>
      <c r="F424" s="239" t="s">
        <v>630</v>
      </c>
      <c r="G424" s="237"/>
      <c r="H424" s="240">
        <v>19.100000000000001</v>
      </c>
      <c r="I424" s="241"/>
      <c r="J424" s="237"/>
      <c r="K424" s="237"/>
      <c r="L424" s="242"/>
      <c r="M424" s="243"/>
      <c r="N424" s="244"/>
      <c r="O424" s="244"/>
      <c r="P424" s="244"/>
      <c r="Q424" s="244"/>
      <c r="R424" s="244"/>
      <c r="S424" s="244"/>
      <c r="T424" s="24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6" t="s">
        <v>154</v>
      </c>
      <c r="AU424" s="246" t="s">
        <v>86</v>
      </c>
      <c r="AV424" s="13" t="s">
        <v>86</v>
      </c>
      <c r="AW424" s="13" t="s">
        <v>32</v>
      </c>
      <c r="AX424" s="13" t="s">
        <v>76</v>
      </c>
      <c r="AY424" s="246" t="s">
        <v>137</v>
      </c>
    </row>
    <row r="425" s="13" customFormat="1">
      <c r="A425" s="13"/>
      <c r="B425" s="236"/>
      <c r="C425" s="237"/>
      <c r="D425" s="231" t="s">
        <v>154</v>
      </c>
      <c r="E425" s="238" t="s">
        <v>1</v>
      </c>
      <c r="F425" s="239" t="s">
        <v>631</v>
      </c>
      <c r="G425" s="237"/>
      <c r="H425" s="240">
        <v>18.600000000000001</v>
      </c>
      <c r="I425" s="241"/>
      <c r="J425" s="237"/>
      <c r="K425" s="237"/>
      <c r="L425" s="242"/>
      <c r="M425" s="243"/>
      <c r="N425" s="244"/>
      <c r="O425" s="244"/>
      <c r="P425" s="244"/>
      <c r="Q425" s="244"/>
      <c r="R425" s="244"/>
      <c r="S425" s="244"/>
      <c r="T425" s="24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6" t="s">
        <v>154</v>
      </c>
      <c r="AU425" s="246" t="s">
        <v>86</v>
      </c>
      <c r="AV425" s="13" t="s">
        <v>86</v>
      </c>
      <c r="AW425" s="13" t="s">
        <v>32</v>
      </c>
      <c r="AX425" s="13" t="s">
        <v>76</v>
      </c>
      <c r="AY425" s="246" t="s">
        <v>137</v>
      </c>
    </row>
    <row r="426" s="13" customFormat="1">
      <c r="A426" s="13"/>
      <c r="B426" s="236"/>
      <c r="C426" s="237"/>
      <c r="D426" s="231" t="s">
        <v>154</v>
      </c>
      <c r="E426" s="238" t="s">
        <v>1</v>
      </c>
      <c r="F426" s="239" t="s">
        <v>632</v>
      </c>
      <c r="G426" s="237"/>
      <c r="H426" s="240">
        <v>18.300000000000001</v>
      </c>
      <c r="I426" s="241"/>
      <c r="J426" s="237"/>
      <c r="K426" s="237"/>
      <c r="L426" s="242"/>
      <c r="M426" s="243"/>
      <c r="N426" s="244"/>
      <c r="O426" s="244"/>
      <c r="P426" s="244"/>
      <c r="Q426" s="244"/>
      <c r="R426" s="244"/>
      <c r="S426" s="244"/>
      <c r="T426" s="24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6" t="s">
        <v>154</v>
      </c>
      <c r="AU426" s="246" t="s">
        <v>86</v>
      </c>
      <c r="AV426" s="13" t="s">
        <v>86</v>
      </c>
      <c r="AW426" s="13" t="s">
        <v>32</v>
      </c>
      <c r="AX426" s="13" t="s">
        <v>76</v>
      </c>
      <c r="AY426" s="246" t="s">
        <v>137</v>
      </c>
    </row>
    <row r="427" s="15" customFormat="1">
      <c r="A427" s="15"/>
      <c r="B427" s="259"/>
      <c r="C427" s="260"/>
      <c r="D427" s="231" t="s">
        <v>154</v>
      </c>
      <c r="E427" s="261" t="s">
        <v>1</v>
      </c>
      <c r="F427" s="262" t="s">
        <v>218</v>
      </c>
      <c r="G427" s="260"/>
      <c r="H427" s="263">
        <v>74.700000000000003</v>
      </c>
      <c r="I427" s="264"/>
      <c r="J427" s="260"/>
      <c r="K427" s="260"/>
      <c r="L427" s="265"/>
      <c r="M427" s="266"/>
      <c r="N427" s="267"/>
      <c r="O427" s="267"/>
      <c r="P427" s="267"/>
      <c r="Q427" s="267"/>
      <c r="R427" s="267"/>
      <c r="S427" s="267"/>
      <c r="T427" s="268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9" t="s">
        <v>154</v>
      </c>
      <c r="AU427" s="269" t="s">
        <v>86</v>
      </c>
      <c r="AV427" s="15" t="s">
        <v>138</v>
      </c>
      <c r="AW427" s="15" t="s">
        <v>32</v>
      </c>
      <c r="AX427" s="15" t="s">
        <v>76</v>
      </c>
      <c r="AY427" s="269" t="s">
        <v>137</v>
      </c>
    </row>
    <row r="428" s="13" customFormat="1">
      <c r="A428" s="13"/>
      <c r="B428" s="236"/>
      <c r="C428" s="237"/>
      <c r="D428" s="231" t="s">
        <v>154</v>
      </c>
      <c r="E428" s="238" t="s">
        <v>1</v>
      </c>
      <c r="F428" s="239" t="s">
        <v>633</v>
      </c>
      <c r="G428" s="237"/>
      <c r="H428" s="240">
        <v>17.5</v>
      </c>
      <c r="I428" s="241"/>
      <c r="J428" s="237"/>
      <c r="K428" s="237"/>
      <c r="L428" s="242"/>
      <c r="M428" s="243"/>
      <c r="N428" s="244"/>
      <c r="O428" s="244"/>
      <c r="P428" s="244"/>
      <c r="Q428" s="244"/>
      <c r="R428" s="244"/>
      <c r="S428" s="244"/>
      <c r="T428" s="24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6" t="s">
        <v>154</v>
      </c>
      <c r="AU428" s="246" t="s">
        <v>86</v>
      </c>
      <c r="AV428" s="13" t="s">
        <v>86</v>
      </c>
      <c r="AW428" s="13" t="s">
        <v>32</v>
      </c>
      <c r="AX428" s="13" t="s">
        <v>76</v>
      </c>
      <c r="AY428" s="246" t="s">
        <v>137</v>
      </c>
    </row>
    <row r="429" s="13" customFormat="1">
      <c r="A429" s="13"/>
      <c r="B429" s="236"/>
      <c r="C429" s="237"/>
      <c r="D429" s="231" t="s">
        <v>154</v>
      </c>
      <c r="E429" s="238" t="s">
        <v>1</v>
      </c>
      <c r="F429" s="239" t="s">
        <v>634</v>
      </c>
      <c r="G429" s="237"/>
      <c r="H429" s="240">
        <v>35.200000000000003</v>
      </c>
      <c r="I429" s="241"/>
      <c r="J429" s="237"/>
      <c r="K429" s="237"/>
      <c r="L429" s="242"/>
      <c r="M429" s="243"/>
      <c r="N429" s="244"/>
      <c r="O429" s="244"/>
      <c r="P429" s="244"/>
      <c r="Q429" s="244"/>
      <c r="R429" s="244"/>
      <c r="S429" s="244"/>
      <c r="T429" s="24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6" t="s">
        <v>154</v>
      </c>
      <c r="AU429" s="246" t="s">
        <v>86</v>
      </c>
      <c r="AV429" s="13" t="s">
        <v>86</v>
      </c>
      <c r="AW429" s="13" t="s">
        <v>32</v>
      </c>
      <c r="AX429" s="13" t="s">
        <v>76</v>
      </c>
      <c r="AY429" s="246" t="s">
        <v>137</v>
      </c>
    </row>
    <row r="430" s="13" customFormat="1">
      <c r="A430" s="13"/>
      <c r="B430" s="236"/>
      <c r="C430" s="237"/>
      <c r="D430" s="231" t="s">
        <v>154</v>
      </c>
      <c r="E430" s="238" t="s">
        <v>1</v>
      </c>
      <c r="F430" s="239" t="s">
        <v>635</v>
      </c>
      <c r="G430" s="237"/>
      <c r="H430" s="240">
        <v>17</v>
      </c>
      <c r="I430" s="241"/>
      <c r="J430" s="237"/>
      <c r="K430" s="237"/>
      <c r="L430" s="242"/>
      <c r="M430" s="243"/>
      <c r="N430" s="244"/>
      <c r="O430" s="244"/>
      <c r="P430" s="244"/>
      <c r="Q430" s="244"/>
      <c r="R430" s="244"/>
      <c r="S430" s="244"/>
      <c r="T430" s="24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6" t="s">
        <v>154</v>
      </c>
      <c r="AU430" s="246" t="s">
        <v>86</v>
      </c>
      <c r="AV430" s="13" t="s">
        <v>86</v>
      </c>
      <c r="AW430" s="13" t="s">
        <v>32</v>
      </c>
      <c r="AX430" s="13" t="s">
        <v>76</v>
      </c>
      <c r="AY430" s="246" t="s">
        <v>137</v>
      </c>
    </row>
    <row r="431" s="15" customFormat="1">
      <c r="A431" s="15"/>
      <c r="B431" s="259"/>
      <c r="C431" s="260"/>
      <c r="D431" s="231" t="s">
        <v>154</v>
      </c>
      <c r="E431" s="261" t="s">
        <v>1</v>
      </c>
      <c r="F431" s="262" t="s">
        <v>220</v>
      </c>
      <c r="G431" s="260"/>
      <c r="H431" s="263">
        <v>69.700000000000003</v>
      </c>
      <c r="I431" s="264"/>
      <c r="J431" s="260"/>
      <c r="K431" s="260"/>
      <c r="L431" s="265"/>
      <c r="M431" s="266"/>
      <c r="N431" s="267"/>
      <c r="O431" s="267"/>
      <c r="P431" s="267"/>
      <c r="Q431" s="267"/>
      <c r="R431" s="267"/>
      <c r="S431" s="267"/>
      <c r="T431" s="268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9" t="s">
        <v>154</v>
      </c>
      <c r="AU431" s="269" t="s">
        <v>86</v>
      </c>
      <c r="AV431" s="15" t="s">
        <v>138</v>
      </c>
      <c r="AW431" s="15" t="s">
        <v>32</v>
      </c>
      <c r="AX431" s="15" t="s">
        <v>76</v>
      </c>
      <c r="AY431" s="269" t="s">
        <v>137</v>
      </c>
    </row>
    <row r="432" s="14" customFormat="1">
      <c r="A432" s="14"/>
      <c r="B432" s="247"/>
      <c r="C432" s="248"/>
      <c r="D432" s="231" t="s">
        <v>154</v>
      </c>
      <c r="E432" s="249" t="s">
        <v>1</v>
      </c>
      <c r="F432" s="250" t="s">
        <v>162</v>
      </c>
      <c r="G432" s="248"/>
      <c r="H432" s="251">
        <v>144.40000000000001</v>
      </c>
      <c r="I432" s="252"/>
      <c r="J432" s="248"/>
      <c r="K432" s="248"/>
      <c r="L432" s="253"/>
      <c r="M432" s="254"/>
      <c r="N432" s="255"/>
      <c r="O432" s="255"/>
      <c r="P432" s="255"/>
      <c r="Q432" s="255"/>
      <c r="R432" s="255"/>
      <c r="S432" s="255"/>
      <c r="T432" s="25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7" t="s">
        <v>154</v>
      </c>
      <c r="AU432" s="257" t="s">
        <v>86</v>
      </c>
      <c r="AV432" s="14" t="s">
        <v>145</v>
      </c>
      <c r="AW432" s="14" t="s">
        <v>32</v>
      </c>
      <c r="AX432" s="14" t="s">
        <v>84</v>
      </c>
      <c r="AY432" s="257" t="s">
        <v>137</v>
      </c>
    </row>
    <row r="433" s="2" customFormat="1" ht="16.5" customHeight="1">
      <c r="A433" s="38"/>
      <c r="B433" s="39"/>
      <c r="C433" s="270" t="s">
        <v>636</v>
      </c>
      <c r="D433" s="270" t="s">
        <v>227</v>
      </c>
      <c r="E433" s="271" t="s">
        <v>637</v>
      </c>
      <c r="F433" s="272" t="s">
        <v>638</v>
      </c>
      <c r="G433" s="273" t="s">
        <v>325</v>
      </c>
      <c r="H433" s="274">
        <v>147.28800000000001</v>
      </c>
      <c r="I433" s="275"/>
      <c r="J433" s="276">
        <f>ROUND(I433*H433,2)</f>
        <v>0</v>
      </c>
      <c r="K433" s="272" t="s">
        <v>144</v>
      </c>
      <c r="L433" s="277"/>
      <c r="M433" s="278" t="s">
        <v>1</v>
      </c>
      <c r="N433" s="279" t="s">
        <v>41</v>
      </c>
      <c r="O433" s="91"/>
      <c r="P433" s="227">
        <f>O433*H433</f>
        <v>0</v>
      </c>
      <c r="Q433" s="227">
        <v>0.00035</v>
      </c>
      <c r="R433" s="227">
        <f>Q433*H433</f>
        <v>0.051550800000000001</v>
      </c>
      <c r="S433" s="227">
        <v>0</v>
      </c>
      <c r="T433" s="228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9" t="s">
        <v>322</v>
      </c>
      <c r="AT433" s="229" t="s">
        <v>227</v>
      </c>
      <c r="AU433" s="229" t="s">
        <v>86</v>
      </c>
      <c r="AY433" s="17" t="s">
        <v>137</v>
      </c>
      <c r="BE433" s="230">
        <f>IF(N433="základní",J433,0)</f>
        <v>0</v>
      </c>
      <c r="BF433" s="230">
        <f>IF(N433="snížená",J433,0)</f>
        <v>0</v>
      </c>
      <c r="BG433" s="230">
        <f>IF(N433="zákl. přenesená",J433,0)</f>
        <v>0</v>
      </c>
      <c r="BH433" s="230">
        <f>IF(N433="sníž. přenesená",J433,0)</f>
        <v>0</v>
      </c>
      <c r="BI433" s="230">
        <f>IF(N433="nulová",J433,0)</f>
        <v>0</v>
      </c>
      <c r="BJ433" s="17" t="s">
        <v>84</v>
      </c>
      <c r="BK433" s="230">
        <f>ROUND(I433*H433,2)</f>
        <v>0</v>
      </c>
      <c r="BL433" s="17" t="s">
        <v>234</v>
      </c>
      <c r="BM433" s="229" t="s">
        <v>639</v>
      </c>
    </row>
    <row r="434" s="2" customFormat="1">
      <c r="A434" s="38"/>
      <c r="B434" s="39"/>
      <c r="C434" s="40"/>
      <c r="D434" s="231" t="s">
        <v>147</v>
      </c>
      <c r="E434" s="40"/>
      <c r="F434" s="232" t="s">
        <v>638</v>
      </c>
      <c r="G434" s="40"/>
      <c r="H434" s="40"/>
      <c r="I434" s="233"/>
      <c r="J434" s="40"/>
      <c r="K434" s="40"/>
      <c r="L434" s="44"/>
      <c r="M434" s="234"/>
      <c r="N434" s="235"/>
      <c r="O434" s="91"/>
      <c r="P434" s="91"/>
      <c r="Q434" s="91"/>
      <c r="R434" s="91"/>
      <c r="S434" s="91"/>
      <c r="T434" s="92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147</v>
      </c>
      <c r="AU434" s="17" t="s">
        <v>86</v>
      </c>
    </row>
    <row r="435" s="13" customFormat="1">
      <c r="A435" s="13"/>
      <c r="B435" s="236"/>
      <c r="C435" s="237"/>
      <c r="D435" s="231" t="s">
        <v>154</v>
      </c>
      <c r="E435" s="237"/>
      <c r="F435" s="239" t="s">
        <v>640</v>
      </c>
      <c r="G435" s="237"/>
      <c r="H435" s="240">
        <v>147.28800000000001</v>
      </c>
      <c r="I435" s="241"/>
      <c r="J435" s="237"/>
      <c r="K435" s="237"/>
      <c r="L435" s="242"/>
      <c r="M435" s="243"/>
      <c r="N435" s="244"/>
      <c r="O435" s="244"/>
      <c r="P435" s="244"/>
      <c r="Q435" s="244"/>
      <c r="R435" s="244"/>
      <c r="S435" s="244"/>
      <c r="T435" s="24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6" t="s">
        <v>154</v>
      </c>
      <c r="AU435" s="246" t="s">
        <v>86</v>
      </c>
      <c r="AV435" s="13" t="s">
        <v>86</v>
      </c>
      <c r="AW435" s="13" t="s">
        <v>4</v>
      </c>
      <c r="AX435" s="13" t="s">
        <v>84</v>
      </c>
      <c r="AY435" s="246" t="s">
        <v>137</v>
      </c>
    </row>
    <row r="436" s="2" customFormat="1" ht="16.5" customHeight="1">
      <c r="A436" s="38"/>
      <c r="B436" s="39"/>
      <c r="C436" s="218" t="s">
        <v>641</v>
      </c>
      <c r="D436" s="218" t="s">
        <v>140</v>
      </c>
      <c r="E436" s="219" t="s">
        <v>642</v>
      </c>
      <c r="F436" s="220" t="s">
        <v>643</v>
      </c>
      <c r="G436" s="221" t="s">
        <v>325</v>
      </c>
      <c r="H436" s="222">
        <v>6.4000000000000004</v>
      </c>
      <c r="I436" s="223"/>
      <c r="J436" s="224">
        <f>ROUND(I436*H436,2)</f>
        <v>0</v>
      </c>
      <c r="K436" s="220" t="s">
        <v>144</v>
      </c>
      <c r="L436" s="44"/>
      <c r="M436" s="225" t="s">
        <v>1</v>
      </c>
      <c r="N436" s="226" t="s">
        <v>41</v>
      </c>
      <c r="O436" s="91"/>
      <c r="P436" s="227">
        <f>O436*H436</f>
        <v>0</v>
      </c>
      <c r="Q436" s="227">
        <v>0</v>
      </c>
      <c r="R436" s="227">
        <f>Q436*H436</f>
        <v>0</v>
      </c>
      <c r="S436" s="227">
        <v>0</v>
      </c>
      <c r="T436" s="228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9" t="s">
        <v>234</v>
      </c>
      <c r="AT436" s="229" t="s">
        <v>140</v>
      </c>
      <c r="AU436" s="229" t="s">
        <v>86</v>
      </c>
      <c r="AY436" s="17" t="s">
        <v>137</v>
      </c>
      <c r="BE436" s="230">
        <f>IF(N436="základní",J436,0)</f>
        <v>0</v>
      </c>
      <c r="BF436" s="230">
        <f>IF(N436="snížená",J436,0)</f>
        <v>0</v>
      </c>
      <c r="BG436" s="230">
        <f>IF(N436="zákl. přenesená",J436,0)</f>
        <v>0</v>
      </c>
      <c r="BH436" s="230">
        <f>IF(N436="sníž. přenesená",J436,0)</f>
        <v>0</v>
      </c>
      <c r="BI436" s="230">
        <f>IF(N436="nulová",J436,0)</f>
        <v>0</v>
      </c>
      <c r="BJ436" s="17" t="s">
        <v>84</v>
      </c>
      <c r="BK436" s="230">
        <f>ROUND(I436*H436,2)</f>
        <v>0</v>
      </c>
      <c r="BL436" s="17" t="s">
        <v>234</v>
      </c>
      <c r="BM436" s="229" t="s">
        <v>644</v>
      </c>
    </row>
    <row r="437" s="2" customFormat="1">
      <c r="A437" s="38"/>
      <c r="B437" s="39"/>
      <c r="C437" s="40"/>
      <c r="D437" s="231" t="s">
        <v>147</v>
      </c>
      <c r="E437" s="40"/>
      <c r="F437" s="232" t="s">
        <v>645</v>
      </c>
      <c r="G437" s="40"/>
      <c r="H437" s="40"/>
      <c r="I437" s="233"/>
      <c r="J437" s="40"/>
      <c r="K437" s="40"/>
      <c r="L437" s="44"/>
      <c r="M437" s="234"/>
      <c r="N437" s="235"/>
      <c r="O437" s="91"/>
      <c r="P437" s="91"/>
      <c r="Q437" s="91"/>
      <c r="R437" s="91"/>
      <c r="S437" s="91"/>
      <c r="T437" s="92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147</v>
      </c>
      <c r="AU437" s="17" t="s">
        <v>86</v>
      </c>
    </row>
    <row r="438" s="13" customFormat="1">
      <c r="A438" s="13"/>
      <c r="B438" s="236"/>
      <c r="C438" s="237"/>
      <c r="D438" s="231" t="s">
        <v>154</v>
      </c>
      <c r="E438" s="238" t="s">
        <v>1</v>
      </c>
      <c r="F438" s="239" t="s">
        <v>646</v>
      </c>
      <c r="G438" s="237"/>
      <c r="H438" s="240">
        <v>6.4000000000000004</v>
      </c>
      <c r="I438" s="241"/>
      <c r="J438" s="237"/>
      <c r="K438" s="237"/>
      <c r="L438" s="242"/>
      <c r="M438" s="243"/>
      <c r="N438" s="244"/>
      <c r="O438" s="244"/>
      <c r="P438" s="244"/>
      <c r="Q438" s="244"/>
      <c r="R438" s="244"/>
      <c r="S438" s="244"/>
      <c r="T438" s="24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6" t="s">
        <v>154</v>
      </c>
      <c r="AU438" s="246" t="s">
        <v>86</v>
      </c>
      <c r="AV438" s="13" t="s">
        <v>86</v>
      </c>
      <c r="AW438" s="13" t="s">
        <v>32</v>
      </c>
      <c r="AX438" s="13" t="s">
        <v>84</v>
      </c>
      <c r="AY438" s="246" t="s">
        <v>137</v>
      </c>
    </row>
    <row r="439" s="2" customFormat="1" ht="16.5" customHeight="1">
      <c r="A439" s="38"/>
      <c r="B439" s="39"/>
      <c r="C439" s="270" t="s">
        <v>647</v>
      </c>
      <c r="D439" s="270" t="s">
        <v>227</v>
      </c>
      <c r="E439" s="271" t="s">
        <v>648</v>
      </c>
      <c r="F439" s="272" t="s">
        <v>649</v>
      </c>
      <c r="G439" s="273" t="s">
        <v>325</v>
      </c>
      <c r="H439" s="274">
        <v>6.5279999999999996</v>
      </c>
      <c r="I439" s="275"/>
      <c r="J439" s="276">
        <f>ROUND(I439*H439,2)</f>
        <v>0</v>
      </c>
      <c r="K439" s="272" t="s">
        <v>144</v>
      </c>
      <c r="L439" s="277"/>
      <c r="M439" s="278" t="s">
        <v>1</v>
      </c>
      <c r="N439" s="279" t="s">
        <v>41</v>
      </c>
      <c r="O439" s="91"/>
      <c r="P439" s="227">
        <f>O439*H439</f>
        <v>0</v>
      </c>
      <c r="Q439" s="227">
        <v>0.00040000000000000002</v>
      </c>
      <c r="R439" s="227">
        <f>Q439*H439</f>
        <v>0.0026112000000000002</v>
      </c>
      <c r="S439" s="227">
        <v>0</v>
      </c>
      <c r="T439" s="228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29" t="s">
        <v>322</v>
      </c>
      <c r="AT439" s="229" t="s">
        <v>227</v>
      </c>
      <c r="AU439" s="229" t="s">
        <v>86</v>
      </c>
      <c r="AY439" s="17" t="s">
        <v>137</v>
      </c>
      <c r="BE439" s="230">
        <f>IF(N439="základní",J439,0)</f>
        <v>0</v>
      </c>
      <c r="BF439" s="230">
        <f>IF(N439="snížená",J439,0)</f>
        <v>0</v>
      </c>
      <c r="BG439" s="230">
        <f>IF(N439="zákl. přenesená",J439,0)</f>
        <v>0</v>
      </c>
      <c r="BH439" s="230">
        <f>IF(N439="sníž. přenesená",J439,0)</f>
        <v>0</v>
      </c>
      <c r="BI439" s="230">
        <f>IF(N439="nulová",J439,0)</f>
        <v>0</v>
      </c>
      <c r="BJ439" s="17" t="s">
        <v>84</v>
      </c>
      <c r="BK439" s="230">
        <f>ROUND(I439*H439,2)</f>
        <v>0</v>
      </c>
      <c r="BL439" s="17" t="s">
        <v>234</v>
      </c>
      <c r="BM439" s="229" t="s">
        <v>650</v>
      </c>
    </row>
    <row r="440" s="2" customFormat="1">
      <c r="A440" s="38"/>
      <c r="B440" s="39"/>
      <c r="C440" s="40"/>
      <c r="D440" s="231" t="s">
        <v>147</v>
      </c>
      <c r="E440" s="40"/>
      <c r="F440" s="232" t="s">
        <v>649</v>
      </c>
      <c r="G440" s="40"/>
      <c r="H440" s="40"/>
      <c r="I440" s="233"/>
      <c r="J440" s="40"/>
      <c r="K440" s="40"/>
      <c r="L440" s="44"/>
      <c r="M440" s="234"/>
      <c r="N440" s="235"/>
      <c r="O440" s="91"/>
      <c r="P440" s="91"/>
      <c r="Q440" s="91"/>
      <c r="R440" s="91"/>
      <c r="S440" s="91"/>
      <c r="T440" s="92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147</v>
      </c>
      <c r="AU440" s="17" t="s">
        <v>86</v>
      </c>
    </row>
    <row r="441" s="13" customFormat="1">
      <c r="A441" s="13"/>
      <c r="B441" s="236"/>
      <c r="C441" s="237"/>
      <c r="D441" s="231" t="s">
        <v>154</v>
      </c>
      <c r="E441" s="237"/>
      <c r="F441" s="239" t="s">
        <v>651</v>
      </c>
      <c r="G441" s="237"/>
      <c r="H441" s="240">
        <v>6.5279999999999996</v>
      </c>
      <c r="I441" s="241"/>
      <c r="J441" s="237"/>
      <c r="K441" s="237"/>
      <c r="L441" s="242"/>
      <c r="M441" s="243"/>
      <c r="N441" s="244"/>
      <c r="O441" s="244"/>
      <c r="P441" s="244"/>
      <c r="Q441" s="244"/>
      <c r="R441" s="244"/>
      <c r="S441" s="244"/>
      <c r="T441" s="24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6" t="s">
        <v>154</v>
      </c>
      <c r="AU441" s="246" t="s">
        <v>86</v>
      </c>
      <c r="AV441" s="13" t="s">
        <v>86</v>
      </c>
      <c r="AW441" s="13" t="s">
        <v>4</v>
      </c>
      <c r="AX441" s="13" t="s">
        <v>84</v>
      </c>
      <c r="AY441" s="246" t="s">
        <v>137</v>
      </c>
    </row>
    <row r="442" s="2" customFormat="1" ht="24.15" customHeight="1">
      <c r="A442" s="38"/>
      <c r="B442" s="39"/>
      <c r="C442" s="218" t="s">
        <v>652</v>
      </c>
      <c r="D442" s="218" t="s">
        <v>140</v>
      </c>
      <c r="E442" s="219" t="s">
        <v>653</v>
      </c>
      <c r="F442" s="220" t="s">
        <v>654</v>
      </c>
      <c r="G442" s="221" t="s">
        <v>367</v>
      </c>
      <c r="H442" s="222">
        <v>1.7529999999999999</v>
      </c>
      <c r="I442" s="223"/>
      <c r="J442" s="224">
        <f>ROUND(I442*H442,2)</f>
        <v>0</v>
      </c>
      <c r="K442" s="220" t="s">
        <v>144</v>
      </c>
      <c r="L442" s="44"/>
      <c r="M442" s="225" t="s">
        <v>1</v>
      </c>
      <c r="N442" s="226" t="s">
        <v>41</v>
      </c>
      <c r="O442" s="91"/>
      <c r="P442" s="227">
        <f>O442*H442</f>
        <v>0</v>
      </c>
      <c r="Q442" s="227">
        <v>0</v>
      </c>
      <c r="R442" s="227">
        <f>Q442*H442</f>
        <v>0</v>
      </c>
      <c r="S442" s="227">
        <v>0</v>
      </c>
      <c r="T442" s="228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9" t="s">
        <v>234</v>
      </c>
      <c r="AT442" s="229" t="s">
        <v>140</v>
      </c>
      <c r="AU442" s="229" t="s">
        <v>86</v>
      </c>
      <c r="AY442" s="17" t="s">
        <v>137</v>
      </c>
      <c r="BE442" s="230">
        <f>IF(N442="základní",J442,0)</f>
        <v>0</v>
      </c>
      <c r="BF442" s="230">
        <f>IF(N442="snížená",J442,0)</f>
        <v>0</v>
      </c>
      <c r="BG442" s="230">
        <f>IF(N442="zákl. přenesená",J442,0)</f>
        <v>0</v>
      </c>
      <c r="BH442" s="230">
        <f>IF(N442="sníž. přenesená",J442,0)</f>
        <v>0</v>
      </c>
      <c r="BI442" s="230">
        <f>IF(N442="nulová",J442,0)</f>
        <v>0</v>
      </c>
      <c r="BJ442" s="17" t="s">
        <v>84</v>
      </c>
      <c r="BK442" s="230">
        <f>ROUND(I442*H442,2)</f>
        <v>0</v>
      </c>
      <c r="BL442" s="17" t="s">
        <v>234</v>
      </c>
      <c r="BM442" s="229" t="s">
        <v>655</v>
      </c>
    </row>
    <row r="443" s="2" customFormat="1">
      <c r="A443" s="38"/>
      <c r="B443" s="39"/>
      <c r="C443" s="40"/>
      <c r="D443" s="231" t="s">
        <v>147</v>
      </c>
      <c r="E443" s="40"/>
      <c r="F443" s="232" t="s">
        <v>656</v>
      </c>
      <c r="G443" s="40"/>
      <c r="H443" s="40"/>
      <c r="I443" s="233"/>
      <c r="J443" s="40"/>
      <c r="K443" s="40"/>
      <c r="L443" s="44"/>
      <c r="M443" s="234"/>
      <c r="N443" s="235"/>
      <c r="O443" s="91"/>
      <c r="P443" s="91"/>
      <c r="Q443" s="91"/>
      <c r="R443" s="91"/>
      <c r="S443" s="91"/>
      <c r="T443" s="92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147</v>
      </c>
      <c r="AU443" s="17" t="s">
        <v>86</v>
      </c>
    </row>
    <row r="444" s="12" customFormat="1" ht="22.8" customHeight="1">
      <c r="A444" s="12"/>
      <c r="B444" s="202"/>
      <c r="C444" s="203"/>
      <c r="D444" s="204" t="s">
        <v>75</v>
      </c>
      <c r="E444" s="216" t="s">
        <v>657</v>
      </c>
      <c r="F444" s="216" t="s">
        <v>658</v>
      </c>
      <c r="G444" s="203"/>
      <c r="H444" s="203"/>
      <c r="I444" s="206"/>
      <c r="J444" s="217">
        <f>BK444</f>
        <v>0</v>
      </c>
      <c r="K444" s="203"/>
      <c r="L444" s="208"/>
      <c r="M444" s="209"/>
      <c r="N444" s="210"/>
      <c r="O444" s="210"/>
      <c r="P444" s="211">
        <f>SUM(P445:P481)</f>
        <v>0</v>
      </c>
      <c r="Q444" s="210"/>
      <c r="R444" s="211">
        <f>SUM(R445:R481)</f>
        <v>4.2773919999999999</v>
      </c>
      <c r="S444" s="210"/>
      <c r="T444" s="212">
        <f>SUM(T445:T481)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13" t="s">
        <v>86</v>
      </c>
      <c r="AT444" s="214" t="s">
        <v>75</v>
      </c>
      <c r="AU444" s="214" t="s">
        <v>84</v>
      </c>
      <c r="AY444" s="213" t="s">
        <v>137</v>
      </c>
      <c r="BK444" s="215">
        <f>SUM(BK445:BK481)</f>
        <v>0</v>
      </c>
    </row>
    <row r="445" s="2" customFormat="1" ht="16.5" customHeight="1">
      <c r="A445" s="38"/>
      <c r="B445" s="39"/>
      <c r="C445" s="218" t="s">
        <v>659</v>
      </c>
      <c r="D445" s="218" t="s">
        <v>140</v>
      </c>
      <c r="E445" s="219" t="s">
        <v>660</v>
      </c>
      <c r="F445" s="220" t="s">
        <v>661</v>
      </c>
      <c r="G445" s="221" t="s">
        <v>151</v>
      </c>
      <c r="H445" s="222">
        <v>222.13</v>
      </c>
      <c r="I445" s="223"/>
      <c r="J445" s="224">
        <f>ROUND(I445*H445,2)</f>
        <v>0</v>
      </c>
      <c r="K445" s="220" t="s">
        <v>144</v>
      </c>
      <c r="L445" s="44"/>
      <c r="M445" s="225" t="s">
        <v>1</v>
      </c>
      <c r="N445" s="226" t="s">
        <v>41</v>
      </c>
      <c r="O445" s="91"/>
      <c r="P445" s="227">
        <f>O445*H445</f>
        <v>0</v>
      </c>
      <c r="Q445" s="227">
        <v>0</v>
      </c>
      <c r="R445" s="227">
        <f>Q445*H445</f>
        <v>0</v>
      </c>
      <c r="S445" s="227">
        <v>0</v>
      </c>
      <c r="T445" s="228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29" t="s">
        <v>234</v>
      </c>
      <c r="AT445" s="229" t="s">
        <v>140</v>
      </c>
      <c r="AU445" s="229" t="s">
        <v>86</v>
      </c>
      <c r="AY445" s="17" t="s">
        <v>137</v>
      </c>
      <c r="BE445" s="230">
        <f>IF(N445="základní",J445,0)</f>
        <v>0</v>
      </c>
      <c r="BF445" s="230">
        <f>IF(N445="snížená",J445,0)</f>
        <v>0</v>
      </c>
      <c r="BG445" s="230">
        <f>IF(N445="zákl. přenesená",J445,0)</f>
        <v>0</v>
      </c>
      <c r="BH445" s="230">
        <f>IF(N445="sníž. přenesená",J445,0)</f>
        <v>0</v>
      </c>
      <c r="BI445" s="230">
        <f>IF(N445="nulová",J445,0)</f>
        <v>0</v>
      </c>
      <c r="BJ445" s="17" t="s">
        <v>84</v>
      </c>
      <c r="BK445" s="230">
        <f>ROUND(I445*H445,2)</f>
        <v>0</v>
      </c>
      <c r="BL445" s="17" t="s">
        <v>234</v>
      </c>
      <c r="BM445" s="229" t="s">
        <v>662</v>
      </c>
    </row>
    <row r="446" s="2" customFormat="1">
      <c r="A446" s="38"/>
      <c r="B446" s="39"/>
      <c r="C446" s="40"/>
      <c r="D446" s="231" t="s">
        <v>147</v>
      </c>
      <c r="E446" s="40"/>
      <c r="F446" s="232" t="s">
        <v>663</v>
      </c>
      <c r="G446" s="40"/>
      <c r="H446" s="40"/>
      <c r="I446" s="233"/>
      <c r="J446" s="40"/>
      <c r="K446" s="40"/>
      <c r="L446" s="44"/>
      <c r="M446" s="234"/>
      <c r="N446" s="235"/>
      <c r="O446" s="91"/>
      <c r="P446" s="91"/>
      <c r="Q446" s="91"/>
      <c r="R446" s="91"/>
      <c r="S446" s="91"/>
      <c r="T446" s="92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147</v>
      </c>
      <c r="AU446" s="17" t="s">
        <v>86</v>
      </c>
    </row>
    <row r="447" s="13" customFormat="1">
      <c r="A447" s="13"/>
      <c r="B447" s="236"/>
      <c r="C447" s="237"/>
      <c r="D447" s="231" t="s">
        <v>154</v>
      </c>
      <c r="E447" s="238" t="s">
        <v>1</v>
      </c>
      <c r="F447" s="239" t="s">
        <v>664</v>
      </c>
      <c r="G447" s="237"/>
      <c r="H447" s="240">
        <v>14.815</v>
      </c>
      <c r="I447" s="241"/>
      <c r="J447" s="237"/>
      <c r="K447" s="237"/>
      <c r="L447" s="242"/>
      <c r="M447" s="243"/>
      <c r="N447" s="244"/>
      <c r="O447" s="244"/>
      <c r="P447" s="244"/>
      <c r="Q447" s="244"/>
      <c r="R447" s="244"/>
      <c r="S447" s="244"/>
      <c r="T447" s="24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6" t="s">
        <v>154</v>
      </c>
      <c r="AU447" s="246" t="s">
        <v>86</v>
      </c>
      <c r="AV447" s="13" t="s">
        <v>86</v>
      </c>
      <c r="AW447" s="13" t="s">
        <v>32</v>
      </c>
      <c r="AX447" s="13" t="s">
        <v>76</v>
      </c>
      <c r="AY447" s="246" t="s">
        <v>137</v>
      </c>
    </row>
    <row r="448" s="13" customFormat="1">
      <c r="A448" s="13"/>
      <c r="B448" s="236"/>
      <c r="C448" s="237"/>
      <c r="D448" s="231" t="s">
        <v>154</v>
      </c>
      <c r="E448" s="238" t="s">
        <v>1</v>
      </c>
      <c r="F448" s="239" t="s">
        <v>665</v>
      </c>
      <c r="G448" s="237"/>
      <c r="H448" s="240">
        <v>21.800000000000001</v>
      </c>
      <c r="I448" s="241"/>
      <c r="J448" s="237"/>
      <c r="K448" s="237"/>
      <c r="L448" s="242"/>
      <c r="M448" s="243"/>
      <c r="N448" s="244"/>
      <c r="O448" s="244"/>
      <c r="P448" s="244"/>
      <c r="Q448" s="244"/>
      <c r="R448" s="244"/>
      <c r="S448" s="244"/>
      <c r="T448" s="24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6" t="s">
        <v>154</v>
      </c>
      <c r="AU448" s="246" t="s">
        <v>86</v>
      </c>
      <c r="AV448" s="13" t="s">
        <v>86</v>
      </c>
      <c r="AW448" s="13" t="s">
        <v>32</v>
      </c>
      <c r="AX448" s="13" t="s">
        <v>76</v>
      </c>
      <c r="AY448" s="246" t="s">
        <v>137</v>
      </c>
    </row>
    <row r="449" s="13" customFormat="1">
      <c r="A449" s="13"/>
      <c r="B449" s="236"/>
      <c r="C449" s="237"/>
      <c r="D449" s="231" t="s">
        <v>154</v>
      </c>
      <c r="E449" s="238" t="s">
        <v>1</v>
      </c>
      <c r="F449" s="239" t="s">
        <v>666</v>
      </c>
      <c r="G449" s="237"/>
      <c r="H449" s="240">
        <v>21.699999999999999</v>
      </c>
      <c r="I449" s="241"/>
      <c r="J449" s="237"/>
      <c r="K449" s="237"/>
      <c r="L449" s="242"/>
      <c r="M449" s="243"/>
      <c r="N449" s="244"/>
      <c r="O449" s="244"/>
      <c r="P449" s="244"/>
      <c r="Q449" s="244"/>
      <c r="R449" s="244"/>
      <c r="S449" s="244"/>
      <c r="T449" s="24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6" t="s">
        <v>154</v>
      </c>
      <c r="AU449" s="246" t="s">
        <v>86</v>
      </c>
      <c r="AV449" s="13" t="s">
        <v>86</v>
      </c>
      <c r="AW449" s="13" t="s">
        <v>32</v>
      </c>
      <c r="AX449" s="13" t="s">
        <v>76</v>
      </c>
      <c r="AY449" s="246" t="s">
        <v>137</v>
      </c>
    </row>
    <row r="450" s="13" customFormat="1">
      <c r="A450" s="13"/>
      <c r="B450" s="236"/>
      <c r="C450" s="237"/>
      <c r="D450" s="231" t="s">
        <v>154</v>
      </c>
      <c r="E450" s="238" t="s">
        <v>1</v>
      </c>
      <c r="F450" s="239" t="s">
        <v>667</v>
      </c>
      <c r="G450" s="237"/>
      <c r="H450" s="240">
        <v>14.715</v>
      </c>
      <c r="I450" s="241"/>
      <c r="J450" s="237"/>
      <c r="K450" s="237"/>
      <c r="L450" s="242"/>
      <c r="M450" s="243"/>
      <c r="N450" s="244"/>
      <c r="O450" s="244"/>
      <c r="P450" s="244"/>
      <c r="Q450" s="244"/>
      <c r="R450" s="244"/>
      <c r="S450" s="244"/>
      <c r="T450" s="24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6" t="s">
        <v>154</v>
      </c>
      <c r="AU450" s="246" t="s">
        <v>86</v>
      </c>
      <c r="AV450" s="13" t="s">
        <v>86</v>
      </c>
      <c r="AW450" s="13" t="s">
        <v>32</v>
      </c>
      <c r="AX450" s="13" t="s">
        <v>76</v>
      </c>
      <c r="AY450" s="246" t="s">
        <v>137</v>
      </c>
    </row>
    <row r="451" s="15" customFormat="1">
      <c r="A451" s="15"/>
      <c r="B451" s="259"/>
      <c r="C451" s="260"/>
      <c r="D451" s="231" t="s">
        <v>154</v>
      </c>
      <c r="E451" s="261" t="s">
        <v>1</v>
      </c>
      <c r="F451" s="262" t="s">
        <v>218</v>
      </c>
      <c r="G451" s="260"/>
      <c r="H451" s="263">
        <v>73.030000000000001</v>
      </c>
      <c r="I451" s="264"/>
      <c r="J451" s="260"/>
      <c r="K451" s="260"/>
      <c r="L451" s="265"/>
      <c r="M451" s="266"/>
      <c r="N451" s="267"/>
      <c r="O451" s="267"/>
      <c r="P451" s="267"/>
      <c r="Q451" s="267"/>
      <c r="R451" s="267"/>
      <c r="S451" s="267"/>
      <c r="T451" s="268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9" t="s">
        <v>154</v>
      </c>
      <c r="AU451" s="269" t="s">
        <v>86</v>
      </c>
      <c r="AV451" s="15" t="s">
        <v>138</v>
      </c>
      <c r="AW451" s="15" t="s">
        <v>32</v>
      </c>
      <c r="AX451" s="15" t="s">
        <v>76</v>
      </c>
      <c r="AY451" s="269" t="s">
        <v>137</v>
      </c>
    </row>
    <row r="452" s="13" customFormat="1">
      <c r="A452" s="13"/>
      <c r="B452" s="236"/>
      <c r="C452" s="237"/>
      <c r="D452" s="231" t="s">
        <v>154</v>
      </c>
      <c r="E452" s="238" t="s">
        <v>1</v>
      </c>
      <c r="F452" s="239" t="s">
        <v>668</v>
      </c>
      <c r="G452" s="237"/>
      <c r="H452" s="240">
        <v>14.800000000000001</v>
      </c>
      <c r="I452" s="241"/>
      <c r="J452" s="237"/>
      <c r="K452" s="237"/>
      <c r="L452" s="242"/>
      <c r="M452" s="243"/>
      <c r="N452" s="244"/>
      <c r="O452" s="244"/>
      <c r="P452" s="244"/>
      <c r="Q452" s="244"/>
      <c r="R452" s="244"/>
      <c r="S452" s="244"/>
      <c r="T452" s="24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6" t="s">
        <v>154</v>
      </c>
      <c r="AU452" s="246" t="s">
        <v>86</v>
      </c>
      <c r="AV452" s="13" t="s">
        <v>86</v>
      </c>
      <c r="AW452" s="13" t="s">
        <v>32</v>
      </c>
      <c r="AX452" s="13" t="s">
        <v>76</v>
      </c>
      <c r="AY452" s="246" t="s">
        <v>137</v>
      </c>
    </row>
    <row r="453" s="13" customFormat="1">
      <c r="A453" s="13"/>
      <c r="B453" s="236"/>
      <c r="C453" s="237"/>
      <c r="D453" s="231" t="s">
        <v>154</v>
      </c>
      <c r="E453" s="238" t="s">
        <v>1</v>
      </c>
      <c r="F453" s="239" t="s">
        <v>669</v>
      </c>
      <c r="G453" s="237"/>
      <c r="H453" s="240">
        <v>15.199999999999999</v>
      </c>
      <c r="I453" s="241"/>
      <c r="J453" s="237"/>
      <c r="K453" s="237"/>
      <c r="L453" s="242"/>
      <c r="M453" s="243"/>
      <c r="N453" s="244"/>
      <c r="O453" s="244"/>
      <c r="P453" s="244"/>
      <c r="Q453" s="244"/>
      <c r="R453" s="244"/>
      <c r="S453" s="244"/>
      <c r="T453" s="24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6" t="s">
        <v>154</v>
      </c>
      <c r="AU453" s="246" t="s">
        <v>86</v>
      </c>
      <c r="AV453" s="13" t="s">
        <v>86</v>
      </c>
      <c r="AW453" s="13" t="s">
        <v>32</v>
      </c>
      <c r="AX453" s="13" t="s">
        <v>76</v>
      </c>
      <c r="AY453" s="246" t="s">
        <v>137</v>
      </c>
    </row>
    <row r="454" s="13" customFormat="1">
      <c r="A454" s="13"/>
      <c r="B454" s="236"/>
      <c r="C454" s="237"/>
      <c r="D454" s="231" t="s">
        <v>154</v>
      </c>
      <c r="E454" s="238" t="s">
        <v>1</v>
      </c>
      <c r="F454" s="239" t="s">
        <v>670</v>
      </c>
      <c r="G454" s="237"/>
      <c r="H454" s="240">
        <v>23.600000000000001</v>
      </c>
      <c r="I454" s="241"/>
      <c r="J454" s="237"/>
      <c r="K454" s="237"/>
      <c r="L454" s="242"/>
      <c r="M454" s="243"/>
      <c r="N454" s="244"/>
      <c r="O454" s="244"/>
      <c r="P454" s="244"/>
      <c r="Q454" s="244"/>
      <c r="R454" s="244"/>
      <c r="S454" s="244"/>
      <c r="T454" s="24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6" t="s">
        <v>154</v>
      </c>
      <c r="AU454" s="246" t="s">
        <v>86</v>
      </c>
      <c r="AV454" s="13" t="s">
        <v>86</v>
      </c>
      <c r="AW454" s="13" t="s">
        <v>32</v>
      </c>
      <c r="AX454" s="13" t="s">
        <v>76</v>
      </c>
      <c r="AY454" s="246" t="s">
        <v>137</v>
      </c>
    </row>
    <row r="455" s="13" customFormat="1">
      <c r="A455" s="13"/>
      <c r="B455" s="236"/>
      <c r="C455" s="237"/>
      <c r="D455" s="231" t="s">
        <v>154</v>
      </c>
      <c r="E455" s="238" t="s">
        <v>1</v>
      </c>
      <c r="F455" s="239" t="s">
        <v>671</v>
      </c>
      <c r="G455" s="237"/>
      <c r="H455" s="240">
        <v>17.199999999999999</v>
      </c>
      <c r="I455" s="241"/>
      <c r="J455" s="237"/>
      <c r="K455" s="237"/>
      <c r="L455" s="242"/>
      <c r="M455" s="243"/>
      <c r="N455" s="244"/>
      <c r="O455" s="244"/>
      <c r="P455" s="244"/>
      <c r="Q455" s="244"/>
      <c r="R455" s="244"/>
      <c r="S455" s="244"/>
      <c r="T455" s="24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6" t="s">
        <v>154</v>
      </c>
      <c r="AU455" s="246" t="s">
        <v>86</v>
      </c>
      <c r="AV455" s="13" t="s">
        <v>86</v>
      </c>
      <c r="AW455" s="13" t="s">
        <v>32</v>
      </c>
      <c r="AX455" s="13" t="s">
        <v>76</v>
      </c>
      <c r="AY455" s="246" t="s">
        <v>137</v>
      </c>
    </row>
    <row r="456" s="13" customFormat="1">
      <c r="A456" s="13"/>
      <c r="B456" s="236"/>
      <c r="C456" s="237"/>
      <c r="D456" s="231" t="s">
        <v>154</v>
      </c>
      <c r="E456" s="238" t="s">
        <v>1</v>
      </c>
      <c r="F456" s="239" t="s">
        <v>355</v>
      </c>
      <c r="G456" s="237"/>
      <c r="H456" s="240">
        <v>34.600000000000001</v>
      </c>
      <c r="I456" s="241"/>
      <c r="J456" s="237"/>
      <c r="K456" s="237"/>
      <c r="L456" s="242"/>
      <c r="M456" s="243"/>
      <c r="N456" s="244"/>
      <c r="O456" s="244"/>
      <c r="P456" s="244"/>
      <c r="Q456" s="244"/>
      <c r="R456" s="244"/>
      <c r="S456" s="244"/>
      <c r="T456" s="24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6" t="s">
        <v>154</v>
      </c>
      <c r="AU456" s="246" t="s">
        <v>86</v>
      </c>
      <c r="AV456" s="13" t="s">
        <v>86</v>
      </c>
      <c r="AW456" s="13" t="s">
        <v>32</v>
      </c>
      <c r="AX456" s="13" t="s">
        <v>76</v>
      </c>
      <c r="AY456" s="246" t="s">
        <v>137</v>
      </c>
    </row>
    <row r="457" s="13" customFormat="1">
      <c r="A457" s="13"/>
      <c r="B457" s="236"/>
      <c r="C457" s="237"/>
      <c r="D457" s="231" t="s">
        <v>154</v>
      </c>
      <c r="E457" s="238" t="s">
        <v>1</v>
      </c>
      <c r="F457" s="239" t="s">
        <v>356</v>
      </c>
      <c r="G457" s="237"/>
      <c r="H457" s="240">
        <v>34.399999999999999</v>
      </c>
      <c r="I457" s="241"/>
      <c r="J457" s="237"/>
      <c r="K457" s="237"/>
      <c r="L457" s="242"/>
      <c r="M457" s="243"/>
      <c r="N457" s="244"/>
      <c r="O457" s="244"/>
      <c r="P457" s="244"/>
      <c r="Q457" s="244"/>
      <c r="R457" s="244"/>
      <c r="S457" s="244"/>
      <c r="T457" s="24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6" t="s">
        <v>154</v>
      </c>
      <c r="AU457" s="246" t="s">
        <v>86</v>
      </c>
      <c r="AV457" s="13" t="s">
        <v>86</v>
      </c>
      <c r="AW457" s="13" t="s">
        <v>32</v>
      </c>
      <c r="AX457" s="13" t="s">
        <v>76</v>
      </c>
      <c r="AY457" s="246" t="s">
        <v>137</v>
      </c>
    </row>
    <row r="458" s="13" customFormat="1">
      <c r="A458" s="13"/>
      <c r="B458" s="236"/>
      <c r="C458" s="237"/>
      <c r="D458" s="231" t="s">
        <v>154</v>
      </c>
      <c r="E458" s="238" t="s">
        <v>1</v>
      </c>
      <c r="F458" s="239" t="s">
        <v>672</v>
      </c>
      <c r="G458" s="237"/>
      <c r="H458" s="240">
        <v>9.3000000000000007</v>
      </c>
      <c r="I458" s="241"/>
      <c r="J458" s="237"/>
      <c r="K458" s="237"/>
      <c r="L458" s="242"/>
      <c r="M458" s="243"/>
      <c r="N458" s="244"/>
      <c r="O458" s="244"/>
      <c r="P458" s="244"/>
      <c r="Q458" s="244"/>
      <c r="R458" s="244"/>
      <c r="S458" s="244"/>
      <c r="T458" s="24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6" t="s">
        <v>154</v>
      </c>
      <c r="AU458" s="246" t="s">
        <v>86</v>
      </c>
      <c r="AV458" s="13" t="s">
        <v>86</v>
      </c>
      <c r="AW458" s="13" t="s">
        <v>32</v>
      </c>
      <c r="AX458" s="13" t="s">
        <v>76</v>
      </c>
      <c r="AY458" s="246" t="s">
        <v>137</v>
      </c>
    </row>
    <row r="459" s="15" customFormat="1">
      <c r="A459" s="15"/>
      <c r="B459" s="259"/>
      <c r="C459" s="260"/>
      <c r="D459" s="231" t="s">
        <v>154</v>
      </c>
      <c r="E459" s="261" t="s">
        <v>1</v>
      </c>
      <c r="F459" s="262" t="s">
        <v>220</v>
      </c>
      <c r="G459" s="260"/>
      <c r="H459" s="263">
        <v>149.10000000000002</v>
      </c>
      <c r="I459" s="264"/>
      <c r="J459" s="260"/>
      <c r="K459" s="260"/>
      <c r="L459" s="265"/>
      <c r="M459" s="266"/>
      <c r="N459" s="267"/>
      <c r="O459" s="267"/>
      <c r="P459" s="267"/>
      <c r="Q459" s="267"/>
      <c r="R459" s="267"/>
      <c r="S459" s="267"/>
      <c r="T459" s="268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9" t="s">
        <v>154</v>
      </c>
      <c r="AU459" s="269" t="s">
        <v>86</v>
      </c>
      <c r="AV459" s="15" t="s">
        <v>138</v>
      </c>
      <c r="AW459" s="15" t="s">
        <v>32</v>
      </c>
      <c r="AX459" s="15" t="s">
        <v>76</v>
      </c>
      <c r="AY459" s="269" t="s">
        <v>137</v>
      </c>
    </row>
    <row r="460" s="14" customFormat="1">
      <c r="A460" s="14"/>
      <c r="B460" s="247"/>
      <c r="C460" s="248"/>
      <c r="D460" s="231" t="s">
        <v>154</v>
      </c>
      <c r="E460" s="249" t="s">
        <v>1</v>
      </c>
      <c r="F460" s="250" t="s">
        <v>162</v>
      </c>
      <c r="G460" s="248"/>
      <c r="H460" s="251">
        <v>222.13</v>
      </c>
      <c r="I460" s="252"/>
      <c r="J460" s="248"/>
      <c r="K460" s="248"/>
      <c r="L460" s="253"/>
      <c r="M460" s="254"/>
      <c r="N460" s="255"/>
      <c r="O460" s="255"/>
      <c r="P460" s="255"/>
      <c r="Q460" s="255"/>
      <c r="R460" s="255"/>
      <c r="S460" s="255"/>
      <c r="T460" s="25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7" t="s">
        <v>154</v>
      </c>
      <c r="AU460" s="257" t="s">
        <v>86</v>
      </c>
      <c r="AV460" s="14" t="s">
        <v>145</v>
      </c>
      <c r="AW460" s="14" t="s">
        <v>32</v>
      </c>
      <c r="AX460" s="14" t="s">
        <v>84</v>
      </c>
      <c r="AY460" s="257" t="s">
        <v>137</v>
      </c>
    </row>
    <row r="461" s="2" customFormat="1" ht="16.5" customHeight="1">
      <c r="A461" s="38"/>
      <c r="B461" s="39"/>
      <c r="C461" s="218" t="s">
        <v>673</v>
      </c>
      <c r="D461" s="218" t="s">
        <v>140</v>
      </c>
      <c r="E461" s="219" t="s">
        <v>674</v>
      </c>
      <c r="F461" s="220" t="s">
        <v>675</v>
      </c>
      <c r="G461" s="221" t="s">
        <v>151</v>
      </c>
      <c r="H461" s="222">
        <v>222.13</v>
      </c>
      <c r="I461" s="223"/>
      <c r="J461" s="224">
        <f>ROUND(I461*H461,2)</f>
        <v>0</v>
      </c>
      <c r="K461" s="220" t="s">
        <v>144</v>
      </c>
      <c r="L461" s="44"/>
      <c r="M461" s="225" t="s">
        <v>1</v>
      </c>
      <c r="N461" s="226" t="s">
        <v>41</v>
      </c>
      <c r="O461" s="91"/>
      <c r="P461" s="227">
        <f>O461*H461</f>
        <v>0</v>
      </c>
      <c r="Q461" s="227">
        <v>0.00029999999999999997</v>
      </c>
      <c r="R461" s="227">
        <f>Q461*H461</f>
        <v>0.06663899999999999</v>
      </c>
      <c r="S461" s="227">
        <v>0</v>
      </c>
      <c r="T461" s="228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29" t="s">
        <v>234</v>
      </c>
      <c r="AT461" s="229" t="s">
        <v>140</v>
      </c>
      <c r="AU461" s="229" t="s">
        <v>86</v>
      </c>
      <c r="AY461" s="17" t="s">
        <v>137</v>
      </c>
      <c r="BE461" s="230">
        <f>IF(N461="základní",J461,0)</f>
        <v>0</v>
      </c>
      <c r="BF461" s="230">
        <f>IF(N461="snížená",J461,0)</f>
        <v>0</v>
      </c>
      <c r="BG461" s="230">
        <f>IF(N461="zákl. přenesená",J461,0)</f>
        <v>0</v>
      </c>
      <c r="BH461" s="230">
        <f>IF(N461="sníž. přenesená",J461,0)</f>
        <v>0</v>
      </c>
      <c r="BI461" s="230">
        <f>IF(N461="nulová",J461,0)</f>
        <v>0</v>
      </c>
      <c r="BJ461" s="17" t="s">
        <v>84</v>
      </c>
      <c r="BK461" s="230">
        <f>ROUND(I461*H461,2)</f>
        <v>0</v>
      </c>
      <c r="BL461" s="17" t="s">
        <v>234</v>
      </c>
      <c r="BM461" s="229" t="s">
        <v>676</v>
      </c>
    </row>
    <row r="462" s="2" customFormat="1">
      <c r="A462" s="38"/>
      <c r="B462" s="39"/>
      <c r="C462" s="40"/>
      <c r="D462" s="231" t="s">
        <v>147</v>
      </c>
      <c r="E462" s="40"/>
      <c r="F462" s="232" t="s">
        <v>677</v>
      </c>
      <c r="G462" s="40"/>
      <c r="H462" s="40"/>
      <c r="I462" s="233"/>
      <c r="J462" s="40"/>
      <c r="K462" s="40"/>
      <c r="L462" s="44"/>
      <c r="M462" s="234"/>
      <c r="N462" s="235"/>
      <c r="O462" s="91"/>
      <c r="P462" s="91"/>
      <c r="Q462" s="91"/>
      <c r="R462" s="91"/>
      <c r="S462" s="91"/>
      <c r="T462" s="92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147</v>
      </c>
      <c r="AU462" s="17" t="s">
        <v>86</v>
      </c>
    </row>
    <row r="463" s="2" customFormat="1" ht="24.15" customHeight="1">
      <c r="A463" s="38"/>
      <c r="B463" s="39"/>
      <c r="C463" s="218" t="s">
        <v>678</v>
      </c>
      <c r="D463" s="218" t="s">
        <v>140</v>
      </c>
      <c r="E463" s="219" t="s">
        <v>679</v>
      </c>
      <c r="F463" s="220" t="s">
        <v>680</v>
      </c>
      <c r="G463" s="221" t="s">
        <v>151</v>
      </c>
      <c r="H463" s="222">
        <v>47.899999999999999</v>
      </c>
      <c r="I463" s="223"/>
      <c r="J463" s="224">
        <f>ROUND(I463*H463,2)</f>
        <v>0</v>
      </c>
      <c r="K463" s="220" t="s">
        <v>144</v>
      </c>
      <c r="L463" s="44"/>
      <c r="M463" s="225" t="s">
        <v>1</v>
      </c>
      <c r="N463" s="226" t="s">
        <v>41</v>
      </c>
      <c r="O463" s="91"/>
      <c r="P463" s="227">
        <f>O463*H463</f>
        <v>0</v>
      </c>
      <c r="Q463" s="227">
        <v>0.0015</v>
      </c>
      <c r="R463" s="227">
        <f>Q463*H463</f>
        <v>0.071849999999999997</v>
      </c>
      <c r="S463" s="227">
        <v>0</v>
      </c>
      <c r="T463" s="228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29" t="s">
        <v>234</v>
      </c>
      <c r="AT463" s="229" t="s">
        <v>140</v>
      </c>
      <c r="AU463" s="229" t="s">
        <v>86</v>
      </c>
      <c r="AY463" s="17" t="s">
        <v>137</v>
      </c>
      <c r="BE463" s="230">
        <f>IF(N463="základní",J463,0)</f>
        <v>0</v>
      </c>
      <c r="BF463" s="230">
        <f>IF(N463="snížená",J463,0)</f>
        <v>0</v>
      </c>
      <c r="BG463" s="230">
        <f>IF(N463="zákl. přenesená",J463,0)</f>
        <v>0</v>
      </c>
      <c r="BH463" s="230">
        <f>IF(N463="sníž. přenesená",J463,0)</f>
        <v>0</v>
      </c>
      <c r="BI463" s="230">
        <f>IF(N463="nulová",J463,0)</f>
        <v>0</v>
      </c>
      <c r="BJ463" s="17" t="s">
        <v>84</v>
      </c>
      <c r="BK463" s="230">
        <f>ROUND(I463*H463,2)</f>
        <v>0</v>
      </c>
      <c r="BL463" s="17" t="s">
        <v>234</v>
      </c>
      <c r="BM463" s="229" t="s">
        <v>681</v>
      </c>
    </row>
    <row r="464" s="2" customFormat="1">
      <c r="A464" s="38"/>
      <c r="B464" s="39"/>
      <c r="C464" s="40"/>
      <c r="D464" s="231" t="s">
        <v>147</v>
      </c>
      <c r="E464" s="40"/>
      <c r="F464" s="232" t="s">
        <v>682</v>
      </c>
      <c r="G464" s="40"/>
      <c r="H464" s="40"/>
      <c r="I464" s="233"/>
      <c r="J464" s="40"/>
      <c r="K464" s="40"/>
      <c r="L464" s="44"/>
      <c r="M464" s="234"/>
      <c r="N464" s="235"/>
      <c r="O464" s="91"/>
      <c r="P464" s="91"/>
      <c r="Q464" s="91"/>
      <c r="R464" s="91"/>
      <c r="S464" s="91"/>
      <c r="T464" s="92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147</v>
      </c>
      <c r="AU464" s="17" t="s">
        <v>86</v>
      </c>
    </row>
    <row r="465" s="13" customFormat="1">
      <c r="A465" s="13"/>
      <c r="B465" s="236"/>
      <c r="C465" s="237"/>
      <c r="D465" s="231" t="s">
        <v>154</v>
      </c>
      <c r="E465" s="238" t="s">
        <v>1</v>
      </c>
      <c r="F465" s="239" t="s">
        <v>683</v>
      </c>
      <c r="G465" s="237"/>
      <c r="H465" s="240">
        <v>25.5</v>
      </c>
      <c r="I465" s="241"/>
      <c r="J465" s="237"/>
      <c r="K465" s="237"/>
      <c r="L465" s="242"/>
      <c r="M465" s="243"/>
      <c r="N465" s="244"/>
      <c r="O465" s="244"/>
      <c r="P465" s="244"/>
      <c r="Q465" s="244"/>
      <c r="R465" s="244"/>
      <c r="S465" s="244"/>
      <c r="T465" s="24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6" t="s">
        <v>154</v>
      </c>
      <c r="AU465" s="246" t="s">
        <v>86</v>
      </c>
      <c r="AV465" s="13" t="s">
        <v>86</v>
      </c>
      <c r="AW465" s="13" t="s">
        <v>32</v>
      </c>
      <c r="AX465" s="13" t="s">
        <v>76</v>
      </c>
      <c r="AY465" s="246" t="s">
        <v>137</v>
      </c>
    </row>
    <row r="466" s="13" customFormat="1">
      <c r="A466" s="13"/>
      <c r="B466" s="236"/>
      <c r="C466" s="237"/>
      <c r="D466" s="231" t="s">
        <v>154</v>
      </c>
      <c r="E466" s="238" t="s">
        <v>1</v>
      </c>
      <c r="F466" s="239" t="s">
        <v>684</v>
      </c>
      <c r="G466" s="237"/>
      <c r="H466" s="240">
        <v>22.399999999999999</v>
      </c>
      <c r="I466" s="241"/>
      <c r="J466" s="237"/>
      <c r="K466" s="237"/>
      <c r="L466" s="242"/>
      <c r="M466" s="243"/>
      <c r="N466" s="244"/>
      <c r="O466" s="244"/>
      <c r="P466" s="244"/>
      <c r="Q466" s="244"/>
      <c r="R466" s="244"/>
      <c r="S466" s="244"/>
      <c r="T466" s="24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6" t="s">
        <v>154</v>
      </c>
      <c r="AU466" s="246" t="s">
        <v>86</v>
      </c>
      <c r="AV466" s="13" t="s">
        <v>86</v>
      </c>
      <c r="AW466" s="13" t="s">
        <v>32</v>
      </c>
      <c r="AX466" s="13" t="s">
        <v>76</v>
      </c>
      <c r="AY466" s="246" t="s">
        <v>137</v>
      </c>
    </row>
    <row r="467" s="14" customFormat="1">
      <c r="A467" s="14"/>
      <c r="B467" s="247"/>
      <c r="C467" s="248"/>
      <c r="D467" s="231" t="s">
        <v>154</v>
      </c>
      <c r="E467" s="249" t="s">
        <v>1</v>
      </c>
      <c r="F467" s="250" t="s">
        <v>162</v>
      </c>
      <c r="G467" s="248"/>
      <c r="H467" s="251">
        <v>47.899999999999999</v>
      </c>
      <c r="I467" s="252"/>
      <c r="J467" s="248"/>
      <c r="K467" s="248"/>
      <c r="L467" s="253"/>
      <c r="M467" s="254"/>
      <c r="N467" s="255"/>
      <c r="O467" s="255"/>
      <c r="P467" s="255"/>
      <c r="Q467" s="255"/>
      <c r="R467" s="255"/>
      <c r="S467" s="255"/>
      <c r="T467" s="25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7" t="s">
        <v>154</v>
      </c>
      <c r="AU467" s="257" t="s">
        <v>86</v>
      </c>
      <c r="AV467" s="14" t="s">
        <v>145</v>
      </c>
      <c r="AW467" s="14" t="s">
        <v>32</v>
      </c>
      <c r="AX467" s="14" t="s">
        <v>84</v>
      </c>
      <c r="AY467" s="257" t="s">
        <v>137</v>
      </c>
    </row>
    <row r="468" s="2" customFormat="1" ht="33" customHeight="1">
      <c r="A468" s="38"/>
      <c r="B468" s="39"/>
      <c r="C468" s="218" t="s">
        <v>685</v>
      </c>
      <c r="D468" s="218" t="s">
        <v>140</v>
      </c>
      <c r="E468" s="219" t="s">
        <v>686</v>
      </c>
      <c r="F468" s="220" t="s">
        <v>687</v>
      </c>
      <c r="G468" s="221" t="s">
        <v>151</v>
      </c>
      <c r="H468" s="222">
        <v>212.83000000000001</v>
      </c>
      <c r="I468" s="223"/>
      <c r="J468" s="224">
        <f>ROUND(I468*H468,2)</f>
        <v>0</v>
      </c>
      <c r="K468" s="220" t="s">
        <v>144</v>
      </c>
      <c r="L468" s="44"/>
      <c r="M468" s="225" t="s">
        <v>1</v>
      </c>
      <c r="N468" s="226" t="s">
        <v>41</v>
      </c>
      <c r="O468" s="91"/>
      <c r="P468" s="227">
        <f>O468*H468</f>
        <v>0</v>
      </c>
      <c r="Q468" s="227">
        <v>0.0073000000000000001</v>
      </c>
      <c r="R468" s="227">
        <f>Q468*H468</f>
        <v>1.5536590000000001</v>
      </c>
      <c r="S468" s="227">
        <v>0</v>
      </c>
      <c r="T468" s="228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29" t="s">
        <v>234</v>
      </c>
      <c r="AT468" s="229" t="s">
        <v>140</v>
      </c>
      <c r="AU468" s="229" t="s">
        <v>86</v>
      </c>
      <c r="AY468" s="17" t="s">
        <v>137</v>
      </c>
      <c r="BE468" s="230">
        <f>IF(N468="základní",J468,0)</f>
        <v>0</v>
      </c>
      <c r="BF468" s="230">
        <f>IF(N468="snížená",J468,0)</f>
        <v>0</v>
      </c>
      <c r="BG468" s="230">
        <f>IF(N468="zákl. přenesená",J468,0)</f>
        <v>0</v>
      </c>
      <c r="BH468" s="230">
        <f>IF(N468="sníž. přenesená",J468,0)</f>
        <v>0</v>
      </c>
      <c r="BI468" s="230">
        <f>IF(N468="nulová",J468,0)</f>
        <v>0</v>
      </c>
      <c r="BJ468" s="17" t="s">
        <v>84</v>
      </c>
      <c r="BK468" s="230">
        <f>ROUND(I468*H468,2)</f>
        <v>0</v>
      </c>
      <c r="BL468" s="17" t="s">
        <v>234</v>
      </c>
      <c r="BM468" s="229" t="s">
        <v>688</v>
      </c>
    </row>
    <row r="469" s="2" customFormat="1">
      <c r="A469" s="38"/>
      <c r="B469" s="39"/>
      <c r="C469" s="40"/>
      <c r="D469" s="231" t="s">
        <v>147</v>
      </c>
      <c r="E469" s="40"/>
      <c r="F469" s="232" t="s">
        <v>689</v>
      </c>
      <c r="G469" s="40"/>
      <c r="H469" s="40"/>
      <c r="I469" s="233"/>
      <c r="J469" s="40"/>
      <c r="K469" s="40"/>
      <c r="L469" s="44"/>
      <c r="M469" s="234"/>
      <c r="N469" s="235"/>
      <c r="O469" s="91"/>
      <c r="P469" s="91"/>
      <c r="Q469" s="91"/>
      <c r="R469" s="91"/>
      <c r="S469" s="91"/>
      <c r="T469" s="92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147</v>
      </c>
      <c r="AU469" s="17" t="s">
        <v>86</v>
      </c>
    </row>
    <row r="470" s="2" customFormat="1" ht="16.5" customHeight="1">
      <c r="A470" s="38"/>
      <c r="B470" s="39"/>
      <c r="C470" s="270" t="s">
        <v>690</v>
      </c>
      <c r="D470" s="270" t="s">
        <v>227</v>
      </c>
      <c r="E470" s="271" t="s">
        <v>691</v>
      </c>
      <c r="F470" s="272" t="s">
        <v>692</v>
      </c>
      <c r="G470" s="273" t="s">
        <v>151</v>
      </c>
      <c r="H470" s="274">
        <v>212.83000000000001</v>
      </c>
      <c r="I470" s="275"/>
      <c r="J470" s="276">
        <f>ROUND(I470*H470,2)</f>
        <v>0</v>
      </c>
      <c r="K470" s="272" t="s">
        <v>144</v>
      </c>
      <c r="L470" s="277"/>
      <c r="M470" s="278" t="s">
        <v>1</v>
      </c>
      <c r="N470" s="279" t="s">
        <v>41</v>
      </c>
      <c r="O470" s="91"/>
      <c r="P470" s="227">
        <f>O470*H470</f>
        <v>0</v>
      </c>
      <c r="Q470" s="227">
        <v>0.0118</v>
      </c>
      <c r="R470" s="227">
        <f>Q470*H470</f>
        <v>2.5113940000000001</v>
      </c>
      <c r="S470" s="227">
        <v>0</v>
      </c>
      <c r="T470" s="228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29" t="s">
        <v>322</v>
      </c>
      <c r="AT470" s="229" t="s">
        <v>227</v>
      </c>
      <c r="AU470" s="229" t="s">
        <v>86</v>
      </c>
      <c r="AY470" s="17" t="s">
        <v>137</v>
      </c>
      <c r="BE470" s="230">
        <f>IF(N470="základní",J470,0)</f>
        <v>0</v>
      </c>
      <c r="BF470" s="230">
        <f>IF(N470="snížená",J470,0)</f>
        <v>0</v>
      </c>
      <c r="BG470" s="230">
        <f>IF(N470="zákl. přenesená",J470,0)</f>
        <v>0</v>
      </c>
      <c r="BH470" s="230">
        <f>IF(N470="sníž. přenesená",J470,0)</f>
        <v>0</v>
      </c>
      <c r="BI470" s="230">
        <f>IF(N470="nulová",J470,0)</f>
        <v>0</v>
      </c>
      <c r="BJ470" s="17" t="s">
        <v>84</v>
      </c>
      <c r="BK470" s="230">
        <f>ROUND(I470*H470,2)</f>
        <v>0</v>
      </c>
      <c r="BL470" s="17" t="s">
        <v>234</v>
      </c>
      <c r="BM470" s="229" t="s">
        <v>693</v>
      </c>
    </row>
    <row r="471" s="2" customFormat="1">
      <c r="A471" s="38"/>
      <c r="B471" s="39"/>
      <c r="C471" s="40"/>
      <c r="D471" s="231" t="s">
        <v>147</v>
      </c>
      <c r="E471" s="40"/>
      <c r="F471" s="232" t="s">
        <v>692</v>
      </c>
      <c r="G471" s="40"/>
      <c r="H471" s="40"/>
      <c r="I471" s="233"/>
      <c r="J471" s="40"/>
      <c r="K471" s="40"/>
      <c r="L471" s="44"/>
      <c r="M471" s="234"/>
      <c r="N471" s="235"/>
      <c r="O471" s="91"/>
      <c r="P471" s="91"/>
      <c r="Q471" s="91"/>
      <c r="R471" s="91"/>
      <c r="S471" s="91"/>
      <c r="T471" s="92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147</v>
      </c>
      <c r="AU471" s="17" t="s">
        <v>86</v>
      </c>
    </row>
    <row r="472" s="2" customFormat="1" ht="21.75" customHeight="1">
      <c r="A472" s="38"/>
      <c r="B472" s="39"/>
      <c r="C472" s="218" t="s">
        <v>694</v>
      </c>
      <c r="D472" s="218" t="s">
        <v>140</v>
      </c>
      <c r="E472" s="219" t="s">
        <v>695</v>
      </c>
      <c r="F472" s="220" t="s">
        <v>696</v>
      </c>
      <c r="G472" s="221" t="s">
        <v>325</v>
      </c>
      <c r="H472" s="222">
        <v>37</v>
      </c>
      <c r="I472" s="223"/>
      <c r="J472" s="224">
        <f>ROUND(I472*H472,2)</f>
        <v>0</v>
      </c>
      <c r="K472" s="220" t="s">
        <v>144</v>
      </c>
      <c r="L472" s="44"/>
      <c r="M472" s="225" t="s">
        <v>1</v>
      </c>
      <c r="N472" s="226" t="s">
        <v>41</v>
      </c>
      <c r="O472" s="91"/>
      <c r="P472" s="227">
        <f>O472*H472</f>
        <v>0</v>
      </c>
      <c r="Q472" s="227">
        <v>0.00055000000000000003</v>
      </c>
      <c r="R472" s="227">
        <f>Q472*H472</f>
        <v>0.02035</v>
      </c>
      <c r="S472" s="227">
        <v>0</v>
      </c>
      <c r="T472" s="228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29" t="s">
        <v>234</v>
      </c>
      <c r="AT472" s="229" t="s">
        <v>140</v>
      </c>
      <c r="AU472" s="229" t="s">
        <v>86</v>
      </c>
      <c r="AY472" s="17" t="s">
        <v>137</v>
      </c>
      <c r="BE472" s="230">
        <f>IF(N472="základní",J472,0)</f>
        <v>0</v>
      </c>
      <c r="BF472" s="230">
        <f>IF(N472="snížená",J472,0)</f>
        <v>0</v>
      </c>
      <c r="BG472" s="230">
        <f>IF(N472="zákl. přenesená",J472,0)</f>
        <v>0</v>
      </c>
      <c r="BH472" s="230">
        <f>IF(N472="sníž. přenesená",J472,0)</f>
        <v>0</v>
      </c>
      <c r="BI472" s="230">
        <f>IF(N472="nulová",J472,0)</f>
        <v>0</v>
      </c>
      <c r="BJ472" s="17" t="s">
        <v>84</v>
      </c>
      <c r="BK472" s="230">
        <f>ROUND(I472*H472,2)</f>
        <v>0</v>
      </c>
      <c r="BL472" s="17" t="s">
        <v>234</v>
      </c>
      <c r="BM472" s="229" t="s">
        <v>697</v>
      </c>
    </row>
    <row r="473" s="2" customFormat="1">
      <c r="A473" s="38"/>
      <c r="B473" s="39"/>
      <c r="C473" s="40"/>
      <c r="D473" s="231" t="s">
        <v>147</v>
      </c>
      <c r="E473" s="40"/>
      <c r="F473" s="232" t="s">
        <v>698</v>
      </c>
      <c r="G473" s="40"/>
      <c r="H473" s="40"/>
      <c r="I473" s="233"/>
      <c r="J473" s="40"/>
      <c r="K473" s="40"/>
      <c r="L473" s="44"/>
      <c r="M473" s="234"/>
      <c r="N473" s="235"/>
      <c r="O473" s="91"/>
      <c r="P473" s="91"/>
      <c r="Q473" s="91"/>
      <c r="R473" s="91"/>
      <c r="S473" s="91"/>
      <c r="T473" s="92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147</v>
      </c>
      <c r="AU473" s="17" t="s">
        <v>86</v>
      </c>
    </row>
    <row r="474" s="13" customFormat="1">
      <c r="A474" s="13"/>
      <c r="B474" s="236"/>
      <c r="C474" s="237"/>
      <c r="D474" s="231" t="s">
        <v>154</v>
      </c>
      <c r="E474" s="238" t="s">
        <v>1</v>
      </c>
      <c r="F474" s="239" t="s">
        <v>699</v>
      </c>
      <c r="G474" s="237"/>
      <c r="H474" s="240">
        <v>25</v>
      </c>
      <c r="I474" s="241"/>
      <c r="J474" s="237"/>
      <c r="K474" s="237"/>
      <c r="L474" s="242"/>
      <c r="M474" s="243"/>
      <c r="N474" s="244"/>
      <c r="O474" s="244"/>
      <c r="P474" s="244"/>
      <c r="Q474" s="244"/>
      <c r="R474" s="244"/>
      <c r="S474" s="244"/>
      <c r="T474" s="24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6" t="s">
        <v>154</v>
      </c>
      <c r="AU474" s="246" t="s">
        <v>86</v>
      </c>
      <c r="AV474" s="13" t="s">
        <v>86</v>
      </c>
      <c r="AW474" s="13" t="s">
        <v>32</v>
      </c>
      <c r="AX474" s="13" t="s">
        <v>76</v>
      </c>
      <c r="AY474" s="246" t="s">
        <v>137</v>
      </c>
    </row>
    <row r="475" s="13" customFormat="1">
      <c r="A475" s="13"/>
      <c r="B475" s="236"/>
      <c r="C475" s="237"/>
      <c r="D475" s="231" t="s">
        <v>154</v>
      </c>
      <c r="E475" s="238" t="s">
        <v>1</v>
      </c>
      <c r="F475" s="239" t="s">
        <v>212</v>
      </c>
      <c r="G475" s="237"/>
      <c r="H475" s="240">
        <v>12</v>
      </c>
      <c r="I475" s="241"/>
      <c r="J475" s="237"/>
      <c r="K475" s="237"/>
      <c r="L475" s="242"/>
      <c r="M475" s="243"/>
      <c r="N475" s="244"/>
      <c r="O475" s="244"/>
      <c r="P475" s="244"/>
      <c r="Q475" s="244"/>
      <c r="R475" s="244"/>
      <c r="S475" s="244"/>
      <c r="T475" s="24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6" t="s">
        <v>154</v>
      </c>
      <c r="AU475" s="246" t="s">
        <v>86</v>
      </c>
      <c r="AV475" s="13" t="s">
        <v>86</v>
      </c>
      <c r="AW475" s="13" t="s">
        <v>32</v>
      </c>
      <c r="AX475" s="13" t="s">
        <v>76</v>
      </c>
      <c r="AY475" s="246" t="s">
        <v>137</v>
      </c>
    </row>
    <row r="476" s="14" customFormat="1">
      <c r="A476" s="14"/>
      <c r="B476" s="247"/>
      <c r="C476" s="248"/>
      <c r="D476" s="231" t="s">
        <v>154</v>
      </c>
      <c r="E476" s="249" t="s">
        <v>1</v>
      </c>
      <c r="F476" s="250" t="s">
        <v>162</v>
      </c>
      <c r="G476" s="248"/>
      <c r="H476" s="251">
        <v>37</v>
      </c>
      <c r="I476" s="252"/>
      <c r="J476" s="248"/>
      <c r="K476" s="248"/>
      <c r="L476" s="253"/>
      <c r="M476" s="254"/>
      <c r="N476" s="255"/>
      <c r="O476" s="255"/>
      <c r="P476" s="255"/>
      <c r="Q476" s="255"/>
      <c r="R476" s="255"/>
      <c r="S476" s="255"/>
      <c r="T476" s="25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7" t="s">
        <v>154</v>
      </c>
      <c r="AU476" s="257" t="s">
        <v>86</v>
      </c>
      <c r="AV476" s="14" t="s">
        <v>145</v>
      </c>
      <c r="AW476" s="14" t="s">
        <v>32</v>
      </c>
      <c r="AX476" s="14" t="s">
        <v>84</v>
      </c>
      <c r="AY476" s="257" t="s">
        <v>137</v>
      </c>
    </row>
    <row r="477" s="2" customFormat="1" ht="21.75" customHeight="1">
      <c r="A477" s="38"/>
      <c r="B477" s="39"/>
      <c r="C477" s="218" t="s">
        <v>700</v>
      </c>
      <c r="D477" s="218" t="s">
        <v>140</v>
      </c>
      <c r="E477" s="219" t="s">
        <v>701</v>
      </c>
      <c r="F477" s="220" t="s">
        <v>702</v>
      </c>
      <c r="G477" s="221" t="s">
        <v>325</v>
      </c>
      <c r="H477" s="222">
        <v>107</v>
      </c>
      <c r="I477" s="223"/>
      <c r="J477" s="224">
        <f>ROUND(I477*H477,2)</f>
        <v>0</v>
      </c>
      <c r="K477" s="220" t="s">
        <v>144</v>
      </c>
      <c r="L477" s="44"/>
      <c r="M477" s="225" t="s">
        <v>1</v>
      </c>
      <c r="N477" s="226" t="s">
        <v>41</v>
      </c>
      <c r="O477" s="91"/>
      <c r="P477" s="227">
        <f>O477*H477</f>
        <v>0</v>
      </c>
      <c r="Q477" s="227">
        <v>0.00050000000000000001</v>
      </c>
      <c r="R477" s="227">
        <f>Q477*H477</f>
        <v>0.053499999999999999</v>
      </c>
      <c r="S477" s="227">
        <v>0</v>
      </c>
      <c r="T477" s="228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29" t="s">
        <v>234</v>
      </c>
      <c r="AT477" s="229" t="s">
        <v>140</v>
      </c>
      <c r="AU477" s="229" t="s">
        <v>86</v>
      </c>
      <c r="AY477" s="17" t="s">
        <v>137</v>
      </c>
      <c r="BE477" s="230">
        <f>IF(N477="základní",J477,0)</f>
        <v>0</v>
      </c>
      <c r="BF477" s="230">
        <f>IF(N477="snížená",J477,0)</f>
        <v>0</v>
      </c>
      <c r="BG477" s="230">
        <f>IF(N477="zákl. přenesená",J477,0)</f>
        <v>0</v>
      </c>
      <c r="BH477" s="230">
        <f>IF(N477="sníž. přenesená",J477,0)</f>
        <v>0</v>
      </c>
      <c r="BI477" s="230">
        <f>IF(N477="nulová",J477,0)</f>
        <v>0</v>
      </c>
      <c r="BJ477" s="17" t="s">
        <v>84</v>
      </c>
      <c r="BK477" s="230">
        <f>ROUND(I477*H477,2)</f>
        <v>0</v>
      </c>
      <c r="BL477" s="17" t="s">
        <v>234</v>
      </c>
      <c r="BM477" s="229" t="s">
        <v>703</v>
      </c>
    </row>
    <row r="478" s="2" customFormat="1">
      <c r="A478" s="38"/>
      <c r="B478" s="39"/>
      <c r="C478" s="40"/>
      <c r="D478" s="231" t="s">
        <v>147</v>
      </c>
      <c r="E478" s="40"/>
      <c r="F478" s="232" t="s">
        <v>704</v>
      </c>
      <c r="G478" s="40"/>
      <c r="H478" s="40"/>
      <c r="I478" s="233"/>
      <c r="J478" s="40"/>
      <c r="K478" s="40"/>
      <c r="L478" s="44"/>
      <c r="M478" s="234"/>
      <c r="N478" s="235"/>
      <c r="O478" s="91"/>
      <c r="P478" s="91"/>
      <c r="Q478" s="91"/>
      <c r="R478" s="91"/>
      <c r="S478" s="91"/>
      <c r="T478" s="92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147</v>
      </c>
      <c r="AU478" s="17" t="s">
        <v>86</v>
      </c>
    </row>
    <row r="479" s="13" customFormat="1">
      <c r="A479" s="13"/>
      <c r="B479" s="236"/>
      <c r="C479" s="237"/>
      <c r="D479" s="231" t="s">
        <v>154</v>
      </c>
      <c r="E479" s="238" t="s">
        <v>1</v>
      </c>
      <c r="F479" s="239" t="s">
        <v>705</v>
      </c>
      <c r="G479" s="237"/>
      <c r="H479" s="240">
        <v>107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6" t="s">
        <v>154</v>
      </c>
      <c r="AU479" s="246" t="s">
        <v>86</v>
      </c>
      <c r="AV479" s="13" t="s">
        <v>86</v>
      </c>
      <c r="AW479" s="13" t="s">
        <v>32</v>
      </c>
      <c r="AX479" s="13" t="s">
        <v>84</v>
      </c>
      <c r="AY479" s="246" t="s">
        <v>137</v>
      </c>
    </row>
    <row r="480" s="2" customFormat="1" ht="24.15" customHeight="1">
      <c r="A480" s="38"/>
      <c r="B480" s="39"/>
      <c r="C480" s="218" t="s">
        <v>706</v>
      </c>
      <c r="D480" s="218" t="s">
        <v>140</v>
      </c>
      <c r="E480" s="219" t="s">
        <v>707</v>
      </c>
      <c r="F480" s="220" t="s">
        <v>708</v>
      </c>
      <c r="G480" s="221" t="s">
        <v>367</v>
      </c>
      <c r="H480" s="222">
        <v>4.2770000000000001</v>
      </c>
      <c r="I480" s="223"/>
      <c r="J480" s="224">
        <f>ROUND(I480*H480,2)</f>
        <v>0</v>
      </c>
      <c r="K480" s="220" t="s">
        <v>144</v>
      </c>
      <c r="L480" s="44"/>
      <c r="M480" s="225" t="s">
        <v>1</v>
      </c>
      <c r="N480" s="226" t="s">
        <v>41</v>
      </c>
      <c r="O480" s="91"/>
      <c r="P480" s="227">
        <f>O480*H480</f>
        <v>0</v>
      </c>
      <c r="Q480" s="227">
        <v>0</v>
      </c>
      <c r="R480" s="227">
        <f>Q480*H480</f>
        <v>0</v>
      </c>
      <c r="S480" s="227">
        <v>0</v>
      </c>
      <c r="T480" s="228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29" t="s">
        <v>234</v>
      </c>
      <c r="AT480" s="229" t="s">
        <v>140</v>
      </c>
      <c r="AU480" s="229" t="s">
        <v>86</v>
      </c>
      <c r="AY480" s="17" t="s">
        <v>137</v>
      </c>
      <c r="BE480" s="230">
        <f>IF(N480="základní",J480,0)</f>
        <v>0</v>
      </c>
      <c r="BF480" s="230">
        <f>IF(N480="snížená",J480,0)</f>
        <v>0</v>
      </c>
      <c r="BG480" s="230">
        <f>IF(N480="zákl. přenesená",J480,0)</f>
        <v>0</v>
      </c>
      <c r="BH480" s="230">
        <f>IF(N480="sníž. přenesená",J480,0)</f>
        <v>0</v>
      </c>
      <c r="BI480" s="230">
        <f>IF(N480="nulová",J480,0)</f>
        <v>0</v>
      </c>
      <c r="BJ480" s="17" t="s">
        <v>84</v>
      </c>
      <c r="BK480" s="230">
        <f>ROUND(I480*H480,2)</f>
        <v>0</v>
      </c>
      <c r="BL480" s="17" t="s">
        <v>234</v>
      </c>
      <c r="BM480" s="229" t="s">
        <v>709</v>
      </c>
    </row>
    <row r="481" s="2" customFormat="1">
      <c r="A481" s="38"/>
      <c r="B481" s="39"/>
      <c r="C481" s="40"/>
      <c r="D481" s="231" t="s">
        <v>147</v>
      </c>
      <c r="E481" s="40"/>
      <c r="F481" s="232" t="s">
        <v>710</v>
      </c>
      <c r="G481" s="40"/>
      <c r="H481" s="40"/>
      <c r="I481" s="233"/>
      <c r="J481" s="40"/>
      <c r="K481" s="40"/>
      <c r="L481" s="44"/>
      <c r="M481" s="234"/>
      <c r="N481" s="235"/>
      <c r="O481" s="91"/>
      <c r="P481" s="91"/>
      <c r="Q481" s="91"/>
      <c r="R481" s="91"/>
      <c r="S481" s="91"/>
      <c r="T481" s="92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147</v>
      </c>
      <c r="AU481" s="17" t="s">
        <v>86</v>
      </c>
    </row>
    <row r="482" s="12" customFormat="1" ht="22.8" customHeight="1">
      <c r="A482" s="12"/>
      <c r="B482" s="202"/>
      <c r="C482" s="203"/>
      <c r="D482" s="204" t="s">
        <v>75</v>
      </c>
      <c r="E482" s="216" t="s">
        <v>711</v>
      </c>
      <c r="F482" s="216" t="s">
        <v>712</v>
      </c>
      <c r="G482" s="203"/>
      <c r="H482" s="203"/>
      <c r="I482" s="206"/>
      <c r="J482" s="217">
        <f>BK482</f>
        <v>0</v>
      </c>
      <c r="K482" s="203"/>
      <c r="L482" s="208"/>
      <c r="M482" s="209"/>
      <c r="N482" s="210"/>
      <c r="O482" s="210"/>
      <c r="P482" s="211">
        <f>SUM(P483:P491)</f>
        <v>0</v>
      </c>
      <c r="Q482" s="210"/>
      <c r="R482" s="211">
        <f>SUM(R483:R491)</f>
        <v>1.6505910000000001</v>
      </c>
      <c r="S482" s="210"/>
      <c r="T482" s="212">
        <f>SUM(T483:T491)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13" t="s">
        <v>86</v>
      </c>
      <c r="AT482" s="214" t="s">
        <v>75</v>
      </c>
      <c r="AU482" s="214" t="s">
        <v>84</v>
      </c>
      <c r="AY482" s="213" t="s">
        <v>137</v>
      </c>
      <c r="BK482" s="215">
        <f>SUM(BK483:BK491)</f>
        <v>0</v>
      </c>
    </row>
    <row r="483" s="2" customFormat="1" ht="16.5" customHeight="1">
      <c r="A483" s="38"/>
      <c r="B483" s="39"/>
      <c r="C483" s="218" t="s">
        <v>713</v>
      </c>
      <c r="D483" s="218" t="s">
        <v>140</v>
      </c>
      <c r="E483" s="219" t="s">
        <v>714</v>
      </c>
      <c r="F483" s="220" t="s">
        <v>715</v>
      </c>
      <c r="G483" s="221" t="s">
        <v>151</v>
      </c>
      <c r="H483" s="222">
        <v>305.10000000000002</v>
      </c>
      <c r="I483" s="223"/>
      <c r="J483" s="224">
        <f>ROUND(I483*H483,2)</f>
        <v>0</v>
      </c>
      <c r="K483" s="220" t="s">
        <v>144</v>
      </c>
      <c r="L483" s="44"/>
      <c r="M483" s="225" t="s">
        <v>1</v>
      </c>
      <c r="N483" s="226" t="s">
        <v>41</v>
      </c>
      <c r="O483" s="91"/>
      <c r="P483" s="227">
        <f>O483*H483</f>
        <v>0</v>
      </c>
      <c r="Q483" s="227">
        <v>0</v>
      </c>
      <c r="R483" s="227">
        <f>Q483*H483</f>
        <v>0</v>
      </c>
      <c r="S483" s="227">
        <v>0</v>
      </c>
      <c r="T483" s="228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29" t="s">
        <v>234</v>
      </c>
      <c r="AT483" s="229" t="s">
        <v>140</v>
      </c>
      <c r="AU483" s="229" t="s">
        <v>86</v>
      </c>
      <c r="AY483" s="17" t="s">
        <v>137</v>
      </c>
      <c r="BE483" s="230">
        <f>IF(N483="základní",J483,0)</f>
        <v>0</v>
      </c>
      <c r="BF483" s="230">
        <f>IF(N483="snížená",J483,0)</f>
        <v>0</v>
      </c>
      <c r="BG483" s="230">
        <f>IF(N483="zákl. přenesená",J483,0)</f>
        <v>0</v>
      </c>
      <c r="BH483" s="230">
        <f>IF(N483="sníž. přenesená",J483,0)</f>
        <v>0</v>
      </c>
      <c r="BI483" s="230">
        <f>IF(N483="nulová",J483,0)</f>
        <v>0</v>
      </c>
      <c r="BJ483" s="17" t="s">
        <v>84</v>
      </c>
      <c r="BK483" s="230">
        <f>ROUND(I483*H483,2)</f>
        <v>0</v>
      </c>
      <c r="BL483" s="17" t="s">
        <v>234</v>
      </c>
      <c r="BM483" s="229" t="s">
        <v>716</v>
      </c>
    </row>
    <row r="484" s="2" customFormat="1">
      <c r="A484" s="38"/>
      <c r="B484" s="39"/>
      <c r="C484" s="40"/>
      <c r="D484" s="231" t="s">
        <v>147</v>
      </c>
      <c r="E484" s="40"/>
      <c r="F484" s="232" t="s">
        <v>717</v>
      </c>
      <c r="G484" s="40"/>
      <c r="H484" s="40"/>
      <c r="I484" s="233"/>
      <c r="J484" s="40"/>
      <c r="K484" s="40"/>
      <c r="L484" s="44"/>
      <c r="M484" s="234"/>
      <c r="N484" s="235"/>
      <c r="O484" s="91"/>
      <c r="P484" s="91"/>
      <c r="Q484" s="91"/>
      <c r="R484" s="91"/>
      <c r="S484" s="91"/>
      <c r="T484" s="92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147</v>
      </c>
      <c r="AU484" s="17" t="s">
        <v>86</v>
      </c>
    </row>
    <row r="485" s="13" customFormat="1">
      <c r="A485" s="13"/>
      <c r="B485" s="236"/>
      <c r="C485" s="237"/>
      <c r="D485" s="231" t="s">
        <v>154</v>
      </c>
      <c r="E485" s="238" t="s">
        <v>1</v>
      </c>
      <c r="F485" s="239" t="s">
        <v>718</v>
      </c>
      <c r="G485" s="237"/>
      <c r="H485" s="240">
        <v>305.10000000000002</v>
      </c>
      <c r="I485" s="241"/>
      <c r="J485" s="237"/>
      <c r="K485" s="237"/>
      <c r="L485" s="242"/>
      <c r="M485" s="243"/>
      <c r="N485" s="244"/>
      <c r="O485" s="244"/>
      <c r="P485" s="244"/>
      <c r="Q485" s="244"/>
      <c r="R485" s="244"/>
      <c r="S485" s="244"/>
      <c r="T485" s="24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6" t="s">
        <v>154</v>
      </c>
      <c r="AU485" s="246" t="s">
        <v>86</v>
      </c>
      <c r="AV485" s="13" t="s">
        <v>86</v>
      </c>
      <c r="AW485" s="13" t="s">
        <v>32</v>
      </c>
      <c r="AX485" s="13" t="s">
        <v>84</v>
      </c>
      <c r="AY485" s="246" t="s">
        <v>137</v>
      </c>
    </row>
    <row r="486" s="2" customFormat="1" ht="24.15" customHeight="1">
      <c r="A486" s="38"/>
      <c r="B486" s="39"/>
      <c r="C486" s="218" t="s">
        <v>719</v>
      </c>
      <c r="D486" s="218" t="s">
        <v>140</v>
      </c>
      <c r="E486" s="219" t="s">
        <v>720</v>
      </c>
      <c r="F486" s="220" t="s">
        <v>721</v>
      </c>
      <c r="G486" s="221" t="s">
        <v>151</v>
      </c>
      <c r="H486" s="222">
        <v>305.10000000000002</v>
      </c>
      <c r="I486" s="223"/>
      <c r="J486" s="224">
        <f>ROUND(I486*H486,2)</f>
        <v>0</v>
      </c>
      <c r="K486" s="220" t="s">
        <v>144</v>
      </c>
      <c r="L486" s="44"/>
      <c r="M486" s="225" t="s">
        <v>1</v>
      </c>
      <c r="N486" s="226" t="s">
        <v>41</v>
      </c>
      <c r="O486" s="91"/>
      <c r="P486" s="227">
        <f>O486*H486</f>
        <v>0</v>
      </c>
      <c r="Q486" s="227">
        <v>0.00020000000000000001</v>
      </c>
      <c r="R486" s="227">
        <f>Q486*H486</f>
        <v>0.061020000000000005</v>
      </c>
      <c r="S486" s="227">
        <v>0</v>
      </c>
      <c r="T486" s="228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29" t="s">
        <v>234</v>
      </c>
      <c r="AT486" s="229" t="s">
        <v>140</v>
      </c>
      <c r="AU486" s="229" t="s">
        <v>86</v>
      </c>
      <c r="AY486" s="17" t="s">
        <v>137</v>
      </c>
      <c r="BE486" s="230">
        <f>IF(N486="základní",J486,0)</f>
        <v>0</v>
      </c>
      <c r="BF486" s="230">
        <f>IF(N486="snížená",J486,0)</f>
        <v>0</v>
      </c>
      <c r="BG486" s="230">
        <f>IF(N486="zákl. přenesená",J486,0)</f>
        <v>0</v>
      </c>
      <c r="BH486" s="230">
        <f>IF(N486="sníž. přenesená",J486,0)</f>
        <v>0</v>
      </c>
      <c r="BI486" s="230">
        <f>IF(N486="nulová",J486,0)</f>
        <v>0</v>
      </c>
      <c r="BJ486" s="17" t="s">
        <v>84</v>
      </c>
      <c r="BK486" s="230">
        <f>ROUND(I486*H486,2)</f>
        <v>0</v>
      </c>
      <c r="BL486" s="17" t="s">
        <v>234</v>
      </c>
      <c r="BM486" s="229" t="s">
        <v>722</v>
      </c>
    </row>
    <row r="487" s="2" customFormat="1">
      <c r="A487" s="38"/>
      <c r="B487" s="39"/>
      <c r="C487" s="40"/>
      <c r="D487" s="231" t="s">
        <v>147</v>
      </c>
      <c r="E487" s="40"/>
      <c r="F487" s="232" t="s">
        <v>723</v>
      </c>
      <c r="G487" s="40"/>
      <c r="H487" s="40"/>
      <c r="I487" s="233"/>
      <c r="J487" s="40"/>
      <c r="K487" s="40"/>
      <c r="L487" s="44"/>
      <c r="M487" s="234"/>
      <c r="N487" s="235"/>
      <c r="O487" s="91"/>
      <c r="P487" s="91"/>
      <c r="Q487" s="91"/>
      <c r="R487" s="91"/>
      <c r="S487" s="91"/>
      <c r="T487" s="92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7" t="s">
        <v>147</v>
      </c>
      <c r="AU487" s="17" t="s">
        <v>86</v>
      </c>
    </row>
    <row r="488" s="2" customFormat="1" ht="24.15" customHeight="1">
      <c r="A488" s="38"/>
      <c r="B488" s="39"/>
      <c r="C488" s="218" t="s">
        <v>724</v>
      </c>
      <c r="D488" s="218" t="s">
        <v>140</v>
      </c>
      <c r="E488" s="219" t="s">
        <v>725</v>
      </c>
      <c r="F488" s="220" t="s">
        <v>726</v>
      </c>
      <c r="G488" s="221" t="s">
        <v>151</v>
      </c>
      <c r="H488" s="222">
        <v>305.10000000000002</v>
      </c>
      <c r="I488" s="223"/>
      <c r="J488" s="224">
        <f>ROUND(I488*H488,2)</f>
        <v>0</v>
      </c>
      <c r="K488" s="220" t="s">
        <v>144</v>
      </c>
      <c r="L488" s="44"/>
      <c r="M488" s="225" t="s">
        <v>1</v>
      </c>
      <c r="N488" s="226" t="s">
        <v>41</v>
      </c>
      <c r="O488" s="91"/>
      <c r="P488" s="227">
        <f>O488*H488</f>
        <v>0</v>
      </c>
      <c r="Q488" s="227">
        <v>0.00021000000000000001</v>
      </c>
      <c r="R488" s="227">
        <f>Q488*H488</f>
        <v>0.064071000000000003</v>
      </c>
      <c r="S488" s="227">
        <v>0</v>
      </c>
      <c r="T488" s="228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29" t="s">
        <v>234</v>
      </c>
      <c r="AT488" s="229" t="s">
        <v>140</v>
      </c>
      <c r="AU488" s="229" t="s">
        <v>86</v>
      </c>
      <c r="AY488" s="17" t="s">
        <v>137</v>
      </c>
      <c r="BE488" s="230">
        <f>IF(N488="základní",J488,0)</f>
        <v>0</v>
      </c>
      <c r="BF488" s="230">
        <f>IF(N488="snížená",J488,0)</f>
        <v>0</v>
      </c>
      <c r="BG488" s="230">
        <f>IF(N488="zákl. přenesená",J488,0)</f>
        <v>0</v>
      </c>
      <c r="BH488" s="230">
        <f>IF(N488="sníž. přenesená",J488,0)</f>
        <v>0</v>
      </c>
      <c r="BI488" s="230">
        <f>IF(N488="nulová",J488,0)</f>
        <v>0</v>
      </c>
      <c r="BJ488" s="17" t="s">
        <v>84</v>
      </c>
      <c r="BK488" s="230">
        <f>ROUND(I488*H488,2)</f>
        <v>0</v>
      </c>
      <c r="BL488" s="17" t="s">
        <v>234</v>
      </c>
      <c r="BM488" s="229" t="s">
        <v>727</v>
      </c>
    </row>
    <row r="489" s="2" customFormat="1">
      <c r="A489" s="38"/>
      <c r="B489" s="39"/>
      <c r="C489" s="40"/>
      <c r="D489" s="231" t="s">
        <v>147</v>
      </c>
      <c r="E489" s="40"/>
      <c r="F489" s="232" t="s">
        <v>728</v>
      </c>
      <c r="G489" s="40"/>
      <c r="H489" s="40"/>
      <c r="I489" s="233"/>
      <c r="J489" s="40"/>
      <c r="K489" s="40"/>
      <c r="L489" s="44"/>
      <c r="M489" s="234"/>
      <c r="N489" s="235"/>
      <c r="O489" s="91"/>
      <c r="P489" s="91"/>
      <c r="Q489" s="91"/>
      <c r="R489" s="91"/>
      <c r="S489" s="91"/>
      <c r="T489" s="92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147</v>
      </c>
      <c r="AU489" s="17" t="s">
        <v>86</v>
      </c>
    </row>
    <row r="490" s="2" customFormat="1" ht="24.15" customHeight="1">
      <c r="A490" s="38"/>
      <c r="B490" s="39"/>
      <c r="C490" s="218" t="s">
        <v>729</v>
      </c>
      <c r="D490" s="218" t="s">
        <v>140</v>
      </c>
      <c r="E490" s="219" t="s">
        <v>730</v>
      </c>
      <c r="F490" s="220" t="s">
        <v>731</v>
      </c>
      <c r="G490" s="221" t="s">
        <v>151</v>
      </c>
      <c r="H490" s="222">
        <v>305.10000000000002</v>
      </c>
      <c r="I490" s="223"/>
      <c r="J490" s="224">
        <f>ROUND(I490*H490,2)</f>
        <v>0</v>
      </c>
      <c r="K490" s="220" t="s">
        <v>144</v>
      </c>
      <c r="L490" s="44"/>
      <c r="M490" s="225" t="s">
        <v>1</v>
      </c>
      <c r="N490" s="226" t="s">
        <v>41</v>
      </c>
      <c r="O490" s="91"/>
      <c r="P490" s="227">
        <f>O490*H490</f>
        <v>0</v>
      </c>
      <c r="Q490" s="227">
        <v>0.0050000000000000001</v>
      </c>
      <c r="R490" s="227">
        <f>Q490*H490</f>
        <v>1.5255000000000001</v>
      </c>
      <c r="S490" s="227">
        <v>0</v>
      </c>
      <c r="T490" s="228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29" t="s">
        <v>234</v>
      </c>
      <c r="AT490" s="229" t="s">
        <v>140</v>
      </c>
      <c r="AU490" s="229" t="s">
        <v>86</v>
      </c>
      <c r="AY490" s="17" t="s">
        <v>137</v>
      </c>
      <c r="BE490" s="230">
        <f>IF(N490="základní",J490,0)</f>
        <v>0</v>
      </c>
      <c r="BF490" s="230">
        <f>IF(N490="snížená",J490,0)</f>
        <v>0</v>
      </c>
      <c r="BG490" s="230">
        <f>IF(N490="zákl. přenesená",J490,0)</f>
        <v>0</v>
      </c>
      <c r="BH490" s="230">
        <f>IF(N490="sníž. přenesená",J490,0)</f>
        <v>0</v>
      </c>
      <c r="BI490" s="230">
        <f>IF(N490="nulová",J490,0)</f>
        <v>0</v>
      </c>
      <c r="BJ490" s="17" t="s">
        <v>84</v>
      </c>
      <c r="BK490" s="230">
        <f>ROUND(I490*H490,2)</f>
        <v>0</v>
      </c>
      <c r="BL490" s="17" t="s">
        <v>234</v>
      </c>
      <c r="BM490" s="229" t="s">
        <v>732</v>
      </c>
    </row>
    <row r="491" s="2" customFormat="1">
      <c r="A491" s="38"/>
      <c r="B491" s="39"/>
      <c r="C491" s="40"/>
      <c r="D491" s="231" t="s">
        <v>147</v>
      </c>
      <c r="E491" s="40"/>
      <c r="F491" s="232" t="s">
        <v>733</v>
      </c>
      <c r="G491" s="40"/>
      <c r="H491" s="40"/>
      <c r="I491" s="233"/>
      <c r="J491" s="40"/>
      <c r="K491" s="40"/>
      <c r="L491" s="44"/>
      <c r="M491" s="234"/>
      <c r="N491" s="235"/>
      <c r="O491" s="91"/>
      <c r="P491" s="91"/>
      <c r="Q491" s="91"/>
      <c r="R491" s="91"/>
      <c r="S491" s="91"/>
      <c r="T491" s="92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147</v>
      </c>
      <c r="AU491" s="17" t="s">
        <v>86</v>
      </c>
    </row>
    <row r="492" s="12" customFormat="1" ht="22.8" customHeight="1">
      <c r="A492" s="12"/>
      <c r="B492" s="202"/>
      <c r="C492" s="203"/>
      <c r="D492" s="204" t="s">
        <v>75</v>
      </c>
      <c r="E492" s="216" t="s">
        <v>734</v>
      </c>
      <c r="F492" s="216" t="s">
        <v>735</v>
      </c>
      <c r="G492" s="203"/>
      <c r="H492" s="203"/>
      <c r="I492" s="206"/>
      <c r="J492" s="217">
        <f>BK492</f>
        <v>0</v>
      </c>
      <c r="K492" s="203"/>
      <c r="L492" s="208"/>
      <c r="M492" s="209"/>
      <c r="N492" s="210"/>
      <c r="O492" s="210"/>
      <c r="P492" s="211">
        <f>SUM(P493:P508)</f>
        <v>0</v>
      </c>
      <c r="Q492" s="210"/>
      <c r="R492" s="211">
        <f>SUM(R493:R508)</f>
        <v>0.66227299999999989</v>
      </c>
      <c r="S492" s="210"/>
      <c r="T492" s="212">
        <f>SUM(T493:T508)</f>
        <v>0.10950905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13" t="s">
        <v>86</v>
      </c>
      <c r="AT492" s="214" t="s">
        <v>75</v>
      </c>
      <c r="AU492" s="214" t="s">
        <v>84</v>
      </c>
      <c r="AY492" s="213" t="s">
        <v>137</v>
      </c>
      <c r="BK492" s="215">
        <f>SUM(BK493:BK508)</f>
        <v>0</v>
      </c>
    </row>
    <row r="493" s="2" customFormat="1" ht="16.5" customHeight="1">
      <c r="A493" s="38"/>
      <c r="B493" s="39"/>
      <c r="C493" s="218" t="s">
        <v>736</v>
      </c>
      <c r="D493" s="218" t="s">
        <v>140</v>
      </c>
      <c r="E493" s="219" t="s">
        <v>737</v>
      </c>
      <c r="F493" s="220" t="s">
        <v>738</v>
      </c>
      <c r="G493" s="221" t="s">
        <v>151</v>
      </c>
      <c r="H493" s="222">
        <v>353.255</v>
      </c>
      <c r="I493" s="223"/>
      <c r="J493" s="224">
        <f>ROUND(I493*H493,2)</f>
        <v>0</v>
      </c>
      <c r="K493" s="220" t="s">
        <v>144</v>
      </c>
      <c r="L493" s="44"/>
      <c r="M493" s="225" t="s">
        <v>1</v>
      </c>
      <c r="N493" s="226" t="s">
        <v>41</v>
      </c>
      <c r="O493" s="91"/>
      <c r="P493" s="227">
        <f>O493*H493</f>
        <v>0</v>
      </c>
      <c r="Q493" s="227">
        <v>0.001</v>
      </c>
      <c r="R493" s="227">
        <f>Q493*H493</f>
        <v>0.35325499999999999</v>
      </c>
      <c r="S493" s="227">
        <v>0.00031</v>
      </c>
      <c r="T493" s="228">
        <f>S493*H493</f>
        <v>0.10950905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29" t="s">
        <v>234</v>
      </c>
      <c r="AT493" s="229" t="s">
        <v>140</v>
      </c>
      <c r="AU493" s="229" t="s">
        <v>86</v>
      </c>
      <c r="AY493" s="17" t="s">
        <v>137</v>
      </c>
      <c r="BE493" s="230">
        <f>IF(N493="základní",J493,0)</f>
        <v>0</v>
      </c>
      <c r="BF493" s="230">
        <f>IF(N493="snížená",J493,0)</f>
        <v>0</v>
      </c>
      <c r="BG493" s="230">
        <f>IF(N493="zákl. přenesená",J493,0)</f>
        <v>0</v>
      </c>
      <c r="BH493" s="230">
        <f>IF(N493="sníž. přenesená",J493,0)</f>
        <v>0</v>
      </c>
      <c r="BI493" s="230">
        <f>IF(N493="nulová",J493,0)</f>
        <v>0</v>
      </c>
      <c r="BJ493" s="17" t="s">
        <v>84</v>
      </c>
      <c r="BK493" s="230">
        <f>ROUND(I493*H493,2)</f>
        <v>0</v>
      </c>
      <c r="BL493" s="17" t="s">
        <v>234</v>
      </c>
      <c r="BM493" s="229" t="s">
        <v>739</v>
      </c>
    </row>
    <row r="494" s="2" customFormat="1">
      <c r="A494" s="38"/>
      <c r="B494" s="39"/>
      <c r="C494" s="40"/>
      <c r="D494" s="231" t="s">
        <v>147</v>
      </c>
      <c r="E494" s="40"/>
      <c r="F494" s="232" t="s">
        <v>740</v>
      </c>
      <c r="G494" s="40"/>
      <c r="H494" s="40"/>
      <c r="I494" s="233"/>
      <c r="J494" s="40"/>
      <c r="K494" s="40"/>
      <c r="L494" s="44"/>
      <c r="M494" s="234"/>
      <c r="N494" s="235"/>
      <c r="O494" s="91"/>
      <c r="P494" s="91"/>
      <c r="Q494" s="91"/>
      <c r="R494" s="91"/>
      <c r="S494" s="91"/>
      <c r="T494" s="92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147</v>
      </c>
      <c r="AU494" s="17" t="s">
        <v>86</v>
      </c>
    </row>
    <row r="495" s="13" customFormat="1">
      <c r="A495" s="13"/>
      <c r="B495" s="236"/>
      <c r="C495" s="237"/>
      <c r="D495" s="231" t="s">
        <v>154</v>
      </c>
      <c r="E495" s="238" t="s">
        <v>1</v>
      </c>
      <c r="F495" s="239" t="s">
        <v>741</v>
      </c>
      <c r="G495" s="237"/>
      <c r="H495" s="240">
        <v>184.69999999999999</v>
      </c>
      <c r="I495" s="241"/>
      <c r="J495" s="237"/>
      <c r="K495" s="237"/>
      <c r="L495" s="242"/>
      <c r="M495" s="243"/>
      <c r="N495" s="244"/>
      <c r="O495" s="244"/>
      <c r="P495" s="244"/>
      <c r="Q495" s="244"/>
      <c r="R495" s="244"/>
      <c r="S495" s="244"/>
      <c r="T495" s="245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6" t="s">
        <v>154</v>
      </c>
      <c r="AU495" s="246" t="s">
        <v>86</v>
      </c>
      <c r="AV495" s="13" t="s">
        <v>86</v>
      </c>
      <c r="AW495" s="13" t="s">
        <v>32</v>
      </c>
      <c r="AX495" s="13" t="s">
        <v>76</v>
      </c>
      <c r="AY495" s="246" t="s">
        <v>137</v>
      </c>
    </row>
    <row r="496" s="13" customFormat="1">
      <c r="A496" s="13"/>
      <c r="B496" s="236"/>
      <c r="C496" s="237"/>
      <c r="D496" s="231" t="s">
        <v>154</v>
      </c>
      <c r="E496" s="238" t="s">
        <v>1</v>
      </c>
      <c r="F496" s="239" t="s">
        <v>742</v>
      </c>
      <c r="G496" s="237"/>
      <c r="H496" s="240">
        <v>44.954999999999998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6" t="s">
        <v>154</v>
      </c>
      <c r="AU496" s="246" t="s">
        <v>86</v>
      </c>
      <c r="AV496" s="13" t="s">
        <v>86</v>
      </c>
      <c r="AW496" s="13" t="s">
        <v>32</v>
      </c>
      <c r="AX496" s="13" t="s">
        <v>76</v>
      </c>
      <c r="AY496" s="246" t="s">
        <v>137</v>
      </c>
    </row>
    <row r="497" s="13" customFormat="1">
      <c r="A497" s="13"/>
      <c r="B497" s="236"/>
      <c r="C497" s="237"/>
      <c r="D497" s="231" t="s">
        <v>154</v>
      </c>
      <c r="E497" s="238" t="s">
        <v>1</v>
      </c>
      <c r="F497" s="239" t="s">
        <v>743</v>
      </c>
      <c r="G497" s="237"/>
      <c r="H497" s="240">
        <v>123.59999999999999</v>
      </c>
      <c r="I497" s="241"/>
      <c r="J497" s="237"/>
      <c r="K497" s="237"/>
      <c r="L497" s="242"/>
      <c r="M497" s="243"/>
      <c r="N497" s="244"/>
      <c r="O497" s="244"/>
      <c r="P497" s="244"/>
      <c r="Q497" s="244"/>
      <c r="R497" s="244"/>
      <c r="S497" s="244"/>
      <c r="T497" s="24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6" t="s">
        <v>154</v>
      </c>
      <c r="AU497" s="246" t="s">
        <v>86</v>
      </c>
      <c r="AV497" s="13" t="s">
        <v>86</v>
      </c>
      <c r="AW497" s="13" t="s">
        <v>32</v>
      </c>
      <c r="AX497" s="13" t="s">
        <v>76</v>
      </c>
      <c r="AY497" s="246" t="s">
        <v>137</v>
      </c>
    </row>
    <row r="498" s="14" customFormat="1">
      <c r="A498" s="14"/>
      <c r="B498" s="247"/>
      <c r="C498" s="248"/>
      <c r="D498" s="231" t="s">
        <v>154</v>
      </c>
      <c r="E498" s="249" t="s">
        <v>1</v>
      </c>
      <c r="F498" s="250" t="s">
        <v>162</v>
      </c>
      <c r="G498" s="248"/>
      <c r="H498" s="251">
        <v>353.255</v>
      </c>
      <c r="I498" s="252"/>
      <c r="J498" s="248"/>
      <c r="K498" s="248"/>
      <c r="L498" s="253"/>
      <c r="M498" s="254"/>
      <c r="N498" s="255"/>
      <c r="O498" s="255"/>
      <c r="P498" s="255"/>
      <c r="Q498" s="255"/>
      <c r="R498" s="255"/>
      <c r="S498" s="255"/>
      <c r="T498" s="25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7" t="s">
        <v>154</v>
      </c>
      <c r="AU498" s="257" t="s">
        <v>86</v>
      </c>
      <c r="AV498" s="14" t="s">
        <v>145</v>
      </c>
      <c r="AW498" s="14" t="s">
        <v>32</v>
      </c>
      <c r="AX498" s="14" t="s">
        <v>84</v>
      </c>
      <c r="AY498" s="257" t="s">
        <v>137</v>
      </c>
    </row>
    <row r="499" s="2" customFormat="1" ht="24.15" customHeight="1">
      <c r="A499" s="38"/>
      <c r="B499" s="39"/>
      <c r="C499" s="218" t="s">
        <v>744</v>
      </c>
      <c r="D499" s="218" t="s">
        <v>140</v>
      </c>
      <c r="E499" s="219" t="s">
        <v>745</v>
      </c>
      <c r="F499" s="220" t="s">
        <v>746</v>
      </c>
      <c r="G499" s="221" t="s">
        <v>196</v>
      </c>
      <c r="H499" s="222">
        <v>80</v>
      </c>
      <c r="I499" s="223"/>
      <c r="J499" s="224">
        <f>ROUND(I499*H499,2)</f>
        <v>0</v>
      </c>
      <c r="K499" s="220" t="s">
        <v>144</v>
      </c>
      <c r="L499" s="44"/>
      <c r="M499" s="225" t="s">
        <v>1</v>
      </c>
      <c r="N499" s="226" t="s">
        <v>41</v>
      </c>
      <c r="O499" s="91"/>
      <c r="P499" s="227">
        <f>O499*H499</f>
        <v>0</v>
      </c>
      <c r="Q499" s="227">
        <v>0.00048000000000000001</v>
      </c>
      <c r="R499" s="227">
        <f>Q499*H499</f>
        <v>0.038400000000000004</v>
      </c>
      <c r="S499" s="227">
        <v>0</v>
      </c>
      <c r="T499" s="228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29" t="s">
        <v>234</v>
      </c>
      <c r="AT499" s="229" t="s">
        <v>140</v>
      </c>
      <c r="AU499" s="229" t="s">
        <v>86</v>
      </c>
      <c r="AY499" s="17" t="s">
        <v>137</v>
      </c>
      <c r="BE499" s="230">
        <f>IF(N499="základní",J499,0)</f>
        <v>0</v>
      </c>
      <c r="BF499" s="230">
        <f>IF(N499="snížená",J499,0)</f>
        <v>0</v>
      </c>
      <c r="BG499" s="230">
        <f>IF(N499="zákl. přenesená",J499,0)</f>
        <v>0</v>
      </c>
      <c r="BH499" s="230">
        <f>IF(N499="sníž. přenesená",J499,0)</f>
        <v>0</v>
      </c>
      <c r="BI499" s="230">
        <f>IF(N499="nulová",J499,0)</f>
        <v>0</v>
      </c>
      <c r="BJ499" s="17" t="s">
        <v>84</v>
      </c>
      <c r="BK499" s="230">
        <f>ROUND(I499*H499,2)</f>
        <v>0</v>
      </c>
      <c r="BL499" s="17" t="s">
        <v>234</v>
      </c>
      <c r="BM499" s="229" t="s">
        <v>747</v>
      </c>
    </row>
    <row r="500" s="2" customFormat="1">
      <c r="A500" s="38"/>
      <c r="B500" s="39"/>
      <c r="C500" s="40"/>
      <c r="D500" s="231" t="s">
        <v>147</v>
      </c>
      <c r="E500" s="40"/>
      <c r="F500" s="232" t="s">
        <v>748</v>
      </c>
      <c r="G500" s="40"/>
      <c r="H500" s="40"/>
      <c r="I500" s="233"/>
      <c r="J500" s="40"/>
      <c r="K500" s="40"/>
      <c r="L500" s="44"/>
      <c r="M500" s="234"/>
      <c r="N500" s="235"/>
      <c r="O500" s="91"/>
      <c r="P500" s="91"/>
      <c r="Q500" s="91"/>
      <c r="R500" s="91"/>
      <c r="S500" s="91"/>
      <c r="T500" s="92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7" t="s">
        <v>147</v>
      </c>
      <c r="AU500" s="17" t="s">
        <v>86</v>
      </c>
    </row>
    <row r="501" s="2" customFormat="1" ht="24.15" customHeight="1">
      <c r="A501" s="38"/>
      <c r="B501" s="39"/>
      <c r="C501" s="218" t="s">
        <v>749</v>
      </c>
      <c r="D501" s="218" t="s">
        <v>140</v>
      </c>
      <c r="E501" s="219" t="s">
        <v>750</v>
      </c>
      <c r="F501" s="220" t="s">
        <v>751</v>
      </c>
      <c r="G501" s="221" t="s">
        <v>151</v>
      </c>
      <c r="H501" s="222">
        <v>588.29999999999995</v>
      </c>
      <c r="I501" s="223"/>
      <c r="J501" s="224">
        <f>ROUND(I501*H501,2)</f>
        <v>0</v>
      </c>
      <c r="K501" s="220" t="s">
        <v>144</v>
      </c>
      <c r="L501" s="44"/>
      <c r="M501" s="225" t="s">
        <v>1</v>
      </c>
      <c r="N501" s="226" t="s">
        <v>41</v>
      </c>
      <c r="O501" s="91"/>
      <c r="P501" s="227">
        <f>O501*H501</f>
        <v>0</v>
      </c>
      <c r="Q501" s="227">
        <v>0.00020000000000000001</v>
      </c>
      <c r="R501" s="227">
        <f>Q501*H501</f>
        <v>0.11766</v>
      </c>
      <c r="S501" s="227">
        <v>0</v>
      </c>
      <c r="T501" s="228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29" t="s">
        <v>234</v>
      </c>
      <c r="AT501" s="229" t="s">
        <v>140</v>
      </c>
      <c r="AU501" s="229" t="s">
        <v>86</v>
      </c>
      <c r="AY501" s="17" t="s">
        <v>137</v>
      </c>
      <c r="BE501" s="230">
        <f>IF(N501="základní",J501,0)</f>
        <v>0</v>
      </c>
      <c r="BF501" s="230">
        <f>IF(N501="snížená",J501,0)</f>
        <v>0</v>
      </c>
      <c r="BG501" s="230">
        <f>IF(N501="zákl. přenesená",J501,0)</f>
        <v>0</v>
      </c>
      <c r="BH501" s="230">
        <f>IF(N501="sníž. přenesená",J501,0)</f>
        <v>0</v>
      </c>
      <c r="BI501" s="230">
        <f>IF(N501="nulová",J501,0)</f>
        <v>0</v>
      </c>
      <c r="BJ501" s="17" t="s">
        <v>84</v>
      </c>
      <c r="BK501" s="230">
        <f>ROUND(I501*H501,2)</f>
        <v>0</v>
      </c>
      <c r="BL501" s="17" t="s">
        <v>234</v>
      </c>
      <c r="BM501" s="229" t="s">
        <v>752</v>
      </c>
    </row>
    <row r="502" s="2" customFormat="1">
      <c r="A502" s="38"/>
      <c r="B502" s="39"/>
      <c r="C502" s="40"/>
      <c r="D502" s="231" t="s">
        <v>147</v>
      </c>
      <c r="E502" s="40"/>
      <c r="F502" s="232" t="s">
        <v>753</v>
      </c>
      <c r="G502" s="40"/>
      <c r="H502" s="40"/>
      <c r="I502" s="233"/>
      <c r="J502" s="40"/>
      <c r="K502" s="40"/>
      <c r="L502" s="44"/>
      <c r="M502" s="234"/>
      <c r="N502" s="235"/>
      <c r="O502" s="91"/>
      <c r="P502" s="91"/>
      <c r="Q502" s="91"/>
      <c r="R502" s="91"/>
      <c r="S502" s="91"/>
      <c r="T502" s="92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7" t="s">
        <v>147</v>
      </c>
      <c r="AU502" s="17" t="s">
        <v>86</v>
      </c>
    </row>
    <row r="503" s="13" customFormat="1">
      <c r="A503" s="13"/>
      <c r="B503" s="236"/>
      <c r="C503" s="237"/>
      <c r="D503" s="231" t="s">
        <v>154</v>
      </c>
      <c r="E503" s="238" t="s">
        <v>1</v>
      </c>
      <c r="F503" s="239" t="s">
        <v>754</v>
      </c>
      <c r="G503" s="237"/>
      <c r="H503" s="240">
        <v>280.69999999999999</v>
      </c>
      <c r="I503" s="241"/>
      <c r="J503" s="237"/>
      <c r="K503" s="237"/>
      <c r="L503" s="242"/>
      <c r="M503" s="243"/>
      <c r="N503" s="244"/>
      <c r="O503" s="244"/>
      <c r="P503" s="244"/>
      <c r="Q503" s="244"/>
      <c r="R503" s="244"/>
      <c r="S503" s="244"/>
      <c r="T503" s="24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6" t="s">
        <v>154</v>
      </c>
      <c r="AU503" s="246" t="s">
        <v>86</v>
      </c>
      <c r="AV503" s="13" t="s">
        <v>86</v>
      </c>
      <c r="AW503" s="13" t="s">
        <v>32</v>
      </c>
      <c r="AX503" s="13" t="s">
        <v>76</v>
      </c>
      <c r="AY503" s="246" t="s">
        <v>137</v>
      </c>
    </row>
    <row r="504" s="13" customFormat="1">
      <c r="A504" s="13"/>
      <c r="B504" s="236"/>
      <c r="C504" s="237"/>
      <c r="D504" s="231" t="s">
        <v>154</v>
      </c>
      <c r="E504" s="238" t="s">
        <v>1</v>
      </c>
      <c r="F504" s="239" t="s">
        <v>755</v>
      </c>
      <c r="G504" s="237"/>
      <c r="H504" s="240">
        <v>268.60000000000002</v>
      </c>
      <c r="I504" s="241"/>
      <c r="J504" s="237"/>
      <c r="K504" s="237"/>
      <c r="L504" s="242"/>
      <c r="M504" s="243"/>
      <c r="N504" s="244"/>
      <c r="O504" s="244"/>
      <c r="P504" s="244"/>
      <c r="Q504" s="244"/>
      <c r="R504" s="244"/>
      <c r="S504" s="244"/>
      <c r="T504" s="24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6" t="s">
        <v>154</v>
      </c>
      <c r="AU504" s="246" t="s">
        <v>86</v>
      </c>
      <c r="AV504" s="13" t="s">
        <v>86</v>
      </c>
      <c r="AW504" s="13" t="s">
        <v>32</v>
      </c>
      <c r="AX504" s="13" t="s">
        <v>76</v>
      </c>
      <c r="AY504" s="246" t="s">
        <v>137</v>
      </c>
    </row>
    <row r="505" s="13" customFormat="1">
      <c r="A505" s="13"/>
      <c r="B505" s="236"/>
      <c r="C505" s="237"/>
      <c r="D505" s="231" t="s">
        <v>154</v>
      </c>
      <c r="E505" s="238" t="s">
        <v>1</v>
      </c>
      <c r="F505" s="239" t="s">
        <v>187</v>
      </c>
      <c r="G505" s="237"/>
      <c r="H505" s="240">
        <v>39</v>
      </c>
      <c r="I505" s="241"/>
      <c r="J505" s="237"/>
      <c r="K505" s="237"/>
      <c r="L505" s="242"/>
      <c r="M505" s="243"/>
      <c r="N505" s="244"/>
      <c r="O505" s="244"/>
      <c r="P505" s="244"/>
      <c r="Q505" s="244"/>
      <c r="R505" s="244"/>
      <c r="S505" s="244"/>
      <c r="T505" s="24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6" t="s">
        <v>154</v>
      </c>
      <c r="AU505" s="246" t="s">
        <v>86</v>
      </c>
      <c r="AV505" s="13" t="s">
        <v>86</v>
      </c>
      <c r="AW505" s="13" t="s">
        <v>32</v>
      </c>
      <c r="AX505" s="13" t="s">
        <v>76</v>
      </c>
      <c r="AY505" s="246" t="s">
        <v>137</v>
      </c>
    </row>
    <row r="506" s="14" customFormat="1">
      <c r="A506" s="14"/>
      <c r="B506" s="247"/>
      <c r="C506" s="248"/>
      <c r="D506" s="231" t="s">
        <v>154</v>
      </c>
      <c r="E506" s="249" t="s">
        <v>1</v>
      </c>
      <c r="F506" s="250" t="s">
        <v>162</v>
      </c>
      <c r="G506" s="248"/>
      <c r="H506" s="251">
        <v>588.29999999999995</v>
      </c>
      <c r="I506" s="252"/>
      <c r="J506" s="248"/>
      <c r="K506" s="248"/>
      <c r="L506" s="253"/>
      <c r="M506" s="254"/>
      <c r="N506" s="255"/>
      <c r="O506" s="255"/>
      <c r="P506" s="255"/>
      <c r="Q506" s="255"/>
      <c r="R506" s="255"/>
      <c r="S506" s="255"/>
      <c r="T506" s="256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7" t="s">
        <v>154</v>
      </c>
      <c r="AU506" s="257" t="s">
        <v>86</v>
      </c>
      <c r="AV506" s="14" t="s">
        <v>145</v>
      </c>
      <c r="AW506" s="14" t="s">
        <v>32</v>
      </c>
      <c r="AX506" s="14" t="s">
        <v>84</v>
      </c>
      <c r="AY506" s="257" t="s">
        <v>137</v>
      </c>
    </row>
    <row r="507" s="2" customFormat="1" ht="33" customHeight="1">
      <c r="A507" s="38"/>
      <c r="B507" s="39"/>
      <c r="C507" s="218" t="s">
        <v>756</v>
      </c>
      <c r="D507" s="218" t="s">
        <v>140</v>
      </c>
      <c r="E507" s="219" t="s">
        <v>757</v>
      </c>
      <c r="F507" s="220" t="s">
        <v>758</v>
      </c>
      <c r="G507" s="221" t="s">
        <v>151</v>
      </c>
      <c r="H507" s="222">
        <v>588.29999999999995</v>
      </c>
      <c r="I507" s="223"/>
      <c r="J507" s="224">
        <f>ROUND(I507*H507,2)</f>
        <v>0</v>
      </c>
      <c r="K507" s="220" t="s">
        <v>144</v>
      </c>
      <c r="L507" s="44"/>
      <c r="M507" s="225" t="s">
        <v>1</v>
      </c>
      <c r="N507" s="226" t="s">
        <v>41</v>
      </c>
      <c r="O507" s="91"/>
      <c r="P507" s="227">
        <f>O507*H507</f>
        <v>0</v>
      </c>
      <c r="Q507" s="227">
        <v>0.00025999999999999998</v>
      </c>
      <c r="R507" s="227">
        <f>Q507*H507</f>
        <v>0.15295799999999998</v>
      </c>
      <c r="S507" s="227">
        <v>0</v>
      </c>
      <c r="T507" s="228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29" t="s">
        <v>234</v>
      </c>
      <c r="AT507" s="229" t="s">
        <v>140</v>
      </c>
      <c r="AU507" s="229" t="s">
        <v>86</v>
      </c>
      <c r="AY507" s="17" t="s">
        <v>137</v>
      </c>
      <c r="BE507" s="230">
        <f>IF(N507="základní",J507,0)</f>
        <v>0</v>
      </c>
      <c r="BF507" s="230">
        <f>IF(N507="snížená",J507,0)</f>
        <v>0</v>
      </c>
      <c r="BG507" s="230">
        <f>IF(N507="zákl. přenesená",J507,0)</f>
        <v>0</v>
      </c>
      <c r="BH507" s="230">
        <f>IF(N507="sníž. přenesená",J507,0)</f>
        <v>0</v>
      </c>
      <c r="BI507" s="230">
        <f>IF(N507="nulová",J507,0)</f>
        <v>0</v>
      </c>
      <c r="BJ507" s="17" t="s">
        <v>84</v>
      </c>
      <c r="BK507" s="230">
        <f>ROUND(I507*H507,2)</f>
        <v>0</v>
      </c>
      <c r="BL507" s="17" t="s">
        <v>234</v>
      </c>
      <c r="BM507" s="229" t="s">
        <v>759</v>
      </c>
    </row>
    <row r="508" s="2" customFormat="1">
      <c r="A508" s="38"/>
      <c r="B508" s="39"/>
      <c r="C508" s="40"/>
      <c r="D508" s="231" t="s">
        <v>147</v>
      </c>
      <c r="E508" s="40"/>
      <c r="F508" s="232" t="s">
        <v>760</v>
      </c>
      <c r="G508" s="40"/>
      <c r="H508" s="40"/>
      <c r="I508" s="233"/>
      <c r="J508" s="40"/>
      <c r="K508" s="40"/>
      <c r="L508" s="44"/>
      <c r="M508" s="280"/>
      <c r="N508" s="281"/>
      <c r="O508" s="282"/>
      <c r="P508" s="282"/>
      <c r="Q508" s="282"/>
      <c r="R508" s="282"/>
      <c r="S508" s="282"/>
      <c r="T508" s="283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T508" s="17" t="s">
        <v>147</v>
      </c>
      <c r="AU508" s="17" t="s">
        <v>86</v>
      </c>
    </row>
    <row r="509" s="2" customFormat="1" ht="6.96" customHeight="1">
      <c r="A509" s="38"/>
      <c r="B509" s="66"/>
      <c r="C509" s="67"/>
      <c r="D509" s="67"/>
      <c r="E509" s="67"/>
      <c r="F509" s="67"/>
      <c r="G509" s="67"/>
      <c r="H509" s="67"/>
      <c r="I509" s="67"/>
      <c r="J509" s="67"/>
      <c r="K509" s="67"/>
      <c r="L509" s="44"/>
      <c r="M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</row>
  </sheetData>
  <sheetProtection sheet="1" autoFilter="0" formatColumns="0" formatRows="0" objects="1" scenarios="1" spinCount="100000" saltValue="CATcc0SWITXIeZCa7Jg3gkUWOXM8Qle9mE+ZhuN/sgcFHEVUp1xY82UK5+bewMwQekDqD2+qX3VWHSbjXXZBDg==" hashValue="1toDZgHiVNuPJ+JJaeDQ/wSpAJO1K9VLm8PlIvDzRV831E1qiBzcJqFY/xLMGsk5IZptRvwJ2KlB6NKrDaGMvA==" algorithmName="SHA-512" password="CC35"/>
  <autoFilter ref="C130:K508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Oprava šaten pavilon T a MVD ZŠ Aloisina výšina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761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762</v>
      </c>
      <c r="G12" s="38"/>
      <c r="H12" s="38"/>
      <c r="I12" s="140" t="s">
        <v>22</v>
      </c>
      <c r="J12" s="144" t="str">
        <f>'Rekapitulace stavby'!AN8</f>
        <v>15. 5. 2023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>statutární město Liberec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>Sveroprojekt - 22 s.r.o.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>J. Nešněra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ROUND((SUM(BE119:BE189)),  2)</f>
        <v>0</v>
      </c>
      <c r="G33" s="38"/>
      <c r="H33" s="38"/>
      <c r="I33" s="155">
        <v>0.20999999999999999</v>
      </c>
      <c r="J33" s="154">
        <f>ROUND(((SUM(BE119:BE189))*I33),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ROUND((SUM(BF119:BF189)),  2)</f>
        <v>0</v>
      </c>
      <c r="G34" s="38"/>
      <c r="H34" s="38"/>
      <c r="I34" s="155">
        <v>0.14999999999999999</v>
      </c>
      <c r="J34" s="154">
        <f>ROUND(((SUM(BF119:BF189))*I34),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ROUND((SUM(BG119:BG189)),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ROUND((SUM(BH119:BH189)),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ROUND((SUM(BI119:BI189)),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Oprava šaten pavilon T a MVD ZŠ Aloisina výšina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VZT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15. 5. 2023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Liberec</v>
      </c>
      <c r="G91" s="40"/>
      <c r="H91" s="40"/>
      <c r="I91" s="32" t="s">
        <v>30</v>
      </c>
      <c r="J91" s="36" t="str">
        <f>E21</f>
        <v>Sveroprojekt - 22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J. Nešněra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763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764</v>
      </c>
      <c r="E98" s="182"/>
      <c r="F98" s="182"/>
      <c r="G98" s="182"/>
      <c r="H98" s="182"/>
      <c r="I98" s="182"/>
      <c r="J98" s="183">
        <f>J156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765</v>
      </c>
      <c r="E99" s="182"/>
      <c r="F99" s="182"/>
      <c r="G99" s="182"/>
      <c r="H99" s="182"/>
      <c r="I99" s="182"/>
      <c r="J99" s="183">
        <f>J162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122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74" t="str">
        <f>E7</f>
        <v>Oprava šaten pavilon T a MVD ZŠ Aloisina výšina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100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02 - VZT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 xml:space="preserve"> </v>
      </c>
      <c r="G113" s="40"/>
      <c r="H113" s="40"/>
      <c r="I113" s="32" t="s">
        <v>22</v>
      </c>
      <c r="J113" s="79" t="str">
        <f>IF(J12="","",J12)</f>
        <v>15. 5. 2023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5.65" customHeight="1">
      <c r="A115" s="38"/>
      <c r="B115" s="39"/>
      <c r="C115" s="32" t="s">
        <v>24</v>
      </c>
      <c r="D115" s="40"/>
      <c r="E115" s="40"/>
      <c r="F115" s="27" t="str">
        <f>E15</f>
        <v>statutární město Liberec</v>
      </c>
      <c r="G115" s="40"/>
      <c r="H115" s="40"/>
      <c r="I115" s="32" t="s">
        <v>30</v>
      </c>
      <c r="J115" s="36" t="str">
        <f>E21</f>
        <v>Sveroprojekt - 22 s.r.o.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28</v>
      </c>
      <c r="D116" s="40"/>
      <c r="E116" s="40"/>
      <c r="F116" s="27" t="str">
        <f>IF(E18="","",E18)</f>
        <v>Vyplň údaj</v>
      </c>
      <c r="G116" s="40"/>
      <c r="H116" s="40"/>
      <c r="I116" s="32" t="s">
        <v>33</v>
      </c>
      <c r="J116" s="36" t="str">
        <f>E24</f>
        <v>J. Nešněra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91"/>
      <c r="B118" s="192"/>
      <c r="C118" s="193" t="s">
        <v>123</v>
      </c>
      <c r="D118" s="194" t="s">
        <v>61</v>
      </c>
      <c r="E118" s="194" t="s">
        <v>57</v>
      </c>
      <c r="F118" s="194" t="s">
        <v>58</v>
      </c>
      <c r="G118" s="194" t="s">
        <v>124</v>
      </c>
      <c r="H118" s="194" t="s">
        <v>125</v>
      </c>
      <c r="I118" s="194" t="s">
        <v>126</v>
      </c>
      <c r="J118" s="194" t="s">
        <v>104</v>
      </c>
      <c r="K118" s="195" t="s">
        <v>127</v>
      </c>
      <c r="L118" s="196"/>
      <c r="M118" s="100" t="s">
        <v>1</v>
      </c>
      <c r="N118" s="101" t="s">
        <v>40</v>
      </c>
      <c r="O118" s="101" t="s">
        <v>128</v>
      </c>
      <c r="P118" s="101" t="s">
        <v>129</v>
      </c>
      <c r="Q118" s="101" t="s">
        <v>130</v>
      </c>
      <c r="R118" s="101" t="s">
        <v>131</v>
      </c>
      <c r="S118" s="101" t="s">
        <v>132</v>
      </c>
      <c r="T118" s="102" t="s">
        <v>133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8"/>
      <c r="B119" s="39"/>
      <c r="C119" s="107" t="s">
        <v>134</v>
      </c>
      <c r="D119" s="40"/>
      <c r="E119" s="40"/>
      <c r="F119" s="40"/>
      <c r="G119" s="40"/>
      <c r="H119" s="40"/>
      <c r="I119" s="40"/>
      <c r="J119" s="197">
        <f>BK119</f>
        <v>0</v>
      </c>
      <c r="K119" s="40"/>
      <c r="L119" s="44"/>
      <c r="M119" s="103"/>
      <c r="N119" s="198"/>
      <c r="O119" s="104"/>
      <c r="P119" s="199">
        <f>P120+P156+P162</f>
        <v>0</v>
      </c>
      <c r="Q119" s="104"/>
      <c r="R119" s="199">
        <f>R120+R156+R162</f>
        <v>0</v>
      </c>
      <c r="S119" s="104"/>
      <c r="T119" s="200">
        <f>T120+T156+T162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75</v>
      </c>
      <c r="AU119" s="17" t="s">
        <v>106</v>
      </c>
      <c r="BK119" s="201">
        <f>BK120+BK156+BK162</f>
        <v>0</v>
      </c>
    </row>
    <row r="120" s="12" customFormat="1" ht="25.92" customHeight="1">
      <c r="A120" s="12"/>
      <c r="B120" s="202"/>
      <c r="C120" s="203"/>
      <c r="D120" s="204" t="s">
        <v>75</v>
      </c>
      <c r="E120" s="205" t="s">
        <v>766</v>
      </c>
      <c r="F120" s="205" t="s">
        <v>767</v>
      </c>
      <c r="G120" s="203"/>
      <c r="H120" s="203"/>
      <c r="I120" s="206"/>
      <c r="J120" s="207">
        <f>BK120</f>
        <v>0</v>
      </c>
      <c r="K120" s="203"/>
      <c r="L120" s="208"/>
      <c r="M120" s="209"/>
      <c r="N120" s="210"/>
      <c r="O120" s="210"/>
      <c r="P120" s="211">
        <f>SUM(P121:P155)</f>
        <v>0</v>
      </c>
      <c r="Q120" s="210"/>
      <c r="R120" s="211">
        <f>SUM(R121:R155)</f>
        <v>0</v>
      </c>
      <c r="S120" s="210"/>
      <c r="T120" s="212">
        <f>SUM(T121:T155)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84</v>
      </c>
      <c r="AT120" s="214" t="s">
        <v>75</v>
      </c>
      <c r="AU120" s="214" t="s">
        <v>76</v>
      </c>
      <c r="AY120" s="213" t="s">
        <v>137</v>
      </c>
      <c r="BK120" s="215">
        <f>SUM(BK121:BK155)</f>
        <v>0</v>
      </c>
    </row>
    <row r="121" s="2" customFormat="1" ht="16.5" customHeight="1">
      <c r="A121" s="38"/>
      <c r="B121" s="39"/>
      <c r="C121" s="218" t="s">
        <v>84</v>
      </c>
      <c r="D121" s="218" t="s">
        <v>140</v>
      </c>
      <c r="E121" s="219" t="s">
        <v>768</v>
      </c>
      <c r="F121" s="220" t="s">
        <v>769</v>
      </c>
      <c r="G121" s="221" t="s">
        <v>770</v>
      </c>
      <c r="H121" s="222">
        <v>15</v>
      </c>
      <c r="I121" s="223"/>
      <c r="J121" s="224">
        <f>ROUND(I121*H121,2)</f>
        <v>0</v>
      </c>
      <c r="K121" s="220" t="s">
        <v>1</v>
      </c>
      <c r="L121" s="44"/>
      <c r="M121" s="225" t="s">
        <v>1</v>
      </c>
      <c r="N121" s="226" t="s">
        <v>41</v>
      </c>
      <c r="O121" s="91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9" t="s">
        <v>145</v>
      </c>
      <c r="AT121" s="229" t="s">
        <v>140</v>
      </c>
      <c r="AU121" s="229" t="s">
        <v>84</v>
      </c>
      <c r="AY121" s="17" t="s">
        <v>137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7" t="s">
        <v>84</v>
      </c>
      <c r="BK121" s="230">
        <f>ROUND(I121*H121,2)</f>
        <v>0</v>
      </c>
      <c r="BL121" s="17" t="s">
        <v>145</v>
      </c>
      <c r="BM121" s="229" t="s">
        <v>86</v>
      </c>
    </row>
    <row r="122" s="2" customFormat="1">
      <c r="A122" s="38"/>
      <c r="B122" s="39"/>
      <c r="C122" s="40"/>
      <c r="D122" s="231" t="s">
        <v>147</v>
      </c>
      <c r="E122" s="40"/>
      <c r="F122" s="232" t="s">
        <v>769</v>
      </c>
      <c r="G122" s="40"/>
      <c r="H122" s="40"/>
      <c r="I122" s="233"/>
      <c r="J122" s="40"/>
      <c r="K122" s="40"/>
      <c r="L122" s="44"/>
      <c r="M122" s="234"/>
      <c r="N122" s="235"/>
      <c r="O122" s="91"/>
      <c r="P122" s="91"/>
      <c r="Q122" s="91"/>
      <c r="R122" s="91"/>
      <c r="S122" s="91"/>
      <c r="T122" s="92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147</v>
      </c>
      <c r="AU122" s="17" t="s">
        <v>84</v>
      </c>
    </row>
    <row r="123" s="2" customFormat="1" ht="16.5" customHeight="1">
      <c r="A123" s="38"/>
      <c r="B123" s="39"/>
      <c r="C123" s="218" t="s">
        <v>86</v>
      </c>
      <c r="D123" s="218" t="s">
        <v>140</v>
      </c>
      <c r="E123" s="219" t="s">
        <v>771</v>
      </c>
      <c r="F123" s="220" t="s">
        <v>772</v>
      </c>
      <c r="G123" s="221" t="s">
        <v>770</v>
      </c>
      <c r="H123" s="222">
        <v>5</v>
      </c>
      <c r="I123" s="223"/>
      <c r="J123" s="224">
        <f>ROUND(I123*H123,2)</f>
        <v>0</v>
      </c>
      <c r="K123" s="220" t="s">
        <v>1</v>
      </c>
      <c r="L123" s="44"/>
      <c r="M123" s="225" t="s">
        <v>1</v>
      </c>
      <c r="N123" s="226" t="s">
        <v>41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145</v>
      </c>
      <c r="AT123" s="229" t="s">
        <v>140</v>
      </c>
      <c r="AU123" s="229" t="s">
        <v>84</v>
      </c>
      <c r="AY123" s="17" t="s">
        <v>137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84</v>
      </c>
      <c r="BK123" s="230">
        <f>ROUND(I123*H123,2)</f>
        <v>0</v>
      </c>
      <c r="BL123" s="17" t="s">
        <v>145</v>
      </c>
      <c r="BM123" s="229" t="s">
        <v>145</v>
      </c>
    </row>
    <row r="124" s="2" customFormat="1">
      <c r="A124" s="38"/>
      <c r="B124" s="39"/>
      <c r="C124" s="40"/>
      <c r="D124" s="231" t="s">
        <v>147</v>
      </c>
      <c r="E124" s="40"/>
      <c r="F124" s="232" t="s">
        <v>772</v>
      </c>
      <c r="G124" s="40"/>
      <c r="H124" s="40"/>
      <c r="I124" s="233"/>
      <c r="J124" s="40"/>
      <c r="K124" s="40"/>
      <c r="L124" s="44"/>
      <c r="M124" s="234"/>
      <c r="N124" s="235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147</v>
      </c>
      <c r="AU124" s="17" t="s">
        <v>84</v>
      </c>
    </row>
    <row r="125" s="2" customFormat="1" ht="16.5" customHeight="1">
      <c r="A125" s="38"/>
      <c r="B125" s="39"/>
      <c r="C125" s="218" t="s">
        <v>138</v>
      </c>
      <c r="D125" s="218" t="s">
        <v>140</v>
      </c>
      <c r="E125" s="219" t="s">
        <v>773</v>
      </c>
      <c r="F125" s="220" t="s">
        <v>774</v>
      </c>
      <c r="G125" s="221" t="s">
        <v>770</v>
      </c>
      <c r="H125" s="222">
        <v>20</v>
      </c>
      <c r="I125" s="223"/>
      <c r="J125" s="224">
        <f>ROUND(I125*H125,2)</f>
        <v>0</v>
      </c>
      <c r="K125" s="220" t="s">
        <v>1</v>
      </c>
      <c r="L125" s="44"/>
      <c r="M125" s="225" t="s">
        <v>1</v>
      </c>
      <c r="N125" s="226" t="s">
        <v>41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145</v>
      </c>
      <c r="AT125" s="229" t="s">
        <v>140</v>
      </c>
      <c r="AU125" s="229" t="s">
        <v>84</v>
      </c>
      <c r="AY125" s="17" t="s">
        <v>137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84</v>
      </c>
      <c r="BK125" s="230">
        <f>ROUND(I125*H125,2)</f>
        <v>0</v>
      </c>
      <c r="BL125" s="17" t="s">
        <v>145</v>
      </c>
      <c r="BM125" s="229" t="s">
        <v>163</v>
      </c>
    </row>
    <row r="126" s="2" customFormat="1">
      <c r="A126" s="38"/>
      <c r="B126" s="39"/>
      <c r="C126" s="40"/>
      <c r="D126" s="231" t="s">
        <v>147</v>
      </c>
      <c r="E126" s="40"/>
      <c r="F126" s="232" t="s">
        <v>774</v>
      </c>
      <c r="G126" s="40"/>
      <c r="H126" s="40"/>
      <c r="I126" s="233"/>
      <c r="J126" s="40"/>
      <c r="K126" s="40"/>
      <c r="L126" s="44"/>
      <c r="M126" s="234"/>
      <c r="N126" s="235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147</v>
      </c>
      <c r="AU126" s="17" t="s">
        <v>84</v>
      </c>
    </row>
    <row r="127" s="2" customFormat="1" ht="16.5" customHeight="1">
      <c r="A127" s="38"/>
      <c r="B127" s="39"/>
      <c r="C127" s="218" t="s">
        <v>145</v>
      </c>
      <c r="D127" s="218" t="s">
        <v>140</v>
      </c>
      <c r="E127" s="219" t="s">
        <v>775</v>
      </c>
      <c r="F127" s="220" t="s">
        <v>776</v>
      </c>
      <c r="G127" s="221" t="s">
        <v>777</v>
      </c>
      <c r="H127" s="222">
        <v>2</v>
      </c>
      <c r="I127" s="223"/>
      <c r="J127" s="224">
        <f>ROUND(I127*H127,2)</f>
        <v>0</v>
      </c>
      <c r="K127" s="220" t="s">
        <v>1</v>
      </c>
      <c r="L127" s="44"/>
      <c r="M127" s="225" t="s">
        <v>1</v>
      </c>
      <c r="N127" s="226" t="s">
        <v>41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145</v>
      </c>
      <c r="AT127" s="229" t="s">
        <v>140</v>
      </c>
      <c r="AU127" s="229" t="s">
        <v>84</v>
      </c>
      <c r="AY127" s="17" t="s">
        <v>137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84</v>
      </c>
      <c r="BK127" s="230">
        <f>ROUND(I127*H127,2)</f>
        <v>0</v>
      </c>
      <c r="BL127" s="17" t="s">
        <v>145</v>
      </c>
      <c r="BM127" s="229" t="s">
        <v>188</v>
      </c>
    </row>
    <row r="128" s="2" customFormat="1">
      <c r="A128" s="38"/>
      <c r="B128" s="39"/>
      <c r="C128" s="40"/>
      <c r="D128" s="231" t="s">
        <v>147</v>
      </c>
      <c r="E128" s="40"/>
      <c r="F128" s="232" t="s">
        <v>776</v>
      </c>
      <c r="G128" s="40"/>
      <c r="H128" s="40"/>
      <c r="I128" s="233"/>
      <c r="J128" s="40"/>
      <c r="K128" s="40"/>
      <c r="L128" s="44"/>
      <c r="M128" s="234"/>
      <c r="N128" s="235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147</v>
      </c>
      <c r="AU128" s="17" t="s">
        <v>84</v>
      </c>
    </row>
    <row r="129" s="2" customFormat="1">
      <c r="A129" s="38"/>
      <c r="B129" s="39"/>
      <c r="C129" s="40"/>
      <c r="D129" s="231" t="s">
        <v>180</v>
      </c>
      <c r="E129" s="40"/>
      <c r="F129" s="258" t="s">
        <v>778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180</v>
      </c>
      <c r="AU129" s="17" t="s">
        <v>84</v>
      </c>
    </row>
    <row r="130" s="2" customFormat="1" ht="16.5" customHeight="1">
      <c r="A130" s="38"/>
      <c r="B130" s="39"/>
      <c r="C130" s="218" t="s">
        <v>169</v>
      </c>
      <c r="D130" s="218" t="s">
        <v>140</v>
      </c>
      <c r="E130" s="219" t="s">
        <v>779</v>
      </c>
      <c r="F130" s="220" t="s">
        <v>780</v>
      </c>
      <c r="G130" s="221" t="s">
        <v>777</v>
      </c>
      <c r="H130" s="222">
        <v>2</v>
      </c>
      <c r="I130" s="223"/>
      <c r="J130" s="224">
        <f>ROUND(I130*H130,2)</f>
        <v>0</v>
      </c>
      <c r="K130" s="220" t="s">
        <v>1</v>
      </c>
      <c r="L130" s="44"/>
      <c r="M130" s="225" t="s">
        <v>1</v>
      </c>
      <c r="N130" s="226" t="s">
        <v>41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145</v>
      </c>
      <c r="AT130" s="229" t="s">
        <v>140</v>
      </c>
      <c r="AU130" s="229" t="s">
        <v>84</v>
      </c>
      <c r="AY130" s="17" t="s">
        <v>137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84</v>
      </c>
      <c r="BK130" s="230">
        <f>ROUND(I130*H130,2)</f>
        <v>0</v>
      </c>
      <c r="BL130" s="17" t="s">
        <v>145</v>
      </c>
      <c r="BM130" s="229" t="s">
        <v>200</v>
      </c>
    </row>
    <row r="131" s="2" customFormat="1">
      <c r="A131" s="38"/>
      <c r="B131" s="39"/>
      <c r="C131" s="40"/>
      <c r="D131" s="231" t="s">
        <v>147</v>
      </c>
      <c r="E131" s="40"/>
      <c r="F131" s="232" t="s">
        <v>780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147</v>
      </c>
      <c r="AU131" s="17" t="s">
        <v>84</v>
      </c>
    </row>
    <row r="132" s="2" customFormat="1" ht="16.5" customHeight="1">
      <c r="A132" s="38"/>
      <c r="B132" s="39"/>
      <c r="C132" s="218" t="s">
        <v>163</v>
      </c>
      <c r="D132" s="218" t="s">
        <v>140</v>
      </c>
      <c r="E132" s="219" t="s">
        <v>781</v>
      </c>
      <c r="F132" s="220" t="s">
        <v>782</v>
      </c>
      <c r="G132" s="221" t="s">
        <v>777</v>
      </c>
      <c r="H132" s="222">
        <v>2</v>
      </c>
      <c r="I132" s="223"/>
      <c r="J132" s="224">
        <f>ROUND(I132*H132,2)</f>
        <v>0</v>
      </c>
      <c r="K132" s="220" t="s">
        <v>1</v>
      </c>
      <c r="L132" s="44"/>
      <c r="M132" s="225" t="s">
        <v>1</v>
      </c>
      <c r="N132" s="226" t="s">
        <v>41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145</v>
      </c>
      <c r="AT132" s="229" t="s">
        <v>140</v>
      </c>
      <c r="AU132" s="229" t="s">
        <v>84</v>
      </c>
      <c r="AY132" s="17" t="s">
        <v>137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84</v>
      </c>
      <c r="BK132" s="230">
        <f>ROUND(I132*H132,2)</f>
        <v>0</v>
      </c>
      <c r="BL132" s="17" t="s">
        <v>145</v>
      </c>
      <c r="BM132" s="229" t="s">
        <v>212</v>
      </c>
    </row>
    <row r="133" s="2" customFormat="1">
      <c r="A133" s="38"/>
      <c r="B133" s="39"/>
      <c r="C133" s="40"/>
      <c r="D133" s="231" t="s">
        <v>147</v>
      </c>
      <c r="E133" s="40"/>
      <c r="F133" s="232" t="s">
        <v>782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147</v>
      </c>
      <c r="AU133" s="17" t="s">
        <v>84</v>
      </c>
    </row>
    <row r="134" s="2" customFormat="1" ht="16.5" customHeight="1">
      <c r="A134" s="38"/>
      <c r="B134" s="39"/>
      <c r="C134" s="218" t="s">
        <v>182</v>
      </c>
      <c r="D134" s="218" t="s">
        <v>140</v>
      </c>
      <c r="E134" s="219" t="s">
        <v>783</v>
      </c>
      <c r="F134" s="220" t="s">
        <v>784</v>
      </c>
      <c r="G134" s="221" t="s">
        <v>777</v>
      </c>
      <c r="H134" s="222">
        <v>10</v>
      </c>
      <c r="I134" s="223"/>
      <c r="J134" s="224">
        <f>ROUND(I134*H134,2)</f>
        <v>0</v>
      </c>
      <c r="K134" s="220" t="s">
        <v>1</v>
      </c>
      <c r="L134" s="44"/>
      <c r="M134" s="225" t="s">
        <v>1</v>
      </c>
      <c r="N134" s="226" t="s">
        <v>41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145</v>
      </c>
      <c r="AT134" s="229" t="s">
        <v>140</v>
      </c>
      <c r="AU134" s="229" t="s">
        <v>84</v>
      </c>
      <c r="AY134" s="17" t="s">
        <v>137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84</v>
      </c>
      <c r="BK134" s="230">
        <f>ROUND(I134*H134,2)</f>
        <v>0</v>
      </c>
      <c r="BL134" s="17" t="s">
        <v>145</v>
      </c>
      <c r="BM134" s="229" t="s">
        <v>226</v>
      </c>
    </row>
    <row r="135" s="2" customFormat="1">
      <c r="A135" s="38"/>
      <c r="B135" s="39"/>
      <c r="C135" s="40"/>
      <c r="D135" s="231" t="s">
        <v>147</v>
      </c>
      <c r="E135" s="40"/>
      <c r="F135" s="232" t="s">
        <v>784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147</v>
      </c>
      <c r="AU135" s="17" t="s">
        <v>84</v>
      </c>
    </row>
    <row r="136" s="2" customFormat="1" ht="16.5" customHeight="1">
      <c r="A136" s="38"/>
      <c r="B136" s="39"/>
      <c r="C136" s="218" t="s">
        <v>188</v>
      </c>
      <c r="D136" s="218" t="s">
        <v>140</v>
      </c>
      <c r="E136" s="219" t="s">
        <v>785</v>
      </c>
      <c r="F136" s="220" t="s">
        <v>786</v>
      </c>
      <c r="G136" s="221" t="s">
        <v>777</v>
      </c>
      <c r="H136" s="222">
        <v>2</v>
      </c>
      <c r="I136" s="223"/>
      <c r="J136" s="224">
        <f>ROUND(I136*H136,2)</f>
        <v>0</v>
      </c>
      <c r="K136" s="220" t="s">
        <v>1</v>
      </c>
      <c r="L136" s="44"/>
      <c r="M136" s="225" t="s">
        <v>1</v>
      </c>
      <c r="N136" s="226" t="s">
        <v>41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145</v>
      </c>
      <c r="AT136" s="229" t="s">
        <v>140</v>
      </c>
      <c r="AU136" s="229" t="s">
        <v>84</v>
      </c>
      <c r="AY136" s="17" t="s">
        <v>137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84</v>
      </c>
      <c r="BK136" s="230">
        <f>ROUND(I136*H136,2)</f>
        <v>0</v>
      </c>
      <c r="BL136" s="17" t="s">
        <v>145</v>
      </c>
      <c r="BM136" s="229" t="s">
        <v>234</v>
      </c>
    </row>
    <row r="137" s="2" customFormat="1">
      <c r="A137" s="38"/>
      <c r="B137" s="39"/>
      <c r="C137" s="40"/>
      <c r="D137" s="231" t="s">
        <v>147</v>
      </c>
      <c r="E137" s="40"/>
      <c r="F137" s="232" t="s">
        <v>786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147</v>
      </c>
      <c r="AU137" s="17" t="s">
        <v>84</v>
      </c>
    </row>
    <row r="138" s="2" customFormat="1" ht="16.5" customHeight="1">
      <c r="A138" s="38"/>
      <c r="B138" s="39"/>
      <c r="C138" s="218" t="s">
        <v>193</v>
      </c>
      <c r="D138" s="218" t="s">
        <v>140</v>
      </c>
      <c r="E138" s="219" t="s">
        <v>787</v>
      </c>
      <c r="F138" s="220" t="s">
        <v>788</v>
      </c>
      <c r="G138" s="221" t="s">
        <v>777</v>
      </c>
      <c r="H138" s="222">
        <v>2</v>
      </c>
      <c r="I138" s="223"/>
      <c r="J138" s="224">
        <f>ROUND(I138*H138,2)</f>
        <v>0</v>
      </c>
      <c r="K138" s="220" t="s">
        <v>1</v>
      </c>
      <c r="L138" s="44"/>
      <c r="M138" s="225" t="s">
        <v>1</v>
      </c>
      <c r="N138" s="226" t="s">
        <v>41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145</v>
      </c>
      <c r="AT138" s="229" t="s">
        <v>140</v>
      </c>
      <c r="AU138" s="229" t="s">
        <v>84</v>
      </c>
      <c r="AY138" s="17" t="s">
        <v>137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84</v>
      </c>
      <c r="BK138" s="230">
        <f>ROUND(I138*H138,2)</f>
        <v>0</v>
      </c>
      <c r="BL138" s="17" t="s">
        <v>145</v>
      </c>
      <c r="BM138" s="229" t="s">
        <v>242</v>
      </c>
    </row>
    <row r="139" s="2" customFormat="1">
      <c r="A139" s="38"/>
      <c r="B139" s="39"/>
      <c r="C139" s="40"/>
      <c r="D139" s="231" t="s">
        <v>147</v>
      </c>
      <c r="E139" s="40"/>
      <c r="F139" s="232" t="s">
        <v>788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147</v>
      </c>
      <c r="AU139" s="17" t="s">
        <v>84</v>
      </c>
    </row>
    <row r="140" s="2" customFormat="1" ht="16.5" customHeight="1">
      <c r="A140" s="38"/>
      <c r="B140" s="39"/>
      <c r="C140" s="218" t="s">
        <v>200</v>
      </c>
      <c r="D140" s="218" t="s">
        <v>140</v>
      </c>
      <c r="E140" s="219" t="s">
        <v>789</v>
      </c>
      <c r="F140" s="220" t="s">
        <v>790</v>
      </c>
      <c r="G140" s="221" t="s">
        <v>777</v>
      </c>
      <c r="H140" s="222">
        <v>2</v>
      </c>
      <c r="I140" s="223"/>
      <c r="J140" s="224">
        <f>ROUND(I140*H140,2)</f>
        <v>0</v>
      </c>
      <c r="K140" s="220" t="s">
        <v>1</v>
      </c>
      <c r="L140" s="44"/>
      <c r="M140" s="225" t="s">
        <v>1</v>
      </c>
      <c r="N140" s="226" t="s">
        <v>41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145</v>
      </c>
      <c r="AT140" s="229" t="s">
        <v>140</v>
      </c>
      <c r="AU140" s="229" t="s">
        <v>84</v>
      </c>
      <c r="AY140" s="17" t="s">
        <v>137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84</v>
      </c>
      <c r="BK140" s="230">
        <f>ROUND(I140*H140,2)</f>
        <v>0</v>
      </c>
      <c r="BL140" s="17" t="s">
        <v>145</v>
      </c>
      <c r="BM140" s="229" t="s">
        <v>201</v>
      </c>
    </row>
    <row r="141" s="2" customFormat="1">
      <c r="A141" s="38"/>
      <c r="B141" s="39"/>
      <c r="C141" s="40"/>
      <c r="D141" s="231" t="s">
        <v>147</v>
      </c>
      <c r="E141" s="40"/>
      <c r="F141" s="232" t="s">
        <v>790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147</v>
      </c>
      <c r="AU141" s="17" t="s">
        <v>84</v>
      </c>
    </row>
    <row r="142" s="2" customFormat="1" ht="16.5" customHeight="1">
      <c r="A142" s="38"/>
      <c r="B142" s="39"/>
      <c r="C142" s="218" t="s">
        <v>207</v>
      </c>
      <c r="D142" s="218" t="s">
        <v>140</v>
      </c>
      <c r="E142" s="219" t="s">
        <v>791</v>
      </c>
      <c r="F142" s="220" t="s">
        <v>792</v>
      </c>
      <c r="G142" s="221" t="s">
        <v>770</v>
      </c>
      <c r="H142" s="222">
        <v>6</v>
      </c>
      <c r="I142" s="223"/>
      <c r="J142" s="224">
        <f>ROUND(I142*H142,2)</f>
        <v>0</v>
      </c>
      <c r="K142" s="220" t="s">
        <v>1</v>
      </c>
      <c r="L142" s="44"/>
      <c r="M142" s="225" t="s">
        <v>1</v>
      </c>
      <c r="N142" s="226" t="s">
        <v>41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145</v>
      </c>
      <c r="AT142" s="229" t="s">
        <v>140</v>
      </c>
      <c r="AU142" s="229" t="s">
        <v>84</v>
      </c>
      <c r="AY142" s="17" t="s">
        <v>137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84</v>
      </c>
      <c r="BK142" s="230">
        <f>ROUND(I142*H142,2)</f>
        <v>0</v>
      </c>
      <c r="BL142" s="17" t="s">
        <v>145</v>
      </c>
      <c r="BM142" s="229" t="s">
        <v>258</v>
      </c>
    </row>
    <row r="143" s="2" customFormat="1">
      <c r="A143" s="38"/>
      <c r="B143" s="39"/>
      <c r="C143" s="40"/>
      <c r="D143" s="231" t="s">
        <v>147</v>
      </c>
      <c r="E143" s="40"/>
      <c r="F143" s="232" t="s">
        <v>792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147</v>
      </c>
      <c r="AU143" s="17" t="s">
        <v>84</v>
      </c>
    </row>
    <row r="144" s="2" customFormat="1" ht="16.5" customHeight="1">
      <c r="A144" s="38"/>
      <c r="B144" s="39"/>
      <c r="C144" s="218" t="s">
        <v>212</v>
      </c>
      <c r="D144" s="218" t="s">
        <v>140</v>
      </c>
      <c r="E144" s="219" t="s">
        <v>793</v>
      </c>
      <c r="F144" s="220" t="s">
        <v>794</v>
      </c>
      <c r="G144" s="221" t="s">
        <v>770</v>
      </c>
      <c r="H144" s="222">
        <v>21</v>
      </c>
      <c r="I144" s="223"/>
      <c r="J144" s="224">
        <f>ROUND(I144*H144,2)</f>
        <v>0</v>
      </c>
      <c r="K144" s="220" t="s">
        <v>1</v>
      </c>
      <c r="L144" s="44"/>
      <c r="M144" s="225" t="s">
        <v>1</v>
      </c>
      <c r="N144" s="226" t="s">
        <v>41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145</v>
      </c>
      <c r="AT144" s="229" t="s">
        <v>140</v>
      </c>
      <c r="AU144" s="229" t="s">
        <v>84</v>
      </c>
      <c r="AY144" s="17" t="s">
        <v>137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84</v>
      </c>
      <c r="BK144" s="230">
        <f>ROUND(I144*H144,2)</f>
        <v>0</v>
      </c>
      <c r="BL144" s="17" t="s">
        <v>145</v>
      </c>
      <c r="BM144" s="229" t="s">
        <v>270</v>
      </c>
    </row>
    <row r="145" s="2" customFormat="1">
      <c r="A145" s="38"/>
      <c r="B145" s="39"/>
      <c r="C145" s="40"/>
      <c r="D145" s="231" t="s">
        <v>147</v>
      </c>
      <c r="E145" s="40"/>
      <c r="F145" s="232" t="s">
        <v>794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147</v>
      </c>
      <c r="AU145" s="17" t="s">
        <v>84</v>
      </c>
    </row>
    <row r="146" s="2" customFormat="1" ht="16.5" customHeight="1">
      <c r="A146" s="38"/>
      <c r="B146" s="39"/>
      <c r="C146" s="218" t="s">
        <v>221</v>
      </c>
      <c r="D146" s="218" t="s">
        <v>140</v>
      </c>
      <c r="E146" s="219" t="s">
        <v>795</v>
      </c>
      <c r="F146" s="220" t="s">
        <v>796</v>
      </c>
      <c r="G146" s="221" t="s">
        <v>770</v>
      </c>
      <c r="H146" s="222">
        <v>21</v>
      </c>
      <c r="I146" s="223"/>
      <c r="J146" s="224">
        <f>ROUND(I146*H146,2)</f>
        <v>0</v>
      </c>
      <c r="K146" s="220" t="s">
        <v>1</v>
      </c>
      <c r="L146" s="44"/>
      <c r="M146" s="225" t="s">
        <v>1</v>
      </c>
      <c r="N146" s="226" t="s">
        <v>41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145</v>
      </c>
      <c r="AT146" s="229" t="s">
        <v>140</v>
      </c>
      <c r="AU146" s="229" t="s">
        <v>84</v>
      </c>
      <c r="AY146" s="17" t="s">
        <v>137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84</v>
      </c>
      <c r="BK146" s="230">
        <f>ROUND(I146*H146,2)</f>
        <v>0</v>
      </c>
      <c r="BL146" s="17" t="s">
        <v>145</v>
      </c>
      <c r="BM146" s="229" t="s">
        <v>280</v>
      </c>
    </row>
    <row r="147" s="2" customFormat="1">
      <c r="A147" s="38"/>
      <c r="B147" s="39"/>
      <c r="C147" s="40"/>
      <c r="D147" s="231" t="s">
        <v>147</v>
      </c>
      <c r="E147" s="40"/>
      <c r="F147" s="232" t="s">
        <v>796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147</v>
      </c>
      <c r="AU147" s="17" t="s">
        <v>84</v>
      </c>
    </row>
    <row r="148" s="2" customFormat="1" ht="16.5" customHeight="1">
      <c r="A148" s="38"/>
      <c r="B148" s="39"/>
      <c r="C148" s="218" t="s">
        <v>226</v>
      </c>
      <c r="D148" s="218" t="s">
        <v>140</v>
      </c>
      <c r="E148" s="219" t="s">
        <v>797</v>
      </c>
      <c r="F148" s="220" t="s">
        <v>798</v>
      </c>
      <c r="G148" s="221" t="s">
        <v>777</v>
      </c>
      <c r="H148" s="222">
        <v>8</v>
      </c>
      <c r="I148" s="223"/>
      <c r="J148" s="224">
        <f>ROUND(I148*H148,2)</f>
        <v>0</v>
      </c>
      <c r="K148" s="220" t="s">
        <v>1</v>
      </c>
      <c r="L148" s="44"/>
      <c r="M148" s="225" t="s">
        <v>1</v>
      </c>
      <c r="N148" s="226" t="s">
        <v>41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145</v>
      </c>
      <c r="AT148" s="229" t="s">
        <v>140</v>
      </c>
      <c r="AU148" s="229" t="s">
        <v>84</v>
      </c>
      <c r="AY148" s="17" t="s">
        <v>137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84</v>
      </c>
      <c r="BK148" s="230">
        <f>ROUND(I148*H148,2)</f>
        <v>0</v>
      </c>
      <c r="BL148" s="17" t="s">
        <v>145</v>
      </c>
      <c r="BM148" s="229" t="s">
        <v>292</v>
      </c>
    </row>
    <row r="149" s="2" customFormat="1">
      <c r="A149" s="38"/>
      <c r="B149" s="39"/>
      <c r="C149" s="40"/>
      <c r="D149" s="231" t="s">
        <v>147</v>
      </c>
      <c r="E149" s="40"/>
      <c r="F149" s="232" t="s">
        <v>798</v>
      </c>
      <c r="G149" s="40"/>
      <c r="H149" s="40"/>
      <c r="I149" s="233"/>
      <c r="J149" s="40"/>
      <c r="K149" s="40"/>
      <c r="L149" s="44"/>
      <c r="M149" s="234"/>
      <c r="N149" s="23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147</v>
      </c>
      <c r="AU149" s="17" t="s">
        <v>84</v>
      </c>
    </row>
    <row r="150" s="2" customFormat="1" ht="16.5" customHeight="1">
      <c r="A150" s="38"/>
      <c r="B150" s="39"/>
      <c r="C150" s="218" t="s">
        <v>8</v>
      </c>
      <c r="D150" s="218" t="s">
        <v>140</v>
      </c>
      <c r="E150" s="219" t="s">
        <v>799</v>
      </c>
      <c r="F150" s="220" t="s">
        <v>800</v>
      </c>
      <c r="G150" s="221" t="s">
        <v>770</v>
      </c>
      <c r="H150" s="222">
        <v>15</v>
      </c>
      <c r="I150" s="223"/>
      <c r="J150" s="224">
        <f>ROUND(I150*H150,2)</f>
        <v>0</v>
      </c>
      <c r="K150" s="220" t="s">
        <v>1</v>
      </c>
      <c r="L150" s="44"/>
      <c r="M150" s="225" t="s">
        <v>1</v>
      </c>
      <c r="N150" s="226" t="s">
        <v>41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145</v>
      </c>
      <c r="AT150" s="229" t="s">
        <v>140</v>
      </c>
      <c r="AU150" s="229" t="s">
        <v>84</v>
      </c>
      <c r="AY150" s="17" t="s">
        <v>137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84</v>
      </c>
      <c r="BK150" s="230">
        <f>ROUND(I150*H150,2)</f>
        <v>0</v>
      </c>
      <c r="BL150" s="17" t="s">
        <v>145</v>
      </c>
      <c r="BM150" s="229" t="s">
        <v>306</v>
      </c>
    </row>
    <row r="151" s="2" customFormat="1">
      <c r="A151" s="38"/>
      <c r="B151" s="39"/>
      <c r="C151" s="40"/>
      <c r="D151" s="231" t="s">
        <v>147</v>
      </c>
      <c r="E151" s="40"/>
      <c r="F151" s="232" t="s">
        <v>800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147</v>
      </c>
      <c r="AU151" s="17" t="s">
        <v>84</v>
      </c>
    </row>
    <row r="152" s="2" customFormat="1" ht="16.5" customHeight="1">
      <c r="A152" s="38"/>
      <c r="B152" s="39"/>
      <c r="C152" s="218" t="s">
        <v>234</v>
      </c>
      <c r="D152" s="218" t="s">
        <v>140</v>
      </c>
      <c r="E152" s="219" t="s">
        <v>801</v>
      </c>
      <c r="F152" s="220" t="s">
        <v>802</v>
      </c>
      <c r="G152" s="221" t="s">
        <v>770</v>
      </c>
      <c r="H152" s="222">
        <v>20</v>
      </c>
      <c r="I152" s="223"/>
      <c r="J152" s="224">
        <f>ROUND(I152*H152,2)</f>
        <v>0</v>
      </c>
      <c r="K152" s="220" t="s">
        <v>1</v>
      </c>
      <c r="L152" s="44"/>
      <c r="M152" s="225" t="s">
        <v>1</v>
      </c>
      <c r="N152" s="226" t="s">
        <v>41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145</v>
      </c>
      <c r="AT152" s="229" t="s">
        <v>140</v>
      </c>
      <c r="AU152" s="229" t="s">
        <v>84</v>
      </c>
      <c r="AY152" s="17" t="s">
        <v>137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84</v>
      </c>
      <c r="BK152" s="230">
        <f>ROUND(I152*H152,2)</f>
        <v>0</v>
      </c>
      <c r="BL152" s="17" t="s">
        <v>145</v>
      </c>
      <c r="BM152" s="229" t="s">
        <v>322</v>
      </c>
    </row>
    <row r="153" s="2" customFormat="1">
      <c r="A153" s="38"/>
      <c r="B153" s="39"/>
      <c r="C153" s="40"/>
      <c r="D153" s="231" t="s">
        <v>147</v>
      </c>
      <c r="E153" s="40"/>
      <c r="F153" s="232" t="s">
        <v>802</v>
      </c>
      <c r="G153" s="40"/>
      <c r="H153" s="40"/>
      <c r="I153" s="233"/>
      <c r="J153" s="40"/>
      <c r="K153" s="40"/>
      <c r="L153" s="44"/>
      <c r="M153" s="234"/>
      <c r="N153" s="23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147</v>
      </c>
      <c r="AU153" s="17" t="s">
        <v>84</v>
      </c>
    </row>
    <row r="154" s="2" customFormat="1" ht="16.5" customHeight="1">
      <c r="A154" s="38"/>
      <c r="B154" s="39"/>
      <c r="C154" s="218" t="s">
        <v>238</v>
      </c>
      <c r="D154" s="218" t="s">
        <v>140</v>
      </c>
      <c r="E154" s="219" t="s">
        <v>803</v>
      </c>
      <c r="F154" s="220" t="s">
        <v>804</v>
      </c>
      <c r="G154" s="221" t="s">
        <v>805</v>
      </c>
      <c r="H154" s="222">
        <v>65</v>
      </c>
      <c r="I154" s="223"/>
      <c r="J154" s="224">
        <f>ROUND(I154*H154,2)</f>
        <v>0</v>
      </c>
      <c r="K154" s="220" t="s">
        <v>1</v>
      </c>
      <c r="L154" s="44"/>
      <c r="M154" s="225" t="s">
        <v>1</v>
      </c>
      <c r="N154" s="226" t="s">
        <v>41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145</v>
      </c>
      <c r="AT154" s="229" t="s">
        <v>140</v>
      </c>
      <c r="AU154" s="229" t="s">
        <v>84</v>
      </c>
      <c r="AY154" s="17" t="s">
        <v>137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84</v>
      </c>
      <c r="BK154" s="230">
        <f>ROUND(I154*H154,2)</f>
        <v>0</v>
      </c>
      <c r="BL154" s="17" t="s">
        <v>145</v>
      </c>
      <c r="BM154" s="229" t="s">
        <v>334</v>
      </c>
    </row>
    <row r="155" s="2" customFormat="1">
      <c r="A155" s="38"/>
      <c r="B155" s="39"/>
      <c r="C155" s="40"/>
      <c r="D155" s="231" t="s">
        <v>147</v>
      </c>
      <c r="E155" s="40"/>
      <c r="F155" s="232" t="s">
        <v>804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147</v>
      </c>
      <c r="AU155" s="17" t="s">
        <v>84</v>
      </c>
    </row>
    <row r="156" s="12" customFormat="1" ht="25.92" customHeight="1">
      <c r="A156" s="12"/>
      <c r="B156" s="202"/>
      <c r="C156" s="203"/>
      <c r="D156" s="204" t="s">
        <v>75</v>
      </c>
      <c r="E156" s="205" t="s">
        <v>806</v>
      </c>
      <c r="F156" s="205" t="s">
        <v>807</v>
      </c>
      <c r="G156" s="203"/>
      <c r="H156" s="203"/>
      <c r="I156" s="206"/>
      <c r="J156" s="207">
        <f>BK156</f>
        <v>0</v>
      </c>
      <c r="K156" s="203"/>
      <c r="L156" s="208"/>
      <c r="M156" s="209"/>
      <c r="N156" s="210"/>
      <c r="O156" s="210"/>
      <c r="P156" s="211">
        <f>SUM(P157:P161)</f>
        <v>0</v>
      </c>
      <c r="Q156" s="210"/>
      <c r="R156" s="211">
        <f>SUM(R157:R161)</f>
        <v>0</v>
      </c>
      <c r="S156" s="210"/>
      <c r="T156" s="212">
        <f>SUM(T157:T161)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3" t="s">
        <v>84</v>
      </c>
      <c r="AT156" s="214" t="s">
        <v>75</v>
      </c>
      <c r="AU156" s="214" t="s">
        <v>76</v>
      </c>
      <c r="AY156" s="213" t="s">
        <v>137</v>
      </c>
      <c r="BK156" s="215">
        <f>SUM(BK157:BK161)</f>
        <v>0</v>
      </c>
    </row>
    <row r="157" s="2" customFormat="1" ht="16.5" customHeight="1">
      <c r="A157" s="38"/>
      <c r="B157" s="39"/>
      <c r="C157" s="218" t="s">
        <v>242</v>
      </c>
      <c r="D157" s="218" t="s">
        <v>140</v>
      </c>
      <c r="E157" s="219" t="s">
        <v>808</v>
      </c>
      <c r="F157" s="220" t="s">
        <v>809</v>
      </c>
      <c r="G157" s="221" t="s">
        <v>777</v>
      </c>
      <c r="H157" s="222">
        <v>2</v>
      </c>
      <c r="I157" s="223"/>
      <c r="J157" s="224">
        <f>ROUND(I157*H157,2)</f>
        <v>0</v>
      </c>
      <c r="K157" s="220" t="s">
        <v>1</v>
      </c>
      <c r="L157" s="44"/>
      <c r="M157" s="225" t="s">
        <v>1</v>
      </c>
      <c r="N157" s="226" t="s">
        <v>41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145</v>
      </c>
      <c r="AT157" s="229" t="s">
        <v>140</v>
      </c>
      <c r="AU157" s="229" t="s">
        <v>84</v>
      </c>
      <c r="AY157" s="17" t="s">
        <v>137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84</v>
      </c>
      <c r="BK157" s="230">
        <f>ROUND(I157*H157,2)</f>
        <v>0</v>
      </c>
      <c r="BL157" s="17" t="s">
        <v>145</v>
      </c>
      <c r="BM157" s="229" t="s">
        <v>344</v>
      </c>
    </row>
    <row r="158" s="2" customFormat="1">
      <c r="A158" s="38"/>
      <c r="B158" s="39"/>
      <c r="C158" s="40"/>
      <c r="D158" s="231" t="s">
        <v>147</v>
      </c>
      <c r="E158" s="40"/>
      <c r="F158" s="232" t="s">
        <v>809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147</v>
      </c>
      <c r="AU158" s="17" t="s">
        <v>84</v>
      </c>
    </row>
    <row r="159" s="2" customFormat="1">
      <c r="A159" s="38"/>
      <c r="B159" s="39"/>
      <c r="C159" s="40"/>
      <c r="D159" s="231" t="s">
        <v>180</v>
      </c>
      <c r="E159" s="40"/>
      <c r="F159" s="258" t="s">
        <v>810</v>
      </c>
      <c r="G159" s="40"/>
      <c r="H159" s="40"/>
      <c r="I159" s="233"/>
      <c r="J159" s="40"/>
      <c r="K159" s="40"/>
      <c r="L159" s="44"/>
      <c r="M159" s="234"/>
      <c r="N159" s="23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180</v>
      </c>
      <c r="AU159" s="17" t="s">
        <v>84</v>
      </c>
    </row>
    <row r="160" s="2" customFormat="1" ht="16.5" customHeight="1">
      <c r="A160" s="38"/>
      <c r="B160" s="39"/>
      <c r="C160" s="218" t="s">
        <v>246</v>
      </c>
      <c r="D160" s="218" t="s">
        <v>140</v>
      </c>
      <c r="E160" s="219" t="s">
        <v>811</v>
      </c>
      <c r="F160" s="220" t="s">
        <v>812</v>
      </c>
      <c r="G160" s="221" t="s">
        <v>777</v>
      </c>
      <c r="H160" s="222">
        <v>2</v>
      </c>
      <c r="I160" s="223"/>
      <c r="J160" s="224">
        <f>ROUND(I160*H160,2)</f>
        <v>0</v>
      </c>
      <c r="K160" s="220" t="s">
        <v>1</v>
      </c>
      <c r="L160" s="44"/>
      <c r="M160" s="225" t="s">
        <v>1</v>
      </c>
      <c r="N160" s="226" t="s">
        <v>41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145</v>
      </c>
      <c r="AT160" s="229" t="s">
        <v>140</v>
      </c>
      <c r="AU160" s="229" t="s">
        <v>84</v>
      </c>
      <c r="AY160" s="17" t="s">
        <v>137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84</v>
      </c>
      <c r="BK160" s="230">
        <f>ROUND(I160*H160,2)</f>
        <v>0</v>
      </c>
      <c r="BL160" s="17" t="s">
        <v>145</v>
      </c>
      <c r="BM160" s="229" t="s">
        <v>364</v>
      </c>
    </row>
    <row r="161" s="2" customFormat="1">
      <c r="A161" s="38"/>
      <c r="B161" s="39"/>
      <c r="C161" s="40"/>
      <c r="D161" s="231" t="s">
        <v>147</v>
      </c>
      <c r="E161" s="40"/>
      <c r="F161" s="232" t="s">
        <v>812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147</v>
      </c>
      <c r="AU161" s="17" t="s">
        <v>84</v>
      </c>
    </row>
    <row r="162" s="12" customFormat="1" ht="25.92" customHeight="1">
      <c r="A162" s="12"/>
      <c r="B162" s="202"/>
      <c r="C162" s="203"/>
      <c r="D162" s="204" t="s">
        <v>75</v>
      </c>
      <c r="E162" s="205" t="s">
        <v>813</v>
      </c>
      <c r="F162" s="205" t="s">
        <v>814</v>
      </c>
      <c r="G162" s="203"/>
      <c r="H162" s="203"/>
      <c r="I162" s="206"/>
      <c r="J162" s="207">
        <f>BK162</f>
        <v>0</v>
      </c>
      <c r="K162" s="203"/>
      <c r="L162" s="208"/>
      <c r="M162" s="209"/>
      <c r="N162" s="210"/>
      <c r="O162" s="210"/>
      <c r="P162" s="211">
        <f>SUM(P163:P189)</f>
        <v>0</v>
      </c>
      <c r="Q162" s="210"/>
      <c r="R162" s="211">
        <f>SUM(R163:R189)</f>
        <v>0</v>
      </c>
      <c r="S162" s="210"/>
      <c r="T162" s="212">
        <f>SUM(T163:T189)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3" t="s">
        <v>84</v>
      </c>
      <c r="AT162" s="214" t="s">
        <v>75</v>
      </c>
      <c r="AU162" s="214" t="s">
        <v>76</v>
      </c>
      <c r="AY162" s="213" t="s">
        <v>137</v>
      </c>
      <c r="BK162" s="215">
        <f>SUM(BK163:BK189)</f>
        <v>0</v>
      </c>
    </row>
    <row r="163" s="2" customFormat="1" ht="16.5" customHeight="1">
      <c r="A163" s="38"/>
      <c r="B163" s="39"/>
      <c r="C163" s="218" t="s">
        <v>201</v>
      </c>
      <c r="D163" s="218" t="s">
        <v>140</v>
      </c>
      <c r="E163" s="219" t="s">
        <v>815</v>
      </c>
      <c r="F163" s="220" t="s">
        <v>816</v>
      </c>
      <c r="G163" s="221" t="s">
        <v>777</v>
      </c>
      <c r="H163" s="222">
        <v>1</v>
      </c>
      <c r="I163" s="223"/>
      <c r="J163" s="224">
        <f>ROUND(I163*H163,2)</f>
        <v>0</v>
      </c>
      <c r="K163" s="220" t="s">
        <v>1</v>
      </c>
      <c r="L163" s="44"/>
      <c r="M163" s="225" t="s">
        <v>1</v>
      </c>
      <c r="N163" s="226" t="s">
        <v>41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145</v>
      </c>
      <c r="AT163" s="229" t="s">
        <v>140</v>
      </c>
      <c r="AU163" s="229" t="s">
        <v>84</v>
      </c>
      <c r="AY163" s="17" t="s">
        <v>137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84</v>
      </c>
      <c r="BK163" s="230">
        <f>ROUND(I163*H163,2)</f>
        <v>0</v>
      </c>
      <c r="BL163" s="17" t="s">
        <v>145</v>
      </c>
      <c r="BM163" s="229" t="s">
        <v>374</v>
      </c>
    </row>
    <row r="164" s="2" customFormat="1">
      <c r="A164" s="38"/>
      <c r="B164" s="39"/>
      <c r="C164" s="40"/>
      <c r="D164" s="231" t="s">
        <v>147</v>
      </c>
      <c r="E164" s="40"/>
      <c r="F164" s="232" t="s">
        <v>816</v>
      </c>
      <c r="G164" s="40"/>
      <c r="H164" s="40"/>
      <c r="I164" s="233"/>
      <c r="J164" s="40"/>
      <c r="K164" s="40"/>
      <c r="L164" s="44"/>
      <c r="M164" s="234"/>
      <c r="N164" s="23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147</v>
      </c>
      <c r="AU164" s="17" t="s">
        <v>84</v>
      </c>
    </row>
    <row r="165" s="2" customFormat="1" ht="16.5" customHeight="1">
      <c r="A165" s="38"/>
      <c r="B165" s="39"/>
      <c r="C165" s="218" t="s">
        <v>7</v>
      </c>
      <c r="D165" s="218" t="s">
        <v>140</v>
      </c>
      <c r="E165" s="219" t="s">
        <v>817</v>
      </c>
      <c r="F165" s="220" t="s">
        <v>818</v>
      </c>
      <c r="G165" s="221" t="s">
        <v>770</v>
      </c>
      <c r="H165" s="222">
        <v>7</v>
      </c>
      <c r="I165" s="223"/>
      <c r="J165" s="224">
        <f>ROUND(I165*H165,2)</f>
        <v>0</v>
      </c>
      <c r="K165" s="220" t="s">
        <v>1</v>
      </c>
      <c r="L165" s="44"/>
      <c r="M165" s="225" t="s">
        <v>1</v>
      </c>
      <c r="N165" s="226" t="s">
        <v>41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145</v>
      </c>
      <c r="AT165" s="229" t="s">
        <v>140</v>
      </c>
      <c r="AU165" s="229" t="s">
        <v>84</v>
      </c>
      <c r="AY165" s="17" t="s">
        <v>137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84</v>
      </c>
      <c r="BK165" s="230">
        <f>ROUND(I165*H165,2)</f>
        <v>0</v>
      </c>
      <c r="BL165" s="17" t="s">
        <v>145</v>
      </c>
      <c r="BM165" s="229" t="s">
        <v>387</v>
      </c>
    </row>
    <row r="166" s="2" customFormat="1">
      <c r="A166" s="38"/>
      <c r="B166" s="39"/>
      <c r="C166" s="40"/>
      <c r="D166" s="231" t="s">
        <v>147</v>
      </c>
      <c r="E166" s="40"/>
      <c r="F166" s="232" t="s">
        <v>818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147</v>
      </c>
      <c r="AU166" s="17" t="s">
        <v>84</v>
      </c>
    </row>
    <row r="167" s="2" customFormat="1" ht="16.5" customHeight="1">
      <c r="A167" s="38"/>
      <c r="B167" s="39"/>
      <c r="C167" s="218" t="s">
        <v>258</v>
      </c>
      <c r="D167" s="218" t="s">
        <v>140</v>
      </c>
      <c r="E167" s="219" t="s">
        <v>819</v>
      </c>
      <c r="F167" s="220" t="s">
        <v>820</v>
      </c>
      <c r="G167" s="221" t="s">
        <v>770</v>
      </c>
      <c r="H167" s="222">
        <v>7</v>
      </c>
      <c r="I167" s="223"/>
      <c r="J167" s="224">
        <f>ROUND(I167*H167,2)</f>
        <v>0</v>
      </c>
      <c r="K167" s="220" t="s">
        <v>1</v>
      </c>
      <c r="L167" s="44"/>
      <c r="M167" s="225" t="s">
        <v>1</v>
      </c>
      <c r="N167" s="226" t="s">
        <v>41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145</v>
      </c>
      <c r="AT167" s="229" t="s">
        <v>140</v>
      </c>
      <c r="AU167" s="229" t="s">
        <v>84</v>
      </c>
      <c r="AY167" s="17" t="s">
        <v>137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84</v>
      </c>
      <c r="BK167" s="230">
        <f>ROUND(I167*H167,2)</f>
        <v>0</v>
      </c>
      <c r="BL167" s="17" t="s">
        <v>145</v>
      </c>
      <c r="BM167" s="229" t="s">
        <v>410</v>
      </c>
    </row>
    <row r="168" s="2" customFormat="1">
      <c r="A168" s="38"/>
      <c r="B168" s="39"/>
      <c r="C168" s="40"/>
      <c r="D168" s="231" t="s">
        <v>147</v>
      </c>
      <c r="E168" s="40"/>
      <c r="F168" s="232" t="s">
        <v>820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147</v>
      </c>
      <c r="AU168" s="17" t="s">
        <v>84</v>
      </c>
    </row>
    <row r="169" s="2" customFormat="1" ht="16.5" customHeight="1">
      <c r="A169" s="38"/>
      <c r="B169" s="39"/>
      <c r="C169" s="218" t="s">
        <v>263</v>
      </c>
      <c r="D169" s="218" t="s">
        <v>140</v>
      </c>
      <c r="E169" s="219" t="s">
        <v>821</v>
      </c>
      <c r="F169" s="220" t="s">
        <v>822</v>
      </c>
      <c r="G169" s="221" t="s">
        <v>777</v>
      </c>
      <c r="H169" s="222">
        <v>1</v>
      </c>
      <c r="I169" s="223"/>
      <c r="J169" s="224">
        <f>ROUND(I169*H169,2)</f>
        <v>0</v>
      </c>
      <c r="K169" s="220" t="s">
        <v>1</v>
      </c>
      <c r="L169" s="44"/>
      <c r="M169" s="225" t="s">
        <v>1</v>
      </c>
      <c r="N169" s="226" t="s">
        <v>41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145</v>
      </c>
      <c r="AT169" s="229" t="s">
        <v>140</v>
      </c>
      <c r="AU169" s="229" t="s">
        <v>84</v>
      </c>
      <c r="AY169" s="17" t="s">
        <v>137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84</v>
      </c>
      <c r="BK169" s="230">
        <f>ROUND(I169*H169,2)</f>
        <v>0</v>
      </c>
      <c r="BL169" s="17" t="s">
        <v>145</v>
      </c>
      <c r="BM169" s="229" t="s">
        <v>425</v>
      </c>
    </row>
    <row r="170" s="2" customFormat="1">
      <c r="A170" s="38"/>
      <c r="B170" s="39"/>
      <c r="C170" s="40"/>
      <c r="D170" s="231" t="s">
        <v>147</v>
      </c>
      <c r="E170" s="40"/>
      <c r="F170" s="232" t="s">
        <v>822</v>
      </c>
      <c r="G170" s="40"/>
      <c r="H170" s="40"/>
      <c r="I170" s="233"/>
      <c r="J170" s="40"/>
      <c r="K170" s="40"/>
      <c r="L170" s="44"/>
      <c r="M170" s="234"/>
      <c r="N170" s="23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147</v>
      </c>
      <c r="AU170" s="17" t="s">
        <v>84</v>
      </c>
    </row>
    <row r="171" s="2" customFormat="1">
      <c r="A171" s="38"/>
      <c r="B171" s="39"/>
      <c r="C171" s="40"/>
      <c r="D171" s="231" t="s">
        <v>180</v>
      </c>
      <c r="E171" s="40"/>
      <c r="F171" s="258" t="s">
        <v>823</v>
      </c>
      <c r="G171" s="40"/>
      <c r="H171" s="40"/>
      <c r="I171" s="233"/>
      <c r="J171" s="40"/>
      <c r="K171" s="40"/>
      <c r="L171" s="44"/>
      <c r="M171" s="234"/>
      <c r="N171" s="235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180</v>
      </c>
      <c r="AU171" s="17" t="s">
        <v>84</v>
      </c>
    </row>
    <row r="172" s="2" customFormat="1" ht="16.5" customHeight="1">
      <c r="A172" s="38"/>
      <c r="B172" s="39"/>
      <c r="C172" s="218" t="s">
        <v>270</v>
      </c>
      <c r="D172" s="218" t="s">
        <v>140</v>
      </c>
      <c r="E172" s="219" t="s">
        <v>824</v>
      </c>
      <c r="F172" s="220" t="s">
        <v>825</v>
      </c>
      <c r="G172" s="221" t="s">
        <v>777</v>
      </c>
      <c r="H172" s="222">
        <v>6</v>
      </c>
      <c r="I172" s="223"/>
      <c r="J172" s="224">
        <f>ROUND(I172*H172,2)</f>
        <v>0</v>
      </c>
      <c r="K172" s="220" t="s">
        <v>1</v>
      </c>
      <c r="L172" s="44"/>
      <c r="M172" s="225" t="s">
        <v>1</v>
      </c>
      <c r="N172" s="226" t="s">
        <v>41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145</v>
      </c>
      <c r="AT172" s="229" t="s">
        <v>140</v>
      </c>
      <c r="AU172" s="229" t="s">
        <v>84</v>
      </c>
      <c r="AY172" s="17" t="s">
        <v>137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84</v>
      </c>
      <c r="BK172" s="230">
        <f>ROUND(I172*H172,2)</f>
        <v>0</v>
      </c>
      <c r="BL172" s="17" t="s">
        <v>145</v>
      </c>
      <c r="BM172" s="229" t="s">
        <v>437</v>
      </c>
    </row>
    <row r="173" s="2" customFormat="1">
      <c r="A173" s="38"/>
      <c r="B173" s="39"/>
      <c r="C173" s="40"/>
      <c r="D173" s="231" t="s">
        <v>147</v>
      </c>
      <c r="E173" s="40"/>
      <c r="F173" s="232" t="s">
        <v>825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147</v>
      </c>
      <c r="AU173" s="17" t="s">
        <v>84</v>
      </c>
    </row>
    <row r="174" s="2" customFormat="1" ht="16.5" customHeight="1">
      <c r="A174" s="38"/>
      <c r="B174" s="39"/>
      <c r="C174" s="218" t="s">
        <v>276</v>
      </c>
      <c r="D174" s="218" t="s">
        <v>140</v>
      </c>
      <c r="E174" s="219" t="s">
        <v>826</v>
      </c>
      <c r="F174" s="220" t="s">
        <v>827</v>
      </c>
      <c r="G174" s="221" t="s">
        <v>777</v>
      </c>
      <c r="H174" s="222">
        <v>1</v>
      </c>
      <c r="I174" s="223"/>
      <c r="J174" s="224">
        <f>ROUND(I174*H174,2)</f>
        <v>0</v>
      </c>
      <c r="K174" s="220" t="s">
        <v>1</v>
      </c>
      <c r="L174" s="44"/>
      <c r="M174" s="225" t="s">
        <v>1</v>
      </c>
      <c r="N174" s="226" t="s">
        <v>41</v>
      </c>
      <c r="O174" s="9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145</v>
      </c>
      <c r="AT174" s="229" t="s">
        <v>140</v>
      </c>
      <c r="AU174" s="229" t="s">
        <v>84</v>
      </c>
      <c r="AY174" s="17" t="s">
        <v>137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84</v>
      </c>
      <c r="BK174" s="230">
        <f>ROUND(I174*H174,2)</f>
        <v>0</v>
      </c>
      <c r="BL174" s="17" t="s">
        <v>145</v>
      </c>
      <c r="BM174" s="229" t="s">
        <v>457</v>
      </c>
    </row>
    <row r="175" s="2" customFormat="1">
      <c r="A175" s="38"/>
      <c r="B175" s="39"/>
      <c r="C175" s="40"/>
      <c r="D175" s="231" t="s">
        <v>147</v>
      </c>
      <c r="E175" s="40"/>
      <c r="F175" s="232" t="s">
        <v>827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147</v>
      </c>
      <c r="AU175" s="17" t="s">
        <v>84</v>
      </c>
    </row>
    <row r="176" s="2" customFormat="1" ht="16.5" customHeight="1">
      <c r="A176" s="38"/>
      <c r="B176" s="39"/>
      <c r="C176" s="218" t="s">
        <v>280</v>
      </c>
      <c r="D176" s="218" t="s">
        <v>140</v>
      </c>
      <c r="E176" s="219" t="s">
        <v>828</v>
      </c>
      <c r="F176" s="220" t="s">
        <v>829</v>
      </c>
      <c r="G176" s="221" t="s">
        <v>770</v>
      </c>
      <c r="H176" s="222">
        <v>21</v>
      </c>
      <c r="I176" s="223"/>
      <c r="J176" s="224">
        <f>ROUND(I176*H176,2)</f>
        <v>0</v>
      </c>
      <c r="K176" s="220" t="s">
        <v>1</v>
      </c>
      <c r="L176" s="44"/>
      <c r="M176" s="225" t="s">
        <v>1</v>
      </c>
      <c r="N176" s="226" t="s">
        <v>41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145</v>
      </c>
      <c r="AT176" s="229" t="s">
        <v>140</v>
      </c>
      <c r="AU176" s="229" t="s">
        <v>84</v>
      </c>
      <c r="AY176" s="17" t="s">
        <v>137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84</v>
      </c>
      <c r="BK176" s="230">
        <f>ROUND(I176*H176,2)</f>
        <v>0</v>
      </c>
      <c r="BL176" s="17" t="s">
        <v>145</v>
      </c>
      <c r="BM176" s="229" t="s">
        <v>468</v>
      </c>
    </row>
    <row r="177" s="2" customFormat="1">
      <c r="A177" s="38"/>
      <c r="B177" s="39"/>
      <c r="C177" s="40"/>
      <c r="D177" s="231" t="s">
        <v>147</v>
      </c>
      <c r="E177" s="40"/>
      <c r="F177" s="232" t="s">
        <v>829</v>
      </c>
      <c r="G177" s="40"/>
      <c r="H177" s="40"/>
      <c r="I177" s="233"/>
      <c r="J177" s="40"/>
      <c r="K177" s="40"/>
      <c r="L177" s="44"/>
      <c r="M177" s="234"/>
      <c r="N177" s="235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147</v>
      </c>
      <c r="AU177" s="17" t="s">
        <v>84</v>
      </c>
    </row>
    <row r="178" s="2" customFormat="1" ht="16.5" customHeight="1">
      <c r="A178" s="38"/>
      <c r="B178" s="39"/>
      <c r="C178" s="218" t="s">
        <v>284</v>
      </c>
      <c r="D178" s="218" t="s">
        <v>140</v>
      </c>
      <c r="E178" s="219" t="s">
        <v>830</v>
      </c>
      <c r="F178" s="220" t="s">
        <v>831</v>
      </c>
      <c r="G178" s="221" t="s">
        <v>770</v>
      </c>
      <c r="H178" s="222">
        <v>21</v>
      </c>
      <c r="I178" s="223"/>
      <c r="J178" s="224">
        <f>ROUND(I178*H178,2)</f>
        <v>0</v>
      </c>
      <c r="K178" s="220" t="s">
        <v>1</v>
      </c>
      <c r="L178" s="44"/>
      <c r="M178" s="225" t="s">
        <v>1</v>
      </c>
      <c r="N178" s="226" t="s">
        <v>41</v>
      </c>
      <c r="O178" s="9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145</v>
      </c>
      <c r="AT178" s="229" t="s">
        <v>140</v>
      </c>
      <c r="AU178" s="229" t="s">
        <v>84</v>
      </c>
      <c r="AY178" s="17" t="s">
        <v>137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84</v>
      </c>
      <c r="BK178" s="230">
        <f>ROUND(I178*H178,2)</f>
        <v>0</v>
      </c>
      <c r="BL178" s="17" t="s">
        <v>145</v>
      </c>
      <c r="BM178" s="229" t="s">
        <v>477</v>
      </c>
    </row>
    <row r="179" s="2" customFormat="1">
      <c r="A179" s="38"/>
      <c r="B179" s="39"/>
      <c r="C179" s="40"/>
      <c r="D179" s="231" t="s">
        <v>147</v>
      </c>
      <c r="E179" s="40"/>
      <c r="F179" s="232" t="s">
        <v>831</v>
      </c>
      <c r="G179" s="40"/>
      <c r="H179" s="40"/>
      <c r="I179" s="233"/>
      <c r="J179" s="40"/>
      <c r="K179" s="40"/>
      <c r="L179" s="44"/>
      <c r="M179" s="234"/>
      <c r="N179" s="23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147</v>
      </c>
      <c r="AU179" s="17" t="s">
        <v>84</v>
      </c>
    </row>
    <row r="180" s="2" customFormat="1" ht="16.5" customHeight="1">
      <c r="A180" s="38"/>
      <c r="B180" s="39"/>
      <c r="C180" s="218" t="s">
        <v>292</v>
      </c>
      <c r="D180" s="218" t="s">
        <v>140</v>
      </c>
      <c r="E180" s="219" t="s">
        <v>832</v>
      </c>
      <c r="F180" s="220" t="s">
        <v>833</v>
      </c>
      <c r="G180" s="221" t="s">
        <v>777</v>
      </c>
      <c r="H180" s="222">
        <v>1</v>
      </c>
      <c r="I180" s="223"/>
      <c r="J180" s="224">
        <f>ROUND(I180*H180,2)</f>
        <v>0</v>
      </c>
      <c r="K180" s="220" t="s">
        <v>1</v>
      </c>
      <c r="L180" s="44"/>
      <c r="M180" s="225" t="s">
        <v>1</v>
      </c>
      <c r="N180" s="226" t="s">
        <v>41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145</v>
      </c>
      <c r="AT180" s="229" t="s">
        <v>140</v>
      </c>
      <c r="AU180" s="229" t="s">
        <v>84</v>
      </c>
      <c r="AY180" s="17" t="s">
        <v>137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84</v>
      </c>
      <c r="BK180" s="230">
        <f>ROUND(I180*H180,2)</f>
        <v>0</v>
      </c>
      <c r="BL180" s="17" t="s">
        <v>145</v>
      </c>
      <c r="BM180" s="229" t="s">
        <v>486</v>
      </c>
    </row>
    <row r="181" s="2" customFormat="1">
      <c r="A181" s="38"/>
      <c r="B181" s="39"/>
      <c r="C181" s="40"/>
      <c r="D181" s="231" t="s">
        <v>147</v>
      </c>
      <c r="E181" s="40"/>
      <c r="F181" s="232" t="s">
        <v>833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147</v>
      </c>
      <c r="AU181" s="17" t="s">
        <v>84</v>
      </c>
    </row>
    <row r="182" s="2" customFormat="1" ht="16.5" customHeight="1">
      <c r="A182" s="38"/>
      <c r="B182" s="39"/>
      <c r="C182" s="218" t="s">
        <v>299</v>
      </c>
      <c r="D182" s="218" t="s">
        <v>140</v>
      </c>
      <c r="E182" s="219" t="s">
        <v>834</v>
      </c>
      <c r="F182" s="220" t="s">
        <v>835</v>
      </c>
      <c r="G182" s="221" t="s">
        <v>777</v>
      </c>
      <c r="H182" s="222">
        <v>8</v>
      </c>
      <c r="I182" s="223"/>
      <c r="J182" s="224">
        <f>ROUND(I182*H182,2)</f>
        <v>0</v>
      </c>
      <c r="K182" s="220" t="s">
        <v>1</v>
      </c>
      <c r="L182" s="44"/>
      <c r="M182" s="225" t="s">
        <v>1</v>
      </c>
      <c r="N182" s="226" t="s">
        <v>41</v>
      </c>
      <c r="O182" s="91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145</v>
      </c>
      <c r="AT182" s="229" t="s">
        <v>140</v>
      </c>
      <c r="AU182" s="229" t="s">
        <v>84</v>
      </c>
      <c r="AY182" s="17" t="s">
        <v>137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84</v>
      </c>
      <c r="BK182" s="230">
        <f>ROUND(I182*H182,2)</f>
        <v>0</v>
      </c>
      <c r="BL182" s="17" t="s">
        <v>145</v>
      </c>
      <c r="BM182" s="229" t="s">
        <v>495</v>
      </c>
    </row>
    <row r="183" s="2" customFormat="1">
      <c r="A183" s="38"/>
      <c r="B183" s="39"/>
      <c r="C183" s="40"/>
      <c r="D183" s="231" t="s">
        <v>147</v>
      </c>
      <c r="E183" s="40"/>
      <c r="F183" s="232" t="s">
        <v>835</v>
      </c>
      <c r="G183" s="40"/>
      <c r="H183" s="40"/>
      <c r="I183" s="233"/>
      <c r="J183" s="40"/>
      <c r="K183" s="40"/>
      <c r="L183" s="44"/>
      <c r="M183" s="234"/>
      <c r="N183" s="235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147</v>
      </c>
      <c r="AU183" s="17" t="s">
        <v>84</v>
      </c>
    </row>
    <row r="184" s="2" customFormat="1" ht="16.5" customHeight="1">
      <c r="A184" s="38"/>
      <c r="B184" s="39"/>
      <c r="C184" s="218" t="s">
        <v>306</v>
      </c>
      <c r="D184" s="218" t="s">
        <v>140</v>
      </c>
      <c r="E184" s="219" t="s">
        <v>803</v>
      </c>
      <c r="F184" s="220" t="s">
        <v>804</v>
      </c>
      <c r="G184" s="221" t="s">
        <v>805</v>
      </c>
      <c r="H184" s="222">
        <v>50</v>
      </c>
      <c r="I184" s="223"/>
      <c r="J184" s="224">
        <f>ROUND(I184*H184,2)</f>
        <v>0</v>
      </c>
      <c r="K184" s="220" t="s">
        <v>1</v>
      </c>
      <c r="L184" s="44"/>
      <c r="M184" s="225" t="s">
        <v>1</v>
      </c>
      <c r="N184" s="226" t="s">
        <v>41</v>
      </c>
      <c r="O184" s="91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145</v>
      </c>
      <c r="AT184" s="229" t="s">
        <v>140</v>
      </c>
      <c r="AU184" s="229" t="s">
        <v>84</v>
      </c>
      <c r="AY184" s="17" t="s">
        <v>137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84</v>
      </c>
      <c r="BK184" s="230">
        <f>ROUND(I184*H184,2)</f>
        <v>0</v>
      </c>
      <c r="BL184" s="17" t="s">
        <v>145</v>
      </c>
      <c r="BM184" s="229" t="s">
        <v>505</v>
      </c>
    </row>
    <row r="185" s="2" customFormat="1">
      <c r="A185" s="38"/>
      <c r="B185" s="39"/>
      <c r="C185" s="40"/>
      <c r="D185" s="231" t="s">
        <v>147</v>
      </c>
      <c r="E185" s="40"/>
      <c r="F185" s="232" t="s">
        <v>804</v>
      </c>
      <c r="G185" s="40"/>
      <c r="H185" s="40"/>
      <c r="I185" s="233"/>
      <c r="J185" s="40"/>
      <c r="K185" s="40"/>
      <c r="L185" s="44"/>
      <c r="M185" s="234"/>
      <c r="N185" s="235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147</v>
      </c>
      <c r="AU185" s="17" t="s">
        <v>84</v>
      </c>
    </row>
    <row r="186" s="2" customFormat="1" ht="16.5" customHeight="1">
      <c r="A186" s="38"/>
      <c r="B186" s="39"/>
      <c r="C186" s="218" t="s">
        <v>317</v>
      </c>
      <c r="D186" s="218" t="s">
        <v>140</v>
      </c>
      <c r="E186" s="219" t="s">
        <v>836</v>
      </c>
      <c r="F186" s="220" t="s">
        <v>837</v>
      </c>
      <c r="G186" s="221" t="s">
        <v>838</v>
      </c>
      <c r="H186" s="222">
        <v>1</v>
      </c>
      <c r="I186" s="223"/>
      <c r="J186" s="224">
        <f>ROUND(I186*H186,2)</f>
        <v>0</v>
      </c>
      <c r="K186" s="220" t="s">
        <v>1</v>
      </c>
      <c r="L186" s="44"/>
      <c r="M186" s="225" t="s">
        <v>1</v>
      </c>
      <c r="N186" s="226" t="s">
        <v>41</v>
      </c>
      <c r="O186" s="91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145</v>
      </c>
      <c r="AT186" s="229" t="s">
        <v>140</v>
      </c>
      <c r="AU186" s="229" t="s">
        <v>84</v>
      </c>
      <c r="AY186" s="17" t="s">
        <v>137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84</v>
      </c>
      <c r="BK186" s="230">
        <f>ROUND(I186*H186,2)</f>
        <v>0</v>
      </c>
      <c r="BL186" s="17" t="s">
        <v>145</v>
      </c>
      <c r="BM186" s="229" t="s">
        <v>515</v>
      </c>
    </row>
    <row r="187" s="2" customFormat="1">
      <c r="A187" s="38"/>
      <c r="B187" s="39"/>
      <c r="C187" s="40"/>
      <c r="D187" s="231" t="s">
        <v>147</v>
      </c>
      <c r="E187" s="40"/>
      <c r="F187" s="232" t="s">
        <v>837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147</v>
      </c>
      <c r="AU187" s="17" t="s">
        <v>84</v>
      </c>
    </row>
    <row r="188" s="2" customFormat="1" ht="16.5" customHeight="1">
      <c r="A188" s="38"/>
      <c r="B188" s="39"/>
      <c r="C188" s="218" t="s">
        <v>322</v>
      </c>
      <c r="D188" s="218" t="s">
        <v>140</v>
      </c>
      <c r="E188" s="219" t="s">
        <v>839</v>
      </c>
      <c r="F188" s="220" t="s">
        <v>840</v>
      </c>
      <c r="G188" s="221" t="s">
        <v>838</v>
      </c>
      <c r="H188" s="222">
        <v>1</v>
      </c>
      <c r="I188" s="223"/>
      <c r="J188" s="224">
        <f>ROUND(I188*H188,2)</f>
        <v>0</v>
      </c>
      <c r="K188" s="220" t="s">
        <v>1</v>
      </c>
      <c r="L188" s="44"/>
      <c r="M188" s="225" t="s">
        <v>1</v>
      </c>
      <c r="N188" s="226" t="s">
        <v>41</v>
      </c>
      <c r="O188" s="9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145</v>
      </c>
      <c r="AT188" s="229" t="s">
        <v>140</v>
      </c>
      <c r="AU188" s="229" t="s">
        <v>84</v>
      </c>
      <c r="AY188" s="17" t="s">
        <v>137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84</v>
      </c>
      <c r="BK188" s="230">
        <f>ROUND(I188*H188,2)</f>
        <v>0</v>
      </c>
      <c r="BL188" s="17" t="s">
        <v>145</v>
      </c>
      <c r="BM188" s="229" t="s">
        <v>841</v>
      </c>
    </row>
    <row r="189" s="2" customFormat="1">
      <c r="A189" s="38"/>
      <c r="B189" s="39"/>
      <c r="C189" s="40"/>
      <c r="D189" s="231" t="s">
        <v>147</v>
      </c>
      <c r="E189" s="40"/>
      <c r="F189" s="232" t="s">
        <v>840</v>
      </c>
      <c r="G189" s="40"/>
      <c r="H189" s="40"/>
      <c r="I189" s="233"/>
      <c r="J189" s="40"/>
      <c r="K189" s="40"/>
      <c r="L189" s="44"/>
      <c r="M189" s="280"/>
      <c r="N189" s="281"/>
      <c r="O189" s="282"/>
      <c r="P189" s="282"/>
      <c r="Q189" s="282"/>
      <c r="R189" s="282"/>
      <c r="S189" s="282"/>
      <c r="T189" s="283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147</v>
      </c>
      <c r="AU189" s="17" t="s">
        <v>84</v>
      </c>
    </row>
    <row r="190" s="2" customFormat="1" ht="6.96" customHeight="1">
      <c r="A190" s="38"/>
      <c r="B190" s="66"/>
      <c r="C190" s="67"/>
      <c r="D190" s="67"/>
      <c r="E190" s="67"/>
      <c r="F190" s="67"/>
      <c r="G190" s="67"/>
      <c r="H190" s="67"/>
      <c r="I190" s="67"/>
      <c r="J190" s="67"/>
      <c r="K190" s="67"/>
      <c r="L190" s="44"/>
      <c r="M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</row>
  </sheetData>
  <sheetProtection sheet="1" autoFilter="0" formatColumns="0" formatRows="0" objects="1" scenarios="1" spinCount="100000" saltValue="QET3cTUWWr3IaweGr+dFY3HvKIhd/0PZz7wo7PiKzYv0HdxrziiINr4FkvCKufbIR7UzabrNK+4zfZg4kV2MXw==" hashValue="3J4BmW/u2/6tKZNk3wSH8XF38O0cF9JwCg9N0W2qi6H8Jpb3Y6Mxn5IETGeykN03e659pkNQojPxNb4NllfvhQ==" algorithmName="SHA-512" password="CC35"/>
  <autoFilter ref="C118:K189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Oprava šaten pavilon T a MVD ZŠ Aloisina výšina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842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762</v>
      </c>
      <c r="G12" s="38"/>
      <c r="H12" s="38"/>
      <c r="I12" s="140" t="s">
        <v>22</v>
      </c>
      <c r="J12" s="144" t="str">
        <f>'Rekapitulace stavby'!AN8</f>
        <v>15. 5. 2023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>statutární město Liberec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>Sveroprojekt - 22 s.r.o.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>J. Nešněra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ROUND((SUM(BE120:BE208)),  2)</f>
        <v>0</v>
      </c>
      <c r="G33" s="38"/>
      <c r="H33" s="38"/>
      <c r="I33" s="155">
        <v>0.20999999999999999</v>
      </c>
      <c r="J33" s="154">
        <f>ROUND(((SUM(BE120:BE208))*I33),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ROUND((SUM(BF120:BF208)),  2)</f>
        <v>0</v>
      </c>
      <c r="G34" s="38"/>
      <c r="H34" s="38"/>
      <c r="I34" s="155">
        <v>0.14999999999999999</v>
      </c>
      <c r="J34" s="154">
        <f>ROUND(((SUM(BF120:BF208))*I34),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ROUND((SUM(BG120:BG208)),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ROUND((SUM(BH120:BH208)),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ROUND((SUM(BI120:BI208)),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Oprava šaten pavilon T a MVD ZŠ Aloisina výšina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03 - Silnoproudé rozvody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15. 5. 2023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Liberec</v>
      </c>
      <c r="G91" s="40"/>
      <c r="H91" s="40"/>
      <c r="I91" s="32" t="s">
        <v>30</v>
      </c>
      <c r="J91" s="36" t="str">
        <f>E21</f>
        <v>Sveroprojekt - 22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J. Nešněra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843</v>
      </c>
      <c r="E97" s="182"/>
      <c r="F97" s="182"/>
      <c r="G97" s="182"/>
      <c r="H97" s="182"/>
      <c r="I97" s="182"/>
      <c r="J97" s="183">
        <f>J139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844</v>
      </c>
      <c r="E98" s="182"/>
      <c r="F98" s="182"/>
      <c r="G98" s="182"/>
      <c r="H98" s="182"/>
      <c r="I98" s="182"/>
      <c r="J98" s="183">
        <f>J148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845</v>
      </c>
      <c r="E99" s="182"/>
      <c r="F99" s="182"/>
      <c r="G99" s="182"/>
      <c r="H99" s="182"/>
      <c r="I99" s="182"/>
      <c r="J99" s="183">
        <f>J151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846</v>
      </c>
      <c r="E100" s="182"/>
      <c r="F100" s="182"/>
      <c r="G100" s="182"/>
      <c r="H100" s="182"/>
      <c r="I100" s="182"/>
      <c r="J100" s="183">
        <f>J160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122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4" t="str">
        <f>E7</f>
        <v>Oprava šaten pavilon T a MVD ZŠ Aloisina výšina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100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03 - Silnoproudé rozvody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32" t="s">
        <v>22</v>
      </c>
      <c r="J114" s="79" t="str">
        <f>IF(J12="","",J12)</f>
        <v>15. 5. 2023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5.65" customHeight="1">
      <c r="A116" s="38"/>
      <c r="B116" s="39"/>
      <c r="C116" s="32" t="s">
        <v>24</v>
      </c>
      <c r="D116" s="40"/>
      <c r="E116" s="40"/>
      <c r="F116" s="27" t="str">
        <f>E15</f>
        <v>statutární město Liberec</v>
      </c>
      <c r="G116" s="40"/>
      <c r="H116" s="40"/>
      <c r="I116" s="32" t="s">
        <v>30</v>
      </c>
      <c r="J116" s="36" t="str">
        <f>E21</f>
        <v>Sveroprojekt - 22 s.r.o.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33</v>
      </c>
      <c r="J117" s="36" t="str">
        <f>E24</f>
        <v>J. Nešněra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123</v>
      </c>
      <c r="D119" s="194" t="s">
        <v>61</v>
      </c>
      <c r="E119" s="194" t="s">
        <v>57</v>
      </c>
      <c r="F119" s="194" t="s">
        <v>58</v>
      </c>
      <c r="G119" s="194" t="s">
        <v>124</v>
      </c>
      <c r="H119" s="194" t="s">
        <v>125</v>
      </c>
      <c r="I119" s="194" t="s">
        <v>126</v>
      </c>
      <c r="J119" s="194" t="s">
        <v>104</v>
      </c>
      <c r="K119" s="195" t="s">
        <v>127</v>
      </c>
      <c r="L119" s="196"/>
      <c r="M119" s="100" t="s">
        <v>1</v>
      </c>
      <c r="N119" s="101" t="s">
        <v>40</v>
      </c>
      <c r="O119" s="101" t="s">
        <v>128</v>
      </c>
      <c r="P119" s="101" t="s">
        <v>129</v>
      </c>
      <c r="Q119" s="101" t="s">
        <v>130</v>
      </c>
      <c r="R119" s="101" t="s">
        <v>131</v>
      </c>
      <c r="S119" s="101" t="s">
        <v>132</v>
      </c>
      <c r="T119" s="102" t="s">
        <v>133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134</v>
      </c>
      <c r="D120" s="40"/>
      <c r="E120" s="40"/>
      <c r="F120" s="40"/>
      <c r="G120" s="40"/>
      <c r="H120" s="40"/>
      <c r="I120" s="40"/>
      <c r="J120" s="197">
        <f>BK120</f>
        <v>0</v>
      </c>
      <c r="K120" s="40"/>
      <c r="L120" s="44"/>
      <c r="M120" s="103"/>
      <c r="N120" s="198"/>
      <c r="O120" s="104"/>
      <c r="P120" s="199">
        <f>P121+SUM(P122:P139)+P148+P151+P160</f>
        <v>0</v>
      </c>
      <c r="Q120" s="104"/>
      <c r="R120" s="199">
        <f>R121+SUM(R122:R139)+R148+R151+R160</f>
        <v>0</v>
      </c>
      <c r="S120" s="104"/>
      <c r="T120" s="200">
        <f>T121+SUM(T122:T139)+T148+T151+T160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75</v>
      </c>
      <c r="AU120" s="17" t="s">
        <v>106</v>
      </c>
      <c r="BK120" s="201">
        <f>BK121+SUM(BK122:BK139)+BK148+BK151+BK160</f>
        <v>0</v>
      </c>
    </row>
    <row r="121" s="2" customFormat="1" ht="24.15" customHeight="1">
      <c r="A121" s="38"/>
      <c r="B121" s="39"/>
      <c r="C121" s="218" t="s">
        <v>84</v>
      </c>
      <c r="D121" s="218" t="s">
        <v>140</v>
      </c>
      <c r="E121" s="219" t="s">
        <v>847</v>
      </c>
      <c r="F121" s="220" t="s">
        <v>848</v>
      </c>
      <c r="G121" s="221" t="s">
        <v>777</v>
      </c>
      <c r="H121" s="222">
        <v>1</v>
      </c>
      <c r="I121" s="223"/>
      <c r="J121" s="224">
        <f>ROUND(I121*H121,2)</f>
        <v>0</v>
      </c>
      <c r="K121" s="220" t="s">
        <v>1</v>
      </c>
      <c r="L121" s="44"/>
      <c r="M121" s="225" t="s">
        <v>1</v>
      </c>
      <c r="N121" s="226" t="s">
        <v>41</v>
      </c>
      <c r="O121" s="91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9" t="s">
        <v>145</v>
      </c>
      <c r="AT121" s="229" t="s">
        <v>140</v>
      </c>
      <c r="AU121" s="229" t="s">
        <v>76</v>
      </c>
      <c r="AY121" s="17" t="s">
        <v>137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7" t="s">
        <v>84</v>
      </c>
      <c r="BK121" s="230">
        <f>ROUND(I121*H121,2)</f>
        <v>0</v>
      </c>
      <c r="BL121" s="17" t="s">
        <v>145</v>
      </c>
      <c r="BM121" s="229" t="s">
        <v>86</v>
      </c>
    </row>
    <row r="122" s="2" customFormat="1">
      <c r="A122" s="38"/>
      <c r="B122" s="39"/>
      <c r="C122" s="40"/>
      <c r="D122" s="231" t="s">
        <v>147</v>
      </c>
      <c r="E122" s="40"/>
      <c r="F122" s="232" t="s">
        <v>848</v>
      </c>
      <c r="G122" s="40"/>
      <c r="H122" s="40"/>
      <c r="I122" s="233"/>
      <c r="J122" s="40"/>
      <c r="K122" s="40"/>
      <c r="L122" s="44"/>
      <c r="M122" s="234"/>
      <c r="N122" s="235"/>
      <c r="O122" s="91"/>
      <c r="P122" s="91"/>
      <c r="Q122" s="91"/>
      <c r="R122" s="91"/>
      <c r="S122" s="91"/>
      <c r="T122" s="92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147</v>
      </c>
      <c r="AU122" s="17" t="s">
        <v>76</v>
      </c>
    </row>
    <row r="123" s="2" customFormat="1" ht="16.5" customHeight="1">
      <c r="A123" s="38"/>
      <c r="B123" s="39"/>
      <c r="C123" s="218" t="s">
        <v>86</v>
      </c>
      <c r="D123" s="218" t="s">
        <v>140</v>
      </c>
      <c r="E123" s="219" t="s">
        <v>849</v>
      </c>
      <c r="F123" s="220" t="s">
        <v>850</v>
      </c>
      <c r="G123" s="221" t="s">
        <v>777</v>
      </c>
      <c r="H123" s="222">
        <v>1</v>
      </c>
      <c r="I123" s="223"/>
      <c r="J123" s="224">
        <f>ROUND(I123*H123,2)</f>
        <v>0</v>
      </c>
      <c r="K123" s="220" t="s">
        <v>1</v>
      </c>
      <c r="L123" s="44"/>
      <c r="M123" s="225" t="s">
        <v>1</v>
      </c>
      <c r="N123" s="226" t="s">
        <v>41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145</v>
      </c>
      <c r="AT123" s="229" t="s">
        <v>140</v>
      </c>
      <c r="AU123" s="229" t="s">
        <v>76</v>
      </c>
      <c r="AY123" s="17" t="s">
        <v>137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84</v>
      </c>
      <c r="BK123" s="230">
        <f>ROUND(I123*H123,2)</f>
        <v>0</v>
      </c>
      <c r="BL123" s="17" t="s">
        <v>145</v>
      </c>
      <c r="BM123" s="229" t="s">
        <v>145</v>
      </c>
    </row>
    <row r="124" s="2" customFormat="1">
      <c r="A124" s="38"/>
      <c r="B124" s="39"/>
      <c r="C124" s="40"/>
      <c r="D124" s="231" t="s">
        <v>147</v>
      </c>
      <c r="E124" s="40"/>
      <c r="F124" s="232" t="s">
        <v>850</v>
      </c>
      <c r="G124" s="40"/>
      <c r="H124" s="40"/>
      <c r="I124" s="233"/>
      <c r="J124" s="40"/>
      <c r="K124" s="40"/>
      <c r="L124" s="44"/>
      <c r="M124" s="234"/>
      <c r="N124" s="235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147</v>
      </c>
      <c r="AU124" s="17" t="s">
        <v>76</v>
      </c>
    </row>
    <row r="125" s="2" customFormat="1" ht="16.5" customHeight="1">
      <c r="A125" s="38"/>
      <c r="B125" s="39"/>
      <c r="C125" s="218" t="s">
        <v>138</v>
      </c>
      <c r="D125" s="218" t="s">
        <v>140</v>
      </c>
      <c r="E125" s="219" t="s">
        <v>851</v>
      </c>
      <c r="F125" s="220" t="s">
        <v>852</v>
      </c>
      <c r="G125" s="221" t="s">
        <v>777</v>
      </c>
      <c r="H125" s="222">
        <v>2</v>
      </c>
      <c r="I125" s="223"/>
      <c r="J125" s="224">
        <f>ROUND(I125*H125,2)</f>
        <v>0</v>
      </c>
      <c r="K125" s="220" t="s">
        <v>1</v>
      </c>
      <c r="L125" s="44"/>
      <c r="M125" s="225" t="s">
        <v>1</v>
      </c>
      <c r="N125" s="226" t="s">
        <v>41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145</v>
      </c>
      <c r="AT125" s="229" t="s">
        <v>140</v>
      </c>
      <c r="AU125" s="229" t="s">
        <v>76</v>
      </c>
      <c r="AY125" s="17" t="s">
        <v>137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84</v>
      </c>
      <c r="BK125" s="230">
        <f>ROUND(I125*H125,2)</f>
        <v>0</v>
      </c>
      <c r="BL125" s="17" t="s">
        <v>145</v>
      </c>
      <c r="BM125" s="229" t="s">
        <v>163</v>
      </c>
    </row>
    <row r="126" s="2" customFormat="1">
      <c r="A126" s="38"/>
      <c r="B126" s="39"/>
      <c r="C126" s="40"/>
      <c r="D126" s="231" t="s">
        <v>147</v>
      </c>
      <c r="E126" s="40"/>
      <c r="F126" s="232" t="s">
        <v>852</v>
      </c>
      <c r="G126" s="40"/>
      <c r="H126" s="40"/>
      <c r="I126" s="233"/>
      <c r="J126" s="40"/>
      <c r="K126" s="40"/>
      <c r="L126" s="44"/>
      <c r="M126" s="234"/>
      <c r="N126" s="235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147</v>
      </c>
      <c r="AU126" s="17" t="s">
        <v>76</v>
      </c>
    </row>
    <row r="127" s="2" customFormat="1" ht="16.5" customHeight="1">
      <c r="A127" s="38"/>
      <c r="B127" s="39"/>
      <c r="C127" s="218" t="s">
        <v>145</v>
      </c>
      <c r="D127" s="218" t="s">
        <v>140</v>
      </c>
      <c r="E127" s="219" t="s">
        <v>853</v>
      </c>
      <c r="F127" s="220" t="s">
        <v>854</v>
      </c>
      <c r="G127" s="221" t="s">
        <v>777</v>
      </c>
      <c r="H127" s="222">
        <v>4</v>
      </c>
      <c r="I127" s="223"/>
      <c r="J127" s="224">
        <f>ROUND(I127*H127,2)</f>
        <v>0</v>
      </c>
      <c r="K127" s="220" t="s">
        <v>1</v>
      </c>
      <c r="L127" s="44"/>
      <c r="M127" s="225" t="s">
        <v>1</v>
      </c>
      <c r="N127" s="226" t="s">
        <v>41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145</v>
      </c>
      <c r="AT127" s="229" t="s">
        <v>140</v>
      </c>
      <c r="AU127" s="229" t="s">
        <v>76</v>
      </c>
      <c r="AY127" s="17" t="s">
        <v>137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84</v>
      </c>
      <c r="BK127" s="230">
        <f>ROUND(I127*H127,2)</f>
        <v>0</v>
      </c>
      <c r="BL127" s="17" t="s">
        <v>145</v>
      </c>
      <c r="BM127" s="229" t="s">
        <v>188</v>
      </c>
    </row>
    <row r="128" s="2" customFormat="1">
      <c r="A128" s="38"/>
      <c r="B128" s="39"/>
      <c r="C128" s="40"/>
      <c r="D128" s="231" t="s">
        <v>147</v>
      </c>
      <c r="E128" s="40"/>
      <c r="F128" s="232" t="s">
        <v>854</v>
      </c>
      <c r="G128" s="40"/>
      <c r="H128" s="40"/>
      <c r="I128" s="233"/>
      <c r="J128" s="40"/>
      <c r="K128" s="40"/>
      <c r="L128" s="44"/>
      <c r="M128" s="234"/>
      <c r="N128" s="235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147</v>
      </c>
      <c r="AU128" s="17" t="s">
        <v>76</v>
      </c>
    </row>
    <row r="129" s="2" customFormat="1" ht="16.5" customHeight="1">
      <c r="A129" s="38"/>
      <c r="B129" s="39"/>
      <c r="C129" s="218" t="s">
        <v>169</v>
      </c>
      <c r="D129" s="218" t="s">
        <v>140</v>
      </c>
      <c r="E129" s="219" t="s">
        <v>855</v>
      </c>
      <c r="F129" s="220" t="s">
        <v>856</v>
      </c>
      <c r="G129" s="221" t="s">
        <v>777</v>
      </c>
      <c r="H129" s="222">
        <v>3</v>
      </c>
      <c r="I129" s="223"/>
      <c r="J129" s="224">
        <f>ROUND(I129*H129,2)</f>
        <v>0</v>
      </c>
      <c r="K129" s="220" t="s">
        <v>1</v>
      </c>
      <c r="L129" s="44"/>
      <c r="M129" s="225" t="s">
        <v>1</v>
      </c>
      <c r="N129" s="226" t="s">
        <v>41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145</v>
      </c>
      <c r="AT129" s="229" t="s">
        <v>140</v>
      </c>
      <c r="AU129" s="229" t="s">
        <v>76</v>
      </c>
      <c r="AY129" s="17" t="s">
        <v>137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84</v>
      </c>
      <c r="BK129" s="230">
        <f>ROUND(I129*H129,2)</f>
        <v>0</v>
      </c>
      <c r="BL129" s="17" t="s">
        <v>145</v>
      </c>
      <c r="BM129" s="229" t="s">
        <v>200</v>
      </c>
    </row>
    <row r="130" s="2" customFormat="1">
      <c r="A130" s="38"/>
      <c r="B130" s="39"/>
      <c r="C130" s="40"/>
      <c r="D130" s="231" t="s">
        <v>147</v>
      </c>
      <c r="E130" s="40"/>
      <c r="F130" s="232" t="s">
        <v>856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147</v>
      </c>
      <c r="AU130" s="17" t="s">
        <v>76</v>
      </c>
    </row>
    <row r="131" s="2" customFormat="1" ht="16.5" customHeight="1">
      <c r="A131" s="38"/>
      <c r="B131" s="39"/>
      <c r="C131" s="218" t="s">
        <v>163</v>
      </c>
      <c r="D131" s="218" t="s">
        <v>140</v>
      </c>
      <c r="E131" s="219" t="s">
        <v>857</v>
      </c>
      <c r="F131" s="220" t="s">
        <v>858</v>
      </c>
      <c r="G131" s="221" t="s">
        <v>777</v>
      </c>
      <c r="H131" s="222">
        <v>1</v>
      </c>
      <c r="I131" s="223"/>
      <c r="J131" s="224">
        <f>ROUND(I131*H131,2)</f>
        <v>0</v>
      </c>
      <c r="K131" s="220" t="s">
        <v>1</v>
      </c>
      <c r="L131" s="44"/>
      <c r="M131" s="225" t="s">
        <v>1</v>
      </c>
      <c r="N131" s="226" t="s">
        <v>41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145</v>
      </c>
      <c r="AT131" s="229" t="s">
        <v>140</v>
      </c>
      <c r="AU131" s="229" t="s">
        <v>76</v>
      </c>
      <c r="AY131" s="17" t="s">
        <v>137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84</v>
      </c>
      <c r="BK131" s="230">
        <f>ROUND(I131*H131,2)</f>
        <v>0</v>
      </c>
      <c r="BL131" s="17" t="s">
        <v>145</v>
      </c>
      <c r="BM131" s="229" t="s">
        <v>212</v>
      </c>
    </row>
    <row r="132" s="2" customFormat="1">
      <c r="A132" s="38"/>
      <c r="B132" s="39"/>
      <c r="C132" s="40"/>
      <c r="D132" s="231" t="s">
        <v>147</v>
      </c>
      <c r="E132" s="40"/>
      <c r="F132" s="232" t="s">
        <v>858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147</v>
      </c>
      <c r="AU132" s="17" t="s">
        <v>76</v>
      </c>
    </row>
    <row r="133" s="2" customFormat="1" ht="16.5" customHeight="1">
      <c r="A133" s="38"/>
      <c r="B133" s="39"/>
      <c r="C133" s="218" t="s">
        <v>182</v>
      </c>
      <c r="D133" s="218" t="s">
        <v>140</v>
      </c>
      <c r="E133" s="219" t="s">
        <v>859</v>
      </c>
      <c r="F133" s="220" t="s">
        <v>860</v>
      </c>
      <c r="G133" s="221" t="s">
        <v>777</v>
      </c>
      <c r="H133" s="222">
        <v>2</v>
      </c>
      <c r="I133" s="223"/>
      <c r="J133" s="224">
        <f>ROUND(I133*H133,2)</f>
        <v>0</v>
      </c>
      <c r="K133" s="220" t="s">
        <v>1</v>
      </c>
      <c r="L133" s="44"/>
      <c r="M133" s="225" t="s">
        <v>1</v>
      </c>
      <c r="N133" s="226" t="s">
        <v>41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145</v>
      </c>
      <c r="AT133" s="229" t="s">
        <v>140</v>
      </c>
      <c r="AU133" s="229" t="s">
        <v>76</v>
      </c>
      <c r="AY133" s="17" t="s">
        <v>137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84</v>
      </c>
      <c r="BK133" s="230">
        <f>ROUND(I133*H133,2)</f>
        <v>0</v>
      </c>
      <c r="BL133" s="17" t="s">
        <v>145</v>
      </c>
      <c r="BM133" s="229" t="s">
        <v>226</v>
      </c>
    </row>
    <row r="134" s="2" customFormat="1">
      <c r="A134" s="38"/>
      <c r="B134" s="39"/>
      <c r="C134" s="40"/>
      <c r="D134" s="231" t="s">
        <v>147</v>
      </c>
      <c r="E134" s="40"/>
      <c r="F134" s="232" t="s">
        <v>860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147</v>
      </c>
      <c r="AU134" s="17" t="s">
        <v>76</v>
      </c>
    </row>
    <row r="135" s="2" customFormat="1" ht="16.5" customHeight="1">
      <c r="A135" s="38"/>
      <c r="B135" s="39"/>
      <c r="C135" s="218" t="s">
        <v>188</v>
      </c>
      <c r="D135" s="218" t="s">
        <v>140</v>
      </c>
      <c r="E135" s="219" t="s">
        <v>861</v>
      </c>
      <c r="F135" s="220" t="s">
        <v>862</v>
      </c>
      <c r="G135" s="221" t="s">
        <v>777</v>
      </c>
      <c r="H135" s="222">
        <v>10</v>
      </c>
      <c r="I135" s="223"/>
      <c r="J135" s="224">
        <f>ROUND(I135*H135,2)</f>
        <v>0</v>
      </c>
      <c r="K135" s="220" t="s">
        <v>1</v>
      </c>
      <c r="L135" s="44"/>
      <c r="M135" s="225" t="s">
        <v>1</v>
      </c>
      <c r="N135" s="226" t="s">
        <v>41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145</v>
      </c>
      <c r="AT135" s="229" t="s">
        <v>140</v>
      </c>
      <c r="AU135" s="229" t="s">
        <v>76</v>
      </c>
      <c r="AY135" s="17" t="s">
        <v>137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84</v>
      </c>
      <c r="BK135" s="230">
        <f>ROUND(I135*H135,2)</f>
        <v>0</v>
      </c>
      <c r="BL135" s="17" t="s">
        <v>145</v>
      </c>
      <c r="BM135" s="229" t="s">
        <v>234</v>
      </c>
    </row>
    <row r="136" s="2" customFormat="1">
      <c r="A136" s="38"/>
      <c r="B136" s="39"/>
      <c r="C136" s="40"/>
      <c r="D136" s="231" t="s">
        <v>147</v>
      </c>
      <c r="E136" s="40"/>
      <c r="F136" s="232" t="s">
        <v>862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147</v>
      </c>
      <c r="AU136" s="17" t="s">
        <v>76</v>
      </c>
    </row>
    <row r="137" s="2" customFormat="1" ht="16.5" customHeight="1">
      <c r="A137" s="38"/>
      <c r="B137" s="39"/>
      <c r="C137" s="218" t="s">
        <v>193</v>
      </c>
      <c r="D137" s="218" t="s">
        <v>140</v>
      </c>
      <c r="E137" s="219" t="s">
        <v>863</v>
      </c>
      <c r="F137" s="220" t="s">
        <v>864</v>
      </c>
      <c r="G137" s="221" t="s">
        <v>865</v>
      </c>
      <c r="H137" s="222">
        <v>5</v>
      </c>
      <c r="I137" s="223"/>
      <c r="J137" s="224">
        <f>ROUND(I137*H137,2)</f>
        <v>0</v>
      </c>
      <c r="K137" s="220" t="s">
        <v>1</v>
      </c>
      <c r="L137" s="44"/>
      <c r="M137" s="225" t="s">
        <v>1</v>
      </c>
      <c r="N137" s="226" t="s">
        <v>41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145</v>
      </c>
      <c r="AT137" s="229" t="s">
        <v>140</v>
      </c>
      <c r="AU137" s="229" t="s">
        <v>76</v>
      </c>
      <c r="AY137" s="17" t="s">
        <v>137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84</v>
      </c>
      <c r="BK137" s="230">
        <f>ROUND(I137*H137,2)</f>
        <v>0</v>
      </c>
      <c r="BL137" s="17" t="s">
        <v>145</v>
      </c>
      <c r="BM137" s="229" t="s">
        <v>242</v>
      </c>
    </row>
    <row r="138" s="2" customFormat="1">
      <c r="A138" s="38"/>
      <c r="B138" s="39"/>
      <c r="C138" s="40"/>
      <c r="D138" s="231" t="s">
        <v>147</v>
      </c>
      <c r="E138" s="40"/>
      <c r="F138" s="232" t="s">
        <v>864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147</v>
      </c>
      <c r="AU138" s="17" t="s">
        <v>76</v>
      </c>
    </row>
    <row r="139" s="12" customFormat="1" ht="25.92" customHeight="1">
      <c r="A139" s="12"/>
      <c r="B139" s="202"/>
      <c r="C139" s="203"/>
      <c r="D139" s="204" t="s">
        <v>75</v>
      </c>
      <c r="E139" s="205" t="s">
        <v>766</v>
      </c>
      <c r="F139" s="205" t="s">
        <v>866</v>
      </c>
      <c r="G139" s="203"/>
      <c r="H139" s="203"/>
      <c r="I139" s="206"/>
      <c r="J139" s="207">
        <f>BK139</f>
        <v>0</v>
      </c>
      <c r="K139" s="203"/>
      <c r="L139" s="208"/>
      <c r="M139" s="209"/>
      <c r="N139" s="210"/>
      <c r="O139" s="210"/>
      <c r="P139" s="211">
        <f>SUM(P140:P147)</f>
        <v>0</v>
      </c>
      <c r="Q139" s="210"/>
      <c r="R139" s="211">
        <f>SUM(R140:R147)</f>
        <v>0</v>
      </c>
      <c r="S139" s="210"/>
      <c r="T139" s="212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84</v>
      </c>
      <c r="AT139" s="214" t="s">
        <v>75</v>
      </c>
      <c r="AU139" s="214" t="s">
        <v>76</v>
      </c>
      <c r="AY139" s="213" t="s">
        <v>137</v>
      </c>
      <c r="BK139" s="215">
        <f>SUM(BK140:BK147)</f>
        <v>0</v>
      </c>
    </row>
    <row r="140" s="2" customFormat="1" ht="16.5" customHeight="1">
      <c r="A140" s="38"/>
      <c r="B140" s="39"/>
      <c r="C140" s="218" t="s">
        <v>200</v>
      </c>
      <c r="D140" s="218" t="s">
        <v>140</v>
      </c>
      <c r="E140" s="219" t="s">
        <v>853</v>
      </c>
      <c r="F140" s="220" t="s">
        <v>854</v>
      </c>
      <c r="G140" s="221" t="s">
        <v>777</v>
      </c>
      <c r="H140" s="222">
        <v>3</v>
      </c>
      <c r="I140" s="223"/>
      <c r="J140" s="224">
        <f>ROUND(I140*H140,2)</f>
        <v>0</v>
      </c>
      <c r="K140" s="220" t="s">
        <v>1</v>
      </c>
      <c r="L140" s="44"/>
      <c r="M140" s="225" t="s">
        <v>1</v>
      </c>
      <c r="N140" s="226" t="s">
        <v>41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145</v>
      </c>
      <c r="AT140" s="229" t="s">
        <v>140</v>
      </c>
      <c r="AU140" s="229" t="s">
        <v>84</v>
      </c>
      <c r="AY140" s="17" t="s">
        <v>137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84</v>
      </c>
      <c r="BK140" s="230">
        <f>ROUND(I140*H140,2)</f>
        <v>0</v>
      </c>
      <c r="BL140" s="17" t="s">
        <v>145</v>
      </c>
      <c r="BM140" s="229" t="s">
        <v>201</v>
      </c>
    </row>
    <row r="141" s="2" customFormat="1">
      <c r="A141" s="38"/>
      <c r="B141" s="39"/>
      <c r="C141" s="40"/>
      <c r="D141" s="231" t="s">
        <v>147</v>
      </c>
      <c r="E141" s="40"/>
      <c r="F141" s="232" t="s">
        <v>854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147</v>
      </c>
      <c r="AU141" s="17" t="s">
        <v>84</v>
      </c>
    </row>
    <row r="142" s="2" customFormat="1" ht="16.5" customHeight="1">
      <c r="A142" s="38"/>
      <c r="B142" s="39"/>
      <c r="C142" s="218" t="s">
        <v>207</v>
      </c>
      <c r="D142" s="218" t="s">
        <v>140</v>
      </c>
      <c r="E142" s="219" t="s">
        <v>855</v>
      </c>
      <c r="F142" s="220" t="s">
        <v>856</v>
      </c>
      <c r="G142" s="221" t="s">
        <v>777</v>
      </c>
      <c r="H142" s="222">
        <v>1</v>
      </c>
      <c r="I142" s="223"/>
      <c r="J142" s="224">
        <f>ROUND(I142*H142,2)</f>
        <v>0</v>
      </c>
      <c r="K142" s="220" t="s">
        <v>1</v>
      </c>
      <c r="L142" s="44"/>
      <c r="M142" s="225" t="s">
        <v>1</v>
      </c>
      <c r="N142" s="226" t="s">
        <v>41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145</v>
      </c>
      <c r="AT142" s="229" t="s">
        <v>140</v>
      </c>
      <c r="AU142" s="229" t="s">
        <v>84</v>
      </c>
      <c r="AY142" s="17" t="s">
        <v>137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84</v>
      </c>
      <c r="BK142" s="230">
        <f>ROUND(I142*H142,2)</f>
        <v>0</v>
      </c>
      <c r="BL142" s="17" t="s">
        <v>145</v>
      </c>
      <c r="BM142" s="229" t="s">
        <v>258</v>
      </c>
    </row>
    <row r="143" s="2" customFormat="1">
      <c r="A143" s="38"/>
      <c r="B143" s="39"/>
      <c r="C143" s="40"/>
      <c r="D143" s="231" t="s">
        <v>147</v>
      </c>
      <c r="E143" s="40"/>
      <c r="F143" s="232" t="s">
        <v>856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147</v>
      </c>
      <c r="AU143" s="17" t="s">
        <v>84</v>
      </c>
    </row>
    <row r="144" s="2" customFormat="1" ht="16.5" customHeight="1">
      <c r="A144" s="38"/>
      <c r="B144" s="39"/>
      <c r="C144" s="218" t="s">
        <v>212</v>
      </c>
      <c r="D144" s="218" t="s">
        <v>140</v>
      </c>
      <c r="E144" s="219" t="s">
        <v>861</v>
      </c>
      <c r="F144" s="220" t="s">
        <v>862</v>
      </c>
      <c r="G144" s="221" t="s">
        <v>777</v>
      </c>
      <c r="H144" s="222">
        <v>6</v>
      </c>
      <c r="I144" s="223"/>
      <c r="J144" s="224">
        <f>ROUND(I144*H144,2)</f>
        <v>0</v>
      </c>
      <c r="K144" s="220" t="s">
        <v>1</v>
      </c>
      <c r="L144" s="44"/>
      <c r="M144" s="225" t="s">
        <v>1</v>
      </c>
      <c r="N144" s="226" t="s">
        <v>41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145</v>
      </c>
      <c r="AT144" s="229" t="s">
        <v>140</v>
      </c>
      <c r="AU144" s="229" t="s">
        <v>84</v>
      </c>
      <c r="AY144" s="17" t="s">
        <v>137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84</v>
      </c>
      <c r="BK144" s="230">
        <f>ROUND(I144*H144,2)</f>
        <v>0</v>
      </c>
      <c r="BL144" s="17" t="s">
        <v>145</v>
      </c>
      <c r="BM144" s="229" t="s">
        <v>270</v>
      </c>
    </row>
    <row r="145" s="2" customFormat="1">
      <c r="A145" s="38"/>
      <c r="B145" s="39"/>
      <c r="C145" s="40"/>
      <c r="D145" s="231" t="s">
        <v>147</v>
      </c>
      <c r="E145" s="40"/>
      <c r="F145" s="232" t="s">
        <v>862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147</v>
      </c>
      <c r="AU145" s="17" t="s">
        <v>84</v>
      </c>
    </row>
    <row r="146" s="2" customFormat="1" ht="16.5" customHeight="1">
      <c r="A146" s="38"/>
      <c r="B146" s="39"/>
      <c r="C146" s="218" t="s">
        <v>221</v>
      </c>
      <c r="D146" s="218" t="s">
        <v>140</v>
      </c>
      <c r="E146" s="219" t="s">
        <v>863</v>
      </c>
      <c r="F146" s="220" t="s">
        <v>864</v>
      </c>
      <c r="G146" s="221" t="s">
        <v>865</v>
      </c>
      <c r="H146" s="222">
        <v>5</v>
      </c>
      <c r="I146" s="223"/>
      <c r="J146" s="224">
        <f>ROUND(I146*H146,2)</f>
        <v>0</v>
      </c>
      <c r="K146" s="220" t="s">
        <v>1</v>
      </c>
      <c r="L146" s="44"/>
      <c r="M146" s="225" t="s">
        <v>1</v>
      </c>
      <c r="N146" s="226" t="s">
        <v>41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145</v>
      </c>
      <c r="AT146" s="229" t="s">
        <v>140</v>
      </c>
      <c r="AU146" s="229" t="s">
        <v>84</v>
      </c>
      <c r="AY146" s="17" t="s">
        <v>137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84</v>
      </c>
      <c r="BK146" s="230">
        <f>ROUND(I146*H146,2)</f>
        <v>0</v>
      </c>
      <c r="BL146" s="17" t="s">
        <v>145</v>
      </c>
      <c r="BM146" s="229" t="s">
        <v>280</v>
      </c>
    </row>
    <row r="147" s="2" customFormat="1">
      <c r="A147" s="38"/>
      <c r="B147" s="39"/>
      <c r="C147" s="40"/>
      <c r="D147" s="231" t="s">
        <v>147</v>
      </c>
      <c r="E147" s="40"/>
      <c r="F147" s="232" t="s">
        <v>864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147</v>
      </c>
      <c r="AU147" s="17" t="s">
        <v>84</v>
      </c>
    </row>
    <row r="148" s="12" customFormat="1" ht="25.92" customHeight="1">
      <c r="A148" s="12"/>
      <c r="B148" s="202"/>
      <c r="C148" s="203"/>
      <c r="D148" s="204" t="s">
        <v>75</v>
      </c>
      <c r="E148" s="205" t="s">
        <v>806</v>
      </c>
      <c r="F148" s="205" t="s">
        <v>867</v>
      </c>
      <c r="G148" s="203"/>
      <c r="H148" s="203"/>
      <c r="I148" s="206"/>
      <c r="J148" s="207">
        <f>BK148</f>
        <v>0</v>
      </c>
      <c r="K148" s="203"/>
      <c r="L148" s="208"/>
      <c r="M148" s="209"/>
      <c r="N148" s="210"/>
      <c r="O148" s="210"/>
      <c r="P148" s="211">
        <f>SUM(P149:P150)</f>
        <v>0</v>
      </c>
      <c r="Q148" s="210"/>
      <c r="R148" s="211">
        <f>SUM(R149:R150)</f>
        <v>0</v>
      </c>
      <c r="S148" s="210"/>
      <c r="T148" s="212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3" t="s">
        <v>84</v>
      </c>
      <c r="AT148" s="214" t="s">
        <v>75</v>
      </c>
      <c r="AU148" s="214" t="s">
        <v>76</v>
      </c>
      <c r="AY148" s="213" t="s">
        <v>137</v>
      </c>
      <c r="BK148" s="215">
        <f>SUM(BK149:BK150)</f>
        <v>0</v>
      </c>
    </row>
    <row r="149" s="2" customFormat="1" ht="24.15" customHeight="1">
      <c r="A149" s="38"/>
      <c r="B149" s="39"/>
      <c r="C149" s="218" t="s">
        <v>226</v>
      </c>
      <c r="D149" s="218" t="s">
        <v>140</v>
      </c>
      <c r="E149" s="219" t="s">
        <v>868</v>
      </c>
      <c r="F149" s="220" t="s">
        <v>869</v>
      </c>
      <c r="G149" s="221" t="s">
        <v>865</v>
      </c>
      <c r="H149" s="222">
        <v>10</v>
      </c>
      <c r="I149" s="223"/>
      <c r="J149" s="224">
        <f>ROUND(I149*H149,2)</f>
        <v>0</v>
      </c>
      <c r="K149" s="220" t="s">
        <v>1</v>
      </c>
      <c r="L149" s="44"/>
      <c r="M149" s="225" t="s">
        <v>1</v>
      </c>
      <c r="N149" s="226" t="s">
        <v>41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145</v>
      </c>
      <c r="AT149" s="229" t="s">
        <v>140</v>
      </c>
      <c r="AU149" s="229" t="s">
        <v>84</v>
      </c>
      <c r="AY149" s="17" t="s">
        <v>137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84</v>
      </c>
      <c r="BK149" s="230">
        <f>ROUND(I149*H149,2)</f>
        <v>0</v>
      </c>
      <c r="BL149" s="17" t="s">
        <v>145</v>
      </c>
      <c r="BM149" s="229" t="s">
        <v>292</v>
      </c>
    </row>
    <row r="150" s="2" customFormat="1">
      <c r="A150" s="38"/>
      <c r="B150" s="39"/>
      <c r="C150" s="40"/>
      <c r="D150" s="231" t="s">
        <v>147</v>
      </c>
      <c r="E150" s="40"/>
      <c r="F150" s="232" t="s">
        <v>869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147</v>
      </c>
      <c r="AU150" s="17" t="s">
        <v>84</v>
      </c>
    </row>
    <row r="151" s="12" customFormat="1" ht="25.92" customHeight="1">
      <c r="A151" s="12"/>
      <c r="B151" s="202"/>
      <c r="C151" s="203"/>
      <c r="D151" s="204" t="s">
        <v>75</v>
      </c>
      <c r="E151" s="205" t="s">
        <v>813</v>
      </c>
      <c r="F151" s="205" t="s">
        <v>870</v>
      </c>
      <c r="G151" s="203"/>
      <c r="H151" s="203"/>
      <c r="I151" s="206"/>
      <c r="J151" s="207">
        <f>BK151</f>
        <v>0</v>
      </c>
      <c r="K151" s="203"/>
      <c r="L151" s="208"/>
      <c r="M151" s="209"/>
      <c r="N151" s="210"/>
      <c r="O151" s="210"/>
      <c r="P151" s="211">
        <f>SUM(P152:P159)</f>
        <v>0</v>
      </c>
      <c r="Q151" s="210"/>
      <c r="R151" s="211">
        <f>SUM(R152:R159)</f>
        <v>0</v>
      </c>
      <c r="S151" s="210"/>
      <c r="T151" s="212">
        <f>SUM(T152:T159)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3" t="s">
        <v>84</v>
      </c>
      <c r="AT151" s="214" t="s">
        <v>75</v>
      </c>
      <c r="AU151" s="214" t="s">
        <v>76</v>
      </c>
      <c r="AY151" s="213" t="s">
        <v>137</v>
      </c>
      <c r="BK151" s="215">
        <f>SUM(BK152:BK159)</f>
        <v>0</v>
      </c>
    </row>
    <row r="152" s="2" customFormat="1" ht="16.5" customHeight="1">
      <c r="A152" s="38"/>
      <c r="B152" s="39"/>
      <c r="C152" s="218" t="s">
        <v>8</v>
      </c>
      <c r="D152" s="218" t="s">
        <v>140</v>
      </c>
      <c r="E152" s="219" t="s">
        <v>871</v>
      </c>
      <c r="F152" s="220" t="s">
        <v>872</v>
      </c>
      <c r="G152" s="221" t="s">
        <v>777</v>
      </c>
      <c r="H152" s="222">
        <v>35</v>
      </c>
      <c r="I152" s="223"/>
      <c r="J152" s="224">
        <f>ROUND(I152*H152,2)</f>
        <v>0</v>
      </c>
      <c r="K152" s="220" t="s">
        <v>1</v>
      </c>
      <c r="L152" s="44"/>
      <c r="M152" s="225" t="s">
        <v>1</v>
      </c>
      <c r="N152" s="226" t="s">
        <v>41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145</v>
      </c>
      <c r="AT152" s="229" t="s">
        <v>140</v>
      </c>
      <c r="AU152" s="229" t="s">
        <v>84</v>
      </c>
      <c r="AY152" s="17" t="s">
        <v>137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84</v>
      </c>
      <c r="BK152" s="230">
        <f>ROUND(I152*H152,2)</f>
        <v>0</v>
      </c>
      <c r="BL152" s="17" t="s">
        <v>145</v>
      </c>
      <c r="BM152" s="229" t="s">
        <v>306</v>
      </c>
    </row>
    <row r="153" s="2" customFormat="1">
      <c r="A153" s="38"/>
      <c r="B153" s="39"/>
      <c r="C153" s="40"/>
      <c r="D153" s="231" t="s">
        <v>147</v>
      </c>
      <c r="E153" s="40"/>
      <c r="F153" s="232" t="s">
        <v>872</v>
      </c>
      <c r="G153" s="40"/>
      <c r="H153" s="40"/>
      <c r="I153" s="233"/>
      <c r="J153" s="40"/>
      <c r="K153" s="40"/>
      <c r="L153" s="44"/>
      <c r="M153" s="234"/>
      <c r="N153" s="23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147</v>
      </c>
      <c r="AU153" s="17" t="s">
        <v>84</v>
      </c>
    </row>
    <row r="154" s="2" customFormat="1" ht="16.5" customHeight="1">
      <c r="A154" s="38"/>
      <c r="B154" s="39"/>
      <c r="C154" s="218" t="s">
        <v>234</v>
      </c>
      <c r="D154" s="218" t="s">
        <v>140</v>
      </c>
      <c r="E154" s="219" t="s">
        <v>873</v>
      </c>
      <c r="F154" s="220" t="s">
        <v>874</v>
      </c>
      <c r="G154" s="221" t="s">
        <v>777</v>
      </c>
      <c r="H154" s="222">
        <v>25</v>
      </c>
      <c r="I154" s="223"/>
      <c r="J154" s="224">
        <f>ROUND(I154*H154,2)</f>
        <v>0</v>
      </c>
      <c r="K154" s="220" t="s">
        <v>1</v>
      </c>
      <c r="L154" s="44"/>
      <c r="M154" s="225" t="s">
        <v>1</v>
      </c>
      <c r="N154" s="226" t="s">
        <v>41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145</v>
      </c>
      <c r="AT154" s="229" t="s">
        <v>140</v>
      </c>
      <c r="AU154" s="229" t="s">
        <v>84</v>
      </c>
      <c r="AY154" s="17" t="s">
        <v>137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84</v>
      </c>
      <c r="BK154" s="230">
        <f>ROUND(I154*H154,2)</f>
        <v>0</v>
      </c>
      <c r="BL154" s="17" t="s">
        <v>145</v>
      </c>
      <c r="BM154" s="229" t="s">
        <v>322</v>
      </c>
    </row>
    <row r="155" s="2" customFormat="1">
      <c r="A155" s="38"/>
      <c r="B155" s="39"/>
      <c r="C155" s="40"/>
      <c r="D155" s="231" t="s">
        <v>147</v>
      </c>
      <c r="E155" s="40"/>
      <c r="F155" s="232" t="s">
        <v>874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147</v>
      </c>
      <c r="AU155" s="17" t="s">
        <v>84</v>
      </c>
    </row>
    <row r="156" s="2" customFormat="1" ht="16.5" customHeight="1">
      <c r="A156" s="38"/>
      <c r="B156" s="39"/>
      <c r="C156" s="218" t="s">
        <v>238</v>
      </c>
      <c r="D156" s="218" t="s">
        <v>140</v>
      </c>
      <c r="E156" s="219" t="s">
        <v>875</v>
      </c>
      <c r="F156" s="220" t="s">
        <v>876</v>
      </c>
      <c r="G156" s="221" t="s">
        <v>325</v>
      </c>
      <c r="H156" s="222">
        <v>250</v>
      </c>
      <c r="I156" s="223"/>
      <c r="J156" s="224">
        <f>ROUND(I156*H156,2)</f>
        <v>0</v>
      </c>
      <c r="K156" s="220" t="s">
        <v>1</v>
      </c>
      <c r="L156" s="44"/>
      <c r="M156" s="225" t="s">
        <v>1</v>
      </c>
      <c r="N156" s="226" t="s">
        <v>41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145</v>
      </c>
      <c r="AT156" s="229" t="s">
        <v>140</v>
      </c>
      <c r="AU156" s="229" t="s">
        <v>84</v>
      </c>
      <c r="AY156" s="17" t="s">
        <v>137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84</v>
      </c>
      <c r="BK156" s="230">
        <f>ROUND(I156*H156,2)</f>
        <v>0</v>
      </c>
      <c r="BL156" s="17" t="s">
        <v>145</v>
      </c>
      <c r="BM156" s="229" t="s">
        <v>334</v>
      </c>
    </row>
    <row r="157" s="2" customFormat="1">
      <c r="A157" s="38"/>
      <c r="B157" s="39"/>
      <c r="C157" s="40"/>
      <c r="D157" s="231" t="s">
        <v>147</v>
      </c>
      <c r="E157" s="40"/>
      <c r="F157" s="232" t="s">
        <v>876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147</v>
      </c>
      <c r="AU157" s="17" t="s">
        <v>84</v>
      </c>
    </row>
    <row r="158" s="2" customFormat="1" ht="16.5" customHeight="1">
      <c r="A158" s="38"/>
      <c r="B158" s="39"/>
      <c r="C158" s="218" t="s">
        <v>242</v>
      </c>
      <c r="D158" s="218" t="s">
        <v>140</v>
      </c>
      <c r="E158" s="219" t="s">
        <v>877</v>
      </c>
      <c r="F158" s="220" t="s">
        <v>878</v>
      </c>
      <c r="G158" s="221" t="s">
        <v>865</v>
      </c>
      <c r="H158" s="222">
        <v>10</v>
      </c>
      <c r="I158" s="223"/>
      <c r="J158" s="224">
        <f>ROUND(I158*H158,2)</f>
        <v>0</v>
      </c>
      <c r="K158" s="220" t="s">
        <v>1</v>
      </c>
      <c r="L158" s="44"/>
      <c r="M158" s="225" t="s">
        <v>1</v>
      </c>
      <c r="N158" s="226" t="s">
        <v>41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145</v>
      </c>
      <c r="AT158" s="229" t="s">
        <v>140</v>
      </c>
      <c r="AU158" s="229" t="s">
        <v>84</v>
      </c>
      <c r="AY158" s="17" t="s">
        <v>137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84</v>
      </c>
      <c r="BK158" s="230">
        <f>ROUND(I158*H158,2)</f>
        <v>0</v>
      </c>
      <c r="BL158" s="17" t="s">
        <v>145</v>
      </c>
      <c r="BM158" s="229" t="s">
        <v>344</v>
      </c>
    </row>
    <row r="159" s="2" customFormat="1">
      <c r="A159" s="38"/>
      <c r="B159" s="39"/>
      <c r="C159" s="40"/>
      <c r="D159" s="231" t="s">
        <v>147</v>
      </c>
      <c r="E159" s="40"/>
      <c r="F159" s="232" t="s">
        <v>878</v>
      </c>
      <c r="G159" s="40"/>
      <c r="H159" s="40"/>
      <c r="I159" s="233"/>
      <c r="J159" s="40"/>
      <c r="K159" s="40"/>
      <c r="L159" s="44"/>
      <c r="M159" s="234"/>
      <c r="N159" s="23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147</v>
      </c>
      <c r="AU159" s="17" t="s">
        <v>84</v>
      </c>
    </row>
    <row r="160" s="12" customFormat="1" ht="25.92" customHeight="1">
      <c r="A160" s="12"/>
      <c r="B160" s="202"/>
      <c r="C160" s="203"/>
      <c r="D160" s="204" t="s">
        <v>75</v>
      </c>
      <c r="E160" s="205" t="s">
        <v>879</v>
      </c>
      <c r="F160" s="205" t="s">
        <v>880</v>
      </c>
      <c r="G160" s="203"/>
      <c r="H160" s="203"/>
      <c r="I160" s="206"/>
      <c r="J160" s="207">
        <f>BK160</f>
        <v>0</v>
      </c>
      <c r="K160" s="203"/>
      <c r="L160" s="208"/>
      <c r="M160" s="209"/>
      <c r="N160" s="210"/>
      <c r="O160" s="210"/>
      <c r="P160" s="211">
        <f>SUM(P161:P208)</f>
        <v>0</v>
      </c>
      <c r="Q160" s="210"/>
      <c r="R160" s="211">
        <f>SUM(R161:R208)</f>
        <v>0</v>
      </c>
      <c r="S160" s="210"/>
      <c r="T160" s="212">
        <f>SUM(T161:T208)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3" t="s">
        <v>84</v>
      </c>
      <c r="AT160" s="214" t="s">
        <v>75</v>
      </c>
      <c r="AU160" s="214" t="s">
        <v>76</v>
      </c>
      <c r="AY160" s="213" t="s">
        <v>137</v>
      </c>
      <c r="BK160" s="215">
        <f>SUM(BK161:BK208)</f>
        <v>0</v>
      </c>
    </row>
    <row r="161" s="2" customFormat="1" ht="16.5" customHeight="1">
      <c r="A161" s="38"/>
      <c r="B161" s="39"/>
      <c r="C161" s="218" t="s">
        <v>246</v>
      </c>
      <c r="D161" s="218" t="s">
        <v>140</v>
      </c>
      <c r="E161" s="219" t="s">
        <v>881</v>
      </c>
      <c r="F161" s="220" t="s">
        <v>882</v>
      </c>
      <c r="G161" s="221" t="s">
        <v>325</v>
      </c>
      <c r="H161" s="222">
        <v>50</v>
      </c>
      <c r="I161" s="223"/>
      <c r="J161" s="224">
        <f>ROUND(I161*H161,2)</f>
        <v>0</v>
      </c>
      <c r="K161" s="220" t="s">
        <v>1</v>
      </c>
      <c r="L161" s="44"/>
      <c r="M161" s="225" t="s">
        <v>1</v>
      </c>
      <c r="N161" s="226" t="s">
        <v>41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145</v>
      </c>
      <c r="AT161" s="229" t="s">
        <v>140</v>
      </c>
      <c r="AU161" s="229" t="s">
        <v>84</v>
      </c>
      <c r="AY161" s="17" t="s">
        <v>137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84</v>
      </c>
      <c r="BK161" s="230">
        <f>ROUND(I161*H161,2)</f>
        <v>0</v>
      </c>
      <c r="BL161" s="17" t="s">
        <v>145</v>
      </c>
      <c r="BM161" s="229" t="s">
        <v>364</v>
      </c>
    </row>
    <row r="162" s="2" customFormat="1">
      <c r="A162" s="38"/>
      <c r="B162" s="39"/>
      <c r="C162" s="40"/>
      <c r="D162" s="231" t="s">
        <v>147</v>
      </c>
      <c r="E162" s="40"/>
      <c r="F162" s="232" t="s">
        <v>882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147</v>
      </c>
      <c r="AU162" s="17" t="s">
        <v>84</v>
      </c>
    </row>
    <row r="163" s="2" customFormat="1" ht="16.5" customHeight="1">
      <c r="A163" s="38"/>
      <c r="B163" s="39"/>
      <c r="C163" s="218" t="s">
        <v>201</v>
      </c>
      <c r="D163" s="218" t="s">
        <v>140</v>
      </c>
      <c r="E163" s="219" t="s">
        <v>883</v>
      </c>
      <c r="F163" s="220" t="s">
        <v>884</v>
      </c>
      <c r="G163" s="221" t="s">
        <v>325</v>
      </c>
      <c r="H163" s="222">
        <v>100</v>
      </c>
      <c r="I163" s="223"/>
      <c r="J163" s="224">
        <f>ROUND(I163*H163,2)</f>
        <v>0</v>
      </c>
      <c r="K163" s="220" t="s">
        <v>1</v>
      </c>
      <c r="L163" s="44"/>
      <c r="M163" s="225" t="s">
        <v>1</v>
      </c>
      <c r="N163" s="226" t="s">
        <v>41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145</v>
      </c>
      <c r="AT163" s="229" t="s">
        <v>140</v>
      </c>
      <c r="AU163" s="229" t="s">
        <v>84</v>
      </c>
      <c r="AY163" s="17" t="s">
        <v>137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84</v>
      </c>
      <c r="BK163" s="230">
        <f>ROUND(I163*H163,2)</f>
        <v>0</v>
      </c>
      <c r="BL163" s="17" t="s">
        <v>145</v>
      </c>
      <c r="BM163" s="229" t="s">
        <v>374</v>
      </c>
    </row>
    <row r="164" s="2" customFormat="1">
      <c r="A164" s="38"/>
      <c r="B164" s="39"/>
      <c r="C164" s="40"/>
      <c r="D164" s="231" t="s">
        <v>147</v>
      </c>
      <c r="E164" s="40"/>
      <c r="F164" s="232" t="s">
        <v>884</v>
      </c>
      <c r="G164" s="40"/>
      <c r="H164" s="40"/>
      <c r="I164" s="233"/>
      <c r="J164" s="40"/>
      <c r="K164" s="40"/>
      <c r="L164" s="44"/>
      <c r="M164" s="234"/>
      <c r="N164" s="23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147</v>
      </c>
      <c r="AU164" s="17" t="s">
        <v>84</v>
      </c>
    </row>
    <row r="165" s="2" customFormat="1" ht="16.5" customHeight="1">
      <c r="A165" s="38"/>
      <c r="B165" s="39"/>
      <c r="C165" s="218" t="s">
        <v>7</v>
      </c>
      <c r="D165" s="218" t="s">
        <v>140</v>
      </c>
      <c r="E165" s="219" t="s">
        <v>885</v>
      </c>
      <c r="F165" s="220" t="s">
        <v>886</v>
      </c>
      <c r="G165" s="221" t="s">
        <v>325</v>
      </c>
      <c r="H165" s="222">
        <v>250</v>
      </c>
      <c r="I165" s="223"/>
      <c r="J165" s="224">
        <f>ROUND(I165*H165,2)</f>
        <v>0</v>
      </c>
      <c r="K165" s="220" t="s">
        <v>1</v>
      </c>
      <c r="L165" s="44"/>
      <c r="M165" s="225" t="s">
        <v>1</v>
      </c>
      <c r="N165" s="226" t="s">
        <v>41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145</v>
      </c>
      <c r="AT165" s="229" t="s">
        <v>140</v>
      </c>
      <c r="AU165" s="229" t="s">
        <v>84</v>
      </c>
      <c r="AY165" s="17" t="s">
        <v>137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84</v>
      </c>
      <c r="BK165" s="230">
        <f>ROUND(I165*H165,2)</f>
        <v>0</v>
      </c>
      <c r="BL165" s="17" t="s">
        <v>145</v>
      </c>
      <c r="BM165" s="229" t="s">
        <v>387</v>
      </c>
    </row>
    <row r="166" s="2" customFormat="1">
      <c r="A166" s="38"/>
      <c r="B166" s="39"/>
      <c r="C166" s="40"/>
      <c r="D166" s="231" t="s">
        <v>147</v>
      </c>
      <c r="E166" s="40"/>
      <c r="F166" s="232" t="s">
        <v>886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147</v>
      </c>
      <c r="AU166" s="17" t="s">
        <v>84</v>
      </c>
    </row>
    <row r="167" s="2" customFormat="1" ht="16.5" customHeight="1">
      <c r="A167" s="38"/>
      <c r="B167" s="39"/>
      <c r="C167" s="218" t="s">
        <v>258</v>
      </c>
      <c r="D167" s="218" t="s">
        <v>140</v>
      </c>
      <c r="E167" s="219" t="s">
        <v>887</v>
      </c>
      <c r="F167" s="220" t="s">
        <v>888</v>
      </c>
      <c r="G167" s="221" t="s">
        <v>325</v>
      </c>
      <c r="H167" s="222">
        <v>150</v>
      </c>
      <c r="I167" s="223"/>
      <c r="J167" s="224">
        <f>ROUND(I167*H167,2)</f>
        <v>0</v>
      </c>
      <c r="K167" s="220" t="s">
        <v>1</v>
      </c>
      <c r="L167" s="44"/>
      <c r="M167" s="225" t="s">
        <v>1</v>
      </c>
      <c r="N167" s="226" t="s">
        <v>41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145</v>
      </c>
      <c r="AT167" s="229" t="s">
        <v>140</v>
      </c>
      <c r="AU167" s="229" t="s">
        <v>84</v>
      </c>
      <c r="AY167" s="17" t="s">
        <v>137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84</v>
      </c>
      <c r="BK167" s="230">
        <f>ROUND(I167*H167,2)</f>
        <v>0</v>
      </c>
      <c r="BL167" s="17" t="s">
        <v>145</v>
      </c>
      <c r="BM167" s="229" t="s">
        <v>410</v>
      </c>
    </row>
    <row r="168" s="2" customFormat="1">
      <c r="A168" s="38"/>
      <c r="B168" s="39"/>
      <c r="C168" s="40"/>
      <c r="D168" s="231" t="s">
        <v>147</v>
      </c>
      <c r="E168" s="40"/>
      <c r="F168" s="232" t="s">
        <v>888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147</v>
      </c>
      <c r="AU168" s="17" t="s">
        <v>84</v>
      </c>
    </row>
    <row r="169" s="2" customFormat="1" ht="16.5" customHeight="1">
      <c r="A169" s="38"/>
      <c r="B169" s="39"/>
      <c r="C169" s="218" t="s">
        <v>263</v>
      </c>
      <c r="D169" s="218" t="s">
        <v>140</v>
      </c>
      <c r="E169" s="219" t="s">
        <v>889</v>
      </c>
      <c r="F169" s="220" t="s">
        <v>890</v>
      </c>
      <c r="G169" s="221" t="s">
        <v>325</v>
      </c>
      <c r="H169" s="222">
        <v>25</v>
      </c>
      <c r="I169" s="223"/>
      <c r="J169" s="224">
        <f>ROUND(I169*H169,2)</f>
        <v>0</v>
      </c>
      <c r="K169" s="220" t="s">
        <v>1</v>
      </c>
      <c r="L169" s="44"/>
      <c r="M169" s="225" t="s">
        <v>1</v>
      </c>
      <c r="N169" s="226" t="s">
        <v>41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145</v>
      </c>
      <c r="AT169" s="229" t="s">
        <v>140</v>
      </c>
      <c r="AU169" s="229" t="s">
        <v>84</v>
      </c>
      <c r="AY169" s="17" t="s">
        <v>137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84</v>
      </c>
      <c r="BK169" s="230">
        <f>ROUND(I169*H169,2)</f>
        <v>0</v>
      </c>
      <c r="BL169" s="17" t="s">
        <v>145</v>
      </c>
      <c r="BM169" s="229" t="s">
        <v>425</v>
      </c>
    </row>
    <row r="170" s="2" customFormat="1">
      <c r="A170" s="38"/>
      <c r="B170" s="39"/>
      <c r="C170" s="40"/>
      <c r="D170" s="231" t="s">
        <v>147</v>
      </c>
      <c r="E170" s="40"/>
      <c r="F170" s="232" t="s">
        <v>890</v>
      </c>
      <c r="G170" s="40"/>
      <c r="H170" s="40"/>
      <c r="I170" s="233"/>
      <c r="J170" s="40"/>
      <c r="K170" s="40"/>
      <c r="L170" s="44"/>
      <c r="M170" s="234"/>
      <c r="N170" s="23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147</v>
      </c>
      <c r="AU170" s="17" t="s">
        <v>84</v>
      </c>
    </row>
    <row r="171" s="2" customFormat="1" ht="16.5" customHeight="1">
      <c r="A171" s="38"/>
      <c r="B171" s="39"/>
      <c r="C171" s="218" t="s">
        <v>270</v>
      </c>
      <c r="D171" s="218" t="s">
        <v>140</v>
      </c>
      <c r="E171" s="219" t="s">
        <v>891</v>
      </c>
      <c r="F171" s="220" t="s">
        <v>892</v>
      </c>
      <c r="G171" s="221" t="s">
        <v>325</v>
      </c>
      <c r="H171" s="222">
        <v>40</v>
      </c>
      <c r="I171" s="223"/>
      <c r="J171" s="224">
        <f>ROUND(I171*H171,2)</f>
        <v>0</v>
      </c>
      <c r="K171" s="220" t="s">
        <v>1</v>
      </c>
      <c r="L171" s="44"/>
      <c r="M171" s="225" t="s">
        <v>1</v>
      </c>
      <c r="N171" s="226" t="s">
        <v>41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145</v>
      </c>
      <c r="AT171" s="229" t="s">
        <v>140</v>
      </c>
      <c r="AU171" s="229" t="s">
        <v>84</v>
      </c>
      <c r="AY171" s="17" t="s">
        <v>137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84</v>
      </c>
      <c r="BK171" s="230">
        <f>ROUND(I171*H171,2)</f>
        <v>0</v>
      </c>
      <c r="BL171" s="17" t="s">
        <v>145</v>
      </c>
      <c r="BM171" s="229" t="s">
        <v>437</v>
      </c>
    </row>
    <row r="172" s="2" customFormat="1">
      <c r="A172" s="38"/>
      <c r="B172" s="39"/>
      <c r="C172" s="40"/>
      <c r="D172" s="231" t="s">
        <v>147</v>
      </c>
      <c r="E172" s="40"/>
      <c r="F172" s="232" t="s">
        <v>892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147</v>
      </c>
      <c r="AU172" s="17" t="s">
        <v>84</v>
      </c>
    </row>
    <row r="173" s="2" customFormat="1" ht="16.5" customHeight="1">
      <c r="A173" s="38"/>
      <c r="B173" s="39"/>
      <c r="C173" s="218" t="s">
        <v>276</v>
      </c>
      <c r="D173" s="218" t="s">
        <v>140</v>
      </c>
      <c r="E173" s="219" t="s">
        <v>893</v>
      </c>
      <c r="F173" s="220" t="s">
        <v>894</v>
      </c>
      <c r="G173" s="221" t="s">
        <v>325</v>
      </c>
      <c r="H173" s="222">
        <v>80</v>
      </c>
      <c r="I173" s="223"/>
      <c r="J173" s="224">
        <f>ROUND(I173*H173,2)</f>
        <v>0</v>
      </c>
      <c r="K173" s="220" t="s">
        <v>1</v>
      </c>
      <c r="L173" s="44"/>
      <c r="M173" s="225" t="s">
        <v>1</v>
      </c>
      <c r="N173" s="226" t="s">
        <v>41</v>
      </c>
      <c r="O173" s="9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145</v>
      </c>
      <c r="AT173" s="229" t="s">
        <v>140</v>
      </c>
      <c r="AU173" s="229" t="s">
        <v>84</v>
      </c>
      <c r="AY173" s="17" t="s">
        <v>137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84</v>
      </c>
      <c r="BK173" s="230">
        <f>ROUND(I173*H173,2)</f>
        <v>0</v>
      </c>
      <c r="BL173" s="17" t="s">
        <v>145</v>
      </c>
      <c r="BM173" s="229" t="s">
        <v>457</v>
      </c>
    </row>
    <row r="174" s="2" customFormat="1">
      <c r="A174" s="38"/>
      <c r="B174" s="39"/>
      <c r="C174" s="40"/>
      <c r="D174" s="231" t="s">
        <v>147</v>
      </c>
      <c r="E174" s="40"/>
      <c r="F174" s="232" t="s">
        <v>894</v>
      </c>
      <c r="G174" s="40"/>
      <c r="H174" s="40"/>
      <c r="I174" s="233"/>
      <c r="J174" s="40"/>
      <c r="K174" s="40"/>
      <c r="L174" s="44"/>
      <c r="M174" s="234"/>
      <c r="N174" s="23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147</v>
      </c>
      <c r="AU174" s="17" t="s">
        <v>84</v>
      </c>
    </row>
    <row r="175" s="2" customFormat="1" ht="16.5" customHeight="1">
      <c r="A175" s="38"/>
      <c r="B175" s="39"/>
      <c r="C175" s="218" t="s">
        <v>280</v>
      </c>
      <c r="D175" s="218" t="s">
        <v>140</v>
      </c>
      <c r="E175" s="219" t="s">
        <v>895</v>
      </c>
      <c r="F175" s="220" t="s">
        <v>896</v>
      </c>
      <c r="G175" s="221" t="s">
        <v>325</v>
      </c>
      <c r="H175" s="222">
        <v>200</v>
      </c>
      <c r="I175" s="223"/>
      <c r="J175" s="224">
        <f>ROUND(I175*H175,2)</f>
        <v>0</v>
      </c>
      <c r="K175" s="220" t="s">
        <v>1</v>
      </c>
      <c r="L175" s="44"/>
      <c r="M175" s="225" t="s">
        <v>1</v>
      </c>
      <c r="N175" s="226" t="s">
        <v>41</v>
      </c>
      <c r="O175" s="9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145</v>
      </c>
      <c r="AT175" s="229" t="s">
        <v>140</v>
      </c>
      <c r="AU175" s="229" t="s">
        <v>84</v>
      </c>
      <c r="AY175" s="17" t="s">
        <v>137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84</v>
      </c>
      <c r="BK175" s="230">
        <f>ROUND(I175*H175,2)</f>
        <v>0</v>
      </c>
      <c r="BL175" s="17" t="s">
        <v>145</v>
      </c>
      <c r="BM175" s="229" t="s">
        <v>468</v>
      </c>
    </row>
    <row r="176" s="2" customFormat="1">
      <c r="A176" s="38"/>
      <c r="B176" s="39"/>
      <c r="C176" s="40"/>
      <c r="D176" s="231" t="s">
        <v>147</v>
      </c>
      <c r="E176" s="40"/>
      <c r="F176" s="232" t="s">
        <v>896</v>
      </c>
      <c r="G176" s="40"/>
      <c r="H176" s="40"/>
      <c r="I176" s="233"/>
      <c r="J176" s="40"/>
      <c r="K176" s="40"/>
      <c r="L176" s="44"/>
      <c r="M176" s="234"/>
      <c r="N176" s="23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147</v>
      </c>
      <c r="AU176" s="17" t="s">
        <v>84</v>
      </c>
    </row>
    <row r="177" s="2" customFormat="1" ht="16.5" customHeight="1">
      <c r="A177" s="38"/>
      <c r="B177" s="39"/>
      <c r="C177" s="218" t="s">
        <v>284</v>
      </c>
      <c r="D177" s="218" t="s">
        <v>140</v>
      </c>
      <c r="E177" s="219" t="s">
        <v>897</v>
      </c>
      <c r="F177" s="220" t="s">
        <v>898</v>
      </c>
      <c r="G177" s="221" t="s">
        <v>325</v>
      </c>
      <c r="H177" s="222">
        <v>250</v>
      </c>
      <c r="I177" s="223"/>
      <c r="J177" s="224">
        <f>ROUND(I177*H177,2)</f>
        <v>0</v>
      </c>
      <c r="K177" s="220" t="s">
        <v>1</v>
      </c>
      <c r="L177" s="44"/>
      <c r="M177" s="225" t="s">
        <v>1</v>
      </c>
      <c r="N177" s="226" t="s">
        <v>41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145</v>
      </c>
      <c r="AT177" s="229" t="s">
        <v>140</v>
      </c>
      <c r="AU177" s="229" t="s">
        <v>84</v>
      </c>
      <c r="AY177" s="17" t="s">
        <v>137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84</v>
      </c>
      <c r="BK177" s="230">
        <f>ROUND(I177*H177,2)</f>
        <v>0</v>
      </c>
      <c r="BL177" s="17" t="s">
        <v>145</v>
      </c>
      <c r="BM177" s="229" t="s">
        <v>477</v>
      </c>
    </row>
    <row r="178" s="2" customFormat="1">
      <c r="A178" s="38"/>
      <c r="B178" s="39"/>
      <c r="C178" s="40"/>
      <c r="D178" s="231" t="s">
        <v>147</v>
      </c>
      <c r="E178" s="40"/>
      <c r="F178" s="232" t="s">
        <v>898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147</v>
      </c>
      <c r="AU178" s="17" t="s">
        <v>84</v>
      </c>
    </row>
    <row r="179" s="2" customFormat="1" ht="16.5" customHeight="1">
      <c r="A179" s="38"/>
      <c r="B179" s="39"/>
      <c r="C179" s="218" t="s">
        <v>292</v>
      </c>
      <c r="D179" s="218" t="s">
        <v>140</v>
      </c>
      <c r="E179" s="219" t="s">
        <v>899</v>
      </c>
      <c r="F179" s="220" t="s">
        <v>900</v>
      </c>
      <c r="G179" s="221" t="s">
        <v>777</v>
      </c>
      <c r="H179" s="222">
        <v>1</v>
      </c>
      <c r="I179" s="223"/>
      <c r="J179" s="224">
        <f>ROUND(I179*H179,2)</f>
        <v>0</v>
      </c>
      <c r="K179" s="220" t="s">
        <v>1</v>
      </c>
      <c r="L179" s="44"/>
      <c r="M179" s="225" t="s">
        <v>1</v>
      </c>
      <c r="N179" s="226" t="s">
        <v>41</v>
      </c>
      <c r="O179" s="91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145</v>
      </c>
      <c r="AT179" s="229" t="s">
        <v>140</v>
      </c>
      <c r="AU179" s="229" t="s">
        <v>84</v>
      </c>
      <c r="AY179" s="17" t="s">
        <v>137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84</v>
      </c>
      <c r="BK179" s="230">
        <f>ROUND(I179*H179,2)</f>
        <v>0</v>
      </c>
      <c r="BL179" s="17" t="s">
        <v>145</v>
      </c>
      <c r="BM179" s="229" t="s">
        <v>486</v>
      </c>
    </row>
    <row r="180" s="2" customFormat="1">
      <c r="A180" s="38"/>
      <c r="B180" s="39"/>
      <c r="C180" s="40"/>
      <c r="D180" s="231" t="s">
        <v>147</v>
      </c>
      <c r="E180" s="40"/>
      <c r="F180" s="232" t="s">
        <v>900</v>
      </c>
      <c r="G180" s="40"/>
      <c r="H180" s="40"/>
      <c r="I180" s="233"/>
      <c r="J180" s="40"/>
      <c r="K180" s="40"/>
      <c r="L180" s="44"/>
      <c r="M180" s="234"/>
      <c r="N180" s="235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147</v>
      </c>
      <c r="AU180" s="17" t="s">
        <v>84</v>
      </c>
    </row>
    <row r="181" s="2" customFormat="1" ht="16.5" customHeight="1">
      <c r="A181" s="38"/>
      <c r="B181" s="39"/>
      <c r="C181" s="218" t="s">
        <v>299</v>
      </c>
      <c r="D181" s="218" t="s">
        <v>140</v>
      </c>
      <c r="E181" s="219" t="s">
        <v>901</v>
      </c>
      <c r="F181" s="220" t="s">
        <v>902</v>
      </c>
      <c r="G181" s="221" t="s">
        <v>777</v>
      </c>
      <c r="H181" s="222">
        <v>6</v>
      </c>
      <c r="I181" s="223"/>
      <c r="J181" s="224">
        <f>ROUND(I181*H181,2)</f>
        <v>0</v>
      </c>
      <c r="K181" s="220" t="s">
        <v>1</v>
      </c>
      <c r="L181" s="44"/>
      <c r="M181" s="225" t="s">
        <v>1</v>
      </c>
      <c r="N181" s="226" t="s">
        <v>41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145</v>
      </c>
      <c r="AT181" s="229" t="s">
        <v>140</v>
      </c>
      <c r="AU181" s="229" t="s">
        <v>84</v>
      </c>
      <c r="AY181" s="17" t="s">
        <v>137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84</v>
      </c>
      <c r="BK181" s="230">
        <f>ROUND(I181*H181,2)</f>
        <v>0</v>
      </c>
      <c r="BL181" s="17" t="s">
        <v>145</v>
      </c>
      <c r="BM181" s="229" t="s">
        <v>495</v>
      </c>
    </row>
    <row r="182" s="2" customFormat="1">
      <c r="A182" s="38"/>
      <c r="B182" s="39"/>
      <c r="C182" s="40"/>
      <c r="D182" s="231" t="s">
        <v>147</v>
      </c>
      <c r="E182" s="40"/>
      <c r="F182" s="232" t="s">
        <v>902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147</v>
      </c>
      <c r="AU182" s="17" t="s">
        <v>84</v>
      </c>
    </row>
    <row r="183" s="2" customFormat="1" ht="16.5" customHeight="1">
      <c r="A183" s="38"/>
      <c r="B183" s="39"/>
      <c r="C183" s="218" t="s">
        <v>306</v>
      </c>
      <c r="D183" s="218" t="s">
        <v>140</v>
      </c>
      <c r="E183" s="219" t="s">
        <v>903</v>
      </c>
      <c r="F183" s="220" t="s">
        <v>904</v>
      </c>
      <c r="G183" s="221" t="s">
        <v>777</v>
      </c>
      <c r="H183" s="222">
        <v>10</v>
      </c>
      <c r="I183" s="223"/>
      <c r="J183" s="224">
        <f>ROUND(I183*H183,2)</f>
        <v>0</v>
      </c>
      <c r="K183" s="220" t="s">
        <v>1</v>
      </c>
      <c r="L183" s="44"/>
      <c r="M183" s="225" t="s">
        <v>1</v>
      </c>
      <c r="N183" s="226" t="s">
        <v>41</v>
      </c>
      <c r="O183" s="9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145</v>
      </c>
      <c r="AT183" s="229" t="s">
        <v>140</v>
      </c>
      <c r="AU183" s="229" t="s">
        <v>84</v>
      </c>
      <c r="AY183" s="17" t="s">
        <v>137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84</v>
      </c>
      <c r="BK183" s="230">
        <f>ROUND(I183*H183,2)</f>
        <v>0</v>
      </c>
      <c r="BL183" s="17" t="s">
        <v>145</v>
      </c>
      <c r="BM183" s="229" t="s">
        <v>505</v>
      </c>
    </row>
    <row r="184" s="2" customFormat="1">
      <c r="A184" s="38"/>
      <c r="B184" s="39"/>
      <c r="C184" s="40"/>
      <c r="D184" s="231" t="s">
        <v>147</v>
      </c>
      <c r="E184" s="40"/>
      <c r="F184" s="232" t="s">
        <v>904</v>
      </c>
      <c r="G184" s="40"/>
      <c r="H184" s="40"/>
      <c r="I184" s="233"/>
      <c r="J184" s="40"/>
      <c r="K184" s="40"/>
      <c r="L184" s="44"/>
      <c r="M184" s="234"/>
      <c r="N184" s="235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147</v>
      </c>
      <c r="AU184" s="17" t="s">
        <v>84</v>
      </c>
    </row>
    <row r="185" s="2" customFormat="1" ht="16.5" customHeight="1">
      <c r="A185" s="38"/>
      <c r="B185" s="39"/>
      <c r="C185" s="218" t="s">
        <v>317</v>
      </c>
      <c r="D185" s="218" t="s">
        <v>140</v>
      </c>
      <c r="E185" s="219" t="s">
        <v>905</v>
      </c>
      <c r="F185" s="220" t="s">
        <v>906</v>
      </c>
      <c r="G185" s="221" t="s">
        <v>777</v>
      </c>
      <c r="H185" s="222">
        <v>10</v>
      </c>
      <c r="I185" s="223"/>
      <c r="J185" s="224">
        <f>ROUND(I185*H185,2)</f>
        <v>0</v>
      </c>
      <c r="K185" s="220" t="s">
        <v>1</v>
      </c>
      <c r="L185" s="44"/>
      <c r="M185" s="225" t="s">
        <v>1</v>
      </c>
      <c r="N185" s="226" t="s">
        <v>41</v>
      </c>
      <c r="O185" s="9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145</v>
      </c>
      <c r="AT185" s="229" t="s">
        <v>140</v>
      </c>
      <c r="AU185" s="229" t="s">
        <v>84</v>
      </c>
      <c r="AY185" s="17" t="s">
        <v>137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84</v>
      </c>
      <c r="BK185" s="230">
        <f>ROUND(I185*H185,2)</f>
        <v>0</v>
      </c>
      <c r="BL185" s="17" t="s">
        <v>145</v>
      </c>
      <c r="BM185" s="229" t="s">
        <v>515</v>
      </c>
    </row>
    <row r="186" s="2" customFormat="1">
      <c r="A186" s="38"/>
      <c r="B186" s="39"/>
      <c r="C186" s="40"/>
      <c r="D186" s="231" t="s">
        <v>147</v>
      </c>
      <c r="E186" s="40"/>
      <c r="F186" s="232" t="s">
        <v>906</v>
      </c>
      <c r="G186" s="40"/>
      <c r="H186" s="40"/>
      <c r="I186" s="233"/>
      <c r="J186" s="40"/>
      <c r="K186" s="40"/>
      <c r="L186" s="44"/>
      <c r="M186" s="234"/>
      <c r="N186" s="23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147</v>
      </c>
      <c r="AU186" s="17" t="s">
        <v>84</v>
      </c>
    </row>
    <row r="187" s="2" customFormat="1" ht="16.5" customHeight="1">
      <c r="A187" s="38"/>
      <c r="B187" s="39"/>
      <c r="C187" s="218" t="s">
        <v>322</v>
      </c>
      <c r="D187" s="218" t="s">
        <v>140</v>
      </c>
      <c r="E187" s="219" t="s">
        <v>907</v>
      </c>
      <c r="F187" s="220" t="s">
        <v>908</v>
      </c>
      <c r="G187" s="221" t="s">
        <v>777</v>
      </c>
      <c r="H187" s="222">
        <v>10</v>
      </c>
      <c r="I187" s="223"/>
      <c r="J187" s="224">
        <f>ROUND(I187*H187,2)</f>
        <v>0</v>
      </c>
      <c r="K187" s="220" t="s">
        <v>1</v>
      </c>
      <c r="L187" s="44"/>
      <c r="M187" s="225" t="s">
        <v>1</v>
      </c>
      <c r="N187" s="226" t="s">
        <v>41</v>
      </c>
      <c r="O187" s="9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145</v>
      </c>
      <c r="AT187" s="229" t="s">
        <v>140</v>
      </c>
      <c r="AU187" s="229" t="s">
        <v>84</v>
      </c>
      <c r="AY187" s="17" t="s">
        <v>137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84</v>
      </c>
      <c r="BK187" s="230">
        <f>ROUND(I187*H187,2)</f>
        <v>0</v>
      </c>
      <c r="BL187" s="17" t="s">
        <v>145</v>
      </c>
      <c r="BM187" s="229" t="s">
        <v>524</v>
      </c>
    </row>
    <row r="188" s="2" customFormat="1">
      <c r="A188" s="38"/>
      <c r="B188" s="39"/>
      <c r="C188" s="40"/>
      <c r="D188" s="231" t="s">
        <v>147</v>
      </c>
      <c r="E188" s="40"/>
      <c r="F188" s="232" t="s">
        <v>908</v>
      </c>
      <c r="G188" s="40"/>
      <c r="H188" s="40"/>
      <c r="I188" s="233"/>
      <c r="J188" s="40"/>
      <c r="K188" s="40"/>
      <c r="L188" s="44"/>
      <c r="M188" s="234"/>
      <c r="N188" s="235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147</v>
      </c>
      <c r="AU188" s="17" t="s">
        <v>84</v>
      </c>
    </row>
    <row r="189" s="2" customFormat="1" ht="16.5" customHeight="1">
      <c r="A189" s="38"/>
      <c r="B189" s="39"/>
      <c r="C189" s="218" t="s">
        <v>329</v>
      </c>
      <c r="D189" s="218" t="s">
        <v>140</v>
      </c>
      <c r="E189" s="219" t="s">
        <v>909</v>
      </c>
      <c r="F189" s="220" t="s">
        <v>910</v>
      </c>
      <c r="G189" s="221" t="s">
        <v>777</v>
      </c>
      <c r="H189" s="222">
        <v>10</v>
      </c>
      <c r="I189" s="223"/>
      <c r="J189" s="224">
        <f>ROUND(I189*H189,2)</f>
        <v>0</v>
      </c>
      <c r="K189" s="220" t="s">
        <v>1</v>
      </c>
      <c r="L189" s="44"/>
      <c r="M189" s="225" t="s">
        <v>1</v>
      </c>
      <c r="N189" s="226" t="s">
        <v>41</v>
      </c>
      <c r="O189" s="91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145</v>
      </c>
      <c r="AT189" s="229" t="s">
        <v>140</v>
      </c>
      <c r="AU189" s="229" t="s">
        <v>84</v>
      </c>
      <c r="AY189" s="17" t="s">
        <v>137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84</v>
      </c>
      <c r="BK189" s="230">
        <f>ROUND(I189*H189,2)</f>
        <v>0</v>
      </c>
      <c r="BL189" s="17" t="s">
        <v>145</v>
      </c>
      <c r="BM189" s="229" t="s">
        <v>533</v>
      </c>
    </row>
    <row r="190" s="2" customFormat="1">
      <c r="A190" s="38"/>
      <c r="B190" s="39"/>
      <c r="C190" s="40"/>
      <c r="D190" s="231" t="s">
        <v>147</v>
      </c>
      <c r="E190" s="40"/>
      <c r="F190" s="232" t="s">
        <v>910</v>
      </c>
      <c r="G190" s="40"/>
      <c r="H190" s="40"/>
      <c r="I190" s="233"/>
      <c r="J190" s="40"/>
      <c r="K190" s="40"/>
      <c r="L190" s="44"/>
      <c r="M190" s="234"/>
      <c r="N190" s="235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147</v>
      </c>
      <c r="AU190" s="17" t="s">
        <v>84</v>
      </c>
    </row>
    <row r="191" s="2" customFormat="1" ht="16.5" customHeight="1">
      <c r="A191" s="38"/>
      <c r="B191" s="39"/>
      <c r="C191" s="218" t="s">
        <v>334</v>
      </c>
      <c r="D191" s="218" t="s">
        <v>140</v>
      </c>
      <c r="E191" s="219" t="s">
        <v>911</v>
      </c>
      <c r="F191" s="220" t="s">
        <v>912</v>
      </c>
      <c r="G191" s="221" t="s">
        <v>777</v>
      </c>
      <c r="H191" s="222">
        <v>30</v>
      </c>
      <c r="I191" s="223"/>
      <c r="J191" s="224">
        <f>ROUND(I191*H191,2)</f>
        <v>0</v>
      </c>
      <c r="K191" s="220" t="s">
        <v>1</v>
      </c>
      <c r="L191" s="44"/>
      <c r="M191" s="225" t="s">
        <v>1</v>
      </c>
      <c r="N191" s="226" t="s">
        <v>41</v>
      </c>
      <c r="O191" s="91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145</v>
      </c>
      <c r="AT191" s="229" t="s">
        <v>140</v>
      </c>
      <c r="AU191" s="229" t="s">
        <v>84</v>
      </c>
      <c r="AY191" s="17" t="s">
        <v>137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84</v>
      </c>
      <c r="BK191" s="230">
        <f>ROUND(I191*H191,2)</f>
        <v>0</v>
      </c>
      <c r="BL191" s="17" t="s">
        <v>145</v>
      </c>
      <c r="BM191" s="229" t="s">
        <v>544</v>
      </c>
    </row>
    <row r="192" s="2" customFormat="1">
      <c r="A192" s="38"/>
      <c r="B192" s="39"/>
      <c r="C192" s="40"/>
      <c r="D192" s="231" t="s">
        <v>147</v>
      </c>
      <c r="E192" s="40"/>
      <c r="F192" s="232" t="s">
        <v>912</v>
      </c>
      <c r="G192" s="40"/>
      <c r="H192" s="40"/>
      <c r="I192" s="233"/>
      <c r="J192" s="40"/>
      <c r="K192" s="40"/>
      <c r="L192" s="44"/>
      <c r="M192" s="234"/>
      <c r="N192" s="235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147</v>
      </c>
      <c r="AU192" s="17" t="s">
        <v>84</v>
      </c>
    </row>
    <row r="193" s="2" customFormat="1" ht="16.5" customHeight="1">
      <c r="A193" s="38"/>
      <c r="B193" s="39"/>
      <c r="C193" s="218" t="s">
        <v>339</v>
      </c>
      <c r="D193" s="218" t="s">
        <v>140</v>
      </c>
      <c r="E193" s="219" t="s">
        <v>913</v>
      </c>
      <c r="F193" s="220" t="s">
        <v>914</v>
      </c>
      <c r="G193" s="221" t="s">
        <v>777</v>
      </c>
      <c r="H193" s="222">
        <v>50</v>
      </c>
      <c r="I193" s="223"/>
      <c r="J193" s="224">
        <f>ROUND(I193*H193,2)</f>
        <v>0</v>
      </c>
      <c r="K193" s="220" t="s">
        <v>1</v>
      </c>
      <c r="L193" s="44"/>
      <c r="M193" s="225" t="s">
        <v>1</v>
      </c>
      <c r="N193" s="226" t="s">
        <v>41</v>
      </c>
      <c r="O193" s="9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145</v>
      </c>
      <c r="AT193" s="229" t="s">
        <v>140</v>
      </c>
      <c r="AU193" s="229" t="s">
        <v>84</v>
      </c>
      <c r="AY193" s="17" t="s">
        <v>137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84</v>
      </c>
      <c r="BK193" s="230">
        <f>ROUND(I193*H193,2)</f>
        <v>0</v>
      </c>
      <c r="BL193" s="17" t="s">
        <v>145</v>
      </c>
      <c r="BM193" s="229" t="s">
        <v>559</v>
      </c>
    </row>
    <row r="194" s="2" customFormat="1">
      <c r="A194" s="38"/>
      <c r="B194" s="39"/>
      <c r="C194" s="40"/>
      <c r="D194" s="231" t="s">
        <v>147</v>
      </c>
      <c r="E194" s="40"/>
      <c r="F194" s="232" t="s">
        <v>914</v>
      </c>
      <c r="G194" s="40"/>
      <c r="H194" s="40"/>
      <c r="I194" s="233"/>
      <c r="J194" s="40"/>
      <c r="K194" s="40"/>
      <c r="L194" s="44"/>
      <c r="M194" s="234"/>
      <c r="N194" s="235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147</v>
      </c>
      <c r="AU194" s="17" t="s">
        <v>84</v>
      </c>
    </row>
    <row r="195" s="2" customFormat="1" ht="21.75" customHeight="1">
      <c r="A195" s="38"/>
      <c r="B195" s="39"/>
      <c r="C195" s="218" t="s">
        <v>344</v>
      </c>
      <c r="D195" s="218" t="s">
        <v>140</v>
      </c>
      <c r="E195" s="219" t="s">
        <v>915</v>
      </c>
      <c r="F195" s="220" t="s">
        <v>916</v>
      </c>
      <c r="G195" s="221" t="s">
        <v>777</v>
      </c>
      <c r="H195" s="222">
        <v>16</v>
      </c>
      <c r="I195" s="223"/>
      <c r="J195" s="224">
        <f>ROUND(I195*H195,2)</f>
        <v>0</v>
      </c>
      <c r="K195" s="220" t="s">
        <v>1</v>
      </c>
      <c r="L195" s="44"/>
      <c r="M195" s="225" t="s">
        <v>1</v>
      </c>
      <c r="N195" s="226" t="s">
        <v>41</v>
      </c>
      <c r="O195" s="91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145</v>
      </c>
      <c r="AT195" s="229" t="s">
        <v>140</v>
      </c>
      <c r="AU195" s="229" t="s">
        <v>84</v>
      </c>
      <c r="AY195" s="17" t="s">
        <v>137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84</v>
      </c>
      <c r="BK195" s="230">
        <f>ROUND(I195*H195,2)</f>
        <v>0</v>
      </c>
      <c r="BL195" s="17" t="s">
        <v>145</v>
      </c>
      <c r="BM195" s="229" t="s">
        <v>569</v>
      </c>
    </row>
    <row r="196" s="2" customFormat="1">
      <c r="A196" s="38"/>
      <c r="B196" s="39"/>
      <c r="C196" s="40"/>
      <c r="D196" s="231" t="s">
        <v>147</v>
      </c>
      <c r="E196" s="40"/>
      <c r="F196" s="232" t="s">
        <v>916</v>
      </c>
      <c r="G196" s="40"/>
      <c r="H196" s="40"/>
      <c r="I196" s="233"/>
      <c r="J196" s="40"/>
      <c r="K196" s="40"/>
      <c r="L196" s="44"/>
      <c r="M196" s="234"/>
      <c r="N196" s="235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147</v>
      </c>
      <c r="AU196" s="17" t="s">
        <v>84</v>
      </c>
    </row>
    <row r="197" s="2" customFormat="1" ht="24.15" customHeight="1">
      <c r="A197" s="38"/>
      <c r="B197" s="39"/>
      <c r="C197" s="218" t="s">
        <v>357</v>
      </c>
      <c r="D197" s="218" t="s">
        <v>140</v>
      </c>
      <c r="E197" s="219" t="s">
        <v>917</v>
      </c>
      <c r="F197" s="220" t="s">
        <v>918</v>
      </c>
      <c r="G197" s="221" t="s">
        <v>777</v>
      </c>
      <c r="H197" s="222">
        <v>36</v>
      </c>
      <c r="I197" s="223"/>
      <c r="J197" s="224">
        <f>ROUND(I197*H197,2)</f>
        <v>0</v>
      </c>
      <c r="K197" s="220" t="s">
        <v>1</v>
      </c>
      <c r="L197" s="44"/>
      <c r="M197" s="225" t="s">
        <v>1</v>
      </c>
      <c r="N197" s="226" t="s">
        <v>41</v>
      </c>
      <c r="O197" s="9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145</v>
      </c>
      <c r="AT197" s="229" t="s">
        <v>140</v>
      </c>
      <c r="AU197" s="229" t="s">
        <v>84</v>
      </c>
      <c r="AY197" s="17" t="s">
        <v>137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84</v>
      </c>
      <c r="BK197" s="230">
        <f>ROUND(I197*H197,2)</f>
        <v>0</v>
      </c>
      <c r="BL197" s="17" t="s">
        <v>145</v>
      </c>
      <c r="BM197" s="229" t="s">
        <v>579</v>
      </c>
    </row>
    <row r="198" s="2" customFormat="1">
      <c r="A198" s="38"/>
      <c r="B198" s="39"/>
      <c r="C198" s="40"/>
      <c r="D198" s="231" t="s">
        <v>147</v>
      </c>
      <c r="E198" s="40"/>
      <c r="F198" s="232" t="s">
        <v>918</v>
      </c>
      <c r="G198" s="40"/>
      <c r="H198" s="40"/>
      <c r="I198" s="233"/>
      <c r="J198" s="40"/>
      <c r="K198" s="40"/>
      <c r="L198" s="44"/>
      <c r="M198" s="234"/>
      <c r="N198" s="235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147</v>
      </c>
      <c r="AU198" s="17" t="s">
        <v>84</v>
      </c>
    </row>
    <row r="199" s="2" customFormat="1" ht="24.15" customHeight="1">
      <c r="A199" s="38"/>
      <c r="B199" s="39"/>
      <c r="C199" s="218" t="s">
        <v>364</v>
      </c>
      <c r="D199" s="218" t="s">
        <v>140</v>
      </c>
      <c r="E199" s="219" t="s">
        <v>919</v>
      </c>
      <c r="F199" s="220" t="s">
        <v>920</v>
      </c>
      <c r="G199" s="221" t="s">
        <v>777</v>
      </c>
      <c r="H199" s="222">
        <v>6</v>
      </c>
      <c r="I199" s="223"/>
      <c r="J199" s="224">
        <f>ROUND(I199*H199,2)</f>
        <v>0</v>
      </c>
      <c r="K199" s="220" t="s">
        <v>1</v>
      </c>
      <c r="L199" s="44"/>
      <c r="M199" s="225" t="s">
        <v>1</v>
      </c>
      <c r="N199" s="226" t="s">
        <v>41</v>
      </c>
      <c r="O199" s="9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145</v>
      </c>
      <c r="AT199" s="229" t="s">
        <v>140</v>
      </c>
      <c r="AU199" s="229" t="s">
        <v>84</v>
      </c>
      <c r="AY199" s="17" t="s">
        <v>137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84</v>
      </c>
      <c r="BK199" s="230">
        <f>ROUND(I199*H199,2)</f>
        <v>0</v>
      </c>
      <c r="BL199" s="17" t="s">
        <v>145</v>
      </c>
      <c r="BM199" s="229" t="s">
        <v>592</v>
      </c>
    </row>
    <row r="200" s="2" customFormat="1">
      <c r="A200" s="38"/>
      <c r="B200" s="39"/>
      <c r="C200" s="40"/>
      <c r="D200" s="231" t="s">
        <v>147</v>
      </c>
      <c r="E200" s="40"/>
      <c r="F200" s="232" t="s">
        <v>920</v>
      </c>
      <c r="G200" s="40"/>
      <c r="H200" s="40"/>
      <c r="I200" s="233"/>
      <c r="J200" s="40"/>
      <c r="K200" s="40"/>
      <c r="L200" s="44"/>
      <c r="M200" s="234"/>
      <c r="N200" s="23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147</v>
      </c>
      <c r="AU200" s="17" t="s">
        <v>84</v>
      </c>
    </row>
    <row r="201" s="2" customFormat="1" ht="16.5" customHeight="1">
      <c r="A201" s="38"/>
      <c r="B201" s="39"/>
      <c r="C201" s="218" t="s">
        <v>187</v>
      </c>
      <c r="D201" s="218" t="s">
        <v>140</v>
      </c>
      <c r="E201" s="219" t="s">
        <v>921</v>
      </c>
      <c r="F201" s="220" t="s">
        <v>922</v>
      </c>
      <c r="G201" s="221" t="s">
        <v>777</v>
      </c>
      <c r="H201" s="222">
        <v>10</v>
      </c>
      <c r="I201" s="223"/>
      <c r="J201" s="224">
        <f>ROUND(I201*H201,2)</f>
        <v>0</v>
      </c>
      <c r="K201" s="220" t="s">
        <v>1</v>
      </c>
      <c r="L201" s="44"/>
      <c r="M201" s="225" t="s">
        <v>1</v>
      </c>
      <c r="N201" s="226" t="s">
        <v>41</v>
      </c>
      <c r="O201" s="91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145</v>
      </c>
      <c r="AT201" s="229" t="s">
        <v>140</v>
      </c>
      <c r="AU201" s="229" t="s">
        <v>84</v>
      </c>
      <c r="AY201" s="17" t="s">
        <v>137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84</v>
      </c>
      <c r="BK201" s="230">
        <f>ROUND(I201*H201,2)</f>
        <v>0</v>
      </c>
      <c r="BL201" s="17" t="s">
        <v>145</v>
      </c>
      <c r="BM201" s="229" t="s">
        <v>604</v>
      </c>
    </row>
    <row r="202" s="2" customFormat="1">
      <c r="A202" s="38"/>
      <c r="B202" s="39"/>
      <c r="C202" s="40"/>
      <c r="D202" s="231" t="s">
        <v>147</v>
      </c>
      <c r="E202" s="40"/>
      <c r="F202" s="232" t="s">
        <v>922</v>
      </c>
      <c r="G202" s="40"/>
      <c r="H202" s="40"/>
      <c r="I202" s="233"/>
      <c r="J202" s="40"/>
      <c r="K202" s="40"/>
      <c r="L202" s="44"/>
      <c r="M202" s="234"/>
      <c r="N202" s="235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147</v>
      </c>
      <c r="AU202" s="17" t="s">
        <v>84</v>
      </c>
    </row>
    <row r="203" s="2" customFormat="1" ht="16.5" customHeight="1">
      <c r="A203" s="38"/>
      <c r="B203" s="39"/>
      <c r="C203" s="218" t="s">
        <v>374</v>
      </c>
      <c r="D203" s="218" t="s">
        <v>140</v>
      </c>
      <c r="E203" s="219" t="s">
        <v>923</v>
      </c>
      <c r="F203" s="220" t="s">
        <v>924</v>
      </c>
      <c r="G203" s="221" t="s">
        <v>777</v>
      </c>
      <c r="H203" s="222">
        <v>4</v>
      </c>
      <c r="I203" s="223"/>
      <c r="J203" s="224">
        <f>ROUND(I203*H203,2)</f>
        <v>0</v>
      </c>
      <c r="K203" s="220" t="s">
        <v>1</v>
      </c>
      <c r="L203" s="44"/>
      <c r="M203" s="225" t="s">
        <v>1</v>
      </c>
      <c r="N203" s="226" t="s">
        <v>41</v>
      </c>
      <c r="O203" s="91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145</v>
      </c>
      <c r="AT203" s="229" t="s">
        <v>140</v>
      </c>
      <c r="AU203" s="229" t="s">
        <v>84</v>
      </c>
      <c r="AY203" s="17" t="s">
        <v>137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84</v>
      </c>
      <c r="BK203" s="230">
        <f>ROUND(I203*H203,2)</f>
        <v>0</v>
      </c>
      <c r="BL203" s="17" t="s">
        <v>145</v>
      </c>
      <c r="BM203" s="229" t="s">
        <v>614</v>
      </c>
    </row>
    <row r="204" s="2" customFormat="1">
      <c r="A204" s="38"/>
      <c r="B204" s="39"/>
      <c r="C204" s="40"/>
      <c r="D204" s="231" t="s">
        <v>147</v>
      </c>
      <c r="E204" s="40"/>
      <c r="F204" s="232" t="s">
        <v>924</v>
      </c>
      <c r="G204" s="40"/>
      <c r="H204" s="40"/>
      <c r="I204" s="233"/>
      <c r="J204" s="40"/>
      <c r="K204" s="40"/>
      <c r="L204" s="44"/>
      <c r="M204" s="234"/>
      <c r="N204" s="235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147</v>
      </c>
      <c r="AU204" s="17" t="s">
        <v>84</v>
      </c>
    </row>
    <row r="205" s="2" customFormat="1" ht="16.5" customHeight="1">
      <c r="A205" s="38"/>
      <c r="B205" s="39"/>
      <c r="C205" s="218" t="s">
        <v>380</v>
      </c>
      <c r="D205" s="218" t="s">
        <v>140</v>
      </c>
      <c r="E205" s="219" t="s">
        <v>925</v>
      </c>
      <c r="F205" s="220" t="s">
        <v>926</v>
      </c>
      <c r="G205" s="221" t="s">
        <v>777</v>
      </c>
      <c r="H205" s="222">
        <v>2</v>
      </c>
      <c r="I205" s="223"/>
      <c r="J205" s="224">
        <f>ROUND(I205*H205,2)</f>
        <v>0</v>
      </c>
      <c r="K205" s="220" t="s">
        <v>1</v>
      </c>
      <c r="L205" s="44"/>
      <c r="M205" s="225" t="s">
        <v>1</v>
      </c>
      <c r="N205" s="226" t="s">
        <v>41</v>
      </c>
      <c r="O205" s="91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145</v>
      </c>
      <c r="AT205" s="229" t="s">
        <v>140</v>
      </c>
      <c r="AU205" s="229" t="s">
        <v>84</v>
      </c>
      <c r="AY205" s="17" t="s">
        <v>137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84</v>
      </c>
      <c r="BK205" s="230">
        <f>ROUND(I205*H205,2)</f>
        <v>0</v>
      </c>
      <c r="BL205" s="17" t="s">
        <v>145</v>
      </c>
      <c r="BM205" s="229" t="s">
        <v>624</v>
      </c>
    </row>
    <row r="206" s="2" customFormat="1">
      <c r="A206" s="38"/>
      <c r="B206" s="39"/>
      <c r="C206" s="40"/>
      <c r="D206" s="231" t="s">
        <v>147</v>
      </c>
      <c r="E206" s="40"/>
      <c r="F206" s="232" t="s">
        <v>926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147</v>
      </c>
      <c r="AU206" s="17" t="s">
        <v>84</v>
      </c>
    </row>
    <row r="207" s="2" customFormat="1" ht="16.5" customHeight="1">
      <c r="A207" s="38"/>
      <c r="B207" s="39"/>
      <c r="C207" s="218" t="s">
        <v>387</v>
      </c>
      <c r="D207" s="218" t="s">
        <v>140</v>
      </c>
      <c r="E207" s="219" t="s">
        <v>927</v>
      </c>
      <c r="F207" s="220" t="s">
        <v>878</v>
      </c>
      <c r="G207" s="221" t="s">
        <v>865</v>
      </c>
      <c r="H207" s="222">
        <v>30</v>
      </c>
      <c r="I207" s="223"/>
      <c r="J207" s="224">
        <f>ROUND(I207*H207,2)</f>
        <v>0</v>
      </c>
      <c r="K207" s="220" t="s">
        <v>1</v>
      </c>
      <c r="L207" s="44"/>
      <c r="M207" s="225" t="s">
        <v>1</v>
      </c>
      <c r="N207" s="226" t="s">
        <v>41</v>
      </c>
      <c r="O207" s="91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145</v>
      </c>
      <c r="AT207" s="229" t="s">
        <v>140</v>
      </c>
      <c r="AU207" s="229" t="s">
        <v>84</v>
      </c>
      <c r="AY207" s="17" t="s">
        <v>137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84</v>
      </c>
      <c r="BK207" s="230">
        <f>ROUND(I207*H207,2)</f>
        <v>0</v>
      </c>
      <c r="BL207" s="17" t="s">
        <v>145</v>
      </c>
      <c r="BM207" s="229" t="s">
        <v>641</v>
      </c>
    </row>
    <row r="208" s="2" customFormat="1">
      <c r="A208" s="38"/>
      <c r="B208" s="39"/>
      <c r="C208" s="40"/>
      <c r="D208" s="231" t="s">
        <v>147</v>
      </c>
      <c r="E208" s="40"/>
      <c r="F208" s="232" t="s">
        <v>878</v>
      </c>
      <c r="G208" s="40"/>
      <c r="H208" s="40"/>
      <c r="I208" s="233"/>
      <c r="J208" s="40"/>
      <c r="K208" s="40"/>
      <c r="L208" s="44"/>
      <c r="M208" s="280"/>
      <c r="N208" s="281"/>
      <c r="O208" s="282"/>
      <c r="P208" s="282"/>
      <c r="Q208" s="282"/>
      <c r="R208" s="282"/>
      <c r="S208" s="282"/>
      <c r="T208" s="283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147</v>
      </c>
      <c r="AU208" s="17" t="s">
        <v>84</v>
      </c>
    </row>
    <row r="209" s="2" customFormat="1" ht="6.96" customHeight="1">
      <c r="A209" s="38"/>
      <c r="B209" s="66"/>
      <c r="C209" s="67"/>
      <c r="D209" s="67"/>
      <c r="E209" s="67"/>
      <c r="F209" s="67"/>
      <c r="G209" s="67"/>
      <c r="H209" s="67"/>
      <c r="I209" s="67"/>
      <c r="J209" s="67"/>
      <c r="K209" s="67"/>
      <c r="L209" s="44"/>
      <c r="M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</row>
  </sheetData>
  <sheetProtection sheet="1" autoFilter="0" formatColumns="0" formatRows="0" objects="1" scenarios="1" spinCount="100000" saltValue="WG14or9s79CkNlfc8qPU1e2doMVt5wGEUTL7vnZSzo3kGFbtSB7hPfpOHZO06jQbxhxhZPmiZCSsOORtLUO3dA==" hashValue="+XjxBTr7cN1r+jtttKl41CVl4az9zqWAMZNbHtnT/itMpP7ZYLrAha4egyoFAoDh4lkjMcjOEThDfXJ1Grynxw==" algorithmName="SHA-512" password="CC35"/>
  <autoFilter ref="C119:K20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Oprava šaten pavilon T a MVD ZŠ Aloisina výšina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928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762</v>
      </c>
      <c r="G12" s="38"/>
      <c r="H12" s="38"/>
      <c r="I12" s="140" t="s">
        <v>22</v>
      </c>
      <c r="J12" s="144" t="str">
        <f>'Rekapitulace stavby'!AN8</f>
        <v>15. 5. 2023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>statutární město Liberec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>Sveroprojekt - 22 s.r.o.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>J. Nešněra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ROUND((SUM(BE123:BE259)),  2)</f>
        <v>0</v>
      </c>
      <c r="G33" s="38"/>
      <c r="H33" s="38"/>
      <c r="I33" s="155">
        <v>0.20999999999999999</v>
      </c>
      <c r="J33" s="154">
        <f>ROUND(((SUM(BE123:BE259))*I33),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ROUND((SUM(BF123:BF259)),  2)</f>
        <v>0</v>
      </c>
      <c r="G34" s="38"/>
      <c r="H34" s="38"/>
      <c r="I34" s="155">
        <v>0.14999999999999999</v>
      </c>
      <c r="J34" s="154">
        <f>ROUND(((SUM(BF123:BF259))*I34),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ROUND((SUM(BG123:BG259)),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ROUND((SUM(BH123:BH259)),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ROUND((SUM(BI123:BI259)),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Oprava šaten pavilon T a MVD ZŠ Aloisina výšina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04 - ZTI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15. 5. 2023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Liberec</v>
      </c>
      <c r="G91" s="40"/>
      <c r="H91" s="40"/>
      <c r="I91" s="32" t="s">
        <v>30</v>
      </c>
      <c r="J91" s="36" t="str">
        <f>E21</f>
        <v>Sveroprojekt - 22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J. Nešněra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107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111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9"/>
      <c r="C99" s="180"/>
      <c r="D99" s="181" t="s">
        <v>113</v>
      </c>
      <c r="E99" s="182"/>
      <c r="F99" s="182"/>
      <c r="G99" s="182"/>
      <c r="H99" s="182"/>
      <c r="I99" s="182"/>
      <c r="J99" s="183">
        <f>J135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5"/>
      <c r="C100" s="186"/>
      <c r="D100" s="187" t="s">
        <v>929</v>
      </c>
      <c r="E100" s="188"/>
      <c r="F100" s="188"/>
      <c r="G100" s="188"/>
      <c r="H100" s="188"/>
      <c r="I100" s="188"/>
      <c r="J100" s="189">
        <f>J136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930</v>
      </c>
      <c r="E101" s="188"/>
      <c r="F101" s="188"/>
      <c r="G101" s="188"/>
      <c r="H101" s="188"/>
      <c r="I101" s="188"/>
      <c r="J101" s="189">
        <f>J167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931</v>
      </c>
      <c r="E102" s="188"/>
      <c r="F102" s="188"/>
      <c r="G102" s="188"/>
      <c r="H102" s="188"/>
      <c r="I102" s="188"/>
      <c r="J102" s="189">
        <f>J197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932</v>
      </c>
      <c r="E103" s="188"/>
      <c r="F103" s="188"/>
      <c r="G103" s="188"/>
      <c r="H103" s="188"/>
      <c r="I103" s="188"/>
      <c r="J103" s="189">
        <f>J255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122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Oprava šaten pavilon T a MVD ZŠ Aloisina výšina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100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04 - ZTI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 xml:space="preserve"> </v>
      </c>
      <c r="G117" s="40"/>
      <c r="H117" s="40"/>
      <c r="I117" s="32" t="s">
        <v>22</v>
      </c>
      <c r="J117" s="79" t="str">
        <f>IF(J12="","",J12)</f>
        <v>15. 5. 2023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24</v>
      </c>
      <c r="D119" s="40"/>
      <c r="E119" s="40"/>
      <c r="F119" s="27" t="str">
        <f>E15</f>
        <v>statutární město Liberec</v>
      </c>
      <c r="G119" s="40"/>
      <c r="H119" s="40"/>
      <c r="I119" s="32" t="s">
        <v>30</v>
      </c>
      <c r="J119" s="36" t="str">
        <f>E21</f>
        <v>Sveroprojekt - 22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32" t="s">
        <v>33</v>
      </c>
      <c r="J120" s="36" t="str">
        <f>E24</f>
        <v>J. Nešněra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123</v>
      </c>
      <c r="D122" s="194" t="s">
        <v>61</v>
      </c>
      <c r="E122" s="194" t="s">
        <v>57</v>
      </c>
      <c r="F122" s="194" t="s">
        <v>58</v>
      </c>
      <c r="G122" s="194" t="s">
        <v>124</v>
      </c>
      <c r="H122" s="194" t="s">
        <v>125</v>
      </c>
      <c r="I122" s="194" t="s">
        <v>126</v>
      </c>
      <c r="J122" s="194" t="s">
        <v>104</v>
      </c>
      <c r="K122" s="195" t="s">
        <v>127</v>
      </c>
      <c r="L122" s="196"/>
      <c r="M122" s="100" t="s">
        <v>1</v>
      </c>
      <c r="N122" s="101" t="s">
        <v>40</v>
      </c>
      <c r="O122" s="101" t="s">
        <v>128</v>
      </c>
      <c r="P122" s="101" t="s">
        <v>129</v>
      </c>
      <c r="Q122" s="101" t="s">
        <v>130</v>
      </c>
      <c r="R122" s="101" t="s">
        <v>131</v>
      </c>
      <c r="S122" s="101" t="s">
        <v>132</v>
      </c>
      <c r="T122" s="102" t="s">
        <v>133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134</v>
      </c>
      <c r="D123" s="40"/>
      <c r="E123" s="40"/>
      <c r="F123" s="40"/>
      <c r="G123" s="40"/>
      <c r="H123" s="40"/>
      <c r="I123" s="40"/>
      <c r="J123" s="197">
        <f>BK123</f>
        <v>0</v>
      </c>
      <c r="K123" s="40"/>
      <c r="L123" s="44"/>
      <c r="M123" s="103"/>
      <c r="N123" s="198"/>
      <c r="O123" s="104"/>
      <c r="P123" s="199">
        <f>P124+P135</f>
        <v>0</v>
      </c>
      <c r="Q123" s="104"/>
      <c r="R123" s="199">
        <f>R124+R135</f>
        <v>1.4127000000000003</v>
      </c>
      <c r="S123" s="104"/>
      <c r="T123" s="200">
        <f>T124+T135</f>
        <v>2.20757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75</v>
      </c>
      <c r="AU123" s="17" t="s">
        <v>106</v>
      </c>
      <c r="BK123" s="201">
        <f>BK124+BK135</f>
        <v>0</v>
      </c>
    </row>
    <row r="124" s="12" customFormat="1" ht="25.92" customHeight="1">
      <c r="A124" s="12"/>
      <c r="B124" s="202"/>
      <c r="C124" s="203"/>
      <c r="D124" s="204" t="s">
        <v>75</v>
      </c>
      <c r="E124" s="205" t="s">
        <v>135</v>
      </c>
      <c r="F124" s="205" t="s">
        <v>136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</f>
        <v>0</v>
      </c>
      <c r="Q124" s="210"/>
      <c r="R124" s="211">
        <f>R125</f>
        <v>0</v>
      </c>
      <c r="S124" s="210"/>
      <c r="T124" s="212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84</v>
      </c>
      <c r="AT124" s="214" t="s">
        <v>75</v>
      </c>
      <c r="AU124" s="214" t="s">
        <v>76</v>
      </c>
      <c r="AY124" s="213" t="s">
        <v>137</v>
      </c>
      <c r="BK124" s="215">
        <f>BK125</f>
        <v>0</v>
      </c>
    </row>
    <row r="125" s="12" customFormat="1" ht="22.8" customHeight="1">
      <c r="A125" s="12"/>
      <c r="B125" s="202"/>
      <c r="C125" s="203"/>
      <c r="D125" s="204" t="s">
        <v>75</v>
      </c>
      <c r="E125" s="216" t="s">
        <v>362</v>
      </c>
      <c r="F125" s="216" t="s">
        <v>363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SUM(P126:P134)</f>
        <v>0</v>
      </c>
      <c r="Q125" s="210"/>
      <c r="R125" s="211">
        <f>SUM(R126:R134)</f>
        <v>0</v>
      </c>
      <c r="S125" s="210"/>
      <c r="T125" s="212">
        <f>SUM(T126:T134)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84</v>
      </c>
      <c r="AT125" s="214" t="s">
        <v>75</v>
      </c>
      <c r="AU125" s="214" t="s">
        <v>84</v>
      </c>
      <c r="AY125" s="213" t="s">
        <v>137</v>
      </c>
      <c r="BK125" s="215">
        <f>SUM(BK126:BK134)</f>
        <v>0</v>
      </c>
    </row>
    <row r="126" s="2" customFormat="1" ht="24.15" customHeight="1">
      <c r="A126" s="38"/>
      <c r="B126" s="39"/>
      <c r="C126" s="218" t="s">
        <v>84</v>
      </c>
      <c r="D126" s="218" t="s">
        <v>140</v>
      </c>
      <c r="E126" s="219" t="s">
        <v>365</v>
      </c>
      <c r="F126" s="220" t="s">
        <v>366</v>
      </c>
      <c r="G126" s="221" t="s">
        <v>367</v>
      </c>
      <c r="H126" s="222">
        <v>2.2080000000000002</v>
      </c>
      <c r="I126" s="223"/>
      <c r="J126" s="224">
        <f>ROUND(I126*H126,2)</f>
        <v>0</v>
      </c>
      <c r="K126" s="220" t="s">
        <v>144</v>
      </c>
      <c r="L126" s="44"/>
      <c r="M126" s="225" t="s">
        <v>1</v>
      </c>
      <c r="N126" s="226" t="s">
        <v>41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145</v>
      </c>
      <c r="AT126" s="229" t="s">
        <v>140</v>
      </c>
      <c r="AU126" s="229" t="s">
        <v>86</v>
      </c>
      <c r="AY126" s="17" t="s">
        <v>137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84</v>
      </c>
      <c r="BK126" s="230">
        <f>ROUND(I126*H126,2)</f>
        <v>0</v>
      </c>
      <c r="BL126" s="17" t="s">
        <v>145</v>
      </c>
      <c r="BM126" s="229" t="s">
        <v>933</v>
      </c>
    </row>
    <row r="127" s="2" customFormat="1">
      <c r="A127" s="38"/>
      <c r="B127" s="39"/>
      <c r="C127" s="40"/>
      <c r="D127" s="231" t="s">
        <v>147</v>
      </c>
      <c r="E127" s="40"/>
      <c r="F127" s="232" t="s">
        <v>369</v>
      </c>
      <c r="G127" s="40"/>
      <c r="H127" s="40"/>
      <c r="I127" s="233"/>
      <c r="J127" s="40"/>
      <c r="K127" s="40"/>
      <c r="L127" s="44"/>
      <c r="M127" s="234"/>
      <c r="N127" s="23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147</v>
      </c>
      <c r="AU127" s="17" t="s">
        <v>86</v>
      </c>
    </row>
    <row r="128" s="2" customFormat="1" ht="24.15" customHeight="1">
      <c r="A128" s="38"/>
      <c r="B128" s="39"/>
      <c r="C128" s="218" t="s">
        <v>86</v>
      </c>
      <c r="D128" s="218" t="s">
        <v>140</v>
      </c>
      <c r="E128" s="219" t="s">
        <v>370</v>
      </c>
      <c r="F128" s="220" t="s">
        <v>371</v>
      </c>
      <c r="G128" s="221" t="s">
        <v>367</v>
      </c>
      <c r="H128" s="222">
        <v>2.2080000000000002</v>
      </c>
      <c r="I128" s="223"/>
      <c r="J128" s="224">
        <f>ROUND(I128*H128,2)</f>
        <v>0</v>
      </c>
      <c r="K128" s="220" t="s">
        <v>144</v>
      </c>
      <c r="L128" s="44"/>
      <c r="M128" s="225" t="s">
        <v>1</v>
      </c>
      <c r="N128" s="226" t="s">
        <v>41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145</v>
      </c>
      <c r="AT128" s="229" t="s">
        <v>140</v>
      </c>
      <c r="AU128" s="229" t="s">
        <v>86</v>
      </c>
      <c r="AY128" s="17" t="s">
        <v>137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84</v>
      </c>
      <c r="BK128" s="230">
        <f>ROUND(I128*H128,2)</f>
        <v>0</v>
      </c>
      <c r="BL128" s="17" t="s">
        <v>145</v>
      </c>
      <c r="BM128" s="229" t="s">
        <v>934</v>
      </c>
    </row>
    <row r="129" s="2" customFormat="1">
      <c r="A129" s="38"/>
      <c r="B129" s="39"/>
      <c r="C129" s="40"/>
      <c r="D129" s="231" t="s">
        <v>147</v>
      </c>
      <c r="E129" s="40"/>
      <c r="F129" s="232" t="s">
        <v>373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147</v>
      </c>
      <c r="AU129" s="17" t="s">
        <v>86</v>
      </c>
    </row>
    <row r="130" s="2" customFormat="1" ht="24.15" customHeight="1">
      <c r="A130" s="38"/>
      <c r="B130" s="39"/>
      <c r="C130" s="218" t="s">
        <v>138</v>
      </c>
      <c r="D130" s="218" t="s">
        <v>140</v>
      </c>
      <c r="E130" s="219" t="s">
        <v>375</v>
      </c>
      <c r="F130" s="220" t="s">
        <v>376</v>
      </c>
      <c r="G130" s="221" t="s">
        <v>367</v>
      </c>
      <c r="H130" s="222">
        <v>41.951999999999998</v>
      </c>
      <c r="I130" s="223"/>
      <c r="J130" s="224">
        <f>ROUND(I130*H130,2)</f>
        <v>0</v>
      </c>
      <c r="K130" s="220" t="s">
        <v>144</v>
      </c>
      <c r="L130" s="44"/>
      <c r="M130" s="225" t="s">
        <v>1</v>
      </c>
      <c r="N130" s="226" t="s">
        <v>41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145</v>
      </c>
      <c r="AT130" s="229" t="s">
        <v>140</v>
      </c>
      <c r="AU130" s="229" t="s">
        <v>86</v>
      </c>
      <c r="AY130" s="17" t="s">
        <v>137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84</v>
      </c>
      <c r="BK130" s="230">
        <f>ROUND(I130*H130,2)</f>
        <v>0</v>
      </c>
      <c r="BL130" s="17" t="s">
        <v>145</v>
      </c>
      <c r="BM130" s="229" t="s">
        <v>935</v>
      </c>
    </row>
    <row r="131" s="2" customFormat="1">
      <c r="A131" s="38"/>
      <c r="B131" s="39"/>
      <c r="C131" s="40"/>
      <c r="D131" s="231" t="s">
        <v>147</v>
      </c>
      <c r="E131" s="40"/>
      <c r="F131" s="232" t="s">
        <v>378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147</v>
      </c>
      <c r="AU131" s="17" t="s">
        <v>86</v>
      </c>
    </row>
    <row r="132" s="13" customFormat="1">
      <c r="A132" s="13"/>
      <c r="B132" s="236"/>
      <c r="C132" s="237"/>
      <c r="D132" s="231" t="s">
        <v>154</v>
      </c>
      <c r="E132" s="237"/>
      <c r="F132" s="239" t="s">
        <v>936</v>
      </c>
      <c r="G132" s="237"/>
      <c r="H132" s="240">
        <v>41.951999999999998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154</v>
      </c>
      <c r="AU132" s="246" t="s">
        <v>86</v>
      </c>
      <c r="AV132" s="13" t="s">
        <v>86</v>
      </c>
      <c r="AW132" s="13" t="s">
        <v>4</v>
      </c>
      <c r="AX132" s="13" t="s">
        <v>84</v>
      </c>
      <c r="AY132" s="246" t="s">
        <v>137</v>
      </c>
    </row>
    <row r="133" s="2" customFormat="1" ht="24.15" customHeight="1">
      <c r="A133" s="38"/>
      <c r="B133" s="39"/>
      <c r="C133" s="218" t="s">
        <v>145</v>
      </c>
      <c r="D133" s="218" t="s">
        <v>140</v>
      </c>
      <c r="E133" s="219" t="s">
        <v>937</v>
      </c>
      <c r="F133" s="220" t="s">
        <v>938</v>
      </c>
      <c r="G133" s="221" t="s">
        <v>367</v>
      </c>
      <c r="H133" s="222">
        <v>2.2080000000000002</v>
      </c>
      <c r="I133" s="223"/>
      <c r="J133" s="224">
        <f>ROUND(I133*H133,2)</f>
        <v>0</v>
      </c>
      <c r="K133" s="220" t="s">
        <v>144</v>
      </c>
      <c r="L133" s="44"/>
      <c r="M133" s="225" t="s">
        <v>1</v>
      </c>
      <c r="N133" s="226" t="s">
        <v>41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145</v>
      </c>
      <c r="AT133" s="229" t="s">
        <v>140</v>
      </c>
      <c r="AU133" s="229" t="s">
        <v>86</v>
      </c>
      <c r="AY133" s="17" t="s">
        <v>137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84</v>
      </c>
      <c r="BK133" s="230">
        <f>ROUND(I133*H133,2)</f>
        <v>0</v>
      </c>
      <c r="BL133" s="17" t="s">
        <v>145</v>
      </c>
      <c r="BM133" s="229" t="s">
        <v>939</v>
      </c>
    </row>
    <row r="134" s="2" customFormat="1">
      <c r="A134" s="38"/>
      <c r="B134" s="39"/>
      <c r="C134" s="40"/>
      <c r="D134" s="231" t="s">
        <v>147</v>
      </c>
      <c r="E134" s="40"/>
      <c r="F134" s="232" t="s">
        <v>940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147</v>
      </c>
      <c r="AU134" s="17" t="s">
        <v>86</v>
      </c>
    </row>
    <row r="135" s="12" customFormat="1" ht="25.92" customHeight="1">
      <c r="A135" s="12"/>
      <c r="B135" s="202"/>
      <c r="C135" s="203"/>
      <c r="D135" s="204" t="s">
        <v>75</v>
      </c>
      <c r="E135" s="205" t="s">
        <v>392</v>
      </c>
      <c r="F135" s="205" t="s">
        <v>393</v>
      </c>
      <c r="G135" s="203"/>
      <c r="H135" s="203"/>
      <c r="I135" s="206"/>
      <c r="J135" s="207">
        <f>BK135</f>
        <v>0</v>
      </c>
      <c r="K135" s="203"/>
      <c r="L135" s="208"/>
      <c r="M135" s="209"/>
      <c r="N135" s="210"/>
      <c r="O135" s="210"/>
      <c r="P135" s="211">
        <f>P136+P167+P197+P255</f>
        <v>0</v>
      </c>
      <c r="Q135" s="210"/>
      <c r="R135" s="211">
        <f>R136+R167+R197+R255</f>
        <v>1.4127000000000003</v>
      </c>
      <c r="S135" s="210"/>
      <c r="T135" s="212">
        <f>T136+T167+T197+T255</f>
        <v>2.20757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86</v>
      </c>
      <c r="AT135" s="214" t="s">
        <v>75</v>
      </c>
      <c r="AU135" s="214" t="s">
        <v>76</v>
      </c>
      <c r="AY135" s="213" t="s">
        <v>137</v>
      </c>
      <c r="BK135" s="215">
        <f>BK136+BK167+BK197+BK255</f>
        <v>0</v>
      </c>
    </row>
    <row r="136" s="12" customFormat="1" ht="22.8" customHeight="1">
      <c r="A136" s="12"/>
      <c r="B136" s="202"/>
      <c r="C136" s="203"/>
      <c r="D136" s="204" t="s">
        <v>75</v>
      </c>
      <c r="E136" s="216" t="s">
        <v>941</v>
      </c>
      <c r="F136" s="216" t="s">
        <v>942</v>
      </c>
      <c r="G136" s="203"/>
      <c r="H136" s="203"/>
      <c r="I136" s="206"/>
      <c r="J136" s="217">
        <f>BK136</f>
        <v>0</v>
      </c>
      <c r="K136" s="203"/>
      <c r="L136" s="208"/>
      <c r="M136" s="209"/>
      <c r="N136" s="210"/>
      <c r="O136" s="210"/>
      <c r="P136" s="211">
        <f>SUM(P137:P166)</f>
        <v>0</v>
      </c>
      <c r="Q136" s="210"/>
      <c r="R136" s="211">
        <f>SUM(R137:R166)</f>
        <v>0.081540000000000001</v>
      </c>
      <c r="S136" s="210"/>
      <c r="T136" s="212">
        <f>SUM(T137:T166)</f>
        <v>0.56235000000000002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86</v>
      </c>
      <c r="AT136" s="214" t="s">
        <v>75</v>
      </c>
      <c r="AU136" s="214" t="s">
        <v>84</v>
      </c>
      <c r="AY136" s="213" t="s">
        <v>137</v>
      </c>
      <c r="BK136" s="215">
        <f>SUM(BK137:BK166)</f>
        <v>0</v>
      </c>
    </row>
    <row r="137" s="2" customFormat="1" ht="16.5" customHeight="1">
      <c r="A137" s="38"/>
      <c r="B137" s="39"/>
      <c r="C137" s="218" t="s">
        <v>169</v>
      </c>
      <c r="D137" s="218" t="s">
        <v>140</v>
      </c>
      <c r="E137" s="219" t="s">
        <v>943</v>
      </c>
      <c r="F137" s="220" t="s">
        <v>944</v>
      </c>
      <c r="G137" s="221" t="s">
        <v>325</v>
      </c>
      <c r="H137" s="222">
        <v>50</v>
      </c>
      <c r="I137" s="223"/>
      <c r="J137" s="224">
        <f>ROUND(I137*H137,2)</f>
        <v>0</v>
      </c>
      <c r="K137" s="220" t="s">
        <v>144</v>
      </c>
      <c r="L137" s="44"/>
      <c r="M137" s="225" t="s">
        <v>1</v>
      </c>
      <c r="N137" s="226" t="s">
        <v>41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0.0020999999999999999</v>
      </c>
      <c r="T137" s="228">
        <f>S137*H137</f>
        <v>0.105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234</v>
      </c>
      <c r="AT137" s="229" t="s">
        <v>140</v>
      </c>
      <c r="AU137" s="229" t="s">
        <v>86</v>
      </c>
      <c r="AY137" s="17" t="s">
        <v>137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84</v>
      </c>
      <c r="BK137" s="230">
        <f>ROUND(I137*H137,2)</f>
        <v>0</v>
      </c>
      <c r="BL137" s="17" t="s">
        <v>234</v>
      </c>
      <c r="BM137" s="229" t="s">
        <v>945</v>
      </c>
    </row>
    <row r="138" s="2" customFormat="1">
      <c r="A138" s="38"/>
      <c r="B138" s="39"/>
      <c r="C138" s="40"/>
      <c r="D138" s="231" t="s">
        <v>147</v>
      </c>
      <c r="E138" s="40"/>
      <c r="F138" s="232" t="s">
        <v>946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147</v>
      </c>
      <c r="AU138" s="17" t="s">
        <v>86</v>
      </c>
    </row>
    <row r="139" s="2" customFormat="1" ht="16.5" customHeight="1">
      <c r="A139" s="38"/>
      <c r="B139" s="39"/>
      <c r="C139" s="218" t="s">
        <v>163</v>
      </c>
      <c r="D139" s="218" t="s">
        <v>140</v>
      </c>
      <c r="E139" s="219" t="s">
        <v>947</v>
      </c>
      <c r="F139" s="220" t="s">
        <v>948</v>
      </c>
      <c r="G139" s="221" t="s">
        <v>325</v>
      </c>
      <c r="H139" s="222">
        <v>16</v>
      </c>
      <c r="I139" s="223"/>
      <c r="J139" s="224">
        <f>ROUND(I139*H139,2)</f>
        <v>0</v>
      </c>
      <c r="K139" s="220" t="s">
        <v>144</v>
      </c>
      <c r="L139" s="44"/>
      <c r="M139" s="225" t="s">
        <v>1</v>
      </c>
      <c r="N139" s="226" t="s">
        <v>41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0.00198</v>
      </c>
      <c r="T139" s="228">
        <f>S139*H139</f>
        <v>0.03168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234</v>
      </c>
      <c r="AT139" s="229" t="s">
        <v>140</v>
      </c>
      <c r="AU139" s="229" t="s">
        <v>86</v>
      </c>
      <c r="AY139" s="17" t="s">
        <v>137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84</v>
      </c>
      <c r="BK139" s="230">
        <f>ROUND(I139*H139,2)</f>
        <v>0</v>
      </c>
      <c r="BL139" s="17" t="s">
        <v>234</v>
      </c>
      <c r="BM139" s="229" t="s">
        <v>949</v>
      </c>
    </row>
    <row r="140" s="2" customFormat="1">
      <c r="A140" s="38"/>
      <c r="B140" s="39"/>
      <c r="C140" s="40"/>
      <c r="D140" s="231" t="s">
        <v>147</v>
      </c>
      <c r="E140" s="40"/>
      <c r="F140" s="232" t="s">
        <v>950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147</v>
      </c>
      <c r="AU140" s="17" t="s">
        <v>86</v>
      </c>
    </row>
    <row r="141" s="2" customFormat="1" ht="21.75" customHeight="1">
      <c r="A141" s="38"/>
      <c r="B141" s="39"/>
      <c r="C141" s="218" t="s">
        <v>182</v>
      </c>
      <c r="D141" s="218" t="s">
        <v>140</v>
      </c>
      <c r="E141" s="219" t="s">
        <v>951</v>
      </c>
      <c r="F141" s="220" t="s">
        <v>952</v>
      </c>
      <c r="G141" s="221" t="s">
        <v>325</v>
      </c>
      <c r="H141" s="222">
        <v>12</v>
      </c>
      <c r="I141" s="223"/>
      <c r="J141" s="224">
        <f>ROUND(I141*H141,2)</f>
        <v>0</v>
      </c>
      <c r="K141" s="220" t="s">
        <v>144</v>
      </c>
      <c r="L141" s="44"/>
      <c r="M141" s="225" t="s">
        <v>1</v>
      </c>
      <c r="N141" s="226" t="s">
        <v>41</v>
      </c>
      <c r="O141" s="91"/>
      <c r="P141" s="227">
        <f>O141*H141</f>
        <v>0</v>
      </c>
      <c r="Q141" s="227">
        <v>0.00142</v>
      </c>
      <c r="R141" s="227">
        <f>Q141*H141</f>
        <v>0.01704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234</v>
      </c>
      <c r="AT141" s="229" t="s">
        <v>140</v>
      </c>
      <c r="AU141" s="229" t="s">
        <v>86</v>
      </c>
      <c r="AY141" s="17" t="s">
        <v>137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84</v>
      </c>
      <c r="BK141" s="230">
        <f>ROUND(I141*H141,2)</f>
        <v>0</v>
      </c>
      <c r="BL141" s="17" t="s">
        <v>234</v>
      </c>
      <c r="BM141" s="229" t="s">
        <v>953</v>
      </c>
    </row>
    <row r="142" s="2" customFormat="1">
      <c r="A142" s="38"/>
      <c r="B142" s="39"/>
      <c r="C142" s="40"/>
      <c r="D142" s="231" t="s">
        <v>147</v>
      </c>
      <c r="E142" s="40"/>
      <c r="F142" s="232" t="s">
        <v>954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147</v>
      </c>
      <c r="AU142" s="17" t="s">
        <v>86</v>
      </c>
    </row>
    <row r="143" s="2" customFormat="1" ht="16.5" customHeight="1">
      <c r="A143" s="38"/>
      <c r="B143" s="39"/>
      <c r="C143" s="218" t="s">
        <v>188</v>
      </c>
      <c r="D143" s="218" t="s">
        <v>140</v>
      </c>
      <c r="E143" s="219" t="s">
        <v>955</v>
      </c>
      <c r="F143" s="220" t="s">
        <v>956</v>
      </c>
      <c r="G143" s="221" t="s">
        <v>325</v>
      </c>
      <c r="H143" s="222">
        <v>35</v>
      </c>
      <c r="I143" s="223"/>
      <c r="J143" s="224">
        <f>ROUND(I143*H143,2)</f>
        <v>0</v>
      </c>
      <c r="K143" s="220" t="s">
        <v>144</v>
      </c>
      <c r="L143" s="44"/>
      <c r="M143" s="225" t="s">
        <v>1</v>
      </c>
      <c r="N143" s="226" t="s">
        <v>41</v>
      </c>
      <c r="O143" s="91"/>
      <c r="P143" s="227">
        <f>O143*H143</f>
        <v>0</v>
      </c>
      <c r="Q143" s="227">
        <v>0.00040999999999999999</v>
      </c>
      <c r="R143" s="227">
        <f>Q143*H143</f>
        <v>0.01435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234</v>
      </c>
      <c r="AT143" s="229" t="s">
        <v>140</v>
      </c>
      <c r="AU143" s="229" t="s">
        <v>86</v>
      </c>
      <c r="AY143" s="17" t="s">
        <v>137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84</v>
      </c>
      <c r="BK143" s="230">
        <f>ROUND(I143*H143,2)</f>
        <v>0</v>
      </c>
      <c r="BL143" s="17" t="s">
        <v>234</v>
      </c>
      <c r="BM143" s="229" t="s">
        <v>957</v>
      </c>
    </row>
    <row r="144" s="2" customFormat="1">
      <c r="A144" s="38"/>
      <c r="B144" s="39"/>
      <c r="C144" s="40"/>
      <c r="D144" s="231" t="s">
        <v>147</v>
      </c>
      <c r="E144" s="40"/>
      <c r="F144" s="232" t="s">
        <v>958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147</v>
      </c>
      <c r="AU144" s="17" t="s">
        <v>86</v>
      </c>
    </row>
    <row r="145" s="2" customFormat="1" ht="16.5" customHeight="1">
      <c r="A145" s="38"/>
      <c r="B145" s="39"/>
      <c r="C145" s="218" t="s">
        <v>193</v>
      </c>
      <c r="D145" s="218" t="s">
        <v>140</v>
      </c>
      <c r="E145" s="219" t="s">
        <v>959</v>
      </c>
      <c r="F145" s="220" t="s">
        <v>960</v>
      </c>
      <c r="G145" s="221" t="s">
        <v>325</v>
      </c>
      <c r="H145" s="222">
        <v>15</v>
      </c>
      <c r="I145" s="223"/>
      <c r="J145" s="224">
        <f>ROUND(I145*H145,2)</f>
        <v>0</v>
      </c>
      <c r="K145" s="220" t="s">
        <v>144</v>
      </c>
      <c r="L145" s="44"/>
      <c r="M145" s="225" t="s">
        <v>1</v>
      </c>
      <c r="N145" s="226" t="s">
        <v>41</v>
      </c>
      <c r="O145" s="91"/>
      <c r="P145" s="227">
        <f>O145*H145</f>
        <v>0</v>
      </c>
      <c r="Q145" s="227">
        <v>0.00048000000000000001</v>
      </c>
      <c r="R145" s="227">
        <f>Q145*H145</f>
        <v>0.0071999999999999998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234</v>
      </c>
      <c r="AT145" s="229" t="s">
        <v>140</v>
      </c>
      <c r="AU145" s="229" t="s">
        <v>86</v>
      </c>
      <c r="AY145" s="17" t="s">
        <v>137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84</v>
      </c>
      <c r="BK145" s="230">
        <f>ROUND(I145*H145,2)</f>
        <v>0</v>
      </c>
      <c r="BL145" s="17" t="s">
        <v>234</v>
      </c>
      <c r="BM145" s="229" t="s">
        <v>961</v>
      </c>
    </row>
    <row r="146" s="2" customFormat="1">
      <c r="A146" s="38"/>
      <c r="B146" s="39"/>
      <c r="C146" s="40"/>
      <c r="D146" s="231" t="s">
        <v>147</v>
      </c>
      <c r="E146" s="40"/>
      <c r="F146" s="232" t="s">
        <v>962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147</v>
      </c>
      <c r="AU146" s="17" t="s">
        <v>86</v>
      </c>
    </row>
    <row r="147" s="2" customFormat="1" ht="16.5" customHeight="1">
      <c r="A147" s="38"/>
      <c r="B147" s="39"/>
      <c r="C147" s="218" t="s">
        <v>200</v>
      </c>
      <c r="D147" s="218" t="s">
        <v>140</v>
      </c>
      <c r="E147" s="219" t="s">
        <v>963</v>
      </c>
      <c r="F147" s="220" t="s">
        <v>964</v>
      </c>
      <c r="G147" s="221" t="s">
        <v>325</v>
      </c>
      <c r="H147" s="222">
        <v>1</v>
      </c>
      <c r="I147" s="223"/>
      <c r="J147" s="224">
        <f>ROUND(I147*H147,2)</f>
        <v>0</v>
      </c>
      <c r="K147" s="220" t="s">
        <v>144</v>
      </c>
      <c r="L147" s="44"/>
      <c r="M147" s="225" t="s">
        <v>1</v>
      </c>
      <c r="N147" s="226" t="s">
        <v>41</v>
      </c>
      <c r="O147" s="91"/>
      <c r="P147" s="227">
        <f>O147*H147</f>
        <v>0</v>
      </c>
      <c r="Q147" s="227">
        <v>0.00071000000000000002</v>
      </c>
      <c r="R147" s="227">
        <f>Q147*H147</f>
        <v>0.00071000000000000002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234</v>
      </c>
      <c r="AT147" s="229" t="s">
        <v>140</v>
      </c>
      <c r="AU147" s="229" t="s">
        <v>86</v>
      </c>
      <c r="AY147" s="17" t="s">
        <v>137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84</v>
      </c>
      <c r="BK147" s="230">
        <f>ROUND(I147*H147,2)</f>
        <v>0</v>
      </c>
      <c r="BL147" s="17" t="s">
        <v>234</v>
      </c>
      <c r="BM147" s="229" t="s">
        <v>965</v>
      </c>
    </row>
    <row r="148" s="2" customFormat="1">
      <c r="A148" s="38"/>
      <c r="B148" s="39"/>
      <c r="C148" s="40"/>
      <c r="D148" s="231" t="s">
        <v>147</v>
      </c>
      <c r="E148" s="40"/>
      <c r="F148" s="232" t="s">
        <v>966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147</v>
      </c>
      <c r="AU148" s="17" t="s">
        <v>86</v>
      </c>
    </row>
    <row r="149" s="2" customFormat="1" ht="16.5" customHeight="1">
      <c r="A149" s="38"/>
      <c r="B149" s="39"/>
      <c r="C149" s="218" t="s">
        <v>207</v>
      </c>
      <c r="D149" s="218" t="s">
        <v>140</v>
      </c>
      <c r="E149" s="219" t="s">
        <v>967</v>
      </c>
      <c r="F149" s="220" t="s">
        <v>968</v>
      </c>
      <c r="G149" s="221" t="s">
        <v>325</v>
      </c>
      <c r="H149" s="222">
        <v>3</v>
      </c>
      <c r="I149" s="223"/>
      <c r="J149" s="224">
        <f>ROUND(I149*H149,2)</f>
        <v>0</v>
      </c>
      <c r="K149" s="220" t="s">
        <v>144</v>
      </c>
      <c r="L149" s="44"/>
      <c r="M149" s="225" t="s">
        <v>1</v>
      </c>
      <c r="N149" s="226" t="s">
        <v>41</v>
      </c>
      <c r="O149" s="91"/>
      <c r="P149" s="227">
        <f>O149*H149</f>
        <v>0</v>
      </c>
      <c r="Q149" s="227">
        <v>0.0022399999999999998</v>
      </c>
      <c r="R149" s="227">
        <f>Q149*H149</f>
        <v>0.0067199999999999994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234</v>
      </c>
      <c r="AT149" s="229" t="s">
        <v>140</v>
      </c>
      <c r="AU149" s="229" t="s">
        <v>86</v>
      </c>
      <c r="AY149" s="17" t="s">
        <v>137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84</v>
      </c>
      <c r="BK149" s="230">
        <f>ROUND(I149*H149,2)</f>
        <v>0</v>
      </c>
      <c r="BL149" s="17" t="s">
        <v>234</v>
      </c>
      <c r="BM149" s="229" t="s">
        <v>969</v>
      </c>
    </row>
    <row r="150" s="2" customFormat="1">
      <c r="A150" s="38"/>
      <c r="B150" s="39"/>
      <c r="C150" s="40"/>
      <c r="D150" s="231" t="s">
        <v>147</v>
      </c>
      <c r="E150" s="40"/>
      <c r="F150" s="232" t="s">
        <v>970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147</v>
      </c>
      <c r="AU150" s="17" t="s">
        <v>86</v>
      </c>
    </row>
    <row r="151" s="2" customFormat="1" ht="16.5" customHeight="1">
      <c r="A151" s="38"/>
      <c r="B151" s="39"/>
      <c r="C151" s="218" t="s">
        <v>212</v>
      </c>
      <c r="D151" s="218" t="s">
        <v>140</v>
      </c>
      <c r="E151" s="219" t="s">
        <v>971</v>
      </c>
      <c r="F151" s="220" t="s">
        <v>972</v>
      </c>
      <c r="G151" s="221" t="s">
        <v>196</v>
      </c>
      <c r="H151" s="222">
        <v>31</v>
      </c>
      <c r="I151" s="223"/>
      <c r="J151" s="224">
        <f>ROUND(I151*H151,2)</f>
        <v>0</v>
      </c>
      <c r="K151" s="220" t="s">
        <v>144</v>
      </c>
      <c r="L151" s="44"/>
      <c r="M151" s="225" t="s">
        <v>1</v>
      </c>
      <c r="N151" s="226" t="s">
        <v>41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234</v>
      </c>
      <c r="AT151" s="229" t="s">
        <v>140</v>
      </c>
      <c r="AU151" s="229" t="s">
        <v>86</v>
      </c>
      <c r="AY151" s="17" t="s">
        <v>137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84</v>
      </c>
      <c r="BK151" s="230">
        <f>ROUND(I151*H151,2)</f>
        <v>0</v>
      </c>
      <c r="BL151" s="17" t="s">
        <v>234</v>
      </c>
      <c r="BM151" s="229" t="s">
        <v>973</v>
      </c>
    </row>
    <row r="152" s="2" customFormat="1">
      <c r="A152" s="38"/>
      <c r="B152" s="39"/>
      <c r="C152" s="40"/>
      <c r="D152" s="231" t="s">
        <v>147</v>
      </c>
      <c r="E152" s="40"/>
      <c r="F152" s="232" t="s">
        <v>974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147</v>
      </c>
      <c r="AU152" s="17" t="s">
        <v>86</v>
      </c>
    </row>
    <row r="153" s="2" customFormat="1" ht="16.5" customHeight="1">
      <c r="A153" s="38"/>
      <c r="B153" s="39"/>
      <c r="C153" s="218" t="s">
        <v>221</v>
      </c>
      <c r="D153" s="218" t="s">
        <v>140</v>
      </c>
      <c r="E153" s="219" t="s">
        <v>975</v>
      </c>
      <c r="F153" s="220" t="s">
        <v>976</v>
      </c>
      <c r="G153" s="221" t="s">
        <v>196</v>
      </c>
      <c r="H153" s="222">
        <v>1</v>
      </c>
      <c r="I153" s="223"/>
      <c r="J153" s="224">
        <f>ROUND(I153*H153,2)</f>
        <v>0</v>
      </c>
      <c r="K153" s="220" t="s">
        <v>144</v>
      </c>
      <c r="L153" s="44"/>
      <c r="M153" s="225" t="s">
        <v>1</v>
      </c>
      <c r="N153" s="226" t="s">
        <v>41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234</v>
      </c>
      <c r="AT153" s="229" t="s">
        <v>140</v>
      </c>
      <c r="AU153" s="229" t="s">
        <v>86</v>
      </c>
      <c r="AY153" s="17" t="s">
        <v>137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84</v>
      </c>
      <c r="BK153" s="230">
        <f>ROUND(I153*H153,2)</f>
        <v>0</v>
      </c>
      <c r="BL153" s="17" t="s">
        <v>234</v>
      </c>
      <c r="BM153" s="229" t="s">
        <v>977</v>
      </c>
    </row>
    <row r="154" s="2" customFormat="1">
      <c r="A154" s="38"/>
      <c r="B154" s="39"/>
      <c r="C154" s="40"/>
      <c r="D154" s="231" t="s">
        <v>147</v>
      </c>
      <c r="E154" s="40"/>
      <c r="F154" s="232" t="s">
        <v>978</v>
      </c>
      <c r="G154" s="40"/>
      <c r="H154" s="40"/>
      <c r="I154" s="233"/>
      <c r="J154" s="40"/>
      <c r="K154" s="40"/>
      <c r="L154" s="44"/>
      <c r="M154" s="234"/>
      <c r="N154" s="23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147</v>
      </c>
      <c r="AU154" s="17" t="s">
        <v>86</v>
      </c>
    </row>
    <row r="155" s="2" customFormat="1" ht="21.75" customHeight="1">
      <c r="A155" s="38"/>
      <c r="B155" s="39"/>
      <c r="C155" s="218" t="s">
        <v>226</v>
      </c>
      <c r="D155" s="218" t="s">
        <v>140</v>
      </c>
      <c r="E155" s="219" t="s">
        <v>979</v>
      </c>
      <c r="F155" s="220" t="s">
        <v>980</v>
      </c>
      <c r="G155" s="221" t="s">
        <v>196</v>
      </c>
      <c r="H155" s="222">
        <v>29</v>
      </c>
      <c r="I155" s="223"/>
      <c r="J155" s="224">
        <f>ROUND(I155*H155,2)</f>
        <v>0</v>
      </c>
      <c r="K155" s="220" t="s">
        <v>144</v>
      </c>
      <c r="L155" s="44"/>
      <c r="M155" s="225" t="s">
        <v>1</v>
      </c>
      <c r="N155" s="226" t="s">
        <v>41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234</v>
      </c>
      <c r="AT155" s="229" t="s">
        <v>140</v>
      </c>
      <c r="AU155" s="229" t="s">
        <v>86</v>
      </c>
      <c r="AY155" s="17" t="s">
        <v>137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84</v>
      </c>
      <c r="BK155" s="230">
        <f>ROUND(I155*H155,2)</f>
        <v>0</v>
      </c>
      <c r="BL155" s="17" t="s">
        <v>234</v>
      </c>
      <c r="BM155" s="229" t="s">
        <v>981</v>
      </c>
    </row>
    <row r="156" s="2" customFormat="1">
      <c r="A156" s="38"/>
      <c r="B156" s="39"/>
      <c r="C156" s="40"/>
      <c r="D156" s="231" t="s">
        <v>147</v>
      </c>
      <c r="E156" s="40"/>
      <c r="F156" s="232" t="s">
        <v>982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147</v>
      </c>
      <c r="AU156" s="17" t="s">
        <v>86</v>
      </c>
    </row>
    <row r="157" s="13" customFormat="1">
      <c r="A157" s="13"/>
      <c r="B157" s="236"/>
      <c r="C157" s="237"/>
      <c r="D157" s="231" t="s">
        <v>154</v>
      </c>
      <c r="E157" s="238" t="s">
        <v>1</v>
      </c>
      <c r="F157" s="239" t="s">
        <v>983</v>
      </c>
      <c r="G157" s="237"/>
      <c r="H157" s="240">
        <v>29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154</v>
      </c>
      <c r="AU157" s="246" t="s">
        <v>86</v>
      </c>
      <c r="AV157" s="13" t="s">
        <v>86</v>
      </c>
      <c r="AW157" s="13" t="s">
        <v>32</v>
      </c>
      <c r="AX157" s="13" t="s">
        <v>84</v>
      </c>
      <c r="AY157" s="246" t="s">
        <v>137</v>
      </c>
    </row>
    <row r="158" s="2" customFormat="1" ht="16.5" customHeight="1">
      <c r="A158" s="38"/>
      <c r="B158" s="39"/>
      <c r="C158" s="218" t="s">
        <v>8</v>
      </c>
      <c r="D158" s="218" t="s">
        <v>140</v>
      </c>
      <c r="E158" s="219" t="s">
        <v>984</v>
      </c>
      <c r="F158" s="220" t="s">
        <v>985</v>
      </c>
      <c r="G158" s="221" t="s">
        <v>196</v>
      </c>
      <c r="H158" s="222">
        <v>21</v>
      </c>
      <c r="I158" s="223"/>
      <c r="J158" s="224">
        <f>ROUND(I158*H158,2)</f>
        <v>0</v>
      </c>
      <c r="K158" s="220" t="s">
        <v>144</v>
      </c>
      <c r="L158" s="44"/>
      <c r="M158" s="225" t="s">
        <v>1</v>
      </c>
      <c r="N158" s="226" t="s">
        <v>41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0.02027</v>
      </c>
      <c r="T158" s="228">
        <f>S158*H158</f>
        <v>0.42566999999999999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234</v>
      </c>
      <c r="AT158" s="229" t="s">
        <v>140</v>
      </c>
      <c r="AU158" s="229" t="s">
        <v>86</v>
      </c>
      <c r="AY158" s="17" t="s">
        <v>137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84</v>
      </c>
      <c r="BK158" s="230">
        <f>ROUND(I158*H158,2)</f>
        <v>0</v>
      </c>
      <c r="BL158" s="17" t="s">
        <v>234</v>
      </c>
      <c r="BM158" s="229" t="s">
        <v>986</v>
      </c>
    </row>
    <row r="159" s="2" customFormat="1">
      <c r="A159" s="38"/>
      <c r="B159" s="39"/>
      <c r="C159" s="40"/>
      <c r="D159" s="231" t="s">
        <v>147</v>
      </c>
      <c r="E159" s="40"/>
      <c r="F159" s="232" t="s">
        <v>987</v>
      </c>
      <c r="G159" s="40"/>
      <c r="H159" s="40"/>
      <c r="I159" s="233"/>
      <c r="J159" s="40"/>
      <c r="K159" s="40"/>
      <c r="L159" s="44"/>
      <c r="M159" s="234"/>
      <c r="N159" s="23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147</v>
      </c>
      <c r="AU159" s="17" t="s">
        <v>86</v>
      </c>
    </row>
    <row r="160" s="2" customFormat="1" ht="24.15" customHeight="1">
      <c r="A160" s="38"/>
      <c r="B160" s="39"/>
      <c r="C160" s="218" t="s">
        <v>234</v>
      </c>
      <c r="D160" s="218" t="s">
        <v>140</v>
      </c>
      <c r="E160" s="219" t="s">
        <v>988</v>
      </c>
      <c r="F160" s="220" t="s">
        <v>989</v>
      </c>
      <c r="G160" s="221" t="s">
        <v>196</v>
      </c>
      <c r="H160" s="222">
        <v>24</v>
      </c>
      <c r="I160" s="223"/>
      <c r="J160" s="224">
        <f>ROUND(I160*H160,2)</f>
        <v>0</v>
      </c>
      <c r="K160" s="220" t="s">
        <v>144</v>
      </c>
      <c r="L160" s="44"/>
      <c r="M160" s="225" t="s">
        <v>1</v>
      </c>
      <c r="N160" s="226" t="s">
        <v>41</v>
      </c>
      <c r="O160" s="91"/>
      <c r="P160" s="227">
        <f>O160*H160</f>
        <v>0</v>
      </c>
      <c r="Q160" s="227">
        <v>0.00148</v>
      </c>
      <c r="R160" s="227">
        <f>Q160*H160</f>
        <v>0.035519999999999996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234</v>
      </c>
      <c r="AT160" s="229" t="s">
        <v>140</v>
      </c>
      <c r="AU160" s="229" t="s">
        <v>86</v>
      </c>
      <c r="AY160" s="17" t="s">
        <v>137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84</v>
      </c>
      <c r="BK160" s="230">
        <f>ROUND(I160*H160,2)</f>
        <v>0</v>
      </c>
      <c r="BL160" s="17" t="s">
        <v>234</v>
      </c>
      <c r="BM160" s="229" t="s">
        <v>990</v>
      </c>
    </row>
    <row r="161" s="2" customFormat="1">
      <c r="A161" s="38"/>
      <c r="B161" s="39"/>
      <c r="C161" s="40"/>
      <c r="D161" s="231" t="s">
        <v>147</v>
      </c>
      <c r="E161" s="40"/>
      <c r="F161" s="232" t="s">
        <v>991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147</v>
      </c>
      <c r="AU161" s="17" t="s">
        <v>86</v>
      </c>
    </row>
    <row r="162" s="2" customFormat="1" ht="21.75" customHeight="1">
      <c r="A162" s="38"/>
      <c r="B162" s="39"/>
      <c r="C162" s="218" t="s">
        <v>238</v>
      </c>
      <c r="D162" s="218" t="s">
        <v>140</v>
      </c>
      <c r="E162" s="219" t="s">
        <v>992</v>
      </c>
      <c r="F162" s="220" t="s">
        <v>993</v>
      </c>
      <c r="G162" s="221" t="s">
        <v>325</v>
      </c>
      <c r="H162" s="222">
        <v>66</v>
      </c>
      <c r="I162" s="223"/>
      <c r="J162" s="224">
        <f>ROUND(I162*H162,2)</f>
        <v>0</v>
      </c>
      <c r="K162" s="220" t="s">
        <v>144</v>
      </c>
      <c r="L162" s="44"/>
      <c r="M162" s="225" t="s">
        <v>1</v>
      </c>
      <c r="N162" s="226" t="s">
        <v>41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234</v>
      </c>
      <c r="AT162" s="229" t="s">
        <v>140</v>
      </c>
      <c r="AU162" s="229" t="s">
        <v>86</v>
      </c>
      <c r="AY162" s="17" t="s">
        <v>137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84</v>
      </c>
      <c r="BK162" s="230">
        <f>ROUND(I162*H162,2)</f>
        <v>0</v>
      </c>
      <c r="BL162" s="17" t="s">
        <v>234</v>
      </c>
      <c r="BM162" s="229" t="s">
        <v>994</v>
      </c>
    </row>
    <row r="163" s="2" customFormat="1">
      <c r="A163" s="38"/>
      <c r="B163" s="39"/>
      <c r="C163" s="40"/>
      <c r="D163" s="231" t="s">
        <v>147</v>
      </c>
      <c r="E163" s="40"/>
      <c r="F163" s="232" t="s">
        <v>995</v>
      </c>
      <c r="G163" s="40"/>
      <c r="H163" s="40"/>
      <c r="I163" s="233"/>
      <c r="J163" s="40"/>
      <c r="K163" s="40"/>
      <c r="L163" s="44"/>
      <c r="M163" s="234"/>
      <c r="N163" s="23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147</v>
      </c>
      <c r="AU163" s="17" t="s">
        <v>86</v>
      </c>
    </row>
    <row r="164" s="13" customFormat="1">
      <c r="A164" s="13"/>
      <c r="B164" s="236"/>
      <c r="C164" s="237"/>
      <c r="D164" s="231" t="s">
        <v>154</v>
      </c>
      <c r="E164" s="238" t="s">
        <v>1</v>
      </c>
      <c r="F164" s="239" t="s">
        <v>996</v>
      </c>
      <c r="G164" s="237"/>
      <c r="H164" s="240">
        <v>66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154</v>
      </c>
      <c r="AU164" s="246" t="s">
        <v>86</v>
      </c>
      <c r="AV164" s="13" t="s">
        <v>86</v>
      </c>
      <c r="AW164" s="13" t="s">
        <v>32</v>
      </c>
      <c r="AX164" s="13" t="s">
        <v>84</v>
      </c>
      <c r="AY164" s="246" t="s">
        <v>137</v>
      </c>
    </row>
    <row r="165" s="2" customFormat="1" ht="24.15" customHeight="1">
      <c r="A165" s="38"/>
      <c r="B165" s="39"/>
      <c r="C165" s="218" t="s">
        <v>242</v>
      </c>
      <c r="D165" s="218" t="s">
        <v>140</v>
      </c>
      <c r="E165" s="219" t="s">
        <v>997</v>
      </c>
      <c r="F165" s="220" t="s">
        <v>998</v>
      </c>
      <c r="G165" s="221" t="s">
        <v>367</v>
      </c>
      <c r="H165" s="222">
        <v>0.082000000000000003</v>
      </c>
      <c r="I165" s="223"/>
      <c r="J165" s="224">
        <f>ROUND(I165*H165,2)</f>
        <v>0</v>
      </c>
      <c r="K165" s="220" t="s">
        <v>144</v>
      </c>
      <c r="L165" s="44"/>
      <c r="M165" s="225" t="s">
        <v>1</v>
      </c>
      <c r="N165" s="226" t="s">
        <v>41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234</v>
      </c>
      <c r="AT165" s="229" t="s">
        <v>140</v>
      </c>
      <c r="AU165" s="229" t="s">
        <v>86</v>
      </c>
      <c r="AY165" s="17" t="s">
        <v>137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84</v>
      </c>
      <c r="BK165" s="230">
        <f>ROUND(I165*H165,2)</f>
        <v>0</v>
      </c>
      <c r="BL165" s="17" t="s">
        <v>234</v>
      </c>
      <c r="BM165" s="229" t="s">
        <v>999</v>
      </c>
    </row>
    <row r="166" s="2" customFormat="1">
      <c r="A166" s="38"/>
      <c r="B166" s="39"/>
      <c r="C166" s="40"/>
      <c r="D166" s="231" t="s">
        <v>147</v>
      </c>
      <c r="E166" s="40"/>
      <c r="F166" s="232" t="s">
        <v>1000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147</v>
      </c>
      <c r="AU166" s="17" t="s">
        <v>86</v>
      </c>
    </row>
    <row r="167" s="12" customFormat="1" ht="22.8" customHeight="1">
      <c r="A167" s="12"/>
      <c r="B167" s="202"/>
      <c r="C167" s="203"/>
      <c r="D167" s="204" t="s">
        <v>75</v>
      </c>
      <c r="E167" s="216" t="s">
        <v>1001</v>
      </c>
      <c r="F167" s="216" t="s">
        <v>1002</v>
      </c>
      <c r="G167" s="203"/>
      <c r="H167" s="203"/>
      <c r="I167" s="206"/>
      <c r="J167" s="217">
        <f>BK167</f>
        <v>0</v>
      </c>
      <c r="K167" s="203"/>
      <c r="L167" s="208"/>
      <c r="M167" s="209"/>
      <c r="N167" s="210"/>
      <c r="O167" s="210"/>
      <c r="P167" s="211">
        <f>SUM(P168:P196)</f>
        <v>0</v>
      </c>
      <c r="Q167" s="210"/>
      <c r="R167" s="211">
        <f>SUM(R168:R196)</f>
        <v>0.38974000000000009</v>
      </c>
      <c r="S167" s="210"/>
      <c r="T167" s="212">
        <f>SUM(T168:T196)</f>
        <v>0.90311999999999992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3" t="s">
        <v>86</v>
      </c>
      <c r="AT167" s="214" t="s">
        <v>75</v>
      </c>
      <c r="AU167" s="214" t="s">
        <v>84</v>
      </c>
      <c r="AY167" s="213" t="s">
        <v>137</v>
      </c>
      <c r="BK167" s="215">
        <f>SUM(BK168:BK196)</f>
        <v>0</v>
      </c>
    </row>
    <row r="168" s="2" customFormat="1" ht="24.15" customHeight="1">
      <c r="A168" s="38"/>
      <c r="B168" s="39"/>
      <c r="C168" s="218" t="s">
        <v>246</v>
      </c>
      <c r="D168" s="218" t="s">
        <v>140</v>
      </c>
      <c r="E168" s="219" t="s">
        <v>1003</v>
      </c>
      <c r="F168" s="220" t="s">
        <v>1004</v>
      </c>
      <c r="G168" s="221" t="s">
        <v>325</v>
      </c>
      <c r="H168" s="222">
        <v>424</v>
      </c>
      <c r="I168" s="223"/>
      <c r="J168" s="224">
        <f>ROUND(I168*H168,2)</f>
        <v>0</v>
      </c>
      <c r="K168" s="220" t="s">
        <v>144</v>
      </c>
      <c r="L168" s="44"/>
      <c r="M168" s="225" t="s">
        <v>1</v>
      </c>
      <c r="N168" s="226" t="s">
        <v>41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0.0021299999999999999</v>
      </c>
      <c r="T168" s="228">
        <f>S168*H168</f>
        <v>0.90311999999999992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234</v>
      </c>
      <c r="AT168" s="229" t="s">
        <v>140</v>
      </c>
      <c r="AU168" s="229" t="s">
        <v>86</v>
      </c>
      <c r="AY168" s="17" t="s">
        <v>137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84</v>
      </c>
      <c r="BK168" s="230">
        <f>ROUND(I168*H168,2)</f>
        <v>0</v>
      </c>
      <c r="BL168" s="17" t="s">
        <v>234</v>
      </c>
      <c r="BM168" s="229" t="s">
        <v>1005</v>
      </c>
    </row>
    <row r="169" s="2" customFormat="1">
      <c r="A169" s="38"/>
      <c r="B169" s="39"/>
      <c r="C169" s="40"/>
      <c r="D169" s="231" t="s">
        <v>147</v>
      </c>
      <c r="E169" s="40"/>
      <c r="F169" s="232" t="s">
        <v>1006</v>
      </c>
      <c r="G169" s="40"/>
      <c r="H169" s="40"/>
      <c r="I169" s="233"/>
      <c r="J169" s="40"/>
      <c r="K169" s="40"/>
      <c r="L169" s="44"/>
      <c r="M169" s="234"/>
      <c r="N169" s="23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147</v>
      </c>
      <c r="AU169" s="17" t="s">
        <v>86</v>
      </c>
    </row>
    <row r="170" s="13" customFormat="1">
      <c r="A170" s="13"/>
      <c r="B170" s="236"/>
      <c r="C170" s="237"/>
      <c r="D170" s="231" t="s">
        <v>154</v>
      </c>
      <c r="E170" s="238" t="s">
        <v>1</v>
      </c>
      <c r="F170" s="239" t="s">
        <v>328</v>
      </c>
      <c r="G170" s="237"/>
      <c r="H170" s="240">
        <v>424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154</v>
      </c>
      <c r="AU170" s="246" t="s">
        <v>86</v>
      </c>
      <c r="AV170" s="13" t="s">
        <v>86</v>
      </c>
      <c r="AW170" s="13" t="s">
        <v>32</v>
      </c>
      <c r="AX170" s="13" t="s">
        <v>84</v>
      </c>
      <c r="AY170" s="246" t="s">
        <v>137</v>
      </c>
    </row>
    <row r="171" s="2" customFormat="1" ht="24.15" customHeight="1">
      <c r="A171" s="38"/>
      <c r="B171" s="39"/>
      <c r="C171" s="218" t="s">
        <v>201</v>
      </c>
      <c r="D171" s="218" t="s">
        <v>140</v>
      </c>
      <c r="E171" s="219" t="s">
        <v>1007</v>
      </c>
      <c r="F171" s="220" t="s">
        <v>1008</v>
      </c>
      <c r="G171" s="221" t="s">
        <v>325</v>
      </c>
      <c r="H171" s="222">
        <v>150</v>
      </c>
      <c r="I171" s="223"/>
      <c r="J171" s="224">
        <f>ROUND(I171*H171,2)</f>
        <v>0</v>
      </c>
      <c r="K171" s="220" t="s">
        <v>144</v>
      </c>
      <c r="L171" s="44"/>
      <c r="M171" s="225" t="s">
        <v>1</v>
      </c>
      <c r="N171" s="226" t="s">
        <v>41</v>
      </c>
      <c r="O171" s="91"/>
      <c r="P171" s="227">
        <f>O171*H171</f>
        <v>0</v>
      </c>
      <c r="Q171" s="227">
        <v>0.00051000000000000004</v>
      </c>
      <c r="R171" s="227">
        <f>Q171*H171</f>
        <v>0.076500000000000012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234</v>
      </c>
      <c r="AT171" s="229" t="s">
        <v>140</v>
      </c>
      <c r="AU171" s="229" t="s">
        <v>86</v>
      </c>
      <c r="AY171" s="17" t="s">
        <v>137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84</v>
      </c>
      <c r="BK171" s="230">
        <f>ROUND(I171*H171,2)</f>
        <v>0</v>
      </c>
      <c r="BL171" s="17" t="s">
        <v>234</v>
      </c>
      <c r="BM171" s="229" t="s">
        <v>1009</v>
      </c>
    </row>
    <row r="172" s="2" customFormat="1">
      <c r="A172" s="38"/>
      <c r="B172" s="39"/>
      <c r="C172" s="40"/>
      <c r="D172" s="231" t="s">
        <v>147</v>
      </c>
      <c r="E172" s="40"/>
      <c r="F172" s="232" t="s">
        <v>1010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147</v>
      </c>
      <c r="AU172" s="17" t="s">
        <v>86</v>
      </c>
    </row>
    <row r="173" s="2" customFormat="1" ht="24.15" customHeight="1">
      <c r="A173" s="38"/>
      <c r="B173" s="39"/>
      <c r="C173" s="218" t="s">
        <v>7</v>
      </c>
      <c r="D173" s="218" t="s">
        <v>140</v>
      </c>
      <c r="E173" s="219" t="s">
        <v>1011</v>
      </c>
      <c r="F173" s="220" t="s">
        <v>1012</v>
      </c>
      <c r="G173" s="221" t="s">
        <v>325</v>
      </c>
      <c r="H173" s="222">
        <v>60</v>
      </c>
      <c r="I173" s="223"/>
      <c r="J173" s="224">
        <f>ROUND(I173*H173,2)</f>
        <v>0</v>
      </c>
      <c r="K173" s="220" t="s">
        <v>144</v>
      </c>
      <c r="L173" s="44"/>
      <c r="M173" s="225" t="s">
        <v>1</v>
      </c>
      <c r="N173" s="226" t="s">
        <v>41</v>
      </c>
      <c r="O173" s="91"/>
      <c r="P173" s="227">
        <f>O173*H173</f>
        <v>0</v>
      </c>
      <c r="Q173" s="227">
        <v>0.00084000000000000003</v>
      </c>
      <c r="R173" s="227">
        <f>Q173*H173</f>
        <v>0.0504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234</v>
      </c>
      <c r="AT173" s="229" t="s">
        <v>140</v>
      </c>
      <c r="AU173" s="229" t="s">
        <v>86</v>
      </c>
      <c r="AY173" s="17" t="s">
        <v>137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84</v>
      </c>
      <c r="BK173" s="230">
        <f>ROUND(I173*H173,2)</f>
        <v>0</v>
      </c>
      <c r="BL173" s="17" t="s">
        <v>234</v>
      </c>
      <c r="BM173" s="229" t="s">
        <v>1013</v>
      </c>
    </row>
    <row r="174" s="2" customFormat="1">
      <c r="A174" s="38"/>
      <c r="B174" s="39"/>
      <c r="C174" s="40"/>
      <c r="D174" s="231" t="s">
        <v>147</v>
      </c>
      <c r="E174" s="40"/>
      <c r="F174" s="232" t="s">
        <v>1014</v>
      </c>
      <c r="G174" s="40"/>
      <c r="H174" s="40"/>
      <c r="I174" s="233"/>
      <c r="J174" s="40"/>
      <c r="K174" s="40"/>
      <c r="L174" s="44"/>
      <c r="M174" s="234"/>
      <c r="N174" s="23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147</v>
      </c>
      <c r="AU174" s="17" t="s">
        <v>86</v>
      </c>
    </row>
    <row r="175" s="2" customFormat="1" ht="24.15" customHeight="1">
      <c r="A175" s="38"/>
      <c r="B175" s="39"/>
      <c r="C175" s="218" t="s">
        <v>258</v>
      </c>
      <c r="D175" s="218" t="s">
        <v>140</v>
      </c>
      <c r="E175" s="219" t="s">
        <v>1015</v>
      </c>
      <c r="F175" s="220" t="s">
        <v>1016</v>
      </c>
      <c r="G175" s="221" t="s">
        <v>325</v>
      </c>
      <c r="H175" s="222">
        <v>16</v>
      </c>
      <c r="I175" s="223"/>
      <c r="J175" s="224">
        <f>ROUND(I175*H175,2)</f>
        <v>0</v>
      </c>
      <c r="K175" s="220" t="s">
        <v>144</v>
      </c>
      <c r="L175" s="44"/>
      <c r="M175" s="225" t="s">
        <v>1</v>
      </c>
      <c r="N175" s="226" t="s">
        <v>41</v>
      </c>
      <c r="O175" s="91"/>
      <c r="P175" s="227">
        <f>O175*H175</f>
        <v>0</v>
      </c>
      <c r="Q175" s="227">
        <v>0.00116</v>
      </c>
      <c r="R175" s="227">
        <f>Q175*H175</f>
        <v>0.01856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234</v>
      </c>
      <c r="AT175" s="229" t="s">
        <v>140</v>
      </c>
      <c r="AU175" s="229" t="s">
        <v>86</v>
      </c>
      <c r="AY175" s="17" t="s">
        <v>137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84</v>
      </c>
      <c r="BK175" s="230">
        <f>ROUND(I175*H175,2)</f>
        <v>0</v>
      </c>
      <c r="BL175" s="17" t="s">
        <v>234</v>
      </c>
      <c r="BM175" s="229" t="s">
        <v>1017</v>
      </c>
    </row>
    <row r="176" s="2" customFormat="1">
      <c r="A176" s="38"/>
      <c r="B176" s="39"/>
      <c r="C176" s="40"/>
      <c r="D176" s="231" t="s">
        <v>147</v>
      </c>
      <c r="E176" s="40"/>
      <c r="F176" s="232" t="s">
        <v>1018</v>
      </c>
      <c r="G176" s="40"/>
      <c r="H176" s="40"/>
      <c r="I176" s="233"/>
      <c r="J176" s="40"/>
      <c r="K176" s="40"/>
      <c r="L176" s="44"/>
      <c r="M176" s="234"/>
      <c r="N176" s="23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147</v>
      </c>
      <c r="AU176" s="17" t="s">
        <v>86</v>
      </c>
    </row>
    <row r="177" s="2" customFormat="1" ht="24.15" customHeight="1">
      <c r="A177" s="38"/>
      <c r="B177" s="39"/>
      <c r="C177" s="218" t="s">
        <v>263</v>
      </c>
      <c r="D177" s="218" t="s">
        <v>140</v>
      </c>
      <c r="E177" s="219" t="s">
        <v>1019</v>
      </c>
      <c r="F177" s="220" t="s">
        <v>1020</v>
      </c>
      <c r="G177" s="221" t="s">
        <v>325</v>
      </c>
      <c r="H177" s="222">
        <v>125</v>
      </c>
      <c r="I177" s="223"/>
      <c r="J177" s="224">
        <f>ROUND(I177*H177,2)</f>
        <v>0</v>
      </c>
      <c r="K177" s="220" t="s">
        <v>144</v>
      </c>
      <c r="L177" s="44"/>
      <c r="M177" s="225" t="s">
        <v>1</v>
      </c>
      <c r="N177" s="226" t="s">
        <v>41</v>
      </c>
      <c r="O177" s="91"/>
      <c r="P177" s="227">
        <f>O177*H177</f>
        <v>0</v>
      </c>
      <c r="Q177" s="227">
        <v>0.00084000000000000003</v>
      </c>
      <c r="R177" s="227">
        <f>Q177*H177</f>
        <v>0.10500000000000001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234</v>
      </c>
      <c r="AT177" s="229" t="s">
        <v>140</v>
      </c>
      <c r="AU177" s="229" t="s">
        <v>86</v>
      </c>
      <c r="AY177" s="17" t="s">
        <v>137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84</v>
      </c>
      <c r="BK177" s="230">
        <f>ROUND(I177*H177,2)</f>
        <v>0</v>
      </c>
      <c r="BL177" s="17" t="s">
        <v>234</v>
      </c>
      <c r="BM177" s="229" t="s">
        <v>1021</v>
      </c>
    </row>
    <row r="178" s="2" customFormat="1">
      <c r="A178" s="38"/>
      <c r="B178" s="39"/>
      <c r="C178" s="40"/>
      <c r="D178" s="231" t="s">
        <v>147</v>
      </c>
      <c r="E178" s="40"/>
      <c r="F178" s="232" t="s">
        <v>1022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147</v>
      </c>
      <c r="AU178" s="17" t="s">
        <v>86</v>
      </c>
    </row>
    <row r="179" s="2" customFormat="1" ht="24.15" customHeight="1">
      <c r="A179" s="38"/>
      <c r="B179" s="39"/>
      <c r="C179" s="218" t="s">
        <v>270</v>
      </c>
      <c r="D179" s="218" t="s">
        <v>140</v>
      </c>
      <c r="E179" s="219" t="s">
        <v>1023</v>
      </c>
      <c r="F179" s="220" t="s">
        <v>1024</v>
      </c>
      <c r="G179" s="221" t="s">
        <v>325</v>
      </c>
      <c r="H179" s="222">
        <v>57</v>
      </c>
      <c r="I179" s="223"/>
      <c r="J179" s="224">
        <f>ROUND(I179*H179,2)</f>
        <v>0</v>
      </c>
      <c r="K179" s="220" t="s">
        <v>144</v>
      </c>
      <c r="L179" s="44"/>
      <c r="M179" s="225" t="s">
        <v>1</v>
      </c>
      <c r="N179" s="226" t="s">
        <v>41</v>
      </c>
      <c r="O179" s="91"/>
      <c r="P179" s="227">
        <f>O179*H179</f>
        <v>0</v>
      </c>
      <c r="Q179" s="227">
        <v>0.00097999999999999997</v>
      </c>
      <c r="R179" s="227">
        <f>Q179*H179</f>
        <v>0.05586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234</v>
      </c>
      <c r="AT179" s="229" t="s">
        <v>140</v>
      </c>
      <c r="AU179" s="229" t="s">
        <v>86</v>
      </c>
      <c r="AY179" s="17" t="s">
        <v>137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84</v>
      </c>
      <c r="BK179" s="230">
        <f>ROUND(I179*H179,2)</f>
        <v>0</v>
      </c>
      <c r="BL179" s="17" t="s">
        <v>234</v>
      </c>
      <c r="BM179" s="229" t="s">
        <v>1025</v>
      </c>
    </row>
    <row r="180" s="2" customFormat="1">
      <c r="A180" s="38"/>
      <c r="B180" s="39"/>
      <c r="C180" s="40"/>
      <c r="D180" s="231" t="s">
        <v>147</v>
      </c>
      <c r="E180" s="40"/>
      <c r="F180" s="232" t="s">
        <v>1026</v>
      </c>
      <c r="G180" s="40"/>
      <c r="H180" s="40"/>
      <c r="I180" s="233"/>
      <c r="J180" s="40"/>
      <c r="K180" s="40"/>
      <c r="L180" s="44"/>
      <c r="M180" s="234"/>
      <c r="N180" s="235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147</v>
      </c>
      <c r="AU180" s="17" t="s">
        <v>86</v>
      </c>
    </row>
    <row r="181" s="2" customFormat="1" ht="24.15" customHeight="1">
      <c r="A181" s="38"/>
      <c r="B181" s="39"/>
      <c r="C181" s="218" t="s">
        <v>276</v>
      </c>
      <c r="D181" s="218" t="s">
        <v>140</v>
      </c>
      <c r="E181" s="219" t="s">
        <v>1027</v>
      </c>
      <c r="F181" s="220" t="s">
        <v>1028</v>
      </c>
      <c r="G181" s="221" t="s">
        <v>325</v>
      </c>
      <c r="H181" s="222">
        <v>16</v>
      </c>
      <c r="I181" s="223"/>
      <c r="J181" s="224">
        <f>ROUND(I181*H181,2)</f>
        <v>0</v>
      </c>
      <c r="K181" s="220" t="s">
        <v>144</v>
      </c>
      <c r="L181" s="44"/>
      <c r="M181" s="225" t="s">
        <v>1</v>
      </c>
      <c r="N181" s="226" t="s">
        <v>41</v>
      </c>
      <c r="O181" s="91"/>
      <c r="P181" s="227">
        <f>O181*H181</f>
        <v>0</v>
      </c>
      <c r="Q181" s="227">
        <v>0.0012600000000000001</v>
      </c>
      <c r="R181" s="227">
        <f>Q181*H181</f>
        <v>0.020160000000000001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234</v>
      </c>
      <c r="AT181" s="229" t="s">
        <v>140</v>
      </c>
      <c r="AU181" s="229" t="s">
        <v>86</v>
      </c>
      <c r="AY181" s="17" t="s">
        <v>137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84</v>
      </c>
      <c r="BK181" s="230">
        <f>ROUND(I181*H181,2)</f>
        <v>0</v>
      </c>
      <c r="BL181" s="17" t="s">
        <v>234</v>
      </c>
      <c r="BM181" s="229" t="s">
        <v>1029</v>
      </c>
    </row>
    <row r="182" s="2" customFormat="1">
      <c r="A182" s="38"/>
      <c r="B182" s="39"/>
      <c r="C182" s="40"/>
      <c r="D182" s="231" t="s">
        <v>147</v>
      </c>
      <c r="E182" s="40"/>
      <c r="F182" s="232" t="s">
        <v>1030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147</v>
      </c>
      <c r="AU182" s="17" t="s">
        <v>86</v>
      </c>
    </row>
    <row r="183" s="2" customFormat="1" ht="37.8" customHeight="1">
      <c r="A183" s="38"/>
      <c r="B183" s="39"/>
      <c r="C183" s="218" t="s">
        <v>280</v>
      </c>
      <c r="D183" s="218" t="s">
        <v>140</v>
      </c>
      <c r="E183" s="219" t="s">
        <v>1031</v>
      </c>
      <c r="F183" s="220" t="s">
        <v>1032</v>
      </c>
      <c r="G183" s="221" t="s">
        <v>325</v>
      </c>
      <c r="H183" s="222">
        <v>210</v>
      </c>
      <c r="I183" s="223"/>
      <c r="J183" s="224">
        <f>ROUND(I183*H183,2)</f>
        <v>0</v>
      </c>
      <c r="K183" s="220" t="s">
        <v>144</v>
      </c>
      <c r="L183" s="44"/>
      <c r="M183" s="225" t="s">
        <v>1</v>
      </c>
      <c r="N183" s="226" t="s">
        <v>41</v>
      </c>
      <c r="O183" s="91"/>
      <c r="P183" s="227">
        <f>O183*H183</f>
        <v>0</v>
      </c>
      <c r="Q183" s="227">
        <v>5.0000000000000002E-05</v>
      </c>
      <c r="R183" s="227">
        <f>Q183*H183</f>
        <v>0.010500000000000001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234</v>
      </c>
      <c r="AT183" s="229" t="s">
        <v>140</v>
      </c>
      <c r="AU183" s="229" t="s">
        <v>86</v>
      </c>
      <c r="AY183" s="17" t="s">
        <v>137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84</v>
      </c>
      <c r="BK183" s="230">
        <f>ROUND(I183*H183,2)</f>
        <v>0</v>
      </c>
      <c r="BL183" s="17" t="s">
        <v>234</v>
      </c>
      <c r="BM183" s="229" t="s">
        <v>1033</v>
      </c>
    </row>
    <row r="184" s="2" customFormat="1">
      <c r="A184" s="38"/>
      <c r="B184" s="39"/>
      <c r="C184" s="40"/>
      <c r="D184" s="231" t="s">
        <v>147</v>
      </c>
      <c r="E184" s="40"/>
      <c r="F184" s="232" t="s">
        <v>1034</v>
      </c>
      <c r="G184" s="40"/>
      <c r="H184" s="40"/>
      <c r="I184" s="233"/>
      <c r="J184" s="40"/>
      <c r="K184" s="40"/>
      <c r="L184" s="44"/>
      <c r="M184" s="234"/>
      <c r="N184" s="235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147</v>
      </c>
      <c r="AU184" s="17" t="s">
        <v>86</v>
      </c>
    </row>
    <row r="185" s="2" customFormat="1" ht="37.8" customHeight="1">
      <c r="A185" s="38"/>
      <c r="B185" s="39"/>
      <c r="C185" s="218" t="s">
        <v>284</v>
      </c>
      <c r="D185" s="218" t="s">
        <v>140</v>
      </c>
      <c r="E185" s="219" t="s">
        <v>1035</v>
      </c>
      <c r="F185" s="220" t="s">
        <v>1036</v>
      </c>
      <c r="G185" s="221" t="s">
        <v>325</v>
      </c>
      <c r="H185" s="222">
        <v>16</v>
      </c>
      <c r="I185" s="223"/>
      <c r="J185" s="224">
        <f>ROUND(I185*H185,2)</f>
        <v>0</v>
      </c>
      <c r="K185" s="220" t="s">
        <v>144</v>
      </c>
      <c r="L185" s="44"/>
      <c r="M185" s="225" t="s">
        <v>1</v>
      </c>
      <c r="N185" s="226" t="s">
        <v>41</v>
      </c>
      <c r="O185" s="91"/>
      <c r="P185" s="227">
        <f>O185*H185</f>
        <v>0</v>
      </c>
      <c r="Q185" s="227">
        <v>6.9999999999999994E-05</v>
      </c>
      <c r="R185" s="227">
        <f>Q185*H185</f>
        <v>0.0011199999999999999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234</v>
      </c>
      <c r="AT185" s="229" t="s">
        <v>140</v>
      </c>
      <c r="AU185" s="229" t="s">
        <v>86</v>
      </c>
      <c r="AY185" s="17" t="s">
        <v>137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84</v>
      </c>
      <c r="BK185" s="230">
        <f>ROUND(I185*H185,2)</f>
        <v>0</v>
      </c>
      <c r="BL185" s="17" t="s">
        <v>234</v>
      </c>
      <c r="BM185" s="229" t="s">
        <v>1037</v>
      </c>
    </row>
    <row r="186" s="2" customFormat="1">
      <c r="A186" s="38"/>
      <c r="B186" s="39"/>
      <c r="C186" s="40"/>
      <c r="D186" s="231" t="s">
        <v>147</v>
      </c>
      <c r="E186" s="40"/>
      <c r="F186" s="232" t="s">
        <v>1038</v>
      </c>
      <c r="G186" s="40"/>
      <c r="H186" s="40"/>
      <c r="I186" s="233"/>
      <c r="J186" s="40"/>
      <c r="K186" s="40"/>
      <c r="L186" s="44"/>
      <c r="M186" s="234"/>
      <c r="N186" s="23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147</v>
      </c>
      <c r="AU186" s="17" t="s">
        <v>86</v>
      </c>
    </row>
    <row r="187" s="2" customFormat="1" ht="37.8" customHeight="1">
      <c r="A187" s="38"/>
      <c r="B187" s="39"/>
      <c r="C187" s="218" t="s">
        <v>292</v>
      </c>
      <c r="D187" s="218" t="s">
        <v>140</v>
      </c>
      <c r="E187" s="219" t="s">
        <v>1039</v>
      </c>
      <c r="F187" s="220" t="s">
        <v>1040</v>
      </c>
      <c r="G187" s="221" t="s">
        <v>325</v>
      </c>
      <c r="H187" s="222">
        <v>182</v>
      </c>
      <c r="I187" s="223"/>
      <c r="J187" s="224">
        <f>ROUND(I187*H187,2)</f>
        <v>0</v>
      </c>
      <c r="K187" s="220" t="s">
        <v>144</v>
      </c>
      <c r="L187" s="44"/>
      <c r="M187" s="225" t="s">
        <v>1</v>
      </c>
      <c r="N187" s="226" t="s">
        <v>41</v>
      </c>
      <c r="O187" s="91"/>
      <c r="P187" s="227">
        <f>O187*H187</f>
        <v>0</v>
      </c>
      <c r="Q187" s="227">
        <v>0.00020000000000000001</v>
      </c>
      <c r="R187" s="227">
        <f>Q187*H187</f>
        <v>0.036400000000000002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234</v>
      </c>
      <c r="AT187" s="229" t="s">
        <v>140</v>
      </c>
      <c r="AU187" s="229" t="s">
        <v>86</v>
      </c>
      <c r="AY187" s="17" t="s">
        <v>137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84</v>
      </c>
      <c r="BK187" s="230">
        <f>ROUND(I187*H187,2)</f>
        <v>0</v>
      </c>
      <c r="BL187" s="17" t="s">
        <v>234</v>
      </c>
      <c r="BM187" s="229" t="s">
        <v>1041</v>
      </c>
    </row>
    <row r="188" s="2" customFormat="1">
      <c r="A188" s="38"/>
      <c r="B188" s="39"/>
      <c r="C188" s="40"/>
      <c r="D188" s="231" t="s">
        <v>147</v>
      </c>
      <c r="E188" s="40"/>
      <c r="F188" s="232" t="s">
        <v>1042</v>
      </c>
      <c r="G188" s="40"/>
      <c r="H188" s="40"/>
      <c r="I188" s="233"/>
      <c r="J188" s="40"/>
      <c r="K188" s="40"/>
      <c r="L188" s="44"/>
      <c r="M188" s="234"/>
      <c r="N188" s="235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147</v>
      </c>
      <c r="AU188" s="17" t="s">
        <v>86</v>
      </c>
    </row>
    <row r="189" s="2" customFormat="1" ht="37.8" customHeight="1">
      <c r="A189" s="38"/>
      <c r="B189" s="39"/>
      <c r="C189" s="218" t="s">
        <v>299</v>
      </c>
      <c r="D189" s="218" t="s">
        <v>140</v>
      </c>
      <c r="E189" s="219" t="s">
        <v>1043</v>
      </c>
      <c r="F189" s="220" t="s">
        <v>1044</v>
      </c>
      <c r="G189" s="221" t="s">
        <v>325</v>
      </c>
      <c r="H189" s="222">
        <v>16</v>
      </c>
      <c r="I189" s="223"/>
      <c r="J189" s="224">
        <f>ROUND(I189*H189,2)</f>
        <v>0</v>
      </c>
      <c r="K189" s="220" t="s">
        <v>144</v>
      </c>
      <c r="L189" s="44"/>
      <c r="M189" s="225" t="s">
        <v>1</v>
      </c>
      <c r="N189" s="226" t="s">
        <v>41</v>
      </c>
      <c r="O189" s="91"/>
      <c r="P189" s="227">
        <f>O189*H189</f>
        <v>0</v>
      </c>
      <c r="Q189" s="227">
        <v>0.00024000000000000001</v>
      </c>
      <c r="R189" s="227">
        <f>Q189*H189</f>
        <v>0.0038400000000000001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234</v>
      </c>
      <c r="AT189" s="229" t="s">
        <v>140</v>
      </c>
      <c r="AU189" s="229" t="s">
        <v>86</v>
      </c>
      <c r="AY189" s="17" t="s">
        <v>137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84</v>
      </c>
      <c r="BK189" s="230">
        <f>ROUND(I189*H189,2)</f>
        <v>0</v>
      </c>
      <c r="BL189" s="17" t="s">
        <v>234</v>
      </c>
      <c r="BM189" s="229" t="s">
        <v>1045</v>
      </c>
    </row>
    <row r="190" s="2" customFormat="1">
      <c r="A190" s="38"/>
      <c r="B190" s="39"/>
      <c r="C190" s="40"/>
      <c r="D190" s="231" t="s">
        <v>147</v>
      </c>
      <c r="E190" s="40"/>
      <c r="F190" s="232" t="s">
        <v>1046</v>
      </c>
      <c r="G190" s="40"/>
      <c r="H190" s="40"/>
      <c r="I190" s="233"/>
      <c r="J190" s="40"/>
      <c r="K190" s="40"/>
      <c r="L190" s="44"/>
      <c r="M190" s="234"/>
      <c r="N190" s="235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147</v>
      </c>
      <c r="AU190" s="17" t="s">
        <v>86</v>
      </c>
    </row>
    <row r="191" s="2" customFormat="1" ht="16.5" customHeight="1">
      <c r="A191" s="38"/>
      <c r="B191" s="39"/>
      <c r="C191" s="218" t="s">
        <v>306</v>
      </c>
      <c r="D191" s="218" t="s">
        <v>140</v>
      </c>
      <c r="E191" s="219" t="s">
        <v>1047</v>
      </c>
      <c r="F191" s="220" t="s">
        <v>1048</v>
      </c>
      <c r="G191" s="221" t="s">
        <v>196</v>
      </c>
      <c r="H191" s="222">
        <v>66</v>
      </c>
      <c r="I191" s="223"/>
      <c r="J191" s="224">
        <f>ROUND(I191*H191,2)</f>
        <v>0</v>
      </c>
      <c r="K191" s="220" t="s">
        <v>144</v>
      </c>
      <c r="L191" s="44"/>
      <c r="M191" s="225" t="s">
        <v>1</v>
      </c>
      <c r="N191" s="226" t="s">
        <v>41</v>
      </c>
      <c r="O191" s="91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234</v>
      </c>
      <c r="AT191" s="229" t="s">
        <v>140</v>
      </c>
      <c r="AU191" s="229" t="s">
        <v>86</v>
      </c>
      <c r="AY191" s="17" t="s">
        <v>137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84</v>
      </c>
      <c r="BK191" s="230">
        <f>ROUND(I191*H191,2)</f>
        <v>0</v>
      </c>
      <c r="BL191" s="17" t="s">
        <v>234</v>
      </c>
      <c r="BM191" s="229" t="s">
        <v>1049</v>
      </c>
    </row>
    <row r="192" s="2" customFormat="1">
      <c r="A192" s="38"/>
      <c r="B192" s="39"/>
      <c r="C192" s="40"/>
      <c r="D192" s="231" t="s">
        <v>147</v>
      </c>
      <c r="E192" s="40"/>
      <c r="F192" s="232" t="s">
        <v>1050</v>
      </c>
      <c r="G192" s="40"/>
      <c r="H192" s="40"/>
      <c r="I192" s="233"/>
      <c r="J192" s="40"/>
      <c r="K192" s="40"/>
      <c r="L192" s="44"/>
      <c r="M192" s="234"/>
      <c r="N192" s="235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147</v>
      </c>
      <c r="AU192" s="17" t="s">
        <v>86</v>
      </c>
    </row>
    <row r="193" s="2" customFormat="1" ht="21.75" customHeight="1">
      <c r="A193" s="38"/>
      <c r="B193" s="39"/>
      <c r="C193" s="218" t="s">
        <v>317</v>
      </c>
      <c r="D193" s="218" t="s">
        <v>140</v>
      </c>
      <c r="E193" s="219" t="s">
        <v>1051</v>
      </c>
      <c r="F193" s="220" t="s">
        <v>1052</v>
      </c>
      <c r="G193" s="221" t="s">
        <v>196</v>
      </c>
      <c r="H193" s="222">
        <v>66</v>
      </c>
      <c r="I193" s="223"/>
      <c r="J193" s="224">
        <f>ROUND(I193*H193,2)</f>
        <v>0</v>
      </c>
      <c r="K193" s="220" t="s">
        <v>144</v>
      </c>
      <c r="L193" s="44"/>
      <c r="M193" s="225" t="s">
        <v>1</v>
      </c>
      <c r="N193" s="226" t="s">
        <v>41</v>
      </c>
      <c r="O193" s="91"/>
      <c r="P193" s="227">
        <f>O193*H193</f>
        <v>0</v>
      </c>
      <c r="Q193" s="227">
        <v>0.00017000000000000001</v>
      </c>
      <c r="R193" s="227">
        <f>Q193*H193</f>
        <v>0.011220000000000001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234</v>
      </c>
      <c r="AT193" s="229" t="s">
        <v>140</v>
      </c>
      <c r="AU193" s="229" t="s">
        <v>86</v>
      </c>
      <c r="AY193" s="17" t="s">
        <v>137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84</v>
      </c>
      <c r="BK193" s="230">
        <f>ROUND(I193*H193,2)</f>
        <v>0</v>
      </c>
      <c r="BL193" s="17" t="s">
        <v>234</v>
      </c>
      <c r="BM193" s="229" t="s">
        <v>1053</v>
      </c>
    </row>
    <row r="194" s="2" customFormat="1">
      <c r="A194" s="38"/>
      <c r="B194" s="39"/>
      <c r="C194" s="40"/>
      <c r="D194" s="231" t="s">
        <v>147</v>
      </c>
      <c r="E194" s="40"/>
      <c r="F194" s="232" t="s">
        <v>1054</v>
      </c>
      <c r="G194" s="40"/>
      <c r="H194" s="40"/>
      <c r="I194" s="233"/>
      <c r="J194" s="40"/>
      <c r="K194" s="40"/>
      <c r="L194" s="44"/>
      <c r="M194" s="234"/>
      <c r="N194" s="235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147</v>
      </c>
      <c r="AU194" s="17" t="s">
        <v>86</v>
      </c>
    </row>
    <row r="195" s="2" customFormat="1" ht="24.15" customHeight="1">
      <c r="A195" s="38"/>
      <c r="B195" s="39"/>
      <c r="C195" s="218" t="s">
        <v>322</v>
      </c>
      <c r="D195" s="218" t="s">
        <v>140</v>
      </c>
      <c r="E195" s="219" t="s">
        <v>1055</v>
      </c>
      <c r="F195" s="220" t="s">
        <v>1056</v>
      </c>
      <c r="G195" s="221" t="s">
        <v>196</v>
      </c>
      <c r="H195" s="222">
        <v>1</v>
      </c>
      <c r="I195" s="223"/>
      <c r="J195" s="224">
        <f>ROUND(I195*H195,2)</f>
        <v>0</v>
      </c>
      <c r="K195" s="220" t="s">
        <v>144</v>
      </c>
      <c r="L195" s="44"/>
      <c r="M195" s="225" t="s">
        <v>1</v>
      </c>
      <c r="N195" s="226" t="s">
        <v>41</v>
      </c>
      <c r="O195" s="91"/>
      <c r="P195" s="227">
        <f>O195*H195</f>
        <v>0</v>
      </c>
      <c r="Q195" s="227">
        <v>0.00018000000000000001</v>
      </c>
      <c r="R195" s="227">
        <f>Q195*H195</f>
        <v>0.00018000000000000001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234</v>
      </c>
      <c r="AT195" s="229" t="s">
        <v>140</v>
      </c>
      <c r="AU195" s="229" t="s">
        <v>86</v>
      </c>
      <c r="AY195" s="17" t="s">
        <v>137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84</v>
      </c>
      <c r="BK195" s="230">
        <f>ROUND(I195*H195,2)</f>
        <v>0</v>
      </c>
      <c r="BL195" s="17" t="s">
        <v>234</v>
      </c>
      <c r="BM195" s="229" t="s">
        <v>1057</v>
      </c>
    </row>
    <row r="196" s="2" customFormat="1">
      <c r="A196" s="38"/>
      <c r="B196" s="39"/>
      <c r="C196" s="40"/>
      <c r="D196" s="231" t="s">
        <v>147</v>
      </c>
      <c r="E196" s="40"/>
      <c r="F196" s="232" t="s">
        <v>1058</v>
      </c>
      <c r="G196" s="40"/>
      <c r="H196" s="40"/>
      <c r="I196" s="233"/>
      <c r="J196" s="40"/>
      <c r="K196" s="40"/>
      <c r="L196" s="44"/>
      <c r="M196" s="234"/>
      <c r="N196" s="235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147</v>
      </c>
      <c r="AU196" s="17" t="s">
        <v>86</v>
      </c>
    </row>
    <row r="197" s="12" customFormat="1" ht="22.8" customHeight="1">
      <c r="A197" s="12"/>
      <c r="B197" s="202"/>
      <c r="C197" s="203"/>
      <c r="D197" s="204" t="s">
        <v>75</v>
      </c>
      <c r="E197" s="216" t="s">
        <v>1059</v>
      </c>
      <c r="F197" s="216" t="s">
        <v>1060</v>
      </c>
      <c r="G197" s="203"/>
      <c r="H197" s="203"/>
      <c r="I197" s="206"/>
      <c r="J197" s="217">
        <f>BK197</f>
        <v>0</v>
      </c>
      <c r="K197" s="203"/>
      <c r="L197" s="208"/>
      <c r="M197" s="209"/>
      <c r="N197" s="210"/>
      <c r="O197" s="210"/>
      <c r="P197" s="211">
        <f>SUM(P198:P254)</f>
        <v>0</v>
      </c>
      <c r="Q197" s="210"/>
      <c r="R197" s="211">
        <f>SUM(R198:R254)</f>
        <v>0.8581700000000001</v>
      </c>
      <c r="S197" s="210"/>
      <c r="T197" s="212">
        <f>SUM(T198:T254)</f>
        <v>0.74210000000000009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3" t="s">
        <v>86</v>
      </c>
      <c r="AT197" s="214" t="s">
        <v>75</v>
      </c>
      <c r="AU197" s="214" t="s">
        <v>84</v>
      </c>
      <c r="AY197" s="213" t="s">
        <v>137</v>
      </c>
      <c r="BK197" s="215">
        <f>SUM(BK198:BK254)</f>
        <v>0</v>
      </c>
    </row>
    <row r="198" s="2" customFormat="1" ht="16.5" customHeight="1">
      <c r="A198" s="38"/>
      <c r="B198" s="39"/>
      <c r="C198" s="218" t="s">
        <v>329</v>
      </c>
      <c r="D198" s="218" t="s">
        <v>140</v>
      </c>
      <c r="E198" s="219" t="s">
        <v>1061</v>
      </c>
      <c r="F198" s="220" t="s">
        <v>1062</v>
      </c>
      <c r="G198" s="221" t="s">
        <v>838</v>
      </c>
      <c r="H198" s="222">
        <v>5</v>
      </c>
      <c r="I198" s="223"/>
      <c r="J198" s="224">
        <f>ROUND(I198*H198,2)</f>
        <v>0</v>
      </c>
      <c r="K198" s="220" t="s">
        <v>144</v>
      </c>
      <c r="L198" s="44"/>
      <c r="M198" s="225" t="s">
        <v>1</v>
      </c>
      <c r="N198" s="226" t="s">
        <v>41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0.034200000000000001</v>
      </c>
      <c r="T198" s="228">
        <f>S198*H198</f>
        <v>0.17100000000000001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234</v>
      </c>
      <c r="AT198" s="229" t="s">
        <v>140</v>
      </c>
      <c r="AU198" s="229" t="s">
        <v>86</v>
      </c>
      <c r="AY198" s="17" t="s">
        <v>137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84</v>
      </c>
      <c r="BK198" s="230">
        <f>ROUND(I198*H198,2)</f>
        <v>0</v>
      </c>
      <c r="BL198" s="17" t="s">
        <v>234</v>
      </c>
      <c r="BM198" s="229" t="s">
        <v>1063</v>
      </c>
    </row>
    <row r="199" s="2" customFormat="1">
      <c r="A199" s="38"/>
      <c r="B199" s="39"/>
      <c r="C199" s="40"/>
      <c r="D199" s="231" t="s">
        <v>147</v>
      </c>
      <c r="E199" s="40"/>
      <c r="F199" s="232" t="s">
        <v>1064</v>
      </c>
      <c r="G199" s="40"/>
      <c r="H199" s="40"/>
      <c r="I199" s="233"/>
      <c r="J199" s="40"/>
      <c r="K199" s="40"/>
      <c r="L199" s="44"/>
      <c r="M199" s="234"/>
      <c r="N199" s="235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147</v>
      </c>
      <c r="AU199" s="17" t="s">
        <v>86</v>
      </c>
    </row>
    <row r="200" s="13" customFormat="1">
      <c r="A200" s="13"/>
      <c r="B200" s="236"/>
      <c r="C200" s="237"/>
      <c r="D200" s="231" t="s">
        <v>154</v>
      </c>
      <c r="E200" s="238" t="s">
        <v>1</v>
      </c>
      <c r="F200" s="239" t="s">
        <v>169</v>
      </c>
      <c r="G200" s="237"/>
      <c r="H200" s="240">
        <v>5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154</v>
      </c>
      <c r="AU200" s="246" t="s">
        <v>86</v>
      </c>
      <c r="AV200" s="13" t="s">
        <v>86</v>
      </c>
      <c r="AW200" s="13" t="s">
        <v>32</v>
      </c>
      <c r="AX200" s="13" t="s">
        <v>84</v>
      </c>
      <c r="AY200" s="246" t="s">
        <v>137</v>
      </c>
    </row>
    <row r="201" s="2" customFormat="1" ht="24.15" customHeight="1">
      <c r="A201" s="38"/>
      <c r="B201" s="39"/>
      <c r="C201" s="218" t="s">
        <v>334</v>
      </c>
      <c r="D201" s="218" t="s">
        <v>140</v>
      </c>
      <c r="E201" s="219" t="s">
        <v>1065</v>
      </c>
      <c r="F201" s="220" t="s">
        <v>1066</v>
      </c>
      <c r="G201" s="221" t="s">
        <v>838</v>
      </c>
      <c r="H201" s="222">
        <v>5</v>
      </c>
      <c r="I201" s="223"/>
      <c r="J201" s="224">
        <f>ROUND(I201*H201,2)</f>
        <v>0</v>
      </c>
      <c r="K201" s="220" t="s">
        <v>144</v>
      </c>
      <c r="L201" s="44"/>
      <c r="M201" s="225" t="s">
        <v>1</v>
      </c>
      <c r="N201" s="226" t="s">
        <v>41</v>
      </c>
      <c r="O201" s="91"/>
      <c r="P201" s="227">
        <f>O201*H201</f>
        <v>0</v>
      </c>
      <c r="Q201" s="227">
        <v>0.016969999999999999</v>
      </c>
      <c r="R201" s="227">
        <f>Q201*H201</f>
        <v>0.084849999999999995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234</v>
      </c>
      <c r="AT201" s="229" t="s">
        <v>140</v>
      </c>
      <c r="AU201" s="229" t="s">
        <v>86</v>
      </c>
      <c r="AY201" s="17" t="s">
        <v>137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84</v>
      </c>
      <c r="BK201" s="230">
        <f>ROUND(I201*H201,2)</f>
        <v>0</v>
      </c>
      <c r="BL201" s="17" t="s">
        <v>234</v>
      </c>
      <c r="BM201" s="229" t="s">
        <v>1067</v>
      </c>
    </row>
    <row r="202" s="2" customFormat="1">
      <c r="A202" s="38"/>
      <c r="B202" s="39"/>
      <c r="C202" s="40"/>
      <c r="D202" s="231" t="s">
        <v>147</v>
      </c>
      <c r="E202" s="40"/>
      <c r="F202" s="232" t="s">
        <v>1068</v>
      </c>
      <c r="G202" s="40"/>
      <c r="H202" s="40"/>
      <c r="I202" s="233"/>
      <c r="J202" s="40"/>
      <c r="K202" s="40"/>
      <c r="L202" s="44"/>
      <c r="M202" s="234"/>
      <c r="N202" s="235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147</v>
      </c>
      <c r="AU202" s="17" t="s">
        <v>86</v>
      </c>
    </row>
    <row r="203" s="2" customFormat="1" ht="33" customHeight="1">
      <c r="A203" s="38"/>
      <c r="B203" s="39"/>
      <c r="C203" s="218" t="s">
        <v>339</v>
      </c>
      <c r="D203" s="218" t="s">
        <v>140</v>
      </c>
      <c r="E203" s="219" t="s">
        <v>1069</v>
      </c>
      <c r="F203" s="220" t="s">
        <v>1070</v>
      </c>
      <c r="G203" s="221" t="s">
        <v>838</v>
      </c>
      <c r="H203" s="222">
        <v>2</v>
      </c>
      <c r="I203" s="223"/>
      <c r="J203" s="224">
        <f>ROUND(I203*H203,2)</f>
        <v>0</v>
      </c>
      <c r="K203" s="220" t="s">
        <v>144</v>
      </c>
      <c r="L203" s="44"/>
      <c r="M203" s="225" t="s">
        <v>1</v>
      </c>
      <c r="N203" s="226" t="s">
        <v>41</v>
      </c>
      <c r="O203" s="91"/>
      <c r="P203" s="227">
        <f>O203*H203</f>
        <v>0</v>
      </c>
      <c r="Q203" s="227">
        <v>0.013820000000000001</v>
      </c>
      <c r="R203" s="227">
        <f>Q203*H203</f>
        <v>0.027640000000000001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234</v>
      </c>
      <c r="AT203" s="229" t="s">
        <v>140</v>
      </c>
      <c r="AU203" s="229" t="s">
        <v>86</v>
      </c>
      <c r="AY203" s="17" t="s">
        <v>137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84</v>
      </c>
      <c r="BK203" s="230">
        <f>ROUND(I203*H203,2)</f>
        <v>0</v>
      </c>
      <c r="BL203" s="17" t="s">
        <v>234</v>
      </c>
      <c r="BM203" s="229" t="s">
        <v>1071</v>
      </c>
    </row>
    <row r="204" s="2" customFormat="1">
      <c r="A204" s="38"/>
      <c r="B204" s="39"/>
      <c r="C204" s="40"/>
      <c r="D204" s="231" t="s">
        <v>147</v>
      </c>
      <c r="E204" s="40"/>
      <c r="F204" s="232" t="s">
        <v>1072</v>
      </c>
      <c r="G204" s="40"/>
      <c r="H204" s="40"/>
      <c r="I204" s="233"/>
      <c r="J204" s="40"/>
      <c r="K204" s="40"/>
      <c r="L204" s="44"/>
      <c r="M204" s="234"/>
      <c r="N204" s="235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147</v>
      </c>
      <c r="AU204" s="17" t="s">
        <v>86</v>
      </c>
    </row>
    <row r="205" s="2" customFormat="1" ht="24.15" customHeight="1">
      <c r="A205" s="38"/>
      <c r="B205" s="39"/>
      <c r="C205" s="218" t="s">
        <v>344</v>
      </c>
      <c r="D205" s="218" t="s">
        <v>140</v>
      </c>
      <c r="E205" s="219" t="s">
        <v>1073</v>
      </c>
      <c r="F205" s="220" t="s">
        <v>1074</v>
      </c>
      <c r="G205" s="221" t="s">
        <v>838</v>
      </c>
      <c r="H205" s="222">
        <v>2</v>
      </c>
      <c r="I205" s="223"/>
      <c r="J205" s="224">
        <f>ROUND(I205*H205,2)</f>
        <v>0</v>
      </c>
      <c r="K205" s="220" t="s">
        <v>144</v>
      </c>
      <c r="L205" s="44"/>
      <c r="M205" s="225" t="s">
        <v>1</v>
      </c>
      <c r="N205" s="226" t="s">
        <v>41</v>
      </c>
      <c r="O205" s="91"/>
      <c r="P205" s="227">
        <f>O205*H205</f>
        <v>0</v>
      </c>
      <c r="Q205" s="227">
        <v>0</v>
      </c>
      <c r="R205" s="227">
        <f>Q205*H205</f>
        <v>0</v>
      </c>
      <c r="S205" s="227">
        <v>0.01107</v>
      </c>
      <c r="T205" s="228">
        <f>S205*H205</f>
        <v>0.02214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234</v>
      </c>
      <c r="AT205" s="229" t="s">
        <v>140</v>
      </c>
      <c r="AU205" s="229" t="s">
        <v>86</v>
      </c>
      <c r="AY205" s="17" t="s">
        <v>137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84</v>
      </c>
      <c r="BK205" s="230">
        <f>ROUND(I205*H205,2)</f>
        <v>0</v>
      </c>
      <c r="BL205" s="17" t="s">
        <v>234</v>
      </c>
      <c r="BM205" s="229" t="s">
        <v>1075</v>
      </c>
    </row>
    <row r="206" s="2" customFormat="1">
      <c r="A206" s="38"/>
      <c r="B206" s="39"/>
      <c r="C206" s="40"/>
      <c r="D206" s="231" t="s">
        <v>147</v>
      </c>
      <c r="E206" s="40"/>
      <c r="F206" s="232" t="s">
        <v>1076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147</v>
      </c>
      <c r="AU206" s="17" t="s">
        <v>86</v>
      </c>
    </row>
    <row r="207" s="2" customFormat="1" ht="16.5" customHeight="1">
      <c r="A207" s="38"/>
      <c r="B207" s="39"/>
      <c r="C207" s="218" t="s">
        <v>357</v>
      </c>
      <c r="D207" s="218" t="s">
        <v>140</v>
      </c>
      <c r="E207" s="219" t="s">
        <v>1077</v>
      </c>
      <c r="F207" s="220" t="s">
        <v>1078</v>
      </c>
      <c r="G207" s="221" t="s">
        <v>838</v>
      </c>
      <c r="H207" s="222">
        <v>16</v>
      </c>
      <c r="I207" s="223"/>
      <c r="J207" s="224">
        <f>ROUND(I207*H207,2)</f>
        <v>0</v>
      </c>
      <c r="K207" s="220" t="s">
        <v>144</v>
      </c>
      <c r="L207" s="44"/>
      <c r="M207" s="225" t="s">
        <v>1</v>
      </c>
      <c r="N207" s="226" t="s">
        <v>41</v>
      </c>
      <c r="O207" s="91"/>
      <c r="P207" s="227">
        <f>O207*H207</f>
        <v>0</v>
      </c>
      <c r="Q207" s="227">
        <v>0</v>
      </c>
      <c r="R207" s="227">
        <f>Q207*H207</f>
        <v>0</v>
      </c>
      <c r="S207" s="227">
        <v>0.019460000000000002</v>
      </c>
      <c r="T207" s="228">
        <f>S207*H207</f>
        <v>0.31136000000000003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234</v>
      </c>
      <c r="AT207" s="229" t="s">
        <v>140</v>
      </c>
      <c r="AU207" s="229" t="s">
        <v>86</v>
      </c>
      <c r="AY207" s="17" t="s">
        <v>137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84</v>
      </c>
      <c r="BK207" s="230">
        <f>ROUND(I207*H207,2)</f>
        <v>0</v>
      </c>
      <c r="BL207" s="17" t="s">
        <v>234</v>
      </c>
      <c r="BM207" s="229" t="s">
        <v>1079</v>
      </c>
    </row>
    <row r="208" s="2" customFormat="1">
      <c r="A208" s="38"/>
      <c r="B208" s="39"/>
      <c r="C208" s="40"/>
      <c r="D208" s="231" t="s">
        <v>147</v>
      </c>
      <c r="E208" s="40"/>
      <c r="F208" s="232" t="s">
        <v>1080</v>
      </c>
      <c r="G208" s="40"/>
      <c r="H208" s="40"/>
      <c r="I208" s="233"/>
      <c r="J208" s="40"/>
      <c r="K208" s="40"/>
      <c r="L208" s="44"/>
      <c r="M208" s="234"/>
      <c r="N208" s="235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147</v>
      </c>
      <c r="AU208" s="17" t="s">
        <v>86</v>
      </c>
    </row>
    <row r="209" s="13" customFormat="1">
      <c r="A209" s="13"/>
      <c r="B209" s="236"/>
      <c r="C209" s="237"/>
      <c r="D209" s="231" t="s">
        <v>154</v>
      </c>
      <c r="E209" s="238" t="s">
        <v>1</v>
      </c>
      <c r="F209" s="239" t="s">
        <v>145</v>
      </c>
      <c r="G209" s="237"/>
      <c r="H209" s="240">
        <v>4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154</v>
      </c>
      <c r="AU209" s="246" t="s">
        <v>86</v>
      </c>
      <c r="AV209" s="13" t="s">
        <v>86</v>
      </c>
      <c r="AW209" s="13" t="s">
        <v>32</v>
      </c>
      <c r="AX209" s="13" t="s">
        <v>76</v>
      </c>
      <c r="AY209" s="246" t="s">
        <v>137</v>
      </c>
    </row>
    <row r="210" s="13" customFormat="1">
      <c r="A210" s="13"/>
      <c r="B210" s="236"/>
      <c r="C210" s="237"/>
      <c r="D210" s="231" t="s">
        <v>154</v>
      </c>
      <c r="E210" s="238" t="s">
        <v>1</v>
      </c>
      <c r="F210" s="239" t="s">
        <v>212</v>
      </c>
      <c r="G210" s="237"/>
      <c r="H210" s="240">
        <v>12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154</v>
      </c>
      <c r="AU210" s="246" t="s">
        <v>86</v>
      </c>
      <c r="AV210" s="13" t="s">
        <v>86</v>
      </c>
      <c r="AW210" s="13" t="s">
        <v>32</v>
      </c>
      <c r="AX210" s="13" t="s">
        <v>76</v>
      </c>
      <c r="AY210" s="246" t="s">
        <v>137</v>
      </c>
    </row>
    <row r="211" s="14" customFormat="1">
      <c r="A211" s="14"/>
      <c r="B211" s="247"/>
      <c r="C211" s="248"/>
      <c r="D211" s="231" t="s">
        <v>154</v>
      </c>
      <c r="E211" s="249" t="s">
        <v>1</v>
      </c>
      <c r="F211" s="250" t="s">
        <v>162</v>
      </c>
      <c r="G211" s="248"/>
      <c r="H211" s="251">
        <v>16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7" t="s">
        <v>154</v>
      </c>
      <c r="AU211" s="257" t="s">
        <v>86</v>
      </c>
      <c r="AV211" s="14" t="s">
        <v>145</v>
      </c>
      <c r="AW211" s="14" t="s">
        <v>32</v>
      </c>
      <c r="AX211" s="14" t="s">
        <v>84</v>
      </c>
      <c r="AY211" s="257" t="s">
        <v>137</v>
      </c>
    </row>
    <row r="212" s="2" customFormat="1" ht="24.15" customHeight="1">
      <c r="A212" s="38"/>
      <c r="B212" s="39"/>
      <c r="C212" s="218" t="s">
        <v>364</v>
      </c>
      <c r="D212" s="218" t="s">
        <v>140</v>
      </c>
      <c r="E212" s="219" t="s">
        <v>1081</v>
      </c>
      <c r="F212" s="220" t="s">
        <v>1082</v>
      </c>
      <c r="G212" s="221" t="s">
        <v>838</v>
      </c>
      <c r="H212" s="222">
        <v>29</v>
      </c>
      <c r="I212" s="223"/>
      <c r="J212" s="224">
        <f>ROUND(I212*H212,2)</f>
        <v>0</v>
      </c>
      <c r="K212" s="220" t="s">
        <v>144</v>
      </c>
      <c r="L212" s="44"/>
      <c r="M212" s="225" t="s">
        <v>1</v>
      </c>
      <c r="N212" s="226" t="s">
        <v>41</v>
      </c>
      <c r="O212" s="91"/>
      <c r="P212" s="227">
        <f>O212*H212</f>
        <v>0</v>
      </c>
      <c r="Q212" s="227">
        <v>0.014970000000000001</v>
      </c>
      <c r="R212" s="227">
        <f>Q212*H212</f>
        <v>0.43413000000000002</v>
      </c>
      <c r="S212" s="227">
        <v>0</v>
      </c>
      <c r="T212" s="22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9" t="s">
        <v>234</v>
      </c>
      <c r="AT212" s="229" t="s">
        <v>140</v>
      </c>
      <c r="AU212" s="229" t="s">
        <v>86</v>
      </c>
      <c r="AY212" s="17" t="s">
        <v>137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7" t="s">
        <v>84</v>
      </c>
      <c r="BK212" s="230">
        <f>ROUND(I212*H212,2)</f>
        <v>0</v>
      </c>
      <c r="BL212" s="17" t="s">
        <v>234</v>
      </c>
      <c r="BM212" s="229" t="s">
        <v>1083</v>
      </c>
    </row>
    <row r="213" s="2" customFormat="1">
      <c r="A213" s="38"/>
      <c r="B213" s="39"/>
      <c r="C213" s="40"/>
      <c r="D213" s="231" t="s">
        <v>147</v>
      </c>
      <c r="E213" s="40"/>
      <c r="F213" s="232" t="s">
        <v>1084</v>
      </c>
      <c r="G213" s="40"/>
      <c r="H213" s="40"/>
      <c r="I213" s="233"/>
      <c r="J213" s="40"/>
      <c r="K213" s="40"/>
      <c r="L213" s="44"/>
      <c r="M213" s="234"/>
      <c r="N213" s="235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147</v>
      </c>
      <c r="AU213" s="17" t="s">
        <v>86</v>
      </c>
    </row>
    <row r="214" s="2" customFormat="1" ht="16.5" customHeight="1">
      <c r="A214" s="38"/>
      <c r="B214" s="39"/>
      <c r="C214" s="218" t="s">
        <v>187</v>
      </c>
      <c r="D214" s="218" t="s">
        <v>140</v>
      </c>
      <c r="E214" s="219" t="s">
        <v>1085</v>
      </c>
      <c r="F214" s="220" t="s">
        <v>1086</v>
      </c>
      <c r="G214" s="221" t="s">
        <v>838</v>
      </c>
      <c r="H214" s="222">
        <v>8</v>
      </c>
      <c r="I214" s="223"/>
      <c r="J214" s="224">
        <f>ROUND(I214*H214,2)</f>
        <v>0</v>
      </c>
      <c r="K214" s="220" t="s">
        <v>144</v>
      </c>
      <c r="L214" s="44"/>
      <c r="M214" s="225" t="s">
        <v>1</v>
      </c>
      <c r="N214" s="226" t="s">
        <v>41</v>
      </c>
      <c r="O214" s="91"/>
      <c r="P214" s="227">
        <f>O214*H214</f>
        <v>0</v>
      </c>
      <c r="Q214" s="227">
        <v>0</v>
      </c>
      <c r="R214" s="227">
        <f>Q214*H214</f>
        <v>0</v>
      </c>
      <c r="S214" s="227">
        <v>0.017600000000000001</v>
      </c>
      <c r="T214" s="228">
        <f>S214*H214</f>
        <v>0.14080000000000001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234</v>
      </c>
      <c r="AT214" s="229" t="s">
        <v>140</v>
      </c>
      <c r="AU214" s="229" t="s">
        <v>86</v>
      </c>
      <c r="AY214" s="17" t="s">
        <v>137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84</v>
      </c>
      <c r="BK214" s="230">
        <f>ROUND(I214*H214,2)</f>
        <v>0</v>
      </c>
      <c r="BL214" s="17" t="s">
        <v>234</v>
      </c>
      <c r="BM214" s="229" t="s">
        <v>1087</v>
      </c>
    </row>
    <row r="215" s="2" customFormat="1">
      <c r="A215" s="38"/>
      <c r="B215" s="39"/>
      <c r="C215" s="40"/>
      <c r="D215" s="231" t="s">
        <v>147</v>
      </c>
      <c r="E215" s="40"/>
      <c r="F215" s="232" t="s">
        <v>1086</v>
      </c>
      <c r="G215" s="40"/>
      <c r="H215" s="40"/>
      <c r="I215" s="233"/>
      <c r="J215" s="40"/>
      <c r="K215" s="40"/>
      <c r="L215" s="44"/>
      <c r="M215" s="234"/>
      <c r="N215" s="235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147</v>
      </c>
      <c r="AU215" s="17" t="s">
        <v>86</v>
      </c>
    </row>
    <row r="216" s="2" customFormat="1" ht="24.15" customHeight="1">
      <c r="A216" s="38"/>
      <c r="B216" s="39"/>
      <c r="C216" s="218" t="s">
        <v>374</v>
      </c>
      <c r="D216" s="218" t="s">
        <v>140</v>
      </c>
      <c r="E216" s="219" t="s">
        <v>1088</v>
      </c>
      <c r="F216" s="220" t="s">
        <v>1089</v>
      </c>
      <c r="G216" s="221" t="s">
        <v>838</v>
      </c>
      <c r="H216" s="222">
        <v>29</v>
      </c>
      <c r="I216" s="223"/>
      <c r="J216" s="224">
        <f>ROUND(I216*H216,2)</f>
        <v>0</v>
      </c>
      <c r="K216" s="220" t="s">
        <v>144</v>
      </c>
      <c r="L216" s="44"/>
      <c r="M216" s="225" t="s">
        <v>1</v>
      </c>
      <c r="N216" s="226" t="s">
        <v>41</v>
      </c>
      <c r="O216" s="91"/>
      <c r="P216" s="227">
        <f>O216*H216</f>
        <v>0</v>
      </c>
      <c r="Q216" s="227">
        <v>0.0024199999999999998</v>
      </c>
      <c r="R216" s="227">
        <f>Q216*H216</f>
        <v>0.070179999999999992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234</v>
      </c>
      <c r="AT216" s="229" t="s">
        <v>140</v>
      </c>
      <c r="AU216" s="229" t="s">
        <v>86</v>
      </c>
      <c r="AY216" s="17" t="s">
        <v>137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84</v>
      </c>
      <c r="BK216" s="230">
        <f>ROUND(I216*H216,2)</f>
        <v>0</v>
      </c>
      <c r="BL216" s="17" t="s">
        <v>234</v>
      </c>
      <c r="BM216" s="229" t="s">
        <v>1090</v>
      </c>
    </row>
    <row r="217" s="2" customFormat="1">
      <c r="A217" s="38"/>
      <c r="B217" s="39"/>
      <c r="C217" s="40"/>
      <c r="D217" s="231" t="s">
        <v>147</v>
      </c>
      <c r="E217" s="40"/>
      <c r="F217" s="232" t="s">
        <v>1089</v>
      </c>
      <c r="G217" s="40"/>
      <c r="H217" s="40"/>
      <c r="I217" s="233"/>
      <c r="J217" s="40"/>
      <c r="K217" s="40"/>
      <c r="L217" s="44"/>
      <c r="M217" s="234"/>
      <c r="N217" s="235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147</v>
      </c>
      <c r="AU217" s="17" t="s">
        <v>86</v>
      </c>
    </row>
    <row r="218" s="2" customFormat="1" ht="21.75" customHeight="1">
      <c r="A218" s="38"/>
      <c r="B218" s="39"/>
      <c r="C218" s="218" t="s">
        <v>380</v>
      </c>
      <c r="D218" s="218" t="s">
        <v>140</v>
      </c>
      <c r="E218" s="219" t="s">
        <v>1091</v>
      </c>
      <c r="F218" s="220" t="s">
        <v>1092</v>
      </c>
      <c r="G218" s="221" t="s">
        <v>838</v>
      </c>
      <c r="H218" s="222">
        <v>5</v>
      </c>
      <c r="I218" s="223"/>
      <c r="J218" s="224">
        <f>ROUND(I218*H218,2)</f>
        <v>0</v>
      </c>
      <c r="K218" s="220" t="s">
        <v>1</v>
      </c>
      <c r="L218" s="44"/>
      <c r="M218" s="225" t="s">
        <v>1</v>
      </c>
      <c r="N218" s="226" t="s">
        <v>41</v>
      </c>
      <c r="O218" s="91"/>
      <c r="P218" s="227">
        <f>O218*H218</f>
        <v>0</v>
      </c>
      <c r="Q218" s="227">
        <v>0.00032000000000000003</v>
      </c>
      <c r="R218" s="227">
        <f>Q218*H218</f>
        <v>0.0016000000000000001</v>
      </c>
      <c r="S218" s="227">
        <v>0</v>
      </c>
      <c r="T218" s="22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234</v>
      </c>
      <c r="AT218" s="229" t="s">
        <v>140</v>
      </c>
      <c r="AU218" s="229" t="s">
        <v>86</v>
      </c>
      <c r="AY218" s="17" t="s">
        <v>137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84</v>
      </c>
      <c r="BK218" s="230">
        <f>ROUND(I218*H218,2)</f>
        <v>0</v>
      </c>
      <c r="BL218" s="17" t="s">
        <v>234</v>
      </c>
      <c r="BM218" s="229" t="s">
        <v>1093</v>
      </c>
    </row>
    <row r="219" s="2" customFormat="1">
      <c r="A219" s="38"/>
      <c r="B219" s="39"/>
      <c r="C219" s="40"/>
      <c r="D219" s="231" t="s">
        <v>147</v>
      </c>
      <c r="E219" s="40"/>
      <c r="F219" s="232" t="s">
        <v>1092</v>
      </c>
      <c r="G219" s="40"/>
      <c r="H219" s="40"/>
      <c r="I219" s="233"/>
      <c r="J219" s="40"/>
      <c r="K219" s="40"/>
      <c r="L219" s="44"/>
      <c r="M219" s="234"/>
      <c r="N219" s="235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147</v>
      </c>
      <c r="AU219" s="17" t="s">
        <v>86</v>
      </c>
    </row>
    <row r="220" s="2" customFormat="1" ht="24.15" customHeight="1">
      <c r="A220" s="38"/>
      <c r="B220" s="39"/>
      <c r="C220" s="218" t="s">
        <v>387</v>
      </c>
      <c r="D220" s="218" t="s">
        <v>140</v>
      </c>
      <c r="E220" s="219" t="s">
        <v>1094</v>
      </c>
      <c r="F220" s="220" t="s">
        <v>1095</v>
      </c>
      <c r="G220" s="221" t="s">
        <v>838</v>
      </c>
      <c r="H220" s="222">
        <v>29</v>
      </c>
      <c r="I220" s="223"/>
      <c r="J220" s="224">
        <f>ROUND(I220*H220,2)</f>
        <v>0</v>
      </c>
      <c r="K220" s="220" t="s">
        <v>144</v>
      </c>
      <c r="L220" s="44"/>
      <c r="M220" s="225" t="s">
        <v>1</v>
      </c>
      <c r="N220" s="226" t="s">
        <v>41</v>
      </c>
      <c r="O220" s="91"/>
      <c r="P220" s="227">
        <f>O220*H220</f>
        <v>0</v>
      </c>
      <c r="Q220" s="227">
        <v>0.00051999999999999995</v>
      </c>
      <c r="R220" s="227">
        <f>Q220*H220</f>
        <v>0.015079999999999998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234</v>
      </c>
      <c r="AT220" s="229" t="s">
        <v>140</v>
      </c>
      <c r="AU220" s="229" t="s">
        <v>86</v>
      </c>
      <c r="AY220" s="17" t="s">
        <v>137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84</v>
      </c>
      <c r="BK220" s="230">
        <f>ROUND(I220*H220,2)</f>
        <v>0</v>
      </c>
      <c r="BL220" s="17" t="s">
        <v>234</v>
      </c>
      <c r="BM220" s="229" t="s">
        <v>1096</v>
      </c>
    </row>
    <row r="221" s="2" customFormat="1">
      <c r="A221" s="38"/>
      <c r="B221" s="39"/>
      <c r="C221" s="40"/>
      <c r="D221" s="231" t="s">
        <v>147</v>
      </c>
      <c r="E221" s="40"/>
      <c r="F221" s="232" t="s">
        <v>1095</v>
      </c>
      <c r="G221" s="40"/>
      <c r="H221" s="40"/>
      <c r="I221" s="233"/>
      <c r="J221" s="40"/>
      <c r="K221" s="40"/>
      <c r="L221" s="44"/>
      <c r="M221" s="234"/>
      <c r="N221" s="235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147</v>
      </c>
      <c r="AU221" s="17" t="s">
        <v>86</v>
      </c>
    </row>
    <row r="222" s="2" customFormat="1" ht="24.15" customHeight="1">
      <c r="A222" s="38"/>
      <c r="B222" s="39"/>
      <c r="C222" s="218" t="s">
        <v>396</v>
      </c>
      <c r="D222" s="218" t="s">
        <v>140</v>
      </c>
      <c r="E222" s="219" t="s">
        <v>1097</v>
      </c>
      <c r="F222" s="220" t="s">
        <v>1098</v>
      </c>
      <c r="G222" s="221" t="s">
        <v>838</v>
      </c>
      <c r="H222" s="222">
        <v>5</v>
      </c>
      <c r="I222" s="223"/>
      <c r="J222" s="224">
        <f>ROUND(I222*H222,2)</f>
        <v>0</v>
      </c>
      <c r="K222" s="220" t="s">
        <v>144</v>
      </c>
      <c r="L222" s="44"/>
      <c r="M222" s="225" t="s">
        <v>1</v>
      </c>
      <c r="N222" s="226" t="s">
        <v>41</v>
      </c>
      <c r="O222" s="91"/>
      <c r="P222" s="227">
        <f>O222*H222</f>
        <v>0</v>
      </c>
      <c r="Q222" s="227">
        <v>0.00051999999999999995</v>
      </c>
      <c r="R222" s="227">
        <f>Q222*H222</f>
        <v>0.0025999999999999999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234</v>
      </c>
      <c r="AT222" s="229" t="s">
        <v>140</v>
      </c>
      <c r="AU222" s="229" t="s">
        <v>86</v>
      </c>
      <c r="AY222" s="17" t="s">
        <v>137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84</v>
      </c>
      <c r="BK222" s="230">
        <f>ROUND(I222*H222,2)</f>
        <v>0</v>
      </c>
      <c r="BL222" s="17" t="s">
        <v>234</v>
      </c>
      <c r="BM222" s="229" t="s">
        <v>1099</v>
      </c>
    </row>
    <row r="223" s="2" customFormat="1">
      <c r="A223" s="38"/>
      <c r="B223" s="39"/>
      <c r="C223" s="40"/>
      <c r="D223" s="231" t="s">
        <v>147</v>
      </c>
      <c r="E223" s="40"/>
      <c r="F223" s="232" t="s">
        <v>1100</v>
      </c>
      <c r="G223" s="40"/>
      <c r="H223" s="40"/>
      <c r="I223" s="233"/>
      <c r="J223" s="40"/>
      <c r="K223" s="40"/>
      <c r="L223" s="44"/>
      <c r="M223" s="234"/>
      <c r="N223" s="235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147</v>
      </c>
      <c r="AU223" s="17" t="s">
        <v>86</v>
      </c>
    </row>
    <row r="224" s="2" customFormat="1" ht="24.15" customHeight="1">
      <c r="A224" s="38"/>
      <c r="B224" s="39"/>
      <c r="C224" s="218" t="s">
        <v>410</v>
      </c>
      <c r="D224" s="218" t="s">
        <v>140</v>
      </c>
      <c r="E224" s="219" t="s">
        <v>1101</v>
      </c>
      <c r="F224" s="220" t="s">
        <v>1102</v>
      </c>
      <c r="G224" s="221" t="s">
        <v>838</v>
      </c>
      <c r="H224" s="222">
        <v>10</v>
      </c>
      <c r="I224" s="223"/>
      <c r="J224" s="224">
        <f>ROUND(I224*H224,2)</f>
        <v>0</v>
      </c>
      <c r="K224" s="220" t="s">
        <v>1</v>
      </c>
      <c r="L224" s="44"/>
      <c r="M224" s="225" t="s">
        <v>1</v>
      </c>
      <c r="N224" s="226" t="s">
        <v>41</v>
      </c>
      <c r="O224" s="91"/>
      <c r="P224" s="227">
        <f>O224*H224</f>
        <v>0</v>
      </c>
      <c r="Q224" s="227">
        <v>0.00051999999999999995</v>
      </c>
      <c r="R224" s="227">
        <f>Q224*H224</f>
        <v>0.0051999999999999998</v>
      </c>
      <c r="S224" s="227">
        <v>0</v>
      </c>
      <c r="T224" s="22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234</v>
      </c>
      <c r="AT224" s="229" t="s">
        <v>140</v>
      </c>
      <c r="AU224" s="229" t="s">
        <v>86</v>
      </c>
      <c r="AY224" s="17" t="s">
        <v>137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7" t="s">
        <v>84</v>
      </c>
      <c r="BK224" s="230">
        <f>ROUND(I224*H224,2)</f>
        <v>0</v>
      </c>
      <c r="BL224" s="17" t="s">
        <v>234</v>
      </c>
      <c r="BM224" s="229" t="s">
        <v>1103</v>
      </c>
    </row>
    <row r="225" s="2" customFormat="1">
      <c r="A225" s="38"/>
      <c r="B225" s="39"/>
      <c r="C225" s="40"/>
      <c r="D225" s="231" t="s">
        <v>147</v>
      </c>
      <c r="E225" s="40"/>
      <c r="F225" s="232" t="s">
        <v>1102</v>
      </c>
      <c r="G225" s="40"/>
      <c r="H225" s="40"/>
      <c r="I225" s="233"/>
      <c r="J225" s="40"/>
      <c r="K225" s="40"/>
      <c r="L225" s="44"/>
      <c r="M225" s="234"/>
      <c r="N225" s="235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147</v>
      </c>
      <c r="AU225" s="17" t="s">
        <v>86</v>
      </c>
    </row>
    <row r="226" s="2" customFormat="1" ht="24.15" customHeight="1">
      <c r="A226" s="38"/>
      <c r="B226" s="39"/>
      <c r="C226" s="218" t="s">
        <v>417</v>
      </c>
      <c r="D226" s="218" t="s">
        <v>140</v>
      </c>
      <c r="E226" s="219" t="s">
        <v>1104</v>
      </c>
      <c r="F226" s="220" t="s">
        <v>1105</v>
      </c>
      <c r="G226" s="221" t="s">
        <v>838</v>
      </c>
      <c r="H226" s="222">
        <v>3</v>
      </c>
      <c r="I226" s="223"/>
      <c r="J226" s="224">
        <f>ROUND(I226*H226,2)</f>
        <v>0</v>
      </c>
      <c r="K226" s="220" t="s">
        <v>1</v>
      </c>
      <c r="L226" s="44"/>
      <c r="M226" s="225" t="s">
        <v>1</v>
      </c>
      <c r="N226" s="226" t="s">
        <v>41</v>
      </c>
      <c r="O226" s="91"/>
      <c r="P226" s="227">
        <f>O226*H226</f>
        <v>0</v>
      </c>
      <c r="Q226" s="227">
        <v>0.00051999999999999995</v>
      </c>
      <c r="R226" s="227">
        <f>Q226*H226</f>
        <v>0.0015599999999999998</v>
      </c>
      <c r="S226" s="227">
        <v>0</v>
      </c>
      <c r="T226" s="22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9" t="s">
        <v>234</v>
      </c>
      <c r="AT226" s="229" t="s">
        <v>140</v>
      </c>
      <c r="AU226" s="229" t="s">
        <v>86</v>
      </c>
      <c r="AY226" s="17" t="s">
        <v>137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7" t="s">
        <v>84</v>
      </c>
      <c r="BK226" s="230">
        <f>ROUND(I226*H226,2)</f>
        <v>0</v>
      </c>
      <c r="BL226" s="17" t="s">
        <v>234</v>
      </c>
      <c r="BM226" s="229" t="s">
        <v>1106</v>
      </c>
    </row>
    <row r="227" s="2" customFormat="1">
      <c r="A227" s="38"/>
      <c r="B227" s="39"/>
      <c r="C227" s="40"/>
      <c r="D227" s="231" t="s">
        <v>147</v>
      </c>
      <c r="E227" s="40"/>
      <c r="F227" s="232" t="s">
        <v>1105</v>
      </c>
      <c r="G227" s="40"/>
      <c r="H227" s="40"/>
      <c r="I227" s="233"/>
      <c r="J227" s="40"/>
      <c r="K227" s="40"/>
      <c r="L227" s="44"/>
      <c r="M227" s="234"/>
      <c r="N227" s="235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147</v>
      </c>
      <c r="AU227" s="17" t="s">
        <v>86</v>
      </c>
    </row>
    <row r="228" s="2" customFormat="1" ht="24.15" customHeight="1">
      <c r="A228" s="38"/>
      <c r="B228" s="39"/>
      <c r="C228" s="218" t="s">
        <v>425</v>
      </c>
      <c r="D228" s="218" t="s">
        <v>140</v>
      </c>
      <c r="E228" s="219" t="s">
        <v>1107</v>
      </c>
      <c r="F228" s="220" t="s">
        <v>1108</v>
      </c>
      <c r="G228" s="221" t="s">
        <v>838</v>
      </c>
      <c r="H228" s="222">
        <v>5</v>
      </c>
      <c r="I228" s="223"/>
      <c r="J228" s="224">
        <f>ROUND(I228*H228,2)</f>
        <v>0</v>
      </c>
      <c r="K228" s="220" t="s">
        <v>1</v>
      </c>
      <c r="L228" s="44"/>
      <c r="M228" s="225" t="s">
        <v>1</v>
      </c>
      <c r="N228" s="226" t="s">
        <v>41</v>
      </c>
      <c r="O228" s="91"/>
      <c r="P228" s="227">
        <f>O228*H228</f>
        <v>0</v>
      </c>
      <c r="Q228" s="227">
        <v>0.00051999999999999995</v>
      </c>
      <c r="R228" s="227">
        <f>Q228*H228</f>
        <v>0.0025999999999999999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234</v>
      </c>
      <c r="AT228" s="229" t="s">
        <v>140</v>
      </c>
      <c r="AU228" s="229" t="s">
        <v>86</v>
      </c>
      <c r="AY228" s="17" t="s">
        <v>137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84</v>
      </c>
      <c r="BK228" s="230">
        <f>ROUND(I228*H228,2)</f>
        <v>0</v>
      </c>
      <c r="BL228" s="17" t="s">
        <v>234</v>
      </c>
      <c r="BM228" s="229" t="s">
        <v>1109</v>
      </c>
    </row>
    <row r="229" s="2" customFormat="1">
      <c r="A229" s="38"/>
      <c r="B229" s="39"/>
      <c r="C229" s="40"/>
      <c r="D229" s="231" t="s">
        <v>147</v>
      </c>
      <c r="E229" s="40"/>
      <c r="F229" s="232" t="s">
        <v>1108</v>
      </c>
      <c r="G229" s="40"/>
      <c r="H229" s="40"/>
      <c r="I229" s="233"/>
      <c r="J229" s="40"/>
      <c r="K229" s="40"/>
      <c r="L229" s="44"/>
      <c r="M229" s="234"/>
      <c r="N229" s="235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147</v>
      </c>
      <c r="AU229" s="17" t="s">
        <v>86</v>
      </c>
    </row>
    <row r="230" s="2" customFormat="1" ht="24.15" customHeight="1">
      <c r="A230" s="38"/>
      <c r="B230" s="39"/>
      <c r="C230" s="218" t="s">
        <v>430</v>
      </c>
      <c r="D230" s="218" t="s">
        <v>140</v>
      </c>
      <c r="E230" s="219" t="s">
        <v>1110</v>
      </c>
      <c r="F230" s="220" t="s">
        <v>1111</v>
      </c>
      <c r="G230" s="221" t="s">
        <v>838</v>
      </c>
      <c r="H230" s="222">
        <v>29</v>
      </c>
      <c r="I230" s="223"/>
      <c r="J230" s="224">
        <f>ROUND(I230*H230,2)</f>
        <v>0</v>
      </c>
      <c r="K230" s="220" t="s">
        <v>1</v>
      </c>
      <c r="L230" s="44"/>
      <c r="M230" s="225" t="s">
        <v>1</v>
      </c>
      <c r="N230" s="226" t="s">
        <v>41</v>
      </c>
      <c r="O230" s="91"/>
      <c r="P230" s="227">
        <f>O230*H230</f>
        <v>0</v>
      </c>
      <c r="Q230" s="227">
        <v>0.0030000000000000001</v>
      </c>
      <c r="R230" s="227">
        <f>Q230*H230</f>
        <v>0.087000000000000008</v>
      </c>
      <c r="S230" s="227">
        <v>0</v>
      </c>
      <c r="T230" s="22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234</v>
      </c>
      <c r="AT230" s="229" t="s">
        <v>140</v>
      </c>
      <c r="AU230" s="229" t="s">
        <v>86</v>
      </c>
      <c r="AY230" s="17" t="s">
        <v>137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84</v>
      </c>
      <c r="BK230" s="230">
        <f>ROUND(I230*H230,2)</f>
        <v>0</v>
      </c>
      <c r="BL230" s="17" t="s">
        <v>234</v>
      </c>
      <c r="BM230" s="229" t="s">
        <v>1112</v>
      </c>
    </row>
    <row r="231" s="2" customFormat="1">
      <c r="A231" s="38"/>
      <c r="B231" s="39"/>
      <c r="C231" s="40"/>
      <c r="D231" s="231" t="s">
        <v>147</v>
      </c>
      <c r="E231" s="40"/>
      <c r="F231" s="232" t="s">
        <v>1111</v>
      </c>
      <c r="G231" s="40"/>
      <c r="H231" s="40"/>
      <c r="I231" s="233"/>
      <c r="J231" s="40"/>
      <c r="K231" s="40"/>
      <c r="L231" s="44"/>
      <c r="M231" s="234"/>
      <c r="N231" s="235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147</v>
      </c>
      <c r="AU231" s="17" t="s">
        <v>86</v>
      </c>
    </row>
    <row r="232" s="2" customFormat="1" ht="16.5" customHeight="1">
      <c r="A232" s="38"/>
      <c r="B232" s="39"/>
      <c r="C232" s="218" t="s">
        <v>437</v>
      </c>
      <c r="D232" s="218" t="s">
        <v>140</v>
      </c>
      <c r="E232" s="219" t="s">
        <v>1113</v>
      </c>
      <c r="F232" s="220" t="s">
        <v>1114</v>
      </c>
      <c r="G232" s="221" t="s">
        <v>838</v>
      </c>
      <c r="H232" s="222">
        <v>1</v>
      </c>
      <c r="I232" s="223"/>
      <c r="J232" s="224">
        <f>ROUND(I232*H232,2)</f>
        <v>0</v>
      </c>
      <c r="K232" s="220" t="s">
        <v>144</v>
      </c>
      <c r="L232" s="44"/>
      <c r="M232" s="225" t="s">
        <v>1</v>
      </c>
      <c r="N232" s="226" t="s">
        <v>41</v>
      </c>
      <c r="O232" s="91"/>
      <c r="P232" s="227">
        <f>O232*H232</f>
        <v>0</v>
      </c>
      <c r="Q232" s="227">
        <v>0</v>
      </c>
      <c r="R232" s="227">
        <f>Q232*H232</f>
        <v>0</v>
      </c>
      <c r="S232" s="227">
        <v>0.018800000000000001</v>
      </c>
      <c r="T232" s="228">
        <f>S232*H232</f>
        <v>0.018800000000000001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234</v>
      </c>
      <c r="AT232" s="229" t="s">
        <v>140</v>
      </c>
      <c r="AU232" s="229" t="s">
        <v>86</v>
      </c>
      <c r="AY232" s="17" t="s">
        <v>137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84</v>
      </c>
      <c r="BK232" s="230">
        <f>ROUND(I232*H232,2)</f>
        <v>0</v>
      </c>
      <c r="BL232" s="17" t="s">
        <v>234</v>
      </c>
      <c r="BM232" s="229" t="s">
        <v>1115</v>
      </c>
    </row>
    <row r="233" s="2" customFormat="1">
      <c r="A233" s="38"/>
      <c r="B233" s="39"/>
      <c r="C233" s="40"/>
      <c r="D233" s="231" t="s">
        <v>147</v>
      </c>
      <c r="E233" s="40"/>
      <c r="F233" s="232" t="s">
        <v>1116</v>
      </c>
      <c r="G233" s="40"/>
      <c r="H233" s="40"/>
      <c r="I233" s="233"/>
      <c r="J233" s="40"/>
      <c r="K233" s="40"/>
      <c r="L233" s="44"/>
      <c r="M233" s="234"/>
      <c r="N233" s="235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147</v>
      </c>
      <c r="AU233" s="17" t="s">
        <v>86</v>
      </c>
    </row>
    <row r="234" s="2" customFormat="1" ht="16.5" customHeight="1">
      <c r="A234" s="38"/>
      <c r="B234" s="39"/>
      <c r="C234" s="218" t="s">
        <v>451</v>
      </c>
      <c r="D234" s="218" t="s">
        <v>140</v>
      </c>
      <c r="E234" s="219" t="s">
        <v>1117</v>
      </c>
      <c r="F234" s="220" t="s">
        <v>1118</v>
      </c>
      <c r="G234" s="221" t="s">
        <v>838</v>
      </c>
      <c r="H234" s="222">
        <v>1</v>
      </c>
      <c r="I234" s="223"/>
      <c r="J234" s="224">
        <f>ROUND(I234*H234,2)</f>
        <v>0</v>
      </c>
      <c r="K234" s="220" t="s">
        <v>1</v>
      </c>
      <c r="L234" s="44"/>
      <c r="M234" s="225" t="s">
        <v>1</v>
      </c>
      <c r="N234" s="226" t="s">
        <v>41</v>
      </c>
      <c r="O234" s="91"/>
      <c r="P234" s="227">
        <f>O234*H234</f>
        <v>0</v>
      </c>
      <c r="Q234" s="227">
        <v>0.014749999999999999</v>
      </c>
      <c r="R234" s="227">
        <f>Q234*H234</f>
        <v>0.014749999999999999</v>
      </c>
      <c r="S234" s="227">
        <v>0</v>
      </c>
      <c r="T234" s="22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234</v>
      </c>
      <c r="AT234" s="229" t="s">
        <v>140</v>
      </c>
      <c r="AU234" s="229" t="s">
        <v>86</v>
      </c>
      <c r="AY234" s="17" t="s">
        <v>137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84</v>
      </c>
      <c r="BK234" s="230">
        <f>ROUND(I234*H234,2)</f>
        <v>0</v>
      </c>
      <c r="BL234" s="17" t="s">
        <v>234</v>
      </c>
      <c r="BM234" s="229" t="s">
        <v>1119</v>
      </c>
    </row>
    <row r="235" s="2" customFormat="1">
      <c r="A235" s="38"/>
      <c r="B235" s="39"/>
      <c r="C235" s="40"/>
      <c r="D235" s="231" t="s">
        <v>147</v>
      </c>
      <c r="E235" s="40"/>
      <c r="F235" s="232" t="s">
        <v>1118</v>
      </c>
      <c r="G235" s="40"/>
      <c r="H235" s="40"/>
      <c r="I235" s="233"/>
      <c r="J235" s="40"/>
      <c r="K235" s="40"/>
      <c r="L235" s="44"/>
      <c r="M235" s="234"/>
      <c r="N235" s="235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147</v>
      </c>
      <c r="AU235" s="17" t="s">
        <v>86</v>
      </c>
    </row>
    <row r="236" s="2" customFormat="1" ht="16.5" customHeight="1">
      <c r="A236" s="38"/>
      <c r="B236" s="39"/>
      <c r="C236" s="218" t="s">
        <v>457</v>
      </c>
      <c r="D236" s="218" t="s">
        <v>140</v>
      </c>
      <c r="E236" s="219" t="s">
        <v>1120</v>
      </c>
      <c r="F236" s="220" t="s">
        <v>1121</v>
      </c>
      <c r="G236" s="221" t="s">
        <v>838</v>
      </c>
      <c r="H236" s="222">
        <v>2</v>
      </c>
      <c r="I236" s="223"/>
      <c r="J236" s="224">
        <f>ROUND(I236*H236,2)</f>
        <v>0</v>
      </c>
      <c r="K236" s="220" t="s">
        <v>144</v>
      </c>
      <c r="L236" s="44"/>
      <c r="M236" s="225" t="s">
        <v>1</v>
      </c>
      <c r="N236" s="226" t="s">
        <v>41</v>
      </c>
      <c r="O236" s="91"/>
      <c r="P236" s="227">
        <f>O236*H236</f>
        <v>0</v>
      </c>
      <c r="Q236" s="227">
        <v>3.0000000000000001E-05</v>
      </c>
      <c r="R236" s="227">
        <f>Q236*H236</f>
        <v>6.0000000000000002E-05</v>
      </c>
      <c r="S236" s="227">
        <v>0</v>
      </c>
      <c r="T236" s="22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9" t="s">
        <v>234</v>
      </c>
      <c r="AT236" s="229" t="s">
        <v>140</v>
      </c>
      <c r="AU236" s="229" t="s">
        <v>86</v>
      </c>
      <c r="AY236" s="17" t="s">
        <v>137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7" t="s">
        <v>84</v>
      </c>
      <c r="BK236" s="230">
        <f>ROUND(I236*H236,2)</f>
        <v>0</v>
      </c>
      <c r="BL236" s="17" t="s">
        <v>234</v>
      </c>
      <c r="BM236" s="229" t="s">
        <v>1122</v>
      </c>
    </row>
    <row r="237" s="2" customFormat="1">
      <c r="A237" s="38"/>
      <c r="B237" s="39"/>
      <c r="C237" s="40"/>
      <c r="D237" s="231" t="s">
        <v>147</v>
      </c>
      <c r="E237" s="40"/>
      <c r="F237" s="232" t="s">
        <v>1121</v>
      </c>
      <c r="G237" s="40"/>
      <c r="H237" s="40"/>
      <c r="I237" s="233"/>
      <c r="J237" s="40"/>
      <c r="K237" s="40"/>
      <c r="L237" s="44"/>
      <c r="M237" s="234"/>
      <c r="N237" s="235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147</v>
      </c>
      <c r="AU237" s="17" t="s">
        <v>86</v>
      </c>
    </row>
    <row r="238" s="2" customFormat="1" ht="24.15" customHeight="1">
      <c r="A238" s="38"/>
      <c r="B238" s="39"/>
      <c r="C238" s="270" t="s">
        <v>463</v>
      </c>
      <c r="D238" s="270" t="s">
        <v>227</v>
      </c>
      <c r="E238" s="271" t="s">
        <v>1123</v>
      </c>
      <c r="F238" s="272" t="s">
        <v>1124</v>
      </c>
      <c r="G238" s="273" t="s">
        <v>196</v>
      </c>
      <c r="H238" s="274">
        <v>2</v>
      </c>
      <c r="I238" s="275"/>
      <c r="J238" s="276">
        <f>ROUND(I238*H238,2)</f>
        <v>0</v>
      </c>
      <c r="K238" s="272" t="s">
        <v>144</v>
      </c>
      <c r="L238" s="277"/>
      <c r="M238" s="278" t="s">
        <v>1</v>
      </c>
      <c r="N238" s="279" t="s">
        <v>41</v>
      </c>
      <c r="O238" s="91"/>
      <c r="P238" s="227">
        <f>O238*H238</f>
        <v>0</v>
      </c>
      <c r="Q238" s="227">
        <v>0.0053</v>
      </c>
      <c r="R238" s="227">
        <f>Q238*H238</f>
        <v>0.0106</v>
      </c>
      <c r="S238" s="227">
        <v>0</v>
      </c>
      <c r="T238" s="22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9" t="s">
        <v>322</v>
      </c>
      <c r="AT238" s="229" t="s">
        <v>227</v>
      </c>
      <c r="AU238" s="229" t="s">
        <v>86</v>
      </c>
      <c r="AY238" s="17" t="s">
        <v>137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7" t="s">
        <v>84</v>
      </c>
      <c r="BK238" s="230">
        <f>ROUND(I238*H238,2)</f>
        <v>0</v>
      </c>
      <c r="BL238" s="17" t="s">
        <v>234</v>
      </c>
      <c r="BM238" s="229" t="s">
        <v>1125</v>
      </c>
    </row>
    <row r="239" s="2" customFormat="1">
      <c r="A239" s="38"/>
      <c r="B239" s="39"/>
      <c r="C239" s="40"/>
      <c r="D239" s="231" t="s">
        <v>147</v>
      </c>
      <c r="E239" s="40"/>
      <c r="F239" s="232" t="s">
        <v>1124</v>
      </c>
      <c r="G239" s="40"/>
      <c r="H239" s="40"/>
      <c r="I239" s="233"/>
      <c r="J239" s="40"/>
      <c r="K239" s="40"/>
      <c r="L239" s="44"/>
      <c r="M239" s="234"/>
      <c r="N239" s="235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147</v>
      </c>
      <c r="AU239" s="17" t="s">
        <v>86</v>
      </c>
    </row>
    <row r="240" s="2" customFormat="1" ht="24.15" customHeight="1">
      <c r="A240" s="38"/>
      <c r="B240" s="39"/>
      <c r="C240" s="218" t="s">
        <v>468</v>
      </c>
      <c r="D240" s="218" t="s">
        <v>140</v>
      </c>
      <c r="E240" s="219" t="s">
        <v>1126</v>
      </c>
      <c r="F240" s="220" t="s">
        <v>1127</v>
      </c>
      <c r="G240" s="221" t="s">
        <v>196</v>
      </c>
      <c r="H240" s="222">
        <v>2</v>
      </c>
      <c r="I240" s="223"/>
      <c r="J240" s="224">
        <f>ROUND(I240*H240,2)</f>
        <v>0</v>
      </c>
      <c r="K240" s="220" t="s">
        <v>144</v>
      </c>
      <c r="L240" s="44"/>
      <c r="M240" s="225" t="s">
        <v>1</v>
      </c>
      <c r="N240" s="226" t="s">
        <v>41</v>
      </c>
      <c r="O240" s="91"/>
      <c r="P240" s="227">
        <f>O240*H240</f>
        <v>0</v>
      </c>
      <c r="Q240" s="227">
        <v>0.00142</v>
      </c>
      <c r="R240" s="227">
        <f>Q240*H240</f>
        <v>0.0028400000000000001</v>
      </c>
      <c r="S240" s="227">
        <v>0</v>
      </c>
      <c r="T240" s="22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9" t="s">
        <v>234</v>
      </c>
      <c r="AT240" s="229" t="s">
        <v>140</v>
      </c>
      <c r="AU240" s="229" t="s">
        <v>86</v>
      </c>
      <c r="AY240" s="17" t="s">
        <v>137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7" t="s">
        <v>84</v>
      </c>
      <c r="BK240" s="230">
        <f>ROUND(I240*H240,2)</f>
        <v>0</v>
      </c>
      <c r="BL240" s="17" t="s">
        <v>234</v>
      </c>
      <c r="BM240" s="229" t="s">
        <v>1128</v>
      </c>
    </row>
    <row r="241" s="2" customFormat="1">
      <c r="A241" s="38"/>
      <c r="B241" s="39"/>
      <c r="C241" s="40"/>
      <c r="D241" s="231" t="s">
        <v>147</v>
      </c>
      <c r="E241" s="40"/>
      <c r="F241" s="232" t="s">
        <v>1129</v>
      </c>
      <c r="G241" s="40"/>
      <c r="H241" s="40"/>
      <c r="I241" s="233"/>
      <c r="J241" s="40"/>
      <c r="K241" s="40"/>
      <c r="L241" s="44"/>
      <c r="M241" s="234"/>
      <c r="N241" s="235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147</v>
      </c>
      <c r="AU241" s="17" t="s">
        <v>86</v>
      </c>
    </row>
    <row r="242" s="2" customFormat="1" ht="16.5" customHeight="1">
      <c r="A242" s="38"/>
      <c r="B242" s="39"/>
      <c r="C242" s="218" t="s">
        <v>473</v>
      </c>
      <c r="D242" s="218" t="s">
        <v>140</v>
      </c>
      <c r="E242" s="219" t="s">
        <v>1130</v>
      </c>
      <c r="F242" s="220" t="s">
        <v>1131</v>
      </c>
      <c r="G242" s="221" t="s">
        <v>838</v>
      </c>
      <c r="H242" s="222">
        <v>50</v>
      </c>
      <c r="I242" s="223"/>
      <c r="J242" s="224">
        <f>ROUND(I242*H242,2)</f>
        <v>0</v>
      </c>
      <c r="K242" s="220" t="s">
        <v>144</v>
      </c>
      <c r="L242" s="44"/>
      <c r="M242" s="225" t="s">
        <v>1</v>
      </c>
      <c r="N242" s="226" t="s">
        <v>41</v>
      </c>
      <c r="O242" s="91"/>
      <c r="P242" s="227">
        <f>O242*H242</f>
        <v>0</v>
      </c>
      <c r="Q242" s="227">
        <v>0</v>
      </c>
      <c r="R242" s="227">
        <f>Q242*H242</f>
        <v>0</v>
      </c>
      <c r="S242" s="227">
        <v>0.00156</v>
      </c>
      <c r="T242" s="228">
        <f>S242*H242</f>
        <v>0.078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9" t="s">
        <v>234</v>
      </c>
      <c r="AT242" s="229" t="s">
        <v>140</v>
      </c>
      <c r="AU242" s="229" t="s">
        <v>86</v>
      </c>
      <c r="AY242" s="17" t="s">
        <v>137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7" t="s">
        <v>84</v>
      </c>
      <c r="BK242" s="230">
        <f>ROUND(I242*H242,2)</f>
        <v>0</v>
      </c>
      <c r="BL242" s="17" t="s">
        <v>234</v>
      </c>
      <c r="BM242" s="229" t="s">
        <v>1132</v>
      </c>
    </row>
    <row r="243" s="2" customFormat="1">
      <c r="A243" s="38"/>
      <c r="B243" s="39"/>
      <c r="C243" s="40"/>
      <c r="D243" s="231" t="s">
        <v>147</v>
      </c>
      <c r="E243" s="40"/>
      <c r="F243" s="232" t="s">
        <v>1133</v>
      </c>
      <c r="G243" s="40"/>
      <c r="H243" s="40"/>
      <c r="I243" s="233"/>
      <c r="J243" s="40"/>
      <c r="K243" s="40"/>
      <c r="L243" s="44"/>
      <c r="M243" s="234"/>
      <c r="N243" s="235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147</v>
      </c>
      <c r="AU243" s="17" t="s">
        <v>86</v>
      </c>
    </row>
    <row r="244" s="13" customFormat="1">
      <c r="A244" s="13"/>
      <c r="B244" s="236"/>
      <c r="C244" s="237"/>
      <c r="D244" s="231" t="s">
        <v>154</v>
      </c>
      <c r="E244" s="238" t="s">
        <v>1</v>
      </c>
      <c r="F244" s="239" t="s">
        <v>1134</v>
      </c>
      <c r="G244" s="237"/>
      <c r="H244" s="240">
        <v>50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154</v>
      </c>
      <c r="AU244" s="246" t="s">
        <v>86</v>
      </c>
      <c r="AV244" s="13" t="s">
        <v>86</v>
      </c>
      <c r="AW244" s="13" t="s">
        <v>32</v>
      </c>
      <c r="AX244" s="13" t="s">
        <v>84</v>
      </c>
      <c r="AY244" s="246" t="s">
        <v>137</v>
      </c>
    </row>
    <row r="245" s="2" customFormat="1" ht="24.15" customHeight="1">
      <c r="A245" s="38"/>
      <c r="B245" s="39"/>
      <c r="C245" s="218" t="s">
        <v>477</v>
      </c>
      <c r="D245" s="218" t="s">
        <v>140</v>
      </c>
      <c r="E245" s="219" t="s">
        <v>1135</v>
      </c>
      <c r="F245" s="220" t="s">
        <v>1136</v>
      </c>
      <c r="G245" s="221" t="s">
        <v>838</v>
      </c>
      <c r="H245" s="222">
        <v>1</v>
      </c>
      <c r="I245" s="223"/>
      <c r="J245" s="224">
        <f>ROUND(I245*H245,2)</f>
        <v>0</v>
      </c>
      <c r="K245" s="220" t="s">
        <v>144</v>
      </c>
      <c r="L245" s="44"/>
      <c r="M245" s="225" t="s">
        <v>1</v>
      </c>
      <c r="N245" s="226" t="s">
        <v>41</v>
      </c>
      <c r="O245" s="91"/>
      <c r="P245" s="227">
        <f>O245*H245</f>
        <v>0</v>
      </c>
      <c r="Q245" s="227">
        <v>0.00172</v>
      </c>
      <c r="R245" s="227">
        <f>Q245*H245</f>
        <v>0.00172</v>
      </c>
      <c r="S245" s="227">
        <v>0</v>
      </c>
      <c r="T245" s="22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9" t="s">
        <v>234</v>
      </c>
      <c r="AT245" s="229" t="s">
        <v>140</v>
      </c>
      <c r="AU245" s="229" t="s">
        <v>86</v>
      </c>
      <c r="AY245" s="17" t="s">
        <v>137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7" t="s">
        <v>84</v>
      </c>
      <c r="BK245" s="230">
        <f>ROUND(I245*H245,2)</f>
        <v>0</v>
      </c>
      <c r="BL245" s="17" t="s">
        <v>234</v>
      </c>
      <c r="BM245" s="229" t="s">
        <v>1137</v>
      </c>
    </row>
    <row r="246" s="2" customFormat="1">
      <c r="A246" s="38"/>
      <c r="B246" s="39"/>
      <c r="C246" s="40"/>
      <c r="D246" s="231" t="s">
        <v>147</v>
      </c>
      <c r="E246" s="40"/>
      <c r="F246" s="232" t="s">
        <v>1138</v>
      </c>
      <c r="G246" s="40"/>
      <c r="H246" s="40"/>
      <c r="I246" s="233"/>
      <c r="J246" s="40"/>
      <c r="K246" s="40"/>
      <c r="L246" s="44"/>
      <c r="M246" s="234"/>
      <c r="N246" s="235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147</v>
      </c>
      <c r="AU246" s="17" t="s">
        <v>86</v>
      </c>
    </row>
    <row r="247" s="2" customFormat="1" ht="24.15" customHeight="1">
      <c r="A247" s="38"/>
      <c r="B247" s="39"/>
      <c r="C247" s="218" t="s">
        <v>482</v>
      </c>
      <c r="D247" s="218" t="s">
        <v>140</v>
      </c>
      <c r="E247" s="219" t="s">
        <v>1139</v>
      </c>
      <c r="F247" s="220" t="s">
        <v>1140</v>
      </c>
      <c r="G247" s="221" t="s">
        <v>196</v>
      </c>
      <c r="H247" s="222">
        <v>29</v>
      </c>
      <c r="I247" s="223"/>
      <c r="J247" s="224">
        <f>ROUND(I247*H247,2)</f>
        <v>0</v>
      </c>
      <c r="K247" s="220" t="s">
        <v>144</v>
      </c>
      <c r="L247" s="44"/>
      <c r="M247" s="225" t="s">
        <v>1</v>
      </c>
      <c r="N247" s="226" t="s">
        <v>41</v>
      </c>
      <c r="O247" s="91"/>
      <c r="P247" s="227">
        <f>O247*H247</f>
        <v>0</v>
      </c>
      <c r="Q247" s="227">
        <v>0.00016000000000000001</v>
      </c>
      <c r="R247" s="227">
        <f>Q247*H247</f>
        <v>0.00464</v>
      </c>
      <c r="S247" s="227">
        <v>0</v>
      </c>
      <c r="T247" s="22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9" t="s">
        <v>234</v>
      </c>
      <c r="AT247" s="229" t="s">
        <v>140</v>
      </c>
      <c r="AU247" s="229" t="s">
        <v>86</v>
      </c>
      <c r="AY247" s="17" t="s">
        <v>137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7" t="s">
        <v>84</v>
      </c>
      <c r="BK247" s="230">
        <f>ROUND(I247*H247,2)</f>
        <v>0</v>
      </c>
      <c r="BL247" s="17" t="s">
        <v>234</v>
      </c>
      <c r="BM247" s="229" t="s">
        <v>1141</v>
      </c>
    </row>
    <row r="248" s="2" customFormat="1">
      <c r="A248" s="38"/>
      <c r="B248" s="39"/>
      <c r="C248" s="40"/>
      <c r="D248" s="231" t="s">
        <v>147</v>
      </c>
      <c r="E248" s="40"/>
      <c r="F248" s="232" t="s">
        <v>1142</v>
      </c>
      <c r="G248" s="40"/>
      <c r="H248" s="40"/>
      <c r="I248" s="233"/>
      <c r="J248" s="40"/>
      <c r="K248" s="40"/>
      <c r="L248" s="44"/>
      <c r="M248" s="234"/>
      <c r="N248" s="235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147</v>
      </c>
      <c r="AU248" s="17" t="s">
        <v>86</v>
      </c>
    </row>
    <row r="249" s="2" customFormat="1" ht="21.75" customHeight="1">
      <c r="A249" s="38"/>
      <c r="B249" s="39"/>
      <c r="C249" s="270" t="s">
        <v>486</v>
      </c>
      <c r="D249" s="270" t="s">
        <v>227</v>
      </c>
      <c r="E249" s="271" t="s">
        <v>1143</v>
      </c>
      <c r="F249" s="272" t="s">
        <v>1144</v>
      </c>
      <c r="G249" s="273" t="s">
        <v>196</v>
      </c>
      <c r="H249" s="274">
        <v>29</v>
      </c>
      <c r="I249" s="275"/>
      <c r="J249" s="276">
        <f>ROUND(I249*H249,2)</f>
        <v>0</v>
      </c>
      <c r="K249" s="272" t="s">
        <v>144</v>
      </c>
      <c r="L249" s="277"/>
      <c r="M249" s="278" t="s">
        <v>1</v>
      </c>
      <c r="N249" s="279" t="s">
        <v>41</v>
      </c>
      <c r="O249" s="91"/>
      <c r="P249" s="227">
        <f>O249*H249</f>
        <v>0</v>
      </c>
      <c r="Q249" s="227">
        <v>0.002</v>
      </c>
      <c r="R249" s="227">
        <f>Q249*H249</f>
        <v>0.058000000000000003</v>
      </c>
      <c r="S249" s="227">
        <v>0</v>
      </c>
      <c r="T249" s="22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9" t="s">
        <v>322</v>
      </c>
      <c r="AT249" s="229" t="s">
        <v>227</v>
      </c>
      <c r="AU249" s="229" t="s">
        <v>86</v>
      </c>
      <c r="AY249" s="17" t="s">
        <v>137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7" t="s">
        <v>84</v>
      </c>
      <c r="BK249" s="230">
        <f>ROUND(I249*H249,2)</f>
        <v>0</v>
      </c>
      <c r="BL249" s="17" t="s">
        <v>234</v>
      </c>
      <c r="BM249" s="229" t="s">
        <v>1145</v>
      </c>
    </row>
    <row r="250" s="2" customFormat="1">
      <c r="A250" s="38"/>
      <c r="B250" s="39"/>
      <c r="C250" s="40"/>
      <c r="D250" s="231" t="s">
        <v>147</v>
      </c>
      <c r="E250" s="40"/>
      <c r="F250" s="232" t="s">
        <v>1144</v>
      </c>
      <c r="G250" s="40"/>
      <c r="H250" s="40"/>
      <c r="I250" s="233"/>
      <c r="J250" s="40"/>
      <c r="K250" s="40"/>
      <c r="L250" s="44"/>
      <c r="M250" s="234"/>
      <c r="N250" s="235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147</v>
      </c>
      <c r="AU250" s="17" t="s">
        <v>86</v>
      </c>
    </row>
    <row r="251" s="2" customFormat="1" ht="24.15" customHeight="1">
      <c r="A251" s="38"/>
      <c r="B251" s="39"/>
      <c r="C251" s="218" t="s">
        <v>491</v>
      </c>
      <c r="D251" s="218" t="s">
        <v>140</v>
      </c>
      <c r="E251" s="219" t="s">
        <v>1146</v>
      </c>
      <c r="F251" s="220" t="s">
        <v>1147</v>
      </c>
      <c r="G251" s="221" t="s">
        <v>838</v>
      </c>
      <c r="H251" s="222">
        <v>18</v>
      </c>
      <c r="I251" s="223"/>
      <c r="J251" s="224">
        <f>ROUND(I251*H251,2)</f>
        <v>0</v>
      </c>
      <c r="K251" s="220" t="s">
        <v>144</v>
      </c>
      <c r="L251" s="44"/>
      <c r="M251" s="225" t="s">
        <v>1</v>
      </c>
      <c r="N251" s="226" t="s">
        <v>41</v>
      </c>
      <c r="O251" s="91"/>
      <c r="P251" s="227">
        <f>O251*H251</f>
        <v>0</v>
      </c>
      <c r="Q251" s="227">
        <v>0.0018400000000000001</v>
      </c>
      <c r="R251" s="227">
        <f>Q251*H251</f>
        <v>0.033120000000000004</v>
      </c>
      <c r="S251" s="227">
        <v>0</v>
      </c>
      <c r="T251" s="22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9" t="s">
        <v>234</v>
      </c>
      <c r="AT251" s="229" t="s">
        <v>140</v>
      </c>
      <c r="AU251" s="229" t="s">
        <v>86</v>
      </c>
      <c r="AY251" s="17" t="s">
        <v>137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7" t="s">
        <v>84</v>
      </c>
      <c r="BK251" s="230">
        <f>ROUND(I251*H251,2)</f>
        <v>0</v>
      </c>
      <c r="BL251" s="17" t="s">
        <v>234</v>
      </c>
      <c r="BM251" s="229" t="s">
        <v>1148</v>
      </c>
    </row>
    <row r="252" s="2" customFormat="1">
      <c r="A252" s="38"/>
      <c r="B252" s="39"/>
      <c r="C252" s="40"/>
      <c r="D252" s="231" t="s">
        <v>147</v>
      </c>
      <c r="E252" s="40"/>
      <c r="F252" s="232" t="s">
        <v>1149</v>
      </c>
      <c r="G252" s="40"/>
      <c r="H252" s="40"/>
      <c r="I252" s="233"/>
      <c r="J252" s="40"/>
      <c r="K252" s="40"/>
      <c r="L252" s="44"/>
      <c r="M252" s="234"/>
      <c r="N252" s="235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147</v>
      </c>
      <c r="AU252" s="17" t="s">
        <v>86</v>
      </c>
    </row>
    <row r="253" s="2" customFormat="1" ht="24.15" customHeight="1">
      <c r="A253" s="38"/>
      <c r="B253" s="39"/>
      <c r="C253" s="218" t="s">
        <v>495</v>
      </c>
      <c r="D253" s="218" t="s">
        <v>140</v>
      </c>
      <c r="E253" s="219" t="s">
        <v>1150</v>
      </c>
      <c r="F253" s="220" t="s">
        <v>1151</v>
      </c>
      <c r="G253" s="221" t="s">
        <v>367</v>
      </c>
      <c r="H253" s="222">
        <v>0.85799999999999998</v>
      </c>
      <c r="I253" s="223"/>
      <c r="J253" s="224">
        <f>ROUND(I253*H253,2)</f>
        <v>0</v>
      </c>
      <c r="K253" s="220" t="s">
        <v>144</v>
      </c>
      <c r="L253" s="44"/>
      <c r="M253" s="225" t="s">
        <v>1</v>
      </c>
      <c r="N253" s="226" t="s">
        <v>41</v>
      </c>
      <c r="O253" s="91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9" t="s">
        <v>234</v>
      </c>
      <c r="AT253" s="229" t="s">
        <v>140</v>
      </c>
      <c r="AU253" s="229" t="s">
        <v>86</v>
      </c>
      <c r="AY253" s="17" t="s">
        <v>137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7" t="s">
        <v>84</v>
      </c>
      <c r="BK253" s="230">
        <f>ROUND(I253*H253,2)</f>
        <v>0</v>
      </c>
      <c r="BL253" s="17" t="s">
        <v>234</v>
      </c>
      <c r="BM253" s="229" t="s">
        <v>1152</v>
      </c>
    </row>
    <row r="254" s="2" customFormat="1">
      <c r="A254" s="38"/>
      <c r="B254" s="39"/>
      <c r="C254" s="40"/>
      <c r="D254" s="231" t="s">
        <v>147</v>
      </c>
      <c r="E254" s="40"/>
      <c r="F254" s="232" t="s">
        <v>1153</v>
      </c>
      <c r="G254" s="40"/>
      <c r="H254" s="40"/>
      <c r="I254" s="233"/>
      <c r="J254" s="40"/>
      <c r="K254" s="40"/>
      <c r="L254" s="44"/>
      <c r="M254" s="234"/>
      <c r="N254" s="235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147</v>
      </c>
      <c r="AU254" s="17" t="s">
        <v>86</v>
      </c>
    </row>
    <row r="255" s="12" customFormat="1" ht="22.8" customHeight="1">
      <c r="A255" s="12"/>
      <c r="B255" s="202"/>
      <c r="C255" s="203"/>
      <c r="D255" s="204" t="s">
        <v>75</v>
      </c>
      <c r="E255" s="216" t="s">
        <v>1154</v>
      </c>
      <c r="F255" s="216" t="s">
        <v>1155</v>
      </c>
      <c r="G255" s="203"/>
      <c r="H255" s="203"/>
      <c r="I255" s="206"/>
      <c r="J255" s="217">
        <f>BK255</f>
        <v>0</v>
      </c>
      <c r="K255" s="203"/>
      <c r="L255" s="208"/>
      <c r="M255" s="209"/>
      <c r="N255" s="210"/>
      <c r="O255" s="210"/>
      <c r="P255" s="211">
        <f>SUM(P256:P259)</f>
        <v>0</v>
      </c>
      <c r="Q255" s="210"/>
      <c r="R255" s="211">
        <f>SUM(R256:R259)</f>
        <v>0.083250000000000005</v>
      </c>
      <c r="S255" s="210"/>
      <c r="T255" s="212">
        <f>SUM(T256:T259)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3" t="s">
        <v>86</v>
      </c>
      <c r="AT255" s="214" t="s">
        <v>75</v>
      </c>
      <c r="AU255" s="214" t="s">
        <v>84</v>
      </c>
      <c r="AY255" s="213" t="s">
        <v>137</v>
      </c>
      <c r="BK255" s="215">
        <f>SUM(BK256:BK259)</f>
        <v>0</v>
      </c>
    </row>
    <row r="256" s="2" customFormat="1" ht="33" customHeight="1">
      <c r="A256" s="38"/>
      <c r="B256" s="39"/>
      <c r="C256" s="218" t="s">
        <v>500</v>
      </c>
      <c r="D256" s="218" t="s">
        <v>140</v>
      </c>
      <c r="E256" s="219" t="s">
        <v>1156</v>
      </c>
      <c r="F256" s="220" t="s">
        <v>1157</v>
      </c>
      <c r="G256" s="221" t="s">
        <v>838</v>
      </c>
      <c r="H256" s="222">
        <v>5</v>
      </c>
      <c r="I256" s="223"/>
      <c r="J256" s="224">
        <f>ROUND(I256*H256,2)</f>
        <v>0</v>
      </c>
      <c r="K256" s="220" t="s">
        <v>144</v>
      </c>
      <c r="L256" s="44"/>
      <c r="M256" s="225" t="s">
        <v>1</v>
      </c>
      <c r="N256" s="226" t="s">
        <v>41</v>
      </c>
      <c r="O256" s="91"/>
      <c r="P256" s="227">
        <f>O256*H256</f>
        <v>0</v>
      </c>
      <c r="Q256" s="227">
        <v>0.016650000000000002</v>
      </c>
      <c r="R256" s="227">
        <f>Q256*H256</f>
        <v>0.083250000000000005</v>
      </c>
      <c r="S256" s="227">
        <v>0</v>
      </c>
      <c r="T256" s="22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9" t="s">
        <v>234</v>
      </c>
      <c r="AT256" s="229" t="s">
        <v>140</v>
      </c>
      <c r="AU256" s="229" t="s">
        <v>86</v>
      </c>
      <c r="AY256" s="17" t="s">
        <v>137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7" t="s">
        <v>84</v>
      </c>
      <c r="BK256" s="230">
        <f>ROUND(I256*H256,2)</f>
        <v>0</v>
      </c>
      <c r="BL256" s="17" t="s">
        <v>234</v>
      </c>
      <c r="BM256" s="229" t="s">
        <v>1158</v>
      </c>
    </row>
    <row r="257" s="2" customFormat="1">
      <c r="A257" s="38"/>
      <c r="B257" s="39"/>
      <c r="C257" s="40"/>
      <c r="D257" s="231" t="s">
        <v>147</v>
      </c>
      <c r="E257" s="40"/>
      <c r="F257" s="232" t="s">
        <v>1159</v>
      </c>
      <c r="G257" s="40"/>
      <c r="H257" s="40"/>
      <c r="I257" s="233"/>
      <c r="J257" s="40"/>
      <c r="K257" s="40"/>
      <c r="L257" s="44"/>
      <c r="M257" s="234"/>
      <c r="N257" s="235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147</v>
      </c>
      <c r="AU257" s="17" t="s">
        <v>86</v>
      </c>
    </row>
    <row r="258" s="2" customFormat="1" ht="24.15" customHeight="1">
      <c r="A258" s="38"/>
      <c r="B258" s="39"/>
      <c r="C258" s="218" t="s">
        <v>505</v>
      </c>
      <c r="D258" s="218" t="s">
        <v>140</v>
      </c>
      <c r="E258" s="219" t="s">
        <v>1160</v>
      </c>
      <c r="F258" s="220" t="s">
        <v>1161</v>
      </c>
      <c r="G258" s="221" t="s">
        <v>367</v>
      </c>
      <c r="H258" s="222">
        <v>0.083000000000000004</v>
      </c>
      <c r="I258" s="223"/>
      <c r="J258" s="224">
        <f>ROUND(I258*H258,2)</f>
        <v>0</v>
      </c>
      <c r="K258" s="220" t="s">
        <v>144</v>
      </c>
      <c r="L258" s="44"/>
      <c r="M258" s="225" t="s">
        <v>1</v>
      </c>
      <c r="N258" s="226" t="s">
        <v>41</v>
      </c>
      <c r="O258" s="91"/>
      <c r="P258" s="227">
        <f>O258*H258</f>
        <v>0</v>
      </c>
      <c r="Q258" s="227">
        <v>0</v>
      </c>
      <c r="R258" s="227">
        <f>Q258*H258</f>
        <v>0</v>
      </c>
      <c r="S258" s="227">
        <v>0</v>
      </c>
      <c r="T258" s="22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9" t="s">
        <v>234</v>
      </c>
      <c r="AT258" s="229" t="s">
        <v>140</v>
      </c>
      <c r="AU258" s="229" t="s">
        <v>86</v>
      </c>
      <c r="AY258" s="17" t="s">
        <v>137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7" t="s">
        <v>84</v>
      </c>
      <c r="BK258" s="230">
        <f>ROUND(I258*H258,2)</f>
        <v>0</v>
      </c>
      <c r="BL258" s="17" t="s">
        <v>234</v>
      </c>
      <c r="BM258" s="229" t="s">
        <v>1162</v>
      </c>
    </row>
    <row r="259" s="2" customFormat="1">
      <c r="A259" s="38"/>
      <c r="B259" s="39"/>
      <c r="C259" s="40"/>
      <c r="D259" s="231" t="s">
        <v>147</v>
      </c>
      <c r="E259" s="40"/>
      <c r="F259" s="232" t="s">
        <v>1163</v>
      </c>
      <c r="G259" s="40"/>
      <c r="H259" s="40"/>
      <c r="I259" s="233"/>
      <c r="J259" s="40"/>
      <c r="K259" s="40"/>
      <c r="L259" s="44"/>
      <c r="M259" s="280"/>
      <c r="N259" s="281"/>
      <c r="O259" s="282"/>
      <c r="P259" s="282"/>
      <c r="Q259" s="282"/>
      <c r="R259" s="282"/>
      <c r="S259" s="282"/>
      <c r="T259" s="283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147</v>
      </c>
      <c r="AU259" s="17" t="s">
        <v>86</v>
      </c>
    </row>
    <row r="260" s="2" customFormat="1" ht="6.96" customHeight="1">
      <c r="A260" s="38"/>
      <c r="B260" s="66"/>
      <c r="C260" s="67"/>
      <c r="D260" s="67"/>
      <c r="E260" s="67"/>
      <c r="F260" s="67"/>
      <c r="G260" s="67"/>
      <c r="H260" s="67"/>
      <c r="I260" s="67"/>
      <c r="J260" s="67"/>
      <c r="K260" s="67"/>
      <c r="L260" s="44"/>
      <c r="M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</row>
  </sheetData>
  <sheetProtection sheet="1" autoFilter="0" formatColumns="0" formatRows="0" objects="1" scenarios="1" spinCount="100000" saltValue="+iAGx9MbMudOg/tJBmuR1k0azkji2XY5NwgtQl2lXt3p+Q3IfmaH2I4+UhqYHqDRPe14W4yNnc2BE3Vt5Q+AcA==" hashValue="7m+tZXjKuuIL5Pl38WImxgKpysfwKNdcYFs+Klk+CH9L/KFBeWnGTUPB75KHfVIaAu11ASDQzPc1+qjM/FBmOA==" algorithmName="SHA-512" password="CC35"/>
  <autoFilter ref="C122:K25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Oprava šaten pavilon T a MVD ZŠ Aloisina výšina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1164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762</v>
      </c>
      <c r="G12" s="38"/>
      <c r="H12" s="38"/>
      <c r="I12" s="140" t="s">
        <v>22</v>
      </c>
      <c r="J12" s="144" t="str">
        <f>'Rekapitulace stavby'!AN8</f>
        <v>15. 5. 2023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>statutární město Liberec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>Sveroprojekt - 22 s.r.o.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>J. Nešněra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ROUND((SUM(BE120:BE134)),  2)</f>
        <v>0</v>
      </c>
      <c r="G33" s="38"/>
      <c r="H33" s="38"/>
      <c r="I33" s="155">
        <v>0.20999999999999999</v>
      </c>
      <c r="J33" s="154">
        <f>ROUND(((SUM(BE120:BE134))*I33),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ROUND((SUM(BF120:BF134)),  2)</f>
        <v>0</v>
      </c>
      <c r="G34" s="38"/>
      <c r="H34" s="38"/>
      <c r="I34" s="155">
        <v>0.14999999999999999</v>
      </c>
      <c r="J34" s="154">
        <f>ROUND(((SUM(BF120:BF134))*I34),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ROUND((SUM(BG120:BG134)),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ROUND((SUM(BH120:BH134)),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ROUND((SUM(BI120:BI134)),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Oprava šaten pavilon T a MVD ZŠ Aloisina výšina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05 - VRN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15. 5. 2023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Liberec</v>
      </c>
      <c r="G91" s="40"/>
      <c r="H91" s="40"/>
      <c r="I91" s="32" t="s">
        <v>30</v>
      </c>
      <c r="J91" s="36" t="str">
        <f>E21</f>
        <v>Sveroprojekt - 22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J. Nešněra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1165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1166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1167</v>
      </c>
      <c r="E99" s="188"/>
      <c r="F99" s="188"/>
      <c r="G99" s="188"/>
      <c r="H99" s="188"/>
      <c r="I99" s="188"/>
      <c r="J99" s="189">
        <f>J127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1168</v>
      </c>
      <c r="E100" s="188"/>
      <c r="F100" s="188"/>
      <c r="G100" s="188"/>
      <c r="H100" s="188"/>
      <c r="I100" s="188"/>
      <c r="J100" s="189">
        <f>J132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122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4" t="str">
        <f>E7</f>
        <v>Oprava šaten pavilon T a MVD ZŠ Aloisina výšina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100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05 - VRN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32" t="s">
        <v>22</v>
      </c>
      <c r="J114" s="79" t="str">
        <f>IF(J12="","",J12)</f>
        <v>15. 5. 2023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5.65" customHeight="1">
      <c r="A116" s="38"/>
      <c r="B116" s="39"/>
      <c r="C116" s="32" t="s">
        <v>24</v>
      </c>
      <c r="D116" s="40"/>
      <c r="E116" s="40"/>
      <c r="F116" s="27" t="str">
        <f>E15</f>
        <v>statutární město Liberec</v>
      </c>
      <c r="G116" s="40"/>
      <c r="H116" s="40"/>
      <c r="I116" s="32" t="s">
        <v>30</v>
      </c>
      <c r="J116" s="36" t="str">
        <f>E21</f>
        <v>Sveroprojekt - 22 s.r.o.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33</v>
      </c>
      <c r="J117" s="36" t="str">
        <f>E24</f>
        <v>J. Nešněra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123</v>
      </c>
      <c r="D119" s="194" t="s">
        <v>61</v>
      </c>
      <c r="E119" s="194" t="s">
        <v>57</v>
      </c>
      <c r="F119" s="194" t="s">
        <v>58</v>
      </c>
      <c r="G119" s="194" t="s">
        <v>124</v>
      </c>
      <c r="H119" s="194" t="s">
        <v>125</v>
      </c>
      <c r="I119" s="194" t="s">
        <v>126</v>
      </c>
      <c r="J119" s="194" t="s">
        <v>104</v>
      </c>
      <c r="K119" s="195" t="s">
        <v>127</v>
      </c>
      <c r="L119" s="196"/>
      <c r="M119" s="100" t="s">
        <v>1</v>
      </c>
      <c r="N119" s="101" t="s">
        <v>40</v>
      </c>
      <c r="O119" s="101" t="s">
        <v>128</v>
      </c>
      <c r="P119" s="101" t="s">
        <v>129</v>
      </c>
      <c r="Q119" s="101" t="s">
        <v>130</v>
      </c>
      <c r="R119" s="101" t="s">
        <v>131</v>
      </c>
      <c r="S119" s="101" t="s">
        <v>132</v>
      </c>
      <c r="T119" s="102" t="s">
        <v>133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134</v>
      </c>
      <c r="D120" s="40"/>
      <c r="E120" s="40"/>
      <c r="F120" s="40"/>
      <c r="G120" s="40"/>
      <c r="H120" s="40"/>
      <c r="I120" s="40"/>
      <c r="J120" s="197">
        <f>BK120</f>
        <v>0</v>
      </c>
      <c r="K120" s="40"/>
      <c r="L120" s="44"/>
      <c r="M120" s="103"/>
      <c r="N120" s="198"/>
      <c r="O120" s="104"/>
      <c r="P120" s="199">
        <f>P121</f>
        <v>0</v>
      </c>
      <c r="Q120" s="104"/>
      <c r="R120" s="199">
        <f>R121</f>
        <v>0</v>
      </c>
      <c r="S120" s="104"/>
      <c r="T120" s="200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75</v>
      </c>
      <c r="AU120" s="17" t="s">
        <v>106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75</v>
      </c>
      <c r="E121" s="205" t="s">
        <v>97</v>
      </c>
      <c r="F121" s="205" t="s">
        <v>1169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P122+P127+P132</f>
        <v>0</v>
      </c>
      <c r="Q121" s="210"/>
      <c r="R121" s="211">
        <f>R122+R127+R132</f>
        <v>0</v>
      </c>
      <c r="S121" s="210"/>
      <c r="T121" s="212">
        <f>T122+T127+T132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169</v>
      </c>
      <c r="AT121" s="214" t="s">
        <v>75</v>
      </c>
      <c r="AU121" s="214" t="s">
        <v>76</v>
      </c>
      <c r="AY121" s="213" t="s">
        <v>137</v>
      </c>
      <c r="BK121" s="215">
        <f>BK122+BK127+BK132</f>
        <v>0</v>
      </c>
    </row>
    <row r="122" s="12" customFormat="1" ht="22.8" customHeight="1">
      <c r="A122" s="12"/>
      <c r="B122" s="202"/>
      <c r="C122" s="203"/>
      <c r="D122" s="204" t="s">
        <v>75</v>
      </c>
      <c r="E122" s="216" t="s">
        <v>1170</v>
      </c>
      <c r="F122" s="216" t="s">
        <v>1171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SUM(P123:P126)</f>
        <v>0</v>
      </c>
      <c r="Q122" s="210"/>
      <c r="R122" s="211">
        <f>SUM(R123:R126)</f>
        <v>0</v>
      </c>
      <c r="S122" s="210"/>
      <c r="T122" s="212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169</v>
      </c>
      <c r="AT122" s="214" t="s">
        <v>75</v>
      </c>
      <c r="AU122" s="214" t="s">
        <v>84</v>
      </c>
      <c r="AY122" s="213" t="s">
        <v>137</v>
      </c>
      <c r="BK122" s="215">
        <f>SUM(BK123:BK126)</f>
        <v>0</v>
      </c>
    </row>
    <row r="123" s="2" customFormat="1" ht="16.5" customHeight="1">
      <c r="A123" s="38"/>
      <c r="B123" s="39"/>
      <c r="C123" s="218" t="s">
        <v>84</v>
      </c>
      <c r="D123" s="218" t="s">
        <v>140</v>
      </c>
      <c r="E123" s="219" t="s">
        <v>1172</v>
      </c>
      <c r="F123" s="220" t="s">
        <v>1173</v>
      </c>
      <c r="G123" s="221" t="s">
        <v>838</v>
      </c>
      <c r="H123" s="222">
        <v>1</v>
      </c>
      <c r="I123" s="223"/>
      <c r="J123" s="224">
        <f>ROUND(I123*H123,2)</f>
        <v>0</v>
      </c>
      <c r="K123" s="220" t="s">
        <v>144</v>
      </c>
      <c r="L123" s="44"/>
      <c r="M123" s="225" t="s">
        <v>1</v>
      </c>
      <c r="N123" s="226" t="s">
        <v>41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1174</v>
      </c>
      <c r="AT123" s="229" t="s">
        <v>140</v>
      </c>
      <c r="AU123" s="229" t="s">
        <v>86</v>
      </c>
      <c r="AY123" s="17" t="s">
        <v>137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84</v>
      </c>
      <c r="BK123" s="230">
        <f>ROUND(I123*H123,2)</f>
        <v>0</v>
      </c>
      <c r="BL123" s="17" t="s">
        <v>1174</v>
      </c>
      <c r="BM123" s="229" t="s">
        <v>1175</v>
      </c>
    </row>
    <row r="124" s="2" customFormat="1">
      <c r="A124" s="38"/>
      <c r="B124" s="39"/>
      <c r="C124" s="40"/>
      <c r="D124" s="231" t="s">
        <v>147</v>
      </c>
      <c r="E124" s="40"/>
      <c r="F124" s="232" t="s">
        <v>1173</v>
      </c>
      <c r="G124" s="40"/>
      <c r="H124" s="40"/>
      <c r="I124" s="233"/>
      <c r="J124" s="40"/>
      <c r="K124" s="40"/>
      <c r="L124" s="44"/>
      <c r="M124" s="234"/>
      <c r="N124" s="235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147</v>
      </c>
      <c r="AU124" s="17" t="s">
        <v>86</v>
      </c>
    </row>
    <row r="125" s="2" customFormat="1" ht="16.5" customHeight="1">
      <c r="A125" s="38"/>
      <c r="B125" s="39"/>
      <c r="C125" s="218" t="s">
        <v>86</v>
      </c>
      <c r="D125" s="218" t="s">
        <v>140</v>
      </c>
      <c r="E125" s="219" t="s">
        <v>1176</v>
      </c>
      <c r="F125" s="220" t="s">
        <v>1177</v>
      </c>
      <c r="G125" s="221" t="s">
        <v>838</v>
      </c>
      <c r="H125" s="222">
        <v>1</v>
      </c>
      <c r="I125" s="223"/>
      <c r="J125" s="224">
        <f>ROUND(I125*H125,2)</f>
        <v>0</v>
      </c>
      <c r="K125" s="220" t="s">
        <v>144</v>
      </c>
      <c r="L125" s="44"/>
      <c r="M125" s="225" t="s">
        <v>1</v>
      </c>
      <c r="N125" s="226" t="s">
        <v>41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1174</v>
      </c>
      <c r="AT125" s="229" t="s">
        <v>140</v>
      </c>
      <c r="AU125" s="229" t="s">
        <v>86</v>
      </c>
      <c r="AY125" s="17" t="s">
        <v>137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84</v>
      </c>
      <c r="BK125" s="230">
        <f>ROUND(I125*H125,2)</f>
        <v>0</v>
      </c>
      <c r="BL125" s="17" t="s">
        <v>1174</v>
      </c>
      <c r="BM125" s="229" t="s">
        <v>1178</v>
      </c>
    </row>
    <row r="126" s="2" customFormat="1">
      <c r="A126" s="38"/>
      <c r="B126" s="39"/>
      <c r="C126" s="40"/>
      <c r="D126" s="231" t="s">
        <v>147</v>
      </c>
      <c r="E126" s="40"/>
      <c r="F126" s="232" t="s">
        <v>1179</v>
      </c>
      <c r="G126" s="40"/>
      <c r="H126" s="40"/>
      <c r="I126" s="233"/>
      <c r="J126" s="40"/>
      <c r="K126" s="40"/>
      <c r="L126" s="44"/>
      <c r="M126" s="234"/>
      <c r="N126" s="235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147</v>
      </c>
      <c r="AU126" s="17" t="s">
        <v>86</v>
      </c>
    </row>
    <row r="127" s="12" customFormat="1" ht="22.8" customHeight="1">
      <c r="A127" s="12"/>
      <c r="B127" s="202"/>
      <c r="C127" s="203"/>
      <c r="D127" s="204" t="s">
        <v>75</v>
      </c>
      <c r="E127" s="216" t="s">
        <v>1180</v>
      </c>
      <c r="F127" s="216" t="s">
        <v>1181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SUM(P128:P131)</f>
        <v>0</v>
      </c>
      <c r="Q127" s="210"/>
      <c r="R127" s="211">
        <f>SUM(R128:R131)</f>
        <v>0</v>
      </c>
      <c r="S127" s="210"/>
      <c r="T127" s="212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169</v>
      </c>
      <c r="AT127" s="214" t="s">
        <v>75</v>
      </c>
      <c r="AU127" s="214" t="s">
        <v>84</v>
      </c>
      <c r="AY127" s="213" t="s">
        <v>137</v>
      </c>
      <c r="BK127" s="215">
        <f>SUM(BK128:BK131)</f>
        <v>0</v>
      </c>
    </row>
    <row r="128" s="2" customFormat="1" ht="16.5" customHeight="1">
      <c r="A128" s="38"/>
      <c r="B128" s="39"/>
      <c r="C128" s="218" t="s">
        <v>138</v>
      </c>
      <c r="D128" s="218" t="s">
        <v>140</v>
      </c>
      <c r="E128" s="219" t="s">
        <v>1182</v>
      </c>
      <c r="F128" s="220" t="s">
        <v>1183</v>
      </c>
      <c r="G128" s="221" t="s">
        <v>838</v>
      </c>
      <c r="H128" s="222">
        <v>1</v>
      </c>
      <c r="I128" s="223"/>
      <c r="J128" s="224">
        <f>ROUND(I128*H128,2)</f>
        <v>0</v>
      </c>
      <c r="K128" s="220" t="s">
        <v>144</v>
      </c>
      <c r="L128" s="44"/>
      <c r="M128" s="225" t="s">
        <v>1</v>
      </c>
      <c r="N128" s="226" t="s">
        <v>41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1174</v>
      </c>
      <c r="AT128" s="229" t="s">
        <v>140</v>
      </c>
      <c r="AU128" s="229" t="s">
        <v>86</v>
      </c>
      <c r="AY128" s="17" t="s">
        <v>137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84</v>
      </c>
      <c r="BK128" s="230">
        <f>ROUND(I128*H128,2)</f>
        <v>0</v>
      </c>
      <c r="BL128" s="17" t="s">
        <v>1174</v>
      </c>
      <c r="BM128" s="229" t="s">
        <v>1184</v>
      </c>
    </row>
    <row r="129" s="2" customFormat="1">
      <c r="A129" s="38"/>
      <c r="B129" s="39"/>
      <c r="C129" s="40"/>
      <c r="D129" s="231" t="s">
        <v>147</v>
      </c>
      <c r="E129" s="40"/>
      <c r="F129" s="232" t="s">
        <v>1183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147</v>
      </c>
      <c r="AU129" s="17" t="s">
        <v>86</v>
      </c>
    </row>
    <row r="130" s="2" customFormat="1" ht="16.5" customHeight="1">
      <c r="A130" s="38"/>
      <c r="B130" s="39"/>
      <c r="C130" s="218" t="s">
        <v>145</v>
      </c>
      <c r="D130" s="218" t="s">
        <v>140</v>
      </c>
      <c r="E130" s="219" t="s">
        <v>1185</v>
      </c>
      <c r="F130" s="220" t="s">
        <v>1186</v>
      </c>
      <c r="G130" s="221" t="s">
        <v>838</v>
      </c>
      <c r="H130" s="222">
        <v>1</v>
      </c>
      <c r="I130" s="223"/>
      <c r="J130" s="224">
        <f>ROUND(I130*H130,2)</f>
        <v>0</v>
      </c>
      <c r="K130" s="220" t="s">
        <v>144</v>
      </c>
      <c r="L130" s="44"/>
      <c r="M130" s="225" t="s">
        <v>1</v>
      </c>
      <c r="N130" s="226" t="s">
        <v>41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1174</v>
      </c>
      <c r="AT130" s="229" t="s">
        <v>140</v>
      </c>
      <c r="AU130" s="229" t="s">
        <v>86</v>
      </c>
      <c r="AY130" s="17" t="s">
        <v>137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84</v>
      </c>
      <c r="BK130" s="230">
        <f>ROUND(I130*H130,2)</f>
        <v>0</v>
      </c>
      <c r="BL130" s="17" t="s">
        <v>1174</v>
      </c>
      <c r="BM130" s="229" t="s">
        <v>1187</v>
      </c>
    </row>
    <row r="131" s="2" customFormat="1">
      <c r="A131" s="38"/>
      <c r="B131" s="39"/>
      <c r="C131" s="40"/>
      <c r="D131" s="231" t="s">
        <v>147</v>
      </c>
      <c r="E131" s="40"/>
      <c r="F131" s="232" t="s">
        <v>1186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147</v>
      </c>
      <c r="AU131" s="17" t="s">
        <v>86</v>
      </c>
    </row>
    <row r="132" s="12" customFormat="1" ht="22.8" customHeight="1">
      <c r="A132" s="12"/>
      <c r="B132" s="202"/>
      <c r="C132" s="203"/>
      <c r="D132" s="204" t="s">
        <v>75</v>
      </c>
      <c r="E132" s="216" t="s">
        <v>1188</v>
      </c>
      <c r="F132" s="216" t="s">
        <v>1189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SUM(P133:P134)</f>
        <v>0</v>
      </c>
      <c r="Q132" s="210"/>
      <c r="R132" s="211">
        <f>SUM(R133:R134)</f>
        <v>0</v>
      </c>
      <c r="S132" s="210"/>
      <c r="T132" s="212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169</v>
      </c>
      <c r="AT132" s="214" t="s">
        <v>75</v>
      </c>
      <c r="AU132" s="214" t="s">
        <v>84</v>
      </c>
      <c r="AY132" s="213" t="s">
        <v>137</v>
      </c>
      <c r="BK132" s="215">
        <f>SUM(BK133:BK134)</f>
        <v>0</v>
      </c>
    </row>
    <row r="133" s="2" customFormat="1" ht="16.5" customHeight="1">
      <c r="A133" s="38"/>
      <c r="B133" s="39"/>
      <c r="C133" s="218" t="s">
        <v>169</v>
      </c>
      <c r="D133" s="218" t="s">
        <v>140</v>
      </c>
      <c r="E133" s="219" t="s">
        <v>1190</v>
      </c>
      <c r="F133" s="220" t="s">
        <v>1191</v>
      </c>
      <c r="G133" s="221" t="s">
        <v>838</v>
      </c>
      <c r="H133" s="222">
        <v>1</v>
      </c>
      <c r="I133" s="223"/>
      <c r="J133" s="224">
        <f>ROUND(I133*H133,2)</f>
        <v>0</v>
      </c>
      <c r="K133" s="220" t="s">
        <v>144</v>
      </c>
      <c r="L133" s="44"/>
      <c r="M133" s="225" t="s">
        <v>1</v>
      </c>
      <c r="N133" s="226" t="s">
        <v>41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1174</v>
      </c>
      <c r="AT133" s="229" t="s">
        <v>140</v>
      </c>
      <c r="AU133" s="229" t="s">
        <v>86</v>
      </c>
      <c r="AY133" s="17" t="s">
        <v>137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84</v>
      </c>
      <c r="BK133" s="230">
        <f>ROUND(I133*H133,2)</f>
        <v>0</v>
      </c>
      <c r="BL133" s="17" t="s">
        <v>1174</v>
      </c>
      <c r="BM133" s="229" t="s">
        <v>1192</v>
      </c>
    </row>
    <row r="134" s="2" customFormat="1">
      <c r="A134" s="38"/>
      <c r="B134" s="39"/>
      <c r="C134" s="40"/>
      <c r="D134" s="231" t="s">
        <v>147</v>
      </c>
      <c r="E134" s="40"/>
      <c r="F134" s="232" t="s">
        <v>1191</v>
      </c>
      <c r="G134" s="40"/>
      <c r="H134" s="40"/>
      <c r="I134" s="233"/>
      <c r="J134" s="40"/>
      <c r="K134" s="40"/>
      <c r="L134" s="44"/>
      <c r="M134" s="280"/>
      <c r="N134" s="281"/>
      <c r="O134" s="282"/>
      <c r="P134" s="282"/>
      <c r="Q134" s="282"/>
      <c r="R134" s="282"/>
      <c r="S134" s="282"/>
      <c r="T134" s="283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147</v>
      </c>
      <c r="AU134" s="17" t="s">
        <v>86</v>
      </c>
    </row>
    <row r="135" s="2" customFormat="1" ht="6.96" customHeight="1">
      <c r="A135" s="38"/>
      <c r="B135" s="66"/>
      <c r="C135" s="67"/>
      <c r="D135" s="67"/>
      <c r="E135" s="67"/>
      <c r="F135" s="67"/>
      <c r="G135" s="67"/>
      <c r="H135" s="67"/>
      <c r="I135" s="67"/>
      <c r="J135" s="67"/>
      <c r="K135" s="67"/>
      <c r="L135" s="44"/>
      <c r="M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</sheetData>
  <sheetProtection sheet="1" autoFilter="0" formatColumns="0" formatRows="0" objects="1" scenarios="1" spinCount="100000" saltValue="O4O/BruNNqzTW6oWxd9XV+rmjrArmyCR6vHLeYNd753/66S9Gol37asQT0i1yDCIPwkoZ117ECnafXA+tvAVow==" hashValue="EDpgYQLauxIS3ep5UAHOS84+kj7f3eH1rQ8wp6onGt/tNQeIdOODyA8j1LG1BGVFfKmTVDcaIrcl9cGBuPLc5g==" algorithmName="SHA-512" password="CC35"/>
  <autoFilter ref="C119:K134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2023-05-16T10:16:25Z</dcterms:created>
  <dcterms:modified xsi:type="dcterms:W3CDTF">2023-05-16T10:16:36Z</dcterms:modified>
</cp:coreProperties>
</file>